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2002D05A-CE61-4D77-A072-228EF27FFB6D}" xr6:coauthVersionLast="47" xr6:coauthVersionMax="47" xr10:uidLastSave="{00000000-0000-0000-0000-000000000000}"/>
  <bookViews>
    <workbookView xWindow="-108" yWindow="-108" windowWidth="23256" windowHeight="12456" tabRatio="995" xr2:uid="{00000000-000D-0000-FFFF-FFFF00000000}"/>
  </bookViews>
  <sheets>
    <sheet name="2024. 10" sheetId="136" r:id="rId1"/>
    <sheet name="2024. 9" sheetId="135" r:id="rId2"/>
    <sheet name="2024. 8" sheetId="134" r:id="rId3"/>
    <sheet name="2024. 7" sheetId="133" r:id="rId4"/>
    <sheet name="2024. 6" sheetId="131" r:id="rId5"/>
    <sheet name="2024. 5" sheetId="130" r:id="rId6"/>
    <sheet name="2024. 4" sheetId="129" r:id="rId7"/>
    <sheet name="2024. 3" sheetId="128" r:id="rId8"/>
    <sheet name="2024. 2" sheetId="127" r:id="rId9"/>
    <sheet name="2024. 1" sheetId="126" r:id="rId10"/>
    <sheet name="2023. 12" sheetId="125" r:id="rId11"/>
    <sheet name="2023. 11" sheetId="124" r:id="rId12"/>
    <sheet name="2023. 10" sheetId="123" r:id="rId13"/>
    <sheet name="2023. 9" sheetId="122" r:id="rId14"/>
    <sheet name="2023. 8" sheetId="121" r:id="rId15"/>
    <sheet name="2023. 7" sheetId="120" r:id="rId16"/>
    <sheet name="2023. 6" sheetId="119" r:id="rId17"/>
    <sheet name="2023. 5" sheetId="118" r:id="rId18"/>
    <sheet name="2023. 4" sheetId="117" r:id="rId19"/>
    <sheet name="2023. 3" sheetId="116" r:id="rId20"/>
    <sheet name="2023. 2" sheetId="115" r:id="rId21"/>
    <sheet name="2023. 1 " sheetId="114" r:id="rId22"/>
    <sheet name="2022. 12" sheetId="113" r:id="rId23"/>
    <sheet name="2022. 11" sheetId="112" r:id="rId24"/>
    <sheet name="2022. 10" sheetId="111" r:id="rId25"/>
    <sheet name="2022. 9" sheetId="110" r:id="rId26"/>
    <sheet name="2022. 8" sheetId="109" r:id="rId27"/>
    <sheet name="2022. 7" sheetId="108" r:id="rId28"/>
    <sheet name="2022.6" sheetId="104" r:id="rId29"/>
    <sheet name="2022.5" sheetId="107" r:id="rId30"/>
    <sheet name="2022.4" sheetId="106" r:id="rId31"/>
    <sheet name="2022.3" sheetId="102" r:id="rId32"/>
    <sheet name="2022.2" sheetId="103" r:id="rId33"/>
    <sheet name="2022.1" sheetId="101" r:id="rId34"/>
    <sheet name="2021.12" sheetId="100" r:id="rId35"/>
    <sheet name="2021.11" sheetId="99" r:id="rId36"/>
    <sheet name="2021.10" sheetId="98" r:id="rId37"/>
    <sheet name="2021.9" sheetId="97" r:id="rId38"/>
    <sheet name="2021.8" sheetId="96" r:id="rId39"/>
    <sheet name="2021.7" sheetId="95" r:id="rId40"/>
    <sheet name="2021.6" sheetId="93" r:id="rId41"/>
    <sheet name="2021.5" sheetId="92" r:id="rId42"/>
    <sheet name="2021.4" sheetId="91" r:id="rId43"/>
    <sheet name="2021.3" sheetId="90" r:id="rId44"/>
    <sheet name="2021.2" sheetId="89" r:id="rId45"/>
    <sheet name="2021.1" sheetId="88" r:id="rId46"/>
    <sheet name="2020.12" sheetId="87" r:id="rId47"/>
    <sheet name="2020.11" sheetId="86" r:id="rId48"/>
    <sheet name="2020.10" sheetId="85" r:id="rId49"/>
    <sheet name="2020.09" sheetId="84" r:id="rId50"/>
    <sheet name="2020.08" sheetId="83" r:id="rId51"/>
    <sheet name="2020.07" sheetId="82" r:id="rId52"/>
    <sheet name="2020.06" sheetId="81" r:id="rId53"/>
    <sheet name="2020.05" sheetId="80" r:id="rId54"/>
    <sheet name="2020.04" sheetId="79" r:id="rId55"/>
    <sheet name="2020.03" sheetId="78" r:id="rId56"/>
    <sheet name="2020.02" sheetId="77" r:id="rId57"/>
    <sheet name="2020.01" sheetId="76" r:id="rId58"/>
    <sheet name="2019.12" sheetId="75" r:id="rId59"/>
    <sheet name="2019.11" sheetId="74" r:id="rId60"/>
    <sheet name="2019.10" sheetId="73" r:id="rId61"/>
    <sheet name="2019.9" sheetId="72" r:id="rId62"/>
    <sheet name="2019.8" sheetId="71" r:id="rId63"/>
    <sheet name="2019.7" sheetId="70" r:id="rId64"/>
    <sheet name="2019.6" sheetId="69" r:id="rId65"/>
    <sheet name="2019.5" sheetId="68" r:id="rId66"/>
    <sheet name="2019.4" sheetId="67" r:id="rId67"/>
    <sheet name="2019.3" sheetId="66" r:id="rId68"/>
    <sheet name="2019.2" sheetId="65" r:id="rId69"/>
    <sheet name="2019.1" sheetId="64" r:id="rId70"/>
    <sheet name="2018.12" sheetId="63" r:id="rId71"/>
    <sheet name="2018.11" sheetId="62" r:id="rId72"/>
    <sheet name="2018.10" sheetId="61" r:id="rId73"/>
    <sheet name="2018.9" sheetId="60" r:id="rId74"/>
    <sheet name="2018.8" sheetId="59" r:id="rId75"/>
    <sheet name="2018.7" sheetId="58" r:id="rId76"/>
    <sheet name="2018.6" sheetId="57" r:id="rId77"/>
    <sheet name="2018.5" sheetId="56" r:id="rId78"/>
    <sheet name="2018.4" sheetId="55" r:id="rId79"/>
    <sheet name="2018.3" sheetId="54" r:id="rId80"/>
    <sheet name="2018.2" sheetId="53" r:id="rId81"/>
    <sheet name="2018.1" sheetId="52" r:id="rId82"/>
    <sheet name="2017.12 " sheetId="51" r:id="rId83"/>
    <sheet name="2017.11" sheetId="50" r:id="rId84"/>
    <sheet name="2017.10" sheetId="49" r:id="rId85"/>
    <sheet name="2017.9" sheetId="48" r:id="rId86"/>
    <sheet name="2017.8" sheetId="47" r:id="rId87"/>
    <sheet name="2017.7" sheetId="46" r:id="rId88"/>
    <sheet name="2017.6" sheetId="45" r:id="rId89"/>
    <sheet name="2017.5" sheetId="44" r:id="rId90"/>
    <sheet name="2017.4" sheetId="43" r:id="rId91"/>
  </sheets>
  <definedNames>
    <definedName name="_xlnm.Print_Area" localSheetId="84">'2017.10'!$B$1:$L$44</definedName>
    <definedName name="_xlnm.Print_Area" localSheetId="83">'2017.11'!$B$1:$L$44</definedName>
    <definedName name="_xlnm.Print_Area" localSheetId="82">'2017.12 '!$B$1:$L$44</definedName>
    <definedName name="_xlnm.Print_Area" localSheetId="90">'2017.4'!$B$1:$L$44</definedName>
    <definedName name="_xlnm.Print_Area" localSheetId="89">'2017.5'!$B$1:$L$44</definedName>
    <definedName name="_xlnm.Print_Area" localSheetId="88">'2017.6'!$B$1:$L$44</definedName>
    <definedName name="_xlnm.Print_Area" localSheetId="87">'2017.7'!$B$1:$L$44</definedName>
    <definedName name="_xlnm.Print_Area" localSheetId="86">'2017.8'!$B$1:$L$44</definedName>
    <definedName name="_xlnm.Print_Area" localSheetId="85">'2017.9'!$B$1:$L$44</definedName>
    <definedName name="_xlnm.Print_Area" localSheetId="81">'2018.1'!$B$1:$L$44</definedName>
    <definedName name="_xlnm.Print_Area" localSheetId="72">'2018.10'!$B$1:$L$44</definedName>
    <definedName name="_xlnm.Print_Area" localSheetId="71">'2018.11'!$B$1:$L$44</definedName>
    <definedName name="_xlnm.Print_Area" localSheetId="70">'2018.12'!$B$1:$L$44</definedName>
    <definedName name="_xlnm.Print_Area" localSheetId="80">'2018.2'!$B$1:$L$44</definedName>
    <definedName name="_xlnm.Print_Area" localSheetId="79">'2018.3'!$B$1:$L$44</definedName>
    <definedName name="_xlnm.Print_Area" localSheetId="78">'2018.4'!$B$1:$L$44</definedName>
    <definedName name="_xlnm.Print_Area" localSheetId="77">'2018.5'!$B$1:$L$44</definedName>
    <definedName name="_xlnm.Print_Area" localSheetId="76">'2018.6'!$B$1:$L$44</definedName>
    <definedName name="_xlnm.Print_Area" localSheetId="75">'2018.7'!$B$1:$L$44</definedName>
    <definedName name="_xlnm.Print_Area" localSheetId="74">'2018.8'!$B$1:$L$44</definedName>
    <definedName name="_xlnm.Print_Area" localSheetId="73">'2018.9'!$B$1:$L$44</definedName>
    <definedName name="_xlnm.Print_Area" localSheetId="69">'2019.1'!$B$1:$L$44</definedName>
    <definedName name="_xlnm.Print_Area" localSheetId="60">'2019.10'!$B$1:$L$44</definedName>
    <definedName name="_xlnm.Print_Area" localSheetId="59">'2019.11'!$B$1:$L$44</definedName>
    <definedName name="_xlnm.Print_Area" localSheetId="58">'2019.12'!$B$1:$L$44</definedName>
    <definedName name="_xlnm.Print_Area" localSheetId="68">'2019.2'!$B$1:$L$44</definedName>
    <definedName name="_xlnm.Print_Area" localSheetId="67">'2019.3'!$B$1:$L$44</definedName>
    <definedName name="_xlnm.Print_Area" localSheetId="66">'2019.4'!$B$1:$L$44</definedName>
    <definedName name="_xlnm.Print_Area" localSheetId="65">'2019.5'!$B$1:$L$44</definedName>
    <definedName name="_xlnm.Print_Area" localSheetId="64">'2019.6'!$B$1:$L$44</definedName>
    <definedName name="_xlnm.Print_Area" localSheetId="63">'2019.7'!$B$1:$L$44</definedName>
    <definedName name="_xlnm.Print_Area" localSheetId="62">'2019.8'!$B$1:$L$44</definedName>
    <definedName name="_xlnm.Print_Area" localSheetId="61">'2019.9'!$B$1:$L$44</definedName>
    <definedName name="_xlnm.Print_Area" localSheetId="57">'2020.01'!$B$1:$L$44</definedName>
    <definedName name="_xlnm.Print_Area" localSheetId="56">'2020.02'!$B$1:$L$44</definedName>
    <definedName name="_xlnm.Print_Area" localSheetId="55">'2020.03'!$B$1:$L$44</definedName>
    <definedName name="_xlnm.Print_Area" localSheetId="54">'2020.04'!$B$1:$L$44</definedName>
    <definedName name="_xlnm.Print_Area" localSheetId="53">'2020.05'!$B$1:$L$44</definedName>
    <definedName name="_xlnm.Print_Area" localSheetId="52">'2020.06'!$B$1:$L$44</definedName>
    <definedName name="_xlnm.Print_Area" localSheetId="51">'2020.07'!$B$1:$L$44</definedName>
    <definedName name="_xlnm.Print_Area" localSheetId="50">'2020.08'!$B$1:$L$44</definedName>
    <definedName name="_xlnm.Print_Area" localSheetId="49">'2020.09'!$B$1:$L$44</definedName>
    <definedName name="_xlnm.Print_Area" localSheetId="48">'2020.10'!$B$1:$L$44</definedName>
    <definedName name="_xlnm.Print_Area" localSheetId="47">'2020.11'!$B$1:$L$44</definedName>
    <definedName name="_xlnm.Print_Area" localSheetId="46">'2020.12'!$B$1:$L$44</definedName>
    <definedName name="_xlnm.Print_Area" localSheetId="45">'2021.1'!$B$1:$L$44</definedName>
    <definedName name="_xlnm.Print_Area" localSheetId="36">'2021.10'!$B$1:$L$44</definedName>
    <definedName name="_xlnm.Print_Area" localSheetId="35">'2021.11'!$B$1:$L$44</definedName>
    <definedName name="_xlnm.Print_Area" localSheetId="34">'2021.12'!$B$1:$L$44</definedName>
    <definedName name="_xlnm.Print_Area" localSheetId="44">'2021.2'!$B$1:$L$44</definedName>
    <definedName name="_xlnm.Print_Area" localSheetId="43">'2021.3'!$B$1:$L$44</definedName>
    <definedName name="_xlnm.Print_Area" localSheetId="42">'2021.4'!$B$1:$L$44</definedName>
    <definedName name="_xlnm.Print_Area" localSheetId="41">'2021.5'!$B$1:$L$44</definedName>
    <definedName name="_xlnm.Print_Area" localSheetId="40">'2021.6'!$B$1:$L$44</definedName>
    <definedName name="_xlnm.Print_Area" localSheetId="39">'2021.7'!$B$1:$L$44</definedName>
    <definedName name="_xlnm.Print_Area" localSheetId="38">'2021.8'!$B$1:$L$44</definedName>
    <definedName name="_xlnm.Print_Area" localSheetId="37">'2021.9'!$B$1:$L$44</definedName>
    <definedName name="_xlnm.Print_Area" localSheetId="24">'2022. 10'!$A$1:$O$44</definedName>
    <definedName name="_xlnm.Print_Area" localSheetId="23">'2022. 11'!$A$1:$L$44</definedName>
    <definedName name="_xlnm.Print_Area" localSheetId="22">'2022. 12'!$A$1:$Q$44</definedName>
    <definedName name="_xlnm.Print_Area" localSheetId="27">'2022. 7'!$A$1:$O$49</definedName>
    <definedName name="_xlnm.Print_Area" localSheetId="26">'2022. 8'!$A$1:$O$44</definedName>
    <definedName name="_xlnm.Print_Area" localSheetId="25">'2022. 9'!$A$1:$O$44</definedName>
    <definedName name="_xlnm.Print_Area" localSheetId="33">'2022.1'!$B$1:$L$44</definedName>
    <definedName name="_xlnm.Print_Area" localSheetId="32">'2022.2'!$B$1:$L$44</definedName>
    <definedName name="_xlnm.Print_Area" localSheetId="31">'2022.3'!$B$1:$L$44</definedName>
    <definedName name="_xlnm.Print_Area" localSheetId="30">'2022.4'!$B$1:$L$44</definedName>
    <definedName name="_xlnm.Print_Area" localSheetId="29">'2022.5'!$A$1:$P$44</definedName>
    <definedName name="_xlnm.Print_Area" localSheetId="28">'2022.6'!$B$1:$O$44</definedName>
    <definedName name="_xlnm.Print_Area" localSheetId="12">'2023. 10'!$A$1:$L$45</definedName>
    <definedName name="_xlnm.Print_Area" localSheetId="11">'2023. 11'!$A$1:$L$45</definedName>
    <definedName name="_xlnm.Print_Area" localSheetId="18">'2023. 4'!$A$1:$L$45</definedName>
    <definedName name="_xlnm.Print_Area" localSheetId="17">'2023. 5'!$A$1:$L$45</definedName>
    <definedName name="_xlnm.Print_Area" localSheetId="16">'2023. 6'!$A$1:$L$45</definedName>
    <definedName name="_xlnm.Print_Area" localSheetId="15">'2023. 7'!$A$1:$L$45</definedName>
    <definedName name="_xlnm.Print_Area" localSheetId="14">'2023. 8'!$A$1:$L$45</definedName>
    <definedName name="_xlnm.Print_Area" localSheetId="13">'2023. 9'!$A$1:$L$45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36" l="1"/>
  <c r="P20" i="136"/>
  <c r="P19" i="136"/>
  <c r="P18" i="136"/>
  <c r="P17" i="136"/>
  <c r="P16" i="136"/>
  <c r="P15" i="136"/>
  <c r="P14" i="136"/>
  <c r="P13" i="136"/>
  <c r="P12" i="136"/>
  <c r="P11" i="136"/>
  <c r="P10" i="136"/>
  <c r="P9" i="136"/>
  <c r="P8" i="136"/>
  <c r="P7" i="136"/>
  <c r="P6" i="136"/>
  <c r="H8" i="136"/>
  <c r="H6" i="136" l="1"/>
  <c r="E8" i="136"/>
  <c r="B42" i="136"/>
  <c r="B41" i="136"/>
  <c r="L40" i="136"/>
  <c r="B40" i="136"/>
  <c r="B39" i="136"/>
  <c r="L38" i="136"/>
  <c r="B38" i="136"/>
  <c r="K33" i="136"/>
  <c r="I33" i="136"/>
  <c r="K32" i="136"/>
  <c r="I32" i="136"/>
  <c r="K31" i="136"/>
  <c r="I31" i="136"/>
  <c r="K30" i="136"/>
  <c r="I30" i="136"/>
  <c r="K29" i="136"/>
  <c r="I29" i="136"/>
  <c r="K28" i="136"/>
  <c r="I28" i="136"/>
  <c r="K27" i="136"/>
  <c r="I27" i="136"/>
  <c r="K26" i="136"/>
  <c r="I26" i="136"/>
  <c r="K25" i="136"/>
  <c r="I25" i="136"/>
  <c r="K24" i="136"/>
  <c r="I24" i="136"/>
  <c r="K23" i="136"/>
  <c r="I23" i="136"/>
  <c r="K22" i="136"/>
  <c r="I22" i="136"/>
  <c r="K21" i="136"/>
  <c r="I21" i="136"/>
  <c r="K20" i="136"/>
  <c r="I20" i="136"/>
  <c r="K19" i="136"/>
  <c r="I19" i="136"/>
  <c r="K18" i="136"/>
  <c r="I18" i="136"/>
  <c r="K17" i="136"/>
  <c r="I17" i="136"/>
  <c r="K16" i="136"/>
  <c r="I16" i="136"/>
  <c r="K15" i="136"/>
  <c r="I15" i="136"/>
  <c r="K14" i="136"/>
  <c r="I14" i="136"/>
  <c r="K13" i="136"/>
  <c r="I13" i="136"/>
  <c r="K12" i="136"/>
  <c r="I12" i="136"/>
  <c r="K11" i="136"/>
  <c r="I11" i="136"/>
  <c r="K10" i="136"/>
  <c r="I10" i="136"/>
  <c r="K9" i="136"/>
  <c r="I9" i="136"/>
  <c r="G8" i="136"/>
  <c r="G6" i="136" s="1"/>
  <c r="F8" i="136"/>
  <c r="F6" i="136" s="1"/>
  <c r="C8" i="136"/>
  <c r="D7" i="136"/>
  <c r="D8" i="136" l="1"/>
  <c r="K8" i="136" s="1"/>
  <c r="E6" i="136"/>
  <c r="I8" i="136"/>
  <c r="K7" i="136"/>
  <c r="C6" i="136"/>
  <c r="I6" i="136" s="1"/>
  <c r="L38" i="135"/>
  <c r="B38" i="135"/>
  <c r="I9" i="135"/>
  <c r="E8" i="135"/>
  <c r="D8" i="135" s="1"/>
  <c r="C8" i="135"/>
  <c r="C6" i="135" s="1"/>
  <c r="H6" i="135"/>
  <c r="G8" i="135"/>
  <c r="G6" i="135" s="1"/>
  <c r="B42" i="135"/>
  <c r="B41" i="135"/>
  <c r="L40" i="135"/>
  <c r="B40" i="135"/>
  <c r="B39" i="135"/>
  <c r="K33" i="135"/>
  <c r="I33" i="135"/>
  <c r="K32" i="135"/>
  <c r="I32" i="135"/>
  <c r="K31" i="135"/>
  <c r="I31" i="135"/>
  <c r="K30" i="135"/>
  <c r="I30" i="135"/>
  <c r="K29" i="135"/>
  <c r="I29" i="135"/>
  <c r="K28" i="135"/>
  <c r="I28" i="135"/>
  <c r="K27" i="135"/>
  <c r="I27" i="135"/>
  <c r="K26" i="135"/>
  <c r="I26" i="135"/>
  <c r="K25" i="135"/>
  <c r="I25" i="135"/>
  <c r="K24" i="135"/>
  <c r="I24" i="135"/>
  <c r="K23" i="135"/>
  <c r="I23" i="135"/>
  <c r="K22" i="135"/>
  <c r="I22" i="135"/>
  <c r="K21" i="135"/>
  <c r="I21" i="135"/>
  <c r="K20" i="135"/>
  <c r="I20" i="135"/>
  <c r="K19" i="135"/>
  <c r="I19" i="135"/>
  <c r="K18" i="135"/>
  <c r="I18" i="135"/>
  <c r="K17" i="135"/>
  <c r="I17" i="135"/>
  <c r="K16" i="135"/>
  <c r="I16" i="135"/>
  <c r="K15" i="135"/>
  <c r="I15" i="135"/>
  <c r="K14" i="135"/>
  <c r="I14" i="135"/>
  <c r="K13" i="135"/>
  <c r="I13" i="135"/>
  <c r="K12" i="135"/>
  <c r="I12" i="135"/>
  <c r="K11" i="135"/>
  <c r="I11" i="135"/>
  <c r="K10" i="135"/>
  <c r="I10" i="135"/>
  <c r="K9" i="135"/>
  <c r="F8" i="135"/>
  <c r="F6" i="135" s="1"/>
  <c r="D7" i="135"/>
  <c r="D6" i="136" l="1"/>
  <c r="K6" i="136" s="1"/>
  <c r="K8" i="135"/>
  <c r="I8" i="135"/>
  <c r="I6" i="135"/>
  <c r="E6" i="135"/>
  <c r="K7" i="135"/>
  <c r="L40" i="134"/>
  <c r="L38" i="134"/>
  <c r="D6" i="135" l="1"/>
  <c r="K6" i="135" s="1"/>
  <c r="C8" i="134"/>
  <c r="E8" i="134"/>
  <c r="F8" i="134"/>
  <c r="D8" i="134" l="1"/>
  <c r="B42" i="134"/>
  <c r="B41" i="134"/>
  <c r="B40" i="134"/>
  <c r="B39" i="134"/>
  <c r="B38" i="134"/>
  <c r="K33" i="134"/>
  <c r="I33" i="134"/>
  <c r="K32" i="134"/>
  <c r="I32" i="134"/>
  <c r="K31" i="134"/>
  <c r="I31" i="134"/>
  <c r="K30" i="134"/>
  <c r="I30" i="134"/>
  <c r="K29" i="134"/>
  <c r="I29" i="134"/>
  <c r="K28" i="134"/>
  <c r="I28" i="134"/>
  <c r="K27" i="134"/>
  <c r="I27" i="134"/>
  <c r="K26" i="134"/>
  <c r="I26" i="134"/>
  <c r="K25" i="134"/>
  <c r="I25" i="134"/>
  <c r="K24" i="134"/>
  <c r="I24" i="134"/>
  <c r="K23" i="134"/>
  <c r="I23" i="134"/>
  <c r="K22" i="134"/>
  <c r="I22" i="134"/>
  <c r="K21" i="134"/>
  <c r="I21" i="134"/>
  <c r="K20" i="134"/>
  <c r="I20" i="134"/>
  <c r="K19" i="134"/>
  <c r="I19" i="134"/>
  <c r="K18" i="134"/>
  <c r="I18" i="134"/>
  <c r="K17" i="134"/>
  <c r="I17" i="134"/>
  <c r="K16" i="134"/>
  <c r="I16" i="134"/>
  <c r="K15" i="134"/>
  <c r="I15" i="134"/>
  <c r="K14" i="134"/>
  <c r="I14" i="134"/>
  <c r="K13" i="134"/>
  <c r="I13" i="134"/>
  <c r="K12" i="134"/>
  <c r="I12" i="134"/>
  <c r="K11" i="134"/>
  <c r="I11" i="134"/>
  <c r="K10" i="134"/>
  <c r="I10" i="134"/>
  <c r="K9" i="134"/>
  <c r="I9" i="134"/>
  <c r="F6" i="134"/>
  <c r="E6" i="134"/>
  <c r="I8" i="134"/>
  <c r="D7" i="134"/>
  <c r="K7" i="134" s="1"/>
  <c r="C6" i="134"/>
  <c r="I6" i="134" s="1"/>
  <c r="K8" i="134" l="1"/>
  <c r="D6" i="134"/>
  <c r="K6" i="134" s="1"/>
  <c r="B42" i="133"/>
  <c r="K30" i="133" l="1"/>
  <c r="K28" i="133"/>
  <c r="K26" i="133"/>
  <c r="K25" i="133"/>
  <c r="K24" i="133"/>
  <c r="K23" i="133"/>
  <c r="K22" i="133"/>
  <c r="K19" i="133"/>
  <c r="K13" i="133"/>
  <c r="K12" i="133"/>
  <c r="K11" i="133"/>
  <c r="K10" i="133"/>
  <c r="K9" i="133"/>
  <c r="B41" i="133"/>
  <c r="L40" i="133"/>
  <c r="B40" i="133"/>
  <c r="B39" i="133"/>
  <c r="L38" i="133"/>
  <c r="B38" i="133"/>
  <c r="K33" i="133"/>
  <c r="I33" i="133"/>
  <c r="K32" i="133"/>
  <c r="I32" i="133"/>
  <c r="K31" i="133"/>
  <c r="I31" i="133"/>
  <c r="I30" i="133"/>
  <c r="K29" i="133"/>
  <c r="I29" i="133"/>
  <c r="I28" i="133"/>
  <c r="K27" i="133"/>
  <c r="I27" i="133"/>
  <c r="I26" i="133"/>
  <c r="I25" i="133"/>
  <c r="I24" i="133"/>
  <c r="I23" i="133"/>
  <c r="I22" i="133"/>
  <c r="K21" i="133"/>
  <c r="I21" i="133"/>
  <c r="K20" i="133"/>
  <c r="I20" i="133"/>
  <c r="I19" i="133"/>
  <c r="K18" i="133"/>
  <c r="I18" i="133"/>
  <c r="K17" i="133"/>
  <c r="I17" i="133"/>
  <c r="K16" i="133"/>
  <c r="I16" i="133"/>
  <c r="K15" i="133"/>
  <c r="I15" i="133"/>
  <c r="K14" i="133"/>
  <c r="I14" i="133"/>
  <c r="I13" i="133"/>
  <c r="I12" i="133"/>
  <c r="I11" i="133"/>
  <c r="I10" i="133"/>
  <c r="I9" i="133"/>
  <c r="F8" i="133"/>
  <c r="E8" i="133"/>
  <c r="E6" i="133" s="1"/>
  <c r="D8" i="133"/>
  <c r="K8" i="133" s="1"/>
  <c r="C8" i="133"/>
  <c r="I8" i="133" s="1"/>
  <c r="D7" i="133"/>
  <c r="F6" i="133"/>
  <c r="C6" i="133"/>
  <c r="I6" i="133" l="1"/>
  <c r="K7" i="133"/>
  <c r="D6" i="133"/>
  <c r="K6" i="133" s="1"/>
  <c r="B42" i="131"/>
  <c r="B41" i="131"/>
  <c r="L40" i="131"/>
  <c r="B40" i="131"/>
  <c r="B39" i="131"/>
  <c r="L38" i="131"/>
  <c r="B38" i="131"/>
  <c r="I33" i="131"/>
  <c r="D33" i="131"/>
  <c r="I32" i="131"/>
  <c r="D32" i="131"/>
  <c r="I31" i="131"/>
  <c r="D31" i="131"/>
  <c r="I30" i="131"/>
  <c r="D30" i="131"/>
  <c r="I29" i="131"/>
  <c r="D29" i="131"/>
  <c r="I28" i="131"/>
  <c r="D28" i="131"/>
  <c r="I27" i="131"/>
  <c r="D27" i="131"/>
  <c r="I26" i="131"/>
  <c r="D26" i="131"/>
  <c r="I25" i="131"/>
  <c r="D25" i="131"/>
  <c r="I24" i="131"/>
  <c r="D24" i="131"/>
  <c r="I23" i="131"/>
  <c r="D23" i="131"/>
  <c r="I22" i="131"/>
  <c r="D22" i="131"/>
  <c r="I21" i="131"/>
  <c r="D21" i="131"/>
  <c r="I20" i="131"/>
  <c r="D20" i="131"/>
  <c r="I19" i="131"/>
  <c r="D19" i="131"/>
  <c r="I18" i="131"/>
  <c r="D18" i="131"/>
  <c r="I17" i="131"/>
  <c r="D17" i="131"/>
  <c r="I16" i="131"/>
  <c r="D16" i="131"/>
  <c r="I15" i="131"/>
  <c r="D15" i="131"/>
  <c r="I14" i="131"/>
  <c r="D14" i="131"/>
  <c r="I13" i="131"/>
  <c r="D13" i="131"/>
  <c r="I12" i="131"/>
  <c r="D12" i="131"/>
  <c r="K12" i="131" s="1"/>
  <c r="I11" i="131"/>
  <c r="D11" i="131"/>
  <c r="I10" i="131"/>
  <c r="D10" i="131"/>
  <c r="I9" i="131"/>
  <c r="D9" i="131"/>
  <c r="F8" i="131"/>
  <c r="F6" i="131" s="1"/>
  <c r="E8" i="131"/>
  <c r="D8" i="131" s="1"/>
  <c r="C8" i="131"/>
  <c r="D7" i="131"/>
  <c r="E6" i="131" l="1"/>
  <c r="K28" i="131"/>
  <c r="D6" i="131"/>
  <c r="K24" i="131"/>
  <c r="K20" i="131"/>
  <c r="K16" i="131"/>
  <c r="K32" i="131"/>
  <c r="K25" i="131"/>
  <c r="K13" i="131"/>
  <c r="K31" i="131"/>
  <c r="K14" i="131"/>
  <c r="K30" i="131"/>
  <c r="K9" i="131"/>
  <c r="K29" i="131"/>
  <c r="K19" i="131"/>
  <c r="K15" i="131"/>
  <c r="K10" i="131"/>
  <c r="K27" i="131"/>
  <c r="K17" i="131"/>
  <c r="K33" i="131"/>
  <c r="I8" i="131"/>
  <c r="K8" i="131" s="1"/>
  <c r="K23" i="131"/>
  <c r="K26" i="131"/>
  <c r="K21" i="131"/>
  <c r="K11" i="131"/>
  <c r="K22" i="131"/>
  <c r="K18" i="131"/>
  <c r="C6" i="131"/>
  <c r="I6" i="131" s="1"/>
  <c r="K7" i="131"/>
  <c r="B42" i="130"/>
  <c r="B41" i="130"/>
  <c r="L40" i="130"/>
  <c r="B40" i="130"/>
  <c r="B39" i="130"/>
  <c r="L38" i="130"/>
  <c r="B38" i="130"/>
  <c r="I33" i="130"/>
  <c r="D33" i="130"/>
  <c r="K33" i="130" s="1"/>
  <c r="I32" i="130"/>
  <c r="D32" i="130"/>
  <c r="K32" i="130" s="1"/>
  <c r="I31" i="130"/>
  <c r="D31" i="130"/>
  <c r="K31" i="130" s="1"/>
  <c r="I30" i="130"/>
  <c r="D30" i="130"/>
  <c r="K30" i="130" s="1"/>
  <c r="I29" i="130"/>
  <c r="D29" i="130"/>
  <c r="K29" i="130" s="1"/>
  <c r="I28" i="130"/>
  <c r="D28" i="130"/>
  <c r="K28" i="130" s="1"/>
  <c r="I27" i="130"/>
  <c r="D27" i="130"/>
  <c r="K27" i="130" s="1"/>
  <c r="I26" i="130"/>
  <c r="D26" i="130"/>
  <c r="K26" i="130" s="1"/>
  <c r="I25" i="130"/>
  <c r="D25" i="130"/>
  <c r="K25" i="130" s="1"/>
  <c r="I24" i="130"/>
  <c r="D24" i="130"/>
  <c r="K24" i="130" s="1"/>
  <c r="I23" i="130"/>
  <c r="D23" i="130"/>
  <c r="K23" i="130" s="1"/>
  <c r="I22" i="130"/>
  <c r="D22" i="130"/>
  <c r="K22" i="130" s="1"/>
  <c r="I21" i="130"/>
  <c r="D21" i="130"/>
  <c r="K21" i="130" s="1"/>
  <c r="I20" i="130"/>
  <c r="D20" i="130"/>
  <c r="K20" i="130" s="1"/>
  <c r="I19" i="130"/>
  <c r="D19" i="130"/>
  <c r="K19" i="130" s="1"/>
  <c r="I18" i="130"/>
  <c r="D18" i="130"/>
  <c r="K18" i="130" s="1"/>
  <c r="I17" i="130"/>
  <c r="D17" i="130"/>
  <c r="K17" i="130" s="1"/>
  <c r="I16" i="130"/>
  <c r="D16" i="130"/>
  <c r="K16" i="130" s="1"/>
  <c r="I15" i="130"/>
  <c r="D15" i="130"/>
  <c r="K15" i="130" s="1"/>
  <c r="I14" i="130"/>
  <c r="D14" i="130"/>
  <c r="K14" i="130" s="1"/>
  <c r="I13" i="130"/>
  <c r="D13" i="130"/>
  <c r="K13" i="130" s="1"/>
  <c r="I12" i="130"/>
  <c r="D12" i="130"/>
  <c r="K12" i="130" s="1"/>
  <c r="I11" i="130"/>
  <c r="D11" i="130"/>
  <c r="K11" i="130" s="1"/>
  <c r="I10" i="130"/>
  <c r="D10" i="130"/>
  <c r="K10" i="130" s="1"/>
  <c r="I9" i="130"/>
  <c r="D9" i="130"/>
  <c r="K9" i="130" s="1"/>
  <c r="F8" i="130"/>
  <c r="F6" i="130" s="1"/>
  <c r="E8" i="130"/>
  <c r="C8" i="130"/>
  <c r="I8" i="130" s="1"/>
  <c r="D7" i="130"/>
  <c r="K7" i="130" s="1"/>
  <c r="K6" i="131" l="1"/>
  <c r="D8" i="130"/>
  <c r="C6" i="130"/>
  <c r="I6" i="130" s="1"/>
  <c r="E6" i="130"/>
  <c r="K8" i="130"/>
  <c r="D6" i="130"/>
  <c r="K6" i="130" s="1"/>
  <c r="B42" i="129"/>
  <c r="B41" i="129"/>
  <c r="L40" i="129"/>
  <c r="B40" i="129"/>
  <c r="B39" i="129"/>
  <c r="L38" i="129"/>
  <c r="B38" i="129"/>
  <c r="I33" i="129"/>
  <c r="D33" i="129"/>
  <c r="K33" i="129" s="1"/>
  <c r="I32" i="129"/>
  <c r="D32" i="129"/>
  <c r="K32" i="129" s="1"/>
  <c r="I31" i="129"/>
  <c r="D31" i="129"/>
  <c r="K31" i="129" s="1"/>
  <c r="I30" i="129"/>
  <c r="D30" i="129"/>
  <c r="K30" i="129" s="1"/>
  <c r="I29" i="129"/>
  <c r="D29" i="129"/>
  <c r="K29" i="129" s="1"/>
  <c r="I28" i="129"/>
  <c r="D28" i="129"/>
  <c r="K28" i="129" s="1"/>
  <c r="I27" i="129"/>
  <c r="D27" i="129"/>
  <c r="K27" i="129" s="1"/>
  <c r="I26" i="129"/>
  <c r="D26" i="129"/>
  <c r="K26" i="129" s="1"/>
  <c r="I25" i="129"/>
  <c r="D25" i="129"/>
  <c r="K25" i="129" s="1"/>
  <c r="I24" i="129"/>
  <c r="D24" i="129"/>
  <c r="K24" i="129" s="1"/>
  <c r="I23" i="129"/>
  <c r="D23" i="129"/>
  <c r="K23" i="129" s="1"/>
  <c r="I22" i="129"/>
  <c r="D22" i="129"/>
  <c r="K22" i="129" s="1"/>
  <c r="I21" i="129"/>
  <c r="D21" i="129"/>
  <c r="K21" i="129" s="1"/>
  <c r="I20" i="129"/>
  <c r="D20" i="129"/>
  <c r="K20" i="129" s="1"/>
  <c r="I19" i="129"/>
  <c r="D19" i="129"/>
  <c r="K19" i="129" s="1"/>
  <c r="I18" i="129"/>
  <c r="D18" i="129"/>
  <c r="K18" i="129" s="1"/>
  <c r="I17" i="129"/>
  <c r="D17" i="129"/>
  <c r="K17" i="129" s="1"/>
  <c r="I16" i="129"/>
  <c r="D16" i="129"/>
  <c r="K16" i="129" s="1"/>
  <c r="I15" i="129"/>
  <c r="D15" i="129"/>
  <c r="K15" i="129" s="1"/>
  <c r="I14" i="129"/>
  <c r="D14" i="129"/>
  <c r="K14" i="129" s="1"/>
  <c r="I13" i="129"/>
  <c r="D13" i="129"/>
  <c r="K13" i="129" s="1"/>
  <c r="I12" i="129"/>
  <c r="D12" i="129"/>
  <c r="K12" i="129" s="1"/>
  <c r="I11" i="129"/>
  <c r="D11" i="129"/>
  <c r="K11" i="129" s="1"/>
  <c r="I10" i="129"/>
  <c r="D10" i="129"/>
  <c r="K10" i="129" s="1"/>
  <c r="I9" i="129"/>
  <c r="D9" i="129"/>
  <c r="K9" i="129" s="1"/>
  <c r="F8" i="129"/>
  <c r="F6" i="129" s="1"/>
  <c r="E8" i="129"/>
  <c r="E6" i="129" s="1"/>
  <c r="C8" i="129"/>
  <c r="I8" i="129" s="1"/>
  <c r="D7" i="129"/>
  <c r="K7" i="129" s="1"/>
  <c r="D8" i="129" l="1"/>
  <c r="K8" i="129" s="1"/>
  <c r="C6" i="129"/>
  <c r="I6" i="129" s="1"/>
  <c r="D6" i="129"/>
  <c r="K6" i="129" s="1"/>
  <c r="B42" i="128"/>
  <c r="B41" i="128"/>
  <c r="L40" i="128"/>
  <c r="B40" i="128"/>
  <c r="B39" i="128"/>
  <c r="L38" i="128"/>
  <c r="B38" i="128"/>
  <c r="I33" i="128"/>
  <c r="D33" i="128"/>
  <c r="K33" i="128" s="1"/>
  <c r="I32" i="128"/>
  <c r="D32" i="128"/>
  <c r="K32" i="128" s="1"/>
  <c r="I31" i="128"/>
  <c r="D31" i="128"/>
  <c r="K31" i="128" s="1"/>
  <c r="I30" i="128"/>
  <c r="D30" i="128"/>
  <c r="K30" i="128" s="1"/>
  <c r="I29" i="128"/>
  <c r="D29" i="128"/>
  <c r="K29" i="128" s="1"/>
  <c r="I28" i="128"/>
  <c r="D28" i="128"/>
  <c r="K28" i="128" s="1"/>
  <c r="I27" i="128"/>
  <c r="D27" i="128"/>
  <c r="K27" i="128" s="1"/>
  <c r="I26" i="128"/>
  <c r="D26" i="128"/>
  <c r="K26" i="128" s="1"/>
  <c r="I25" i="128"/>
  <c r="D25" i="128"/>
  <c r="K25" i="128" s="1"/>
  <c r="I24" i="128"/>
  <c r="D24" i="128"/>
  <c r="K24" i="128" s="1"/>
  <c r="I23" i="128"/>
  <c r="D23" i="128"/>
  <c r="K23" i="128" s="1"/>
  <c r="I22" i="128"/>
  <c r="D22" i="128"/>
  <c r="K22" i="128" s="1"/>
  <c r="I21" i="128"/>
  <c r="D21" i="128"/>
  <c r="K21" i="128" s="1"/>
  <c r="I20" i="128"/>
  <c r="D20" i="128"/>
  <c r="K20" i="128" s="1"/>
  <c r="I19" i="128"/>
  <c r="D19" i="128"/>
  <c r="K19" i="128" s="1"/>
  <c r="I18" i="128"/>
  <c r="D18" i="128"/>
  <c r="K18" i="128" s="1"/>
  <c r="I17" i="128"/>
  <c r="D17" i="128"/>
  <c r="K17" i="128" s="1"/>
  <c r="I16" i="128"/>
  <c r="D16" i="128"/>
  <c r="K16" i="128" s="1"/>
  <c r="I15" i="128"/>
  <c r="D15" i="128"/>
  <c r="K15" i="128" s="1"/>
  <c r="I14" i="128"/>
  <c r="D14" i="128"/>
  <c r="K14" i="128" s="1"/>
  <c r="I13" i="128"/>
  <c r="D13" i="128"/>
  <c r="K13" i="128" s="1"/>
  <c r="I12" i="128"/>
  <c r="D12" i="128"/>
  <c r="K12" i="128" s="1"/>
  <c r="I11" i="128"/>
  <c r="D11" i="128"/>
  <c r="K11" i="128" s="1"/>
  <c r="I10" i="128"/>
  <c r="D10" i="128"/>
  <c r="K10" i="128" s="1"/>
  <c r="I9" i="128"/>
  <c r="D9" i="128"/>
  <c r="K9" i="128" s="1"/>
  <c r="F8" i="128"/>
  <c r="F6" i="128" s="1"/>
  <c r="E8" i="128"/>
  <c r="C8" i="128"/>
  <c r="I8" i="128" s="1"/>
  <c r="D7" i="128"/>
  <c r="D8" i="128" l="1"/>
  <c r="K8" i="128" s="1"/>
  <c r="E6" i="128"/>
  <c r="C6" i="128"/>
  <c r="I6" i="128" s="1"/>
  <c r="K7" i="128"/>
  <c r="B42" i="127"/>
  <c r="B41" i="127"/>
  <c r="L40" i="127"/>
  <c r="B40" i="127"/>
  <c r="B39" i="127"/>
  <c r="L38" i="127"/>
  <c r="B38" i="127"/>
  <c r="I33" i="127"/>
  <c r="D33" i="127"/>
  <c r="K33" i="127" s="1"/>
  <c r="I32" i="127"/>
  <c r="D32" i="127"/>
  <c r="K32" i="127" s="1"/>
  <c r="I31" i="127"/>
  <c r="D31" i="127"/>
  <c r="K31" i="127" s="1"/>
  <c r="I30" i="127"/>
  <c r="D30" i="127"/>
  <c r="K30" i="127" s="1"/>
  <c r="I29" i="127"/>
  <c r="D29" i="127"/>
  <c r="K29" i="127" s="1"/>
  <c r="I28" i="127"/>
  <c r="D28" i="127"/>
  <c r="K28" i="127" s="1"/>
  <c r="I27" i="127"/>
  <c r="D27" i="127"/>
  <c r="K27" i="127" s="1"/>
  <c r="I26" i="127"/>
  <c r="D26" i="127"/>
  <c r="K26" i="127" s="1"/>
  <c r="I25" i="127"/>
  <c r="D25" i="127"/>
  <c r="K25" i="127" s="1"/>
  <c r="I24" i="127"/>
  <c r="D24" i="127"/>
  <c r="K24" i="127" s="1"/>
  <c r="I23" i="127"/>
  <c r="D23" i="127"/>
  <c r="K23" i="127" s="1"/>
  <c r="I22" i="127"/>
  <c r="D22" i="127"/>
  <c r="K22" i="127" s="1"/>
  <c r="I21" i="127"/>
  <c r="D21" i="127"/>
  <c r="K21" i="127" s="1"/>
  <c r="I20" i="127"/>
  <c r="D20" i="127"/>
  <c r="K20" i="127" s="1"/>
  <c r="I19" i="127"/>
  <c r="D19" i="127"/>
  <c r="K19" i="127" s="1"/>
  <c r="I18" i="127"/>
  <c r="D18" i="127"/>
  <c r="K18" i="127" s="1"/>
  <c r="I17" i="127"/>
  <c r="D17" i="127"/>
  <c r="K17" i="127" s="1"/>
  <c r="I16" i="127"/>
  <c r="D16" i="127"/>
  <c r="K16" i="127" s="1"/>
  <c r="I15" i="127"/>
  <c r="D15" i="127"/>
  <c r="K15" i="127" s="1"/>
  <c r="I14" i="127"/>
  <c r="D14" i="127"/>
  <c r="K14" i="127" s="1"/>
  <c r="I13" i="127"/>
  <c r="D13" i="127"/>
  <c r="K13" i="127" s="1"/>
  <c r="I12" i="127"/>
  <c r="D12" i="127"/>
  <c r="K12" i="127" s="1"/>
  <c r="I11" i="127"/>
  <c r="D11" i="127"/>
  <c r="K11" i="127" s="1"/>
  <c r="I10" i="127"/>
  <c r="D10" i="127"/>
  <c r="K10" i="127" s="1"/>
  <c r="I9" i="127"/>
  <c r="D9" i="127"/>
  <c r="K9" i="127" s="1"/>
  <c r="F8" i="127"/>
  <c r="F6" i="127" s="1"/>
  <c r="E8" i="127"/>
  <c r="C8" i="127"/>
  <c r="C6" i="127" s="1"/>
  <c r="I6" i="127" s="1"/>
  <c r="D7" i="127"/>
  <c r="K7" i="127" s="1"/>
  <c r="D6" i="128" l="1"/>
  <c r="K6" i="128" s="1"/>
  <c r="D8" i="127"/>
  <c r="K8" i="127" s="1"/>
  <c r="I8" i="127"/>
  <c r="E6" i="127"/>
  <c r="B42" i="126"/>
  <c r="B41" i="126"/>
  <c r="L40" i="126"/>
  <c r="B40" i="126"/>
  <c r="B39" i="126"/>
  <c r="L38" i="126"/>
  <c r="B38" i="126"/>
  <c r="I33" i="126"/>
  <c r="D33" i="126"/>
  <c r="K33" i="126" s="1"/>
  <c r="I32" i="126"/>
  <c r="D32" i="126"/>
  <c r="K32" i="126" s="1"/>
  <c r="I31" i="126"/>
  <c r="D31" i="126"/>
  <c r="K31" i="126" s="1"/>
  <c r="I30" i="126"/>
  <c r="D30" i="126"/>
  <c r="K30" i="126" s="1"/>
  <c r="I29" i="126"/>
  <c r="D29" i="126"/>
  <c r="K29" i="126" s="1"/>
  <c r="I28" i="126"/>
  <c r="D28" i="126"/>
  <c r="K28" i="126" s="1"/>
  <c r="I27" i="126"/>
  <c r="D27" i="126"/>
  <c r="K27" i="126" s="1"/>
  <c r="I26" i="126"/>
  <c r="D26" i="126"/>
  <c r="K26" i="126" s="1"/>
  <c r="I25" i="126"/>
  <c r="D25" i="126"/>
  <c r="K25" i="126" s="1"/>
  <c r="I24" i="126"/>
  <c r="D24" i="126"/>
  <c r="K24" i="126" s="1"/>
  <c r="I23" i="126"/>
  <c r="D23" i="126"/>
  <c r="K23" i="126" s="1"/>
  <c r="I22" i="126"/>
  <c r="D22" i="126"/>
  <c r="K22" i="126" s="1"/>
  <c r="I21" i="126"/>
  <c r="D21" i="126"/>
  <c r="K21" i="126" s="1"/>
  <c r="I20" i="126"/>
  <c r="D20" i="126"/>
  <c r="K20" i="126" s="1"/>
  <c r="I19" i="126"/>
  <c r="D19" i="126"/>
  <c r="K19" i="126" s="1"/>
  <c r="I18" i="126"/>
  <c r="D18" i="126"/>
  <c r="K18" i="126" s="1"/>
  <c r="I17" i="126"/>
  <c r="D17" i="126"/>
  <c r="K17" i="126" s="1"/>
  <c r="I16" i="126"/>
  <c r="D16" i="126"/>
  <c r="K16" i="126" s="1"/>
  <c r="I15" i="126"/>
  <c r="D15" i="126"/>
  <c r="K15" i="126" s="1"/>
  <c r="I14" i="126"/>
  <c r="D14" i="126"/>
  <c r="K14" i="126" s="1"/>
  <c r="I13" i="126"/>
  <c r="D13" i="126"/>
  <c r="K13" i="126" s="1"/>
  <c r="I12" i="126"/>
  <c r="D12" i="126"/>
  <c r="K12" i="126" s="1"/>
  <c r="I11" i="126"/>
  <c r="D11" i="126"/>
  <c r="K11" i="126" s="1"/>
  <c r="I10" i="126"/>
  <c r="D10" i="126"/>
  <c r="K10" i="126" s="1"/>
  <c r="I9" i="126"/>
  <c r="D9" i="126"/>
  <c r="K9" i="126" s="1"/>
  <c r="F8" i="126"/>
  <c r="F6" i="126" s="1"/>
  <c r="E8" i="126"/>
  <c r="C8" i="126"/>
  <c r="I8" i="126" s="1"/>
  <c r="D7" i="126"/>
  <c r="D6" i="127" l="1"/>
  <c r="K6" i="127" s="1"/>
  <c r="D8" i="126"/>
  <c r="K8" i="126" s="1"/>
  <c r="K7" i="126"/>
  <c r="C6" i="126"/>
  <c r="I6" i="126" s="1"/>
  <c r="E6" i="126"/>
  <c r="B42" i="125"/>
  <c r="B41" i="125"/>
  <c r="L40" i="125"/>
  <c r="B40" i="125"/>
  <c r="B39" i="125"/>
  <c r="L38" i="125"/>
  <c r="B38" i="125"/>
  <c r="I33" i="125"/>
  <c r="D33" i="125"/>
  <c r="K33" i="125" s="1"/>
  <c r="I32" i="125"/>
  <c r="D32" i="125"/>
  <c r="K32" i="125" s="1"/>
  <c r="I31" i="125"/>
  <c r="D31" i="125"/>
  <c r="K31" i="125" s="1"/>
  <c r="I30" i="125"/>
  <c r="D30" i="125"/>
  <c r="K30" i="125" s="1"/>
  <c r="I29" i="125"/>
  <c r="D29" i="125"/>
  <c r="K29" i="125" s="1"/>
  <c r="I28" i="125"/>
  <c r="D28" i="125"/>
  <c r="K28" i="125" s="1"/>
  <c r="I27" i="125"/>
  <c r="D27" i="125"/>
  <c r="K27" i="125" s="1"/>
  <c r="I26" i="125"/>
  <c r="D26" i="125"/>
  <c r="K26" i="125" s="1"/>
  <c r="I25" i="125"/>
  <c r="D25" i="125"/>
  <c r="K25" i="125" s="1"/>
  <c r="I24" i="125"/>
  <c r="D24" i="125"/>
  <c r="K24" i="125" s="1"/>
  <c r="I23" i="125"/>
  <c r="D23" i="125"/>
  <c r="K23" i="125" s="1"/>
  <c r="I22" i="125"/>
  <c r="D22" i="125"/>
  <c r="K22" i="125" s="1"/>
  <c r="I21" i="125"/>
  <c r="D21" i="125"/>
  <c r="K21" i="125" s="1"/>
  <c r="I20" i="125"/>
  <c r="D20" i="125"/>
  <c r="K20" i="125" s="1"/>
  <c r="I19" i="125"/>
  <c r="D19" i="125"/>
  <c r="K19" i="125" s="1"/>
  <c r="I18" i="125"/>
  <c r="D18" i="125"/>
  <c r="K18" i="125" s="1"/>
  <c r="I17" i="125"/>
  <c r="D17" i="125"/>
  <c r="K17" i="125" s="1"/>
  <c r="I16" i="125"/>
  <c r="D16" i="125"/>
  <c r="K16" i="125" s="1"/>
  <c r="I15" i="125"/>
  <c r="D15" i="125"/>
  <c r="K15" i="125" s="1"/>
  <c r="I14" i="125"/>
  <c r="D14" i="125"/>
  <c r="K14" i="125" s="1"/>
  <c r="I13" i="125"/>
  <c r="D13" i="125"/>
  <c r="K13" i="125" s="1"/>
  <c r="I12" i="125"/>
  <c r="D12" i="125"/>
  <c r="K12" i="125" s="1"/>
  <c r="I11" i="125"/>
  <c r="D11" i="125"/>
  <c r="K11" i="125" s="1"/>
  <c r="I10" i="125"/>
  <c r="D10" i="125"/>
  <c r="K10" i="125" s="1"/>
  <c r="I9" i="125"/>
  <c r="D9" i="125"/>
  <c r="K9" i="125" s="1"/>
  <c r="F8" i="125"/>
  <c r="F6" i="125" s="1"/>
  <c r="E8" i="125"/>
  <c r="E6" i="125" s="1"/>
  <c r="C8" i="125"/>
  <c r="I8" i="125" s="1"/>
  <c r="D7" i="125"/>
  <c r="K7" i="125" s="1"/>
  <c r="D6" i="126" l="1"/>
  <c r="K6" i="126" s="1"/>
  <c r="D8" i="125"/>
  <c r="K8" i="125" s="1"/>
  <c r="C6" i="125"/>
  <c r="I6" i="125" s="1"/>
  <c r="D6" i="125"/>
  <c r="K6" i="125" s="1"/>
  <c r="B42" i="124"/>
  <c r="B41" i="124"/>
  <c r="L40" i="124"/>
  <c r="B40" i="124"/>
  <c r="B39" i="124"/>
  <c r="L38" i="124"/>
  <c r="B38" i="124"/>
  <c r="I33" i="124"/>
  <c r="D33" i="124"/>
  <c r="K33" i="124" s="1"/>
  <c r="I32" i="124"/>
  <c r="D32" i="124"/>
  <c r="K32" i="124" s="1"/>
  <c r="I31" i="124"/>
  <c r="D31" i="124"/>
  <c r="I30" i="124"/>
  <c r="D30" i="124"/>
  <c r="I29" i="124"/>
  <c r="D29" i="124"/>
  <c r="K29" i="124" s="1"/>
  <c r="I28" i="124"/>
  <c r="D28" i="124"/>
  <c r="I27" i="124"/>
  <c r="D27" i="124"/>
  <c r="K27" i="124" s="1"/>
  <c r="I26" i="124"/>
  <c r="D26" i="124"/>
  <c r="K26" i="124" s="1"/>
  <c r="I25" i="124"/>
  <c r="D25" i="124"/>
  <c r="I24" i="124"/>
  <c r="D24" i="124"/>
  <c r="I23" i="124"/>
  <c r="D23" i="124"/>
  <c r="K23" i="124" s="1"/>
  <c r="I22" i="124"/>
  <c r="D22" i="124"/>
  <c r="I21" i="124"/>
  <c r="D21" i="124"/>
  <c r="K21" i="124" s="1"/>
  <c r="I20" i="124"/>
  <c r="D20" i="124"/>
  <c r="K20" i="124" s="1"/>
  <c r="I19" i="124"/>
  <c r="D19" i="124"/>
  <c r="I18" i="124"/>
  <c r="D18" i="124"/>
  <c r="I17" i="124"/>
  <c r="D17" i="124"/>
  <c r="K17" i="124" s="1"/>
  <c r="I16" i="124"/>
  <c r="D16" i="124"/>
  <c r="I15" i="124"/>
  <c r="D15" i="124"/>
  <c r="K15" i="124" s="1"/>
  <c r="I14" i="124"/>
  <c r="D14" i="124"/>
  <c r="K14" i="124" s="1"/>
  <c r="I13" i="124"/>
  <c r="D13" i="124"/>
  <c r="I12" i="124"/>
  <c r="D12" i="124"/>
  <c r="I11" i="124"/>
  <c r="D11" i="124"/>
  <c r="K11" i="124" s="1"/>
  <c r="I10" i="124"/>
  <c r="D10" i="124"/>
  <c r="I9" i="124"/>
  <c r="D9" i="124"/>
  <c r="K9" i="124" s="1"/>
  <c r="F8" i="124"/>
  <c r="F6" i="124" s="1"/>
  <c r="E8" i="124"/>
  <c r="E6" i="124" s="1"/>
  <c r="C8" i="124"/>
  <c r="C6" i="124" s="1"/>
  <c r="I6" i="124" s="1"/>
  <c r="D7" i="124"/>
  <c r="D8" i="124" l="1"/>
  <c r="K8" i="124" s="1"/>
  <c r="K10" i="124"/>
  <c r="K16" i="124"/>
  <c r="K22" i="124"/>
  <c r="K28" i="124"/>
  <c r="K12" i="124"/>
  <c r="K18" i="124"/>
  <c r="K24" i="124"/>
  <c r="K30" i="124"/>
  <c r="K13" i="124"/>
  <c r="K19" i="124"/>
  <c r="K25" i="124"/>
  <c r="K31" i="124"/>
  <c r="I8" i="124"/>
  <c r="K7" i="124"/>
  <c r="B42" i="123"/>
  <c r="B41" i="123"/>
  <c r="L40" i="123"/>
  <c r="B40" i="123"/>
  <c r="B39" i="123"/>
  <c r="L38" i="123"/>
  <c r="B38" i="123"/>
  <c r="I33" i="123"/>
  <c r="D33" i="123"/>
  <c r="K33" i="123" s="1"/>
  <c r="I32" i="123"/>
  <c r="D32" i="123"/>
  <c r="K32" i="123" s="1"/>
  <c r="I31" i="123"/>
  <c r="D31" i="123"/>
  <c r="K31" i="123" s="1"/>
  <c r="I30" i="123"/>
  <c r="D30" i="123"/>
  <c r="K30" i="123" s="1"/>
  <c r="I29" i="123"/>
  <c r="D29" i="123"/>
  <c r="K29" i="123" s="1"/>
  <c r="I28" i="123"/>
  <c r="D28" i="123"/>
  <c r="K28" i="123" s="1"/>
  <c r="I27" i="123"/>
  <c r="D27" i="123"/>
  <c r="K27" i="123" s="1"/>
  <c r="I26" i="123"/>
  <c r="D26" i="123"/>
  <c r="K26" i="123" s="1"/>
  <c r="I25" i="123"/>
  <c r="D25" i="123"/>
  <c r="K25" i="123" s="1"/>
  <c r="I24" i="123"/>
  <c r="D24" i="123"/>
  <c r="K24" i="123" s="1"/>
  <c r="I23" i="123"/>
  <c r="D23" i="123"/>
  <c r="K23" i="123" s="1"/>
  <c r="I22" i="123"/>
  <c r="D22" i="123"/>
  <c r="K22" i="123" s="1"/>
  <c r="I21" i="123"/>
  <c r="D21" i="123"/>
  <c r="K21" i="123" s="1"/>
  <c r="I20" i="123"/>
  <c r="D20" i="123"/>
  <c r="K20" i="123" s="1"/>
  <c r="I19" i="123"/>
  <c r="D19" i="123"/>
  <c r="K19" i="123" s="1"/>
  <c r="I18" i="123"/>
  <c r="D18" i="123"/>
  <c r="K18" i="123" s="1"/>
  <c r="I17" i="123"/>
  <c r="D17" i="123"/>
  <c r="K17" i="123" s="1"/>
  <c r="I16" i="123"/>
  <c r="D16" i="123"/>
  <c r="K16" i="123" s="1"/>
  <c r="I15" i="123"/>
  <c r="D15" i="123"/>
  <c r="K15" i="123" s="1"/>
  <c r="I14" i="123"/>
  <c r="D14" i="123"/>
  <c r="K14" i="123" s="1"/>
  <c r="I13" i="123"/>
  <c r="D13" i="123"/>
  <c r="K13" i="123" s="1"/>
  <c r="I12" i="123"/>
  <c r="D12" i="123"/>
  <c r="K12" i="123" s="1"/>
  <c r="I11" i="123"/>
  <c r="D11" i="123"/>
  <c r="K11" i="123" s="1"/>
  <c r="I10" i="123"/>
  <c r="D10" i="123"/>
  <c r="K10" i="123" s="1"/>
  <c r="I9" i="123"/>
  <c r="D9" i="123"/>
  <c r="K9" i="123" s="1"/>
  <c r="F8" i="123"/>
  <c r="F6" i="123" s="1"/>
  <c r="E8" i="123"/>
  <c r="C8" i="123"/>
  <c r="I8" i="123" s="1"/>
  <c r="D7" i="123"/>
  <c r="D6" i="124" l="1"/>
  <c r="K6" i="124" s="1"/>
  <c r="D8" i="123"/>
  <c r="K8" i="123" s="1"/>
  <c r="E6" i="123"/>
  <c r="C6" i="123"/>
  <c r="I6" i="123" s="1"/>
  <c r="K7" i="123"/>
  <c r="B42" i="122"/>
  <c r="B41" i="122"/>
  <c r="L40" i="122"/>
  <c r="B40" i="122"/>
  <c r="B39" i="122"/>
  <c r="L38" i="122"/>
  <c r="B38" i="122"/>
  <c r="I33" i="122"/>
  <c r="D33" i="122"/>
  <c r="K33" i="122" s="1"/>
  <c r="I32" i="122"/>
  <c r="D32" i="122"/>
  <c r="K32" i="122" s="1"/>
  <c r="I31" i="122"/>
  <c r="D31" i="122"/>
  <c r="K31" i="122" s="1"/>
  <c r="I30" i="122"/>
  <c r="D30" i="122"/>
  <c r="K30" i="122" s="1"/>
  <c r="I29" i="122"/>
  <c r="D29" i="122"/>
  <c r="K29" i="122" s="1"/>
  <c r="I28" i="122"/>
  <c r="D28" i="122"/>
  <c r="K28" i="122" s="1"/>
  <c r="I27" i="122"/>
  <c r="D27" i="122"/>
  <c r="K27" i="122" s="1"/>
  <c r="I26" i="122"/>
  <c r="D26" i="122"/>
  <c r="K26" i="122" s="1"/>
  <c r="I25" i="122"/>
  <c r="D25" i="122"/>
  <c r="K25" i="122" s="1"/>
  <c r="I24" i="122"/>
  <c r="D24" i="122"/>
  <c r="K24" i="122" s="1"/>
  <c r="I23" i="122"/>
  <c r="D23" i="122"/>
  <c r="K23" i="122" s="1"/>
  <c r="I22" i="122"/>
  <c r="D22" i="122"/>
  <c r="K22" i="122" s="1"/>
  <c r="I21" i="122"/>
  <c r="D21" i="122"/>
  <c r="K21" i="122" s="1"/>
  <c r="I20" i="122"/>
  <c r="D20" i="122"/>
  <c r="K20" i="122" s="1"/>
  <c r="I19" i="122"/>
  <c r="D19" i="122"/>
  <c r="K19" i="122" s="1"/>
  <c r="I18" i="122"/>
  <c r="D18" i="122"/>
  <c r="K18" i="122" s="1"/>
  <c r="I17" i="122"/>
  <c r="D17" i="122"/>
  <c r="K17" i="122" s="1"/>
  <c r="I16" i="122"/>
  <c r="D16" i="122"/>
  <c r="K16" i="122" s="1"/>
  <c r="I15" i="122"/>
  <c r="D15" i="122"/>
  <c r="K15" i="122" s="1"/>
  <c r="I14" i="122"/>
  <c r="D14" i="122"/>
  <c r="K14" i="122" s="1"/>
  <c r="I13" i="122"/>
  <c r="D13" i="122"/>
  <c r="K13" i="122" s="1"/>
  <c r="I12" i="122"/>
  <c r="D12" i="122"/>
  <c r="K12" i="122" s="1"/>
  <c r="I11" i="122"/>
  <c r="D11" i="122"/>
  <c r="K11" i="122" s="1"/>
  <c r="I10" i="122"/>
  <c r="D10" i="122"/>
  <c r="K10" i="122" s="1"/>
  <c r="I9" i="122"/>
  <c r="D9" i="122"/>
  <c r="K9" i="122" s="1"/>
  <c r="F8" i="122"/>
  <c r="F6" i="122" s="1"/>
  <c r="E8" i="122"/>
  <c r="E6" i="122" s="1"/>
  <c r="C8" i="122"/>
  <c r="I8" i="122" s="1"/>
  <c r="D7" i="122"/>
  <c r="D6" i="123" l="1"/>
  <c r="K6" i="123" s="1"/>
  <c r="D8" i="122"/>
  <c r="K8" i="122" s="1"/>
  <c r="K7" i="122"/>
  <c r="C6" i="122"/>
  <c r="I6" i="122" s="1"/>
  <c r="F8" i="121"/>
  <c r="D8" i="121" s="1"/>
  <c r="K8" i="121" s="1"/>
  <c r="E8" i="121"/>
  <c r="G8" i="121"/>
  <c r="G6" i="121"/>
  <c r="B42" i="121"/>
  <c r="B41" i="121"/>
  <c r="L40" i="121"/>
  <c r="B40" i="121"/>
  <c r="B39" i="121"/>
  <c r="L38" i="121"/>
  <c r="B38" i="121"/>
  <c r="I33" i="121"/>
  <c r="D33" i="121"/>
  <c r="K33" i="121" s="1"/>
  <c r="I32" i="121"/>
  <c r="D32" i="121"/>
  <c r="K32" i="121" s="1"/>
  <c r="I31" i="121"/>
  <c r="D31" i="121"/>
  <c r="I30" i="121"/>
  <c r="D30" i="121"/>
  <c r="I29" i="121"/>
  <c r="D29" i="121"/>
  <c r="K29" i="121" s="1"/>
  <c r="I28" i="121"/>
  <c r="D28" i="121"/>
  <c r="K28" i="121" s="1"/>
  <c r="I27" i="121"/>
  <c r="D27" i="121"/>
  <c r="K27" i="121" s="1"/>
  <c r="I26" i="121"/>
  <c r="D26" i="121"/>
  <c r="I25" i="121"/>
  <c r="D25" i="121"/>
  <c r="K25" i="121" s="1"/>
  <c r="I24" i="121"/>
  <c r="D24" i="121"/>
  <c r="K24" i="121" s="1"/>
  <c r="I23" i="121"/>
  <c r="D23" i="121"/>
  <c r="K23" i="121" s="1"/>
  <c r="I22" i="121"/>
  <c r="D22" i="121"/>
  <c r="K22" i="121" s="1"/>
  <c r="I21" i="121"/>
  <c r="D21" i="121"/>
  <c r="I20" i="121"/>
  <c r="D20" i="121"/>
  <c r="K20" i="121" s="1"/>
  <c r="I19" i="121"/>
  <c r="D19" i="121"/>
  <c r="I18" i="121"/>
  <c r="D18" i="121"/>
  <c r="I17" i="121"/>
  <c r="D17" i="121"/>
  <c r="K17" i="121" s="1"/>
  <c r="I16" i="121"/>
  <c r="D16" i="121"/>
  <c r="K16" i="121" s="1"/>
  <c r="I15" i="121"/>
  <c r="D15" i="121"/>
  <c r="K15" i="121" s="1"/>
  <c r="I14" i="121"/>
  <c r="D14" i="121"/>
  <c r="K14" i="121" s="1"/>
  <c r="I13" i="121"/>
  <c r="D13" i="121"/>
  <c r="K13" i="121" s="1"/>
  <c r="I12" i="121"/>
  <c r="D12" i="121"/>
  <c r="K12" i="121" s="1"/>
  <c r="I11" i="121"/>
  <c r="D11" i="121"/>
  <c r="I10" i="121"/>
  <c r="D10" i="121"/>
  <c r="I9" i="121"/>
  <c r="D9" i="121"/>
  <c r="C8" i="121"/>
  <c r="C6" i="121" s="1"/>
  <c r="D7" i="121"/>
  <c r="F6" i="121"/>
  <c r="E6" i="121"/>
  <c r="I6" i="121" l="1"/>
  <c r="D6" i="122"/>
  <c r="K6" i="122" s="1"/>
  <c r="D6" i="121"/>
  <c r="K6" i="121"/>
  <c r="K19" i="121"/>
  <c r="K30" i="121"/>
  <c r="K31" i="121"/>
  <c r="K10" i="121"/>
  <c r="K26" i="121"/>
  <c r="K18" i="121"/>
  <c r="K9" i="121"/>
  <c r="K21" i="121"/>
  <c r="K11" i="121"/>
  <c r="I8" i="121"/>
  <c r="K7" i="121"/>
  <c r="E6" i="120"/>
  <c r="F6" i="120"/>
  <c r="B42" i="120" l="1"/>
  <c r="B41" i="120"/>
  <c r="L40" i="120"/>
  <c r="B40" i="120"/>
  <c r="B39" i="120"/>
  <c r="L38" i="120"/>
  <c r="B38" i="120"/>
  <c r="I33" i="120"/>
  <c r="D33" i="120"/>
  <c r="K33" i="120" s="1"/>
  <c r="I32" i="120"/>
  <c r="D32" i="120"/>
  <c r="I31" i="120"/>
  <c r="D31" i="120"/>
  <c r="I30" i="120"/>
  <c r="D30" i="120"/>
  <c r="I29" i="120"/>
  <c r="D29" i="120"/>
  <c r="I28" i="120"/>
  <c r="D28" i="120"/>
  <c r="I27" i="120"/>
  <c r="D27" i="120"/>
  <c r="I26" i="120"/>
  <c r="D26" i="120"/>
  <c r="I25" i="120"/>
  <c r="D25" i="120"/>
  <c r="I24" i="120"/>
  <c r="D24" i="120"/>
  <c r="I23" i="120"/>
  <c r="D23" i="120"/>
  <c r="I22" i="120"/>
  <c r="D22" i="120"/>
  <c r="K22" i="120" s="1"/>
  <c r="I21" i="120"/>
  <c r="D21" i="120"/>
  <c r="K21" i="120" s="1"/>
  <c r="I20" i="120"/>
  <c r="D20" i="120"/>
  <c r="I19" i="120"/>
  <c r="D19" i="120"/>
  <c r="I18" i="120"/>
  <c r="D18" i="120"/>
  <c r="I17" i="120"/>
  <c r="D17" i="120"/>
  <c r="I16" i="120"/>
  <c r="D16" i="120"/>
  <c r="K16" i="120" s="1"/>
  <c r="I15" i="120"/>
  <c r="D15" i="120"/>
  <c r="I14" i="120"/>
  <c r="D14" i="120"/>
  <c r="I13" i="120"/>
  <c r="D13" i="120"/>
  <c r="I12" i="120"/>
  <c r="D12" i="120"/>
  <c r="I11" i="120"/>
  <c r="D11" i="120"/>
  <c r="I10" i="120"/>
  <c r="D10" i="120"/>
  <c r="I9" i="120"/>
  <c r="D9" i="120"/>
  <c r="K9" i="120" s="1"/>
  <c r="D8" i="120"/>
  <c r="C8" i="120"/>
  <c r="I8" i="120" s="1"/>
  <c r="D7" i="120"/>
  <c r="K17" i="120" l="1"/>
  <c r="K29" i="120"/>
  <c r="K13" i="120"/>
  <c r="K25" i="120"/>
  <c r="K8" i="120"/>
  <c r="K23" i="120"/>
  <c r="K18" i="120"/>
  <c r="K24" i="120"/>
  <c r="K19" i="120"/>
  <c r="K14" i="120"/>
  <c r="K30" i="120"/>
  <c r="K20" i="120"/>
  <c r="K15" i="120"/>
  <c r="K31" i="120"/>
  <c r="K10" i="120"/>
  <c r="K26" i="120"/>
  <c r="K32" i="120"/>
  <c r="K11" i="120"/>
  <c r="K27" i="120"/>
  <c r="K7" i="120"/>
  <c r="K12" i="120"/>
  <c r="K28" i="120"/>
  <c r="C6" i="120"/>
  <c r="I6" i="120" s="1"/>
  <c r="D6" i="120"/>
  <c r="K6" i="120" s="1"/>
  <c r="B42" i="119"/>
  <c r="B41" i="119"/>
  <c r="L40" i="119"/>
  <c r="B40" i="119"/>
  <c r="B39" i="119"/>
  <c r="L38" i="119"/>
  <c r="B38" i="119"/>
  <c r="I33" i="119"/>
  <c r="D33" i="119"/>
  <c r="I32" i="119"/>
  <c r="D32" i="119"/>
  <c r="I31" i="119"/>
  <c r="D31" i="119"/>
  <c r="I30" i="119"/>
  <c r="D30" i="119"/>
  <c r="I29" i="119"/>
  <c r="D29" i="119"/>
  <c r="I28" i="119"/>
  <c r="D28" i="119"/>
  <c r="I27" i="119"/>
  <c r="D27" i="119"/>
  <c r="I26" i="119"/>
  <c r="D26" i="119"/>
  <c r="I25" i="119"/>
  <c r="D25" i="119"/>
  <c r="I24" i="119"/>
  <c r="D24" i="119"/>
  <c r="I23" i="119"/>
  <c r="D23" i="119"/>
  <c r="I22" i="119"/>
  <c r="D22" i="119"/>
  <c r="I21" i="119"/>
  <c r="D21" i="119"/>
  <c r="I20" i="119"/>
  <c r="D20" i="119"/>
  <c r="I19" i="119"/>
  <c r="D19" i="119"/>
  <c r="I18" i="119"/>
  <c r="D18" i="119"/>
  <c r="I17" i="119"/>
  <c r="D17" i="119"/>
  <c r="I16" i="119"/>
  <c r="D16" i="119"/>
  <c r="I15" i="119"/>
  <c r="D15" i="119"/>
  <c r="I14" i="119"/>
  <c r="D14" i="119"/>
  <c r="I13" i="119"/>
  <c r="D13" i="119"/>
  <c r="I12" i="119"/>
  <c r="D12" i="119"/>
  <c r="I11" i="119"/>
  <c r="D11" i="119"/>
  <c r="I10" i="119"/>
  <c r="D10" i="119"/>
  <c r="I9" i="119"/>
  <c r="D9" i="119"/>
  <c r="F8" i="119"/>
  <c r="F6" i="119" s="1"/>
  <c r="E8" i="119"/>
  <c r="E6" i="119" s="1"/>
  <c r="C8" i="119"/>
  <c r="C6" i="119" s="1"/>
  <c r="I6" i="119" s="1"/>
  <c r="D7" i="119"/>
  <c r="K7" i="119" s="1"/>
  <c r="D8" i="119" l="1"/>
  <c r="K8" i="119" s="1"/>
  <c r="K33" i="119"/>
  <c r="K13" i="119"/>
  <c r="K25" i="119"/>
  <c r="K9" i="119"/>
  <c r="K21" i="119"/>
  <c r="K17" i="119"/>
  <c r="K29" i="119"/>
  <c r="K15" i="119"/>
  <c r="K31" i="119"/>
  <c r="K16" i="119"/>
  <c r="K27" i="119"/>
  <c r="K12" i="119"/>
  <c r="K28" i="119"/>
  <c r="K26" i="119"/>
  <c r="K32" i="119"/>
  <c r="K11" i="119"/>
  <c r="K23" i="119"/>
  <c r="K20" i="119"/>
  <c r="K10" i="119"/>
  <c r="K22" i="119"/>
  <c r="K18" i="119"/>
  <c r="K24" i="119"/>
  <c r="K19" i="119"/>
  <c r="K14" i="119"/>
  <c r="K30" i="119"/>
  <c r="I8" i="119"/>
  <c r="C8" i="118"/>
  <c r="C6" i="118" s="1"/>
  <c r="I6" i="118" s="1"/>
  <c r="B42" i="118"/>
  <c r="B41" i="118"/>
  <c r="L40" i="118"/>
  <c r="B40" i="118"/>
  <c r="B39" i="118"/>
  <c r="L38" i="118"/>
  <c r="B38" i="118"/>
  <c r="I33" i="118"/>
  <c r="D33" i="118"/>
  <c r="K33" i="118" s="1"/>
  <c r="I32" i="118"/>
  <c r="D32" i="118"/>
  <c r="K32" i="118" s="1"/>
  <c r="I31" i="118"/>
  <c r="D31" i="118"/>
  <c r="K31" i="118" s="1"/>
  <c r="I30" i="118"/>
  <c r="D30" i="118"/>
  <c r="K30" i="118" s="1"/>
  <c r="I29" i="118"/>
  <c r="D29" i="118"/>
  <c r="K29" i="118" s="1"/>
  <c r="I28" i="118"/>
  <c r="D28" i="118"/>
  <c r="K28" i="118" s="1"/>
  <c r="I27" i="118"/>
  <c r="D27" i="118"/>
  <c r="K27" i="118" s="1"/>
  <c r="I26" i="118"/>
  <c r="D26" i="118"/>
  <c r="K26" i="118" s="1"/>
  <c r="I25" i="118"/>
  <c r="D25" i="118"/>
  <c r="K25" i="118" s="1"/>
  <c r="I24" i="118"/>
  <c r="D24" i="118"/>
  <c r="K24" i="118" s="1"/>
  <c r="I23" i="118"/>
  <c r="D23" i="118"/>
  <c r="K23" i="118" s="1"/>
  <c r="I22" i="118"/>
  <c r="D22" i="118"/>
  <c r="K22" i="118" s="1"/>
  <c r="I21" i="118"/>
  <c r="D21" i="118"/>
  <c r="K21" i="118" s="1"/>
  <c r="I20" i="118"/>
  <c r="D20" i="118"/>
  <c r="K20" i="118" s="1"/>
  <c r="I19" i="118"/>
  <c r="D19" i="118"/>
  <c r="K19" i="118" s="1"/>
  <c r="I18" i="118"/>
  <c r="D18" i="118"/>
  <c r="K18" i="118" s="1"/>
  <c r="I17" i="118"/>
  <c r="D17" i="118"/>
  <c r="K17" i="118" s="1"/>
  <c r="I16" i="118"/>
  <c r="D16" i="118"/>
  <c r="K16" i="118" s="1"/>
  <c r="I15" i="118"/>
  <c r="D15" i="118"/>
  <c r="K15" i="118" s="1"/>
  <c r="I14" i="118"/>
  <c r="D14" i="118"/>
  <c r="K14" i="118" s="1"/>
  <c r="I13" i="118"/>
  <c r="D13" i="118"/>
  <c r="K13" i="118" s="1"/>
  <c r="I12" i="118"/>
  <c r="D12" i="118"/>
  <c r="K12" i="118" s="1"/>
  <c r="I11" i="118"/>
  <c r="D11" i="118"/>
  <c r="K11" i="118" s="1"/>
  <c r="I10" i="118"/>
  <c r="D10" i="118"/>
  <c r="K10" i="118" s="1"/>
  <c r="I9" i="118"/>
  <c r="D9" i="118"/>
  <c r="K9" i="118" s="1"/>
  <c r="F8" i="118"/>
  <c r="F6" i="118" s="1"/>
  <c r="E8" i="118"/>
  <c r="E6" i="118" s="1"/>
  <c r="D7" i="118"/>
  <c r="K7" i="118" s="1"/>
  <c r="D6" i="119" l="1"/>
  <c r="K6" i="119" s="1"/>
  <c r="D8" i="118"/>
  <c r="K8" i="118" s="1"/>
  <c r="I8" i="118"/>
  <c r="B42" i="117"/>
  <c r="B41" i="117"/>
  <c r="L40" i="117"/>
  <c r="B40" i="117"/>
  <c r="B39" i="117"/>
  <c r="L38" i="117"/>
  <c r="B38" i="117"/>
  <c r="I33" i="117"/>
  <c r="D33" i="117"/>
  <c r="K33" i="117" s="1"/>
  <c r="I32" i="117"/>
  <c r="D32" i="117"/>
  <c r="K32" i="117" s="1"/>
  <c r="I31" i="117"/>
  <c r="D31" i="117"/>
  <c r="K31" i="117" s="1"/>
  <c r="I30" i="117"/>
  <c r="D30" i="117"/>
  <c r="K30" i="117" s="1"/>
  <c r="I29" i="117"/>
  <c r="D29" i="117"/>
  <c r="K29" i="117" s="1"/>
  <c r="I28" i="117"/>
  <c r="D28" i="117"/>
  <c r="K28" i="117" s="1"/>
  <c r="I27" i="117"/>
  <c r="D27" i="117"/>
  <c r="K27" i="117" s="1"/>
  <c r="I26" i="117"/>
  <c r="D26" i="117"/>
  <c r="K26" i="117" s="1"/>
  <c r="I25" i="117"/>
  <c r="D25" i="117"/>
  <c r="K25" i="117" s="1"/>
  <c r="I24" i="117"/>
  <c r="D24" i="117"/>
  <c r="K24" i="117" s="1"/>
  <c r="I23" i="117"/>
  <c r="D23" i="117"/>
  <c r="K23" i="117" s="1"/>
  <c r="I22" i="117"/>
  <c r="D22" i="117"/>
  <c r="K22" i="117" s="1"/>
  <c r="I21" i="117"/>
  <c r="D21" i="117"/>
  <c r="K21" i="117" s="1"/>
  <c r="I20" i="117"/>
  <c r="D20" i="117"/>
  <c r="K20" i="117" s="1"/>
  <c r="I19" i="117"/>
  <c r="D19" i="117"/>
  <c r="K19" i="117" s="1"/>
  <c r="I18" i="117"/>
  <c r="D18" i="117"/>
  <c r="K18" i="117" s="1"/>
  <c r="I17" i="117"/>
  <c r="D17" i="117"/>
  <c r="K17" i="117" s="1"/>
  <c r="I16" i="117"/>
  <c r="D16" i="117"/>
  <c r="K16" i="117" s="1"/>
  <c r="I15" i="117"/>
  <c r="D15" i="117"/>
  <c r="K15" i="117" s="1"/>
  <c r="I14" i="117"/>
  <c r="D14" i="117"/>
  <c r="K14" i="117" s="1"/>
  <c r="I13" i="117"/>
  <c r="D13" i="117"/>
  <c r="K13" i="117" s="1"/>
  <c r="I12" i="117"/>
  <c r="D12" i="117"/>
  <c r="K12" i="117" s="1"/>
  <c r="I11" i="117"/>
  <c r="D11" i="117"/>
  <c r="K11" i="117" s="1"/>
  <c r="I10" i="117"/>
  <c r="D10" i="117"/>
  <c r="K10" i="117" s="1"/>
  <c r="I9" i="117"/>
  <c r="D9" i="117"/>
  <c r="K9" i="117" s="1"/>
  <c r="F8" i="117"/>
  <c r="F6" i="117" s="1"/>
  <c r="E8" i="117"/>
  <c r="E6" i="117" s="1"/>
  <c r="C8" i="117"/>
  <c r="C6" i="117" s="1"/>
  <c r="I6" i="117" s="1"/>
  <c r="D7" i="117"/>
  <c r="K7" i="117" s="1"/>
  <c r="D6" i="118" l="1"/>
  <c r="K6" i="118" s="1"/>
  <c r="D8" i="117"/>
  <c r="K8" i="117" s="1"/>
  <c r="I8" i="117"/>
  <c r="B42" i="116"/>
  <c r="D6" i="117" l="1"/>
  <c r="K6" i="117" s="1"/>
  <c r="G8" i="116"/>
  <c r="G6" i="116" s="1"/>
  <c r="H8" i="116"/>
  <c r="H6" i="116" s="1"/>
  <c r="F8" i="116"/>
  <c r="F6" i="116" s="1"/>
  <c r="E8" i="116"/>
  <c r="E6" i="116" s="1"/>
  <c r="D10" i="116"/>
  <c r="K10" i="116" s="1"/>
  <c r="D11" i="116"/>
  <c r="K11" i="116" s="1"/>
  <c r="D12" i="116"/>
  <c r="K12" i="116" s="1"/>
  <c r="D13" i="116"/>
  <c r="D14" i="116"/>
  <c r="D15" i="116"/>
  <c r="K15" i="116" s="1"/>
  <c r="D16" i="116"/>
  <c r="K16" i="116" s="1"/>
  <c r="D17" i="116"/>
  <c r="K17" i="116" s="1"/>
  <c r="D18" i="116"/>
  <c r="K18" i="116" s="1"/>
  <c r="D19" i="116"/>
  <c r="K19" i="116" s="1"/>
  <c r="D20" i="116"/>
  <c r="K20" i="116" s="1"/>
  <c r="D21" i="116"/>
  <c r="K21" i="116" s="1"/>
  <c r="D22" i="116"/>
  <c r="K22" i="116" s="1"/>
  <c r="D23" i="116"/>
  <c r="K23" i="116" s="1"/>
  <c r="D24" i="116"/>
  <c r="K24" i="116" s="1"/>
  <c r="D25" i="116"/>
  <c r="K25" i="116" s="1"/>
  <c r="D26" i="116"/>
  <c r="K26" i="116" s="1"/>
  <c r="D27" i="116"/>
  <c r="K27" i="116" s="1"/>
  <c r="D28" i="116"/>
  <c r="D29" i="116"/>
  <c r="K29" i="116" s="1"/>
  <c r="D30" i="116"/>
  <c r="K30" i="116" s="1"/>
  <c r="D31" i="116"/>
  <c r="K31" i="116" s="1"/>
  <c r="D32" i="116"/>
  <c r="K32" i="116" s="1"/>
  <c r="D33" i="116"/>
  <c r="K33" i="116" s="1"/>
  <c r="D9" i="116"/>
  <c r="K9" i="116" s="1"/>
  <c r="B41" i="116"/>
  <c r="L40" i="116"/>
  <c r="B40" i="116"/>
  <c r="B39" i="116"/>
  <c r="L38" i="116"/>
  <c r="B38" i="116"/>
  <c r="I33" i="116"/>
  <c r="I32" i="116"/>
  <c r="I31" i="116"/>
  <c r="I30" i="116"/>
  <c r="I29" i="116"/>
  <c r="K28" i="116"/>
  <c r="I28" i="116"/>
  <c r="I27" i="116"/>
  <c r="I26" i="116"/>
  <c r="I25" i="116"/>
  <c r="I24" i="116"/>
  <c r="I23" i="116"/>
  <c r="I22" i="116"/>
  <c r="I21" i="116"/>
  <c r="I20" i="116"/>
  <c r="I19" i="116"/>
  <c r="I18" i="116"/>
  <c r="I17" i="116"/>
  <c r="I16" i="116"/>
  <c r="I15" i="116"/>
  <c r="K14" i="116"/>
  <c r="I14" i="116"/>
  <c r="K13" i="116"/>
  <c r="I13" i="116"/>
  <c r="I12" i="116"/>
  <c r="I11" i="116"/>
  <c r="I10" i="116"/>
  <c r="I9" i="116"/>
  <c r="C8" i="116"/>
  <c r="C6" i="116" s="1"/>
  <c r="D7" i="116"/>
  <c r="I6" i="116" l="1"/>
  <c r="D8" i="116"/>
  <c r="K8" i="116" s="1"/>
  <c r="K7" i="116"/>
  <c r="I8" i="116"/>
  <c r="B42" i="115"/>
  <c r="B41" i="115"/>
  <c r="L40" i="115"/>
  <c r="B40" i="115"/>
  <c r="B39" i="115"/>
  <c r="L38" i="115"/>
  <c r="B38" i="115"/>
  <c r="I33" i="115"/>
  <c r="K33" i="115"/>
  <c r="I32" i="115"/>
  <c r="K32" i="115"/>
  <c r="I31" i="115"/>
  <c r="I30" i="115"/>
  <c r="I29" i="115"/>
  <c r="K29" i="115"/>
  <c r="I28" i="115"/>
  <c r="I27" i="115"/>
  <c r="K27" i="115"/>
  <c r="I26" i="115"/>
  <c r="K26" i="115"/>
  <c r="K25" i="115"/>
  <c r="I25" i="115"/>
  <c r="I24" i="115"/>
  <c r="K24" i="115"/>
  <c r="I23" i="115"/>
  <c r="K23" i="115"/>
  <c r="I22" i="115"/>
  <c r="I21" i="115"/>
  <c r="K21" i="115"/>
  <c r="I20" i="115"/>
  <c r="K20" i="115"/>
  <c r="I19" i="115"/>
  <c r="I18" i="115"/>
  <c r="I17" i="115"/>
  <c r="K17" i="115"/>
  <c r="I16" i="115"/>
  <c r="K16" i="115"/>
  <c r="I15" i="115"/>
  <c r="K15" i="115"/>
  <c r="I14" i="115"/>
  <c r="K14" i="115"/>
  <c r="I13" i="115"/>
  <c r="K13" i="115"/>
  <c r="I12" i="115"/>
  <c r="I11" i="115"/>
  <c r="K11" i="115"/>
  <c r="I10" i="115"/>
  <c r="K9" i="115"/>
  <c r="I9" i="115"/>
  <c r="F6" i="115"/>
  <c r="E6" i="115"/>
  <c r="D8" i="115"/>
  <c r="K8" i="115" s="1"/>
  <c r="C8" i="115"/>
  <c r="I8" i="115" s="1"/>
  <c r="D7" i="115"/>
  <c r="D6" i="116" l="1"/>
  <c r="K6" i="116" s="1"/>
  <c r="K19" i="115"/>
  <c r="K18" i="115"/>
  <c r="K30" i="115"/>
  <c r="K31" i="115"/>
  <c r="K10" i="115"/>
  <c r="K22" i="115"/>
  <c r="K7" i="115"/>
  <c r="K12" i="115"/>
  <c r="K28" i="115"/>
  <c r="C6" i="115"/>
  <c r="I6" i="115" s="1"/>
  <c r="D6" i="115"/>
  <c r="K6" i="115" s="1"/>
  <c r="H6" i="114"/>
  <c r="G6" i="114"/>
  <c r="C8" i="114"/>
  <c r="C6" i="114" s="1"/>
  <c r="D9" i="114"/>
  <c r="D10" i="114"/>
  <c r="K10" i="114" s="1"/>
  <c r="D11" i="114"/>
  <c r="D12" i="114"/>
  <c r="D13" i="114"/>
  <c r="D14" i="114"/>
  <c r="K14" i="114" s="1"/>
  <c r="D15" i="114"/>
  <c r="K15" i="114" s="1"/>
  <c r="D16" i="114"/>
  <c r="D17" i="114"/>
  <c r="D18" i="114"/>
  <c r="K18" i="114" s="1"/>
  <c r="D19" i="114"/>
  <c r="K19" i="114" s="1"/>
  <c r="D20" i="114"/>
  <c r="K20" i="114" s="1"/>
  <c r="D21" i="114"/>
  <c r="K21" i="114" s="1"/>
  <c r="D22" i="114"/>
  <c r="K22" i="114" s="1"/>
  <c r="D23" i="114"/>
  <c r="D24" i="114"/>
  <c r="D25" i="114"/>
  <c r="D26" i="114"/>
  <c r="K26" i="114" s="1"/>
  <c r="D27" i="114"/>
  <c r="D28" i="114"/>
  <c r="D29" i="114"/>
  <c r="D30" i="114"/>
  <c r="K30" i="114" s="1"/>
  <c r="D31" i="114"/>
  <c r="K31" i="114" s="1"/>
  <c r="D32" i="114"/>
  <c r="K32" i="114" s="1"/>
  <c r="D33" i="114"/>
  <c r="K33" i="114" s="1"/>
  <c r="D7" i="114"/>
  <c r="K7" i="114" s="1"/>
  <c r="F8" i="114"/>
  <c r="F6" i="114" s="1"/>
  <c r="E8" i="114"/>
  <c r="E6" i="114" s="1"/>
  <c r="B42" i="114"/>
  <c r="B41" i="114"/>
  <c r="L40" i="114"/>
  <c r="B40" i="114"/>
  <c r="B39" i="114"/>
  <c r="L38" i="114"/>
  <c r="B38" i="114"/>
  <c r="I33" i="114"/>
  <c r="I32" i="114"/>
  <c r="I31" i="114"/>
  <c r="I30" i="114"/>
  <c r="K29" i="114"/>
  <c r="I29" i="114"/>
  <c r="K28" i="114"/>
  <c r="I28" i="114"/>
  <c r="K27" i="114"/>
  <c r="I27" i="114"/>
  <c r="I26" i="114"/>
  <c r="K25" i="114"/>
  <c r="I25" i="114"/>
  <c r="K24" i="114"/>
  <c r="I24" i="114"/>
  <c r="K23" i="114"/>
  <c r="I23" i="114"/>
  <c r="I22" i="114"/>
  <c r="I21" i="114"/>
  <c r="I20" i="114"/>
  <c r="I19" i="114"/>
  <c r="I18" i="114"/>
  <c r="K17" i="114"/>
  <c r="I17" i="114"/>
  <c r="K16" i="114"/>
  <c r="I16" i="114"/>
  <c r="I15" i="114"/>
  <c r="I14" i="114"/>
  <c r="K13" i="114"/>
  <c r="I13" i="114"/>
  <c r="K12" i="114"/>
  <c r="I12" i="114"/>
  <c r="K11" i="114"/>
  <c r="I11" i="114"/>
  <c r="I10" i="114"/>
  <c r="K9" i="114"/>
  <c r="I9" i="114"/>
  <c r="I8" i="114"/>
  <c r="D8" i="114" l="1"/>
  <c r="K8" i="114" s="1"/>
  <c r="I6" i="114"/>
  <c r="D6" i="114"/>
  <c r="K6" i="114" s="1"/>
  <c r="E6" i="113"/>
  <c r="F6" i="113"/>
  <c r="K14" i="113"/>
  <c r="K15" i="113"/>
  <c r="K16" i="113"/>
  <c r="K17" i="113"/>
  <c r="K18" i="113"/>
  <c r="K19" i="113"/>
  <c r="K24" i="113"/>
  <c r="K26" i="113"/>
  <c r="K28" i="113"/>
  <c r="K29" i="113"/>
  <c r="K30" i="113"/>
  <c r="K31" i="113"/>
  <c r="B42" i="113"/>
  <c r="B41" i="113"/>
  <c r="L40" i="113"/>
  <c r="B40" i="113"/>
  <c r="B39" i="113"/>
  <c r="L38" i="113"/>
  <c r="B38" i="113"/>
  <c r="I33" i="113"/>
  <c r="K33" i="113"/>
  <c r="K32" i="113"/>
  <c r="I32" i="113"/>
  <c r="I31" i="113"/>
  <c r="I30" i="113"/>
  <c r="I29" i="113"/>
  <c r="I28" i="113"/>
  <c r="I27" i="113"/>
  <c r="K27" i="113"/>
  <c r="I26" i="113"/>
  <c r="I25" i="113"/>
  <c r="K25" i="113"/>
  <c r="I24" i="113"/>
  <c r="I23" i="113"/>
  <c r="K23" i="113"/>
  <c r="I22" i="113"/>
  <c r="K22" i="113"/>
  <c r="I21" i="113"/>
  <c r="K21" i="113"/>
  <c r="K20" i="113"/>
  <c r="I20" i="113"/>
  <c r="I19" i="113"/>
  <c r="I18" i="113"/>
  <c r="I17" i="113"/>
  <c r="I16" i="113"/>
  <c r="I15" i="113"/>
  <c r="I14" i="113"/>
  <c r="I13" i="113"/>
  <c r="K13" i="113"/>
  <c r="K12" i="113"/>
  <c r="I12" i="113"/>
  <c r="I11" i="113"/>
  <c r="K11" i="113"/>
  <c r="I10" i="113"/>
  <c r="K10" i="113"/>
  <c r="I9" i="113"/>
  <c r="I8" i="113"/>
  <c r="D7" i="113"/>
  <c r="K7" i="113" s="1"/>
  <c r="I6" i="113"/>
  <c r="D6" i="113" l="1"/>
  <c r="K8" i="113"/>
  <c r="K6" i="113"/>
  <c r="K9" i="113"/>
  <c r="B42" i="112"/>
  <c r="E6" i="112"/>
  <c r="B41" i="112"/>
  <c r="L40" i="112"/>
  <c r="B40" i="112"/>
  <c r="B39" i="112"/>
  <c r="L38" i="112"/>
  <c r="B38" i="112"/>
  <c r="I33" i="112"/>
  <c r="D33" i="112"/>
  <c r="K33" i="112" s="1"/>
  <c r="I32" i="112"/>
  <c r="D32" i="112"/>
  <c r="K32" i="112" s="1"/>
  <c r="I31" i="112"/>
  <c r="D31" i="112"/>
  <c r="K31" i="112" s="1"/>
  <c r="I30" i="112"/>
  <c r="D30" i="112"/>
  <c r="K30" i="112" s="1"/>
  <c r="I29" i="112"/>
  <c r="D29" i="112"/>
  <c r="K29" i="112" s="1"/>
  <c r="I28" i="112"/>
  <c r="D28" i="112"/>
  <c r="K28" i="112" s="1"/>
  <c r="I27" i="112"/>
  <c r="D27" i="112"/>
  <c r="K27" i="112" s="1"/>
  <c r="I26" i="112"/>
  <c r="D26" i="112"/>
  <c r="K26" i="112" s="1"/>
  <c r="I25" i="112"/>
  <c r="D25" i="112"/>
  <c r="K25" i="112" s="1"/>
  <c r="I24" i="112"/>
  <c r="D24" i="112"/>
  <c r="K24" i="112" s="1"/>
  <c r="I23" i="112"/>
  <c r="D23" i="112"/>
  <c r="K23" i="112" s="1"/>
  <c r="I22" i="112"/>
  <c r="D22" i="112"/>
  <c r="K22" i="112" s="1"/>
  <c r="I21" i="112"/>
  <c r="D21" i="112"/>
  <c r="K21" i="112" s="1"/>
  <c r="I20" i="112"/>
  <c r="D20" i="112"/>
  <c r="K20" i="112" s="1"/>
  <c r="I19" i="112"/>
  <c r="D19" i="112"/>
  <c r="K19" i="112" s="1"/>
  <c r="I18" i="112"/>
  <c r="D18" i="112"/>
  <c r="K18" i="112" s="1"/>
  <c r="I17" i="112"/>
  <c r="D17" i="112"/>
  <c r="K17" i="112" s="1"/>
  <c r="I16" i="112"/>
  <c r="D16" i="112"/>
  <c r="K16" i="112" s="1"/>
  <c r="I15" i="112"/>
  <c r="D15" i="112"/>
  <c r="K15" i="112" s="1"/>
  <c r="I14" i="112"/>
  <c r="D14" i="112"/>
  <c r="K14" i="112" s="1"/>
  <c r="I13" i="112"/>
  <c r="D13" i="112"/>
  <c r="K13" i="112" s="1"/>
  <c r="I12" i="112"/>
  <c r="D12" i="112"/>
  <c r="K12" i="112" s="1"/>
  <c r="I11" i="112"/>
  <c r="D11" i="112"/>
  <c r="K11" i="112" s="1"/>
  <c r="I10" i="112"/>
  <c r="D10" i="112"/>
  <c r="I9" i="112"/>
  <c r="D9" i="112"/>
  <c r="K9" i="112" s="1"/>
  <c r="F6" i="112"/>
  <c r="C6" i="112"/>
  <c r="D7" i="112"/>
  <c r="K7" i="112" s="1"/>
  <c r="I6" i="112" l="1"/>
  <c r="D8" i="112"/>
  <c r="K8" i="112" s="1"/>
  <c r="I8" i="112"/>
  <c r="K10" i="112"/>
  <c r="C38" i="111"/>
  <c r="E8" i="111"/>
  <c r="E6" i="111" s="1"/>
  <c r="F8" i="111"/>
  <c r="F6" i="111" s="1"/>
  <c r="G8" i="111"/>
  <c r="C42" i="111"/>
  <c r="B42" i="111"/>
  <c r="B41" i="111"/>
  <c r="L40" i="111"/>
  <c r="B40" i="111"/>
  <c r="B39" i="111"/>
  <c r="L38" i="111"/>
  <c r="B38" i="111"/>
  <c r="I33" i="111"/>
  <c r="D33" i="111"/>
  <c r="I32" i="111"/>
  <c r="D32" i="111"/>
  <c r="I31" i="111"/>
  <c r="D31" i="111"/>
  <c r="I30" i="111"/>
  <c r="D30" i="111"/>
  <c r="I29" i="111"/>
  <c r="D29" i="111"/>
  <c r="I28" i="111"/>
  <c r="D28" i="111"/>
  <c r="I27" i="111"/>
  <c r="D27" i="111"/>
  <c r="I26" i="111"/>
  <c r="D26" i="111"/>
  <c r="I25" i="111"/>
  <c r="D25" i="111"/>
  <c r="I24" i="111"/>
  <c r="D24" i="111"/>
  <c r="K24" i="111" s="1"/>
  <c r="I23" i="111"/>
  <c r="D23" i="111"/>
  <c r="I22" i="111"/>
  <c r="D22" i="111"/>
  <c r="I21" i="111"/>
  <c r="D21" i="111"/>
  <c r="I20" i="111"/>
  <c r="D20" i="111"/>
  <c r="I19" i="111"/>
  <c r="D19" i="111"/>
  <c r="I18" i="111"/>
  <c r="D18" i="111"/>
  <c r="I17" i="111"/>
  <c r="D17" i="111"/>
  <c r="I16" i="111"/>
  <c r="D16" i="111"/>
  <c r="I15" i="111"/>
  <c r="D15" i="111"/>
  <c r="I14" i="111"/>
  <c r="D14" i="111"/>
  <c r="I13" i="111"/>
  <c r="D13" i="111"/>
  <c r="I12" i="111"/>
  <c r="D12" i="111"/>
  <c r="K12" i="111" s="1"/>
  <c r="I11" i="111"/>
  <c r="D11" i="111"/>
  <c r="G6" i="111"/>
  <c r="D10" i="111"/>
  <c r="I9" i="111"/>
  <c r="D9" i="111"/>
  <c r="C8" i="111"/>
  <c r="C6" i="111" s="1"/>
  <c r="D7" i="111"/>
  <c r="D6" i="112" l="1"/>
  <c r="K6" i="112" s="1"/>
  <c r="K21" i="111"/>
  <c r="D8" i="111"/>
  <c r="D6" i="111" s="1"/>
  <c r="K19" i="111"/>
  <c r="K31" i="111"/>
  <c r="K14" i="111"/>
  <c r="K26" i="111"/>
  <c r="K9" i="111"/>
  <c r="K13" i="111"/>
  <c r="K20" i="111"/>
  <c r="K30" i="111"/>
  <c r="K25" i="111"/>
  <c r="K15" i="111"/>
  <c r="K16" i="111"/>
  <c r="K7" i="111"/>
  <c r="K17" i="111"/>
  <c r="K22" i="111"/>
  <c r="K27" i="111"/>
  <c r="K29" i="111"/>
  <c r="K11" i="111"/>
  <c r="K32" i="111"/>
  <c r="K33" i="111"/>
  <c r="K18" i="111"/>
  <c r="K23" i="111"/>
  <c r="K28" i="111"/>
  <c r="I6" i="111"/>
  <c r="I8" i="111"/>
  <c r="I10" i="111"/>
  <c r="H6" i="111" l="1"/>
  <c r="K8" i="111"/>
  <c r="K6" i="111"/>
  <c r="K10" i="111"/>
  <c r="G10" i="110"/>
  <c r="G11" i="110"/>
  <c r="I11" i="110" s="1"/>
  <c r="G12" i="110"/>
  <c r="I12" i="110" s="1"/>
  <c r="G13" i="110"/>
  <c r="I13" i="110" s="1"/>
  <c r="G14" i="110"/>
  <c r="G15" i="110"/>
  <c r="G16" i="110"/>
  <c r="I16" i="110" s="1"/>
  <c r="G17" i="110"/>
  <c r="I17" i="110" s="1"/>
  <c r="G18" i="110"/>
  <c r="G19" i="110"/>
  <c r="G20" i="110"/>
  <c r="I20" i="110" s="1"/>
  <c r="G21" i="110"/>
  <c r="I21" i="110" s="1"/>
  <c r="G22" i="110"/>
  <c r="I22" i="110" s="1"/>
  <c r="G23" i="110"/>
  <c r="I23" i="110" s="1"/>
  <c r="G24" i="110"/>
  <c r="G25" i="110"/>
  <c r="G26" i="110"/>
  <c r="G27" i="110"/>
  <c r="G28" i="110"/>
  <c r="I28" i="110" s="1"/>
  <c r="G29" i="110"/>
  <c r="I29" i="110" s="1"/>
  <c r="G30" i="110"/>
  <c r="I30" i="110" s="1"/>
  <c r="G31" i="110"/>
  <c r="I31" i="110" s="1"/>
  <c r="G32" i="110"/>
  <c r="G33" i="110"/>
  <c r="G9" i="110"/>
  <c r="I9" i="110" s="1"/>
  <c r="C42" i="110"/>
  <c r="B42" i="110"/>
  <c r="B41" i="110"/>
  <c r="L40" i="110"/>
  <c r="B40" i="110"/>
  <c r="B39" i="110"/>
  <c r="L38" i="110"/>
  <c r="B38" i="110"/>
  <c r="I33" i="110"/>
  <c r="D33" i="110"/>
  <c r="I32" i="110"/>
  <c r="D32" i="110"/>
  <c r="D31" i="110"/>
  <c r="D30" i="110"/>
  <c r="D29" i="110"/>
  <c r="D28" i="110"/>
  <c r="I27" i="110"/>
  <c r="D27" i="110"/>
  <c r="I26" i="110"/>
  <c r="D26" i="110"/>
  <c r="I25" i="110"/>
  <c r="D25" i="110"/>
  <c r="I24" i="110"/>
  <c r="D24" i="110"/>
  <c r="D23" i="110"/>
  <c r="D22" i="110"/>
  <c r="D21" i="110"/>
  <c r="D20" i="110"/>
  <c r="I19" i="110"/>
  <c r="D19" i="110"/>
  <c r="I18" i="110"/>
  <c r="D18" i="110"/>
  <c r="D17" i="110"/>
  <c r="D16" i="110"/>
  <c r="I15" i="110"/>
  <c r="D15" i="110"/>
  <c r="I14" i="110"/>
  <c r="D14" i="110"/>
  <c r="D13" i="110"/>
  <c r="D12" i="110"/>
  <c r="D11" i="110"/>
  <c r="D10" i="110"/>
  <c r="D9" i="110"/>
  <c r="F8" i="110"/>
  <c r="F6" i="110" s="1"/>
  <c r="E8" i="110"/>
  <c r="E6" i="110" s="1"/>
  <c r="C8" i="110"/>
  <c r="D7" i="110"/>
  <c r="G8" i="110" l="1"/>
  <c r="G6" i="110" s="1"/>
  <c r="D8" i="110"/>
  <c r="D6" i="110" s="1"/>
  <c r="I8" i="110"/>
  <c r="C6" i="110"/>
  <c r="I6" i="110" s="1"/>
  <c r="I10" i="110"/>
  <c r="G10" i="109"/>
  <c r="G11" i="109"/>
  <c r="G12" i="109"/>
  <c r="G13" i="109"/>
  <c r="G14" i="109"/>
  <c r="G15" i="109"/>
  <c r="G16" i="109"/>
  <c r="G17" i="109"/>
  <c r="G18" i="109"/>
  <c r="G19" i="109"/>
  <c r="G20" i="109"/>
  <c r="G21" i="109"/>
  <c r="G22" i="109"/>
  <c r="G23" i="109"/>
  <c r="G24" i="109"/>
  <c r="G25" i="109"/>
  <c r="G26" i="109"/>
  <c r="G27" i="109"/>
  <c r="G28" i="109"/>
  <c r="G29" i="109"/>
  <c r="G30" i="109"/>
  <c r="G31" i="109"/>
  <c r="G32" i="109"/>
  <c r="G33" i="109"/>
  <c r="G9" i="109"/>
  <c r="D21" i="109" l="1"/>
  <c r="D22" i="109"/>
  <c r="H22" i="110" s="1"/>
  <c r="K22" i="110" s="1"/>
  <c r="D23" i="109"/>
  <c r="H23" i="110" s="1"/>
  <c r="K23" i="110" s="1"/>
  <c r="D24" i="109"/>
  <c r="H24" i="110" s="1"/>
  <c r="K24" i="110" s="1"/>
  <c r="D25" i="109"/>
  <c r="H25" i="110" s="1"/>
  <c r="K25" i="110" s="1"/>
  <c r="D26" i="109"/>
  <c r="H26" i="110" s="1"/>
  <c r="K26" i="110" s="1"/>
  <c r="D27" i="109"/>
  <c r="H27" i="110" s="1"/>
  <c r="K27" i="110" s="1"/>
  <c r="D28" i="109"/>
  <c r="K24" i="109"/>
  <c r="K22" i="109"/>
  <c r="H8" i="109"/>
  <c r="H6" i="109" s="1"/>
  <c r="C42" i="109"/>
  <c r="B42" i="109"/>
  <c r="B41" i="109"/>
  <c r="L40" i="109"/>
  <c r="B40" i="109"/>
  <c r="B39" i="109"/>
  <c r="L38" i="109"/>
  <c r="B38" i="109"/>
  <c r="I33" i="109"/>
  <c r="D33" i="109"/>
  <c r="I32" i="109"/>
  <c r="D32" i="109"/>
  <c r="I31" i="109"/>
  <c r="D31" i="109"/>
  <c r="H31" i="110" s="1"/>
  <c r="K31" i="110" s="1"/>
  <c r="I30" i="109"/>
  <c r="D30" i="109"/>
  <c r="I29" i="109"/>
  <c r="D29" i="109"/>
  <c r="I28" i="109"/>
  <c r="I27" i="109"/>
  <c r="I26" i="109"/>
  <c r="I25" i="109"/>
  <c r="I24" i="109"/>
  <c r="I23" i="109"/>
  <c r="I22" i="109"/>
  <c r="I21" i="109"/>
  <c r="I20" i="109"/>
  <c r="D20" i="109"/>
  <c r="I19" i="109"/>
  <c r="D19" i="109"/>
  <c r="I18" i="109"/>
  <c r="D18" i="109"/>
  <c r="I17" i="109"/>
  <c r="D17" i="109"/>
  <c r="I16" i="109"/>
  <c r="D16" i="109"/>
  <c r="I15" i="109"/>
  <c r="D15" i="109"/>
  <c r="I14" i="109"/>
  <c r="D14" i="109"/>
  <c r="H14" i="110" s="1"/>
  <c r="K14" i="110" s="1"/>
  <c r="I13" i="109"/>
  <c r="D13" i="109"/>
  <c r="I12" i="109"/>
  <c r="D12" i="109"/>
  <c r="I11" i="109"/>
  <c r="D11" i="109"/>
  <c r="H11" i="110" s="1"/>
  <c r="K11" i="110" s="1"/>
  <c r="I10" i="109"/>
  <c r="D10" i="109"/>
  <c r="H10" i="110" s="1"/>
  <c r="K10" i="110" s="1"/>
  <c r="I9" i="109"/>
  <c r="D9" i="109"/>
  <c r="H9" i="110" s="1"/>
  <c r="G8" i="109"/>
  <c r="G6" i="109" s="1"/>
  <c r="F8" i="109"/>
  <c r="F6" i="109" s="1"/>
  <c r="E8" i="109"/>
  <c r="E6" i="109" s="1"/>
  <c r="C8" i="109"/>
  <c r="D7" i="109"/>
  <c r="H7" i="110" s="1"/>
  <c r="K7" i="110" s="1"/>
  <c r="K28" i="109" l="1"/>
  <c r="H28" i="110"/>
  <c r="K28" i="110" s="1"/>
  <c r="K18" i="109"/>
  <c r="H18" i="110"/>
  <c r="K18" i="110" s="1"/>
  <c r="K17" i="109"/>
  <c r="H17" i="110"/>
  <c r="K17" i="110" s="1"/>
  <c r="K13" i="109"/>
  <c r="H13" i="110"/>
  <c r="K13" i="110" s="1"/>
  <c r="K33" i="109"/>
  <c r="H33" i="110"/>
  <c r="K33" i="110" s="1"/>
  <c r="K30" i="109"/>
  <c r="H30" i="110"/>
  <c r="K30" i="110" s="1"/>
  <c r="K9" i="110"/>
  <c r="K12" i="109"/>
  <c r="H12" i="110"/>
  <c r="K12" i="110" s="1"/>
  <c r="K32" i="109"/>
  <c r="H32" i="110"/>
  <c r="K32" i="110" s="1"/>
  <c r="K29" i="109"/>
  <c r="H29" i="110"/>
  <c r="K29" i="110" s="1"/>
  <c r="K21" i="109"/>
  <c r="H21" i="110"/>
  <c r="K21" i="110" s="1"/>
  <c r="K19" i="109"/>
  <c r="H19" i="110"/>
  <c r="K19" i="110" s="1"/>
  <c r="K20" i="109"/>
  <c r="H20" i="110"/>
  <c r="K20" i="110" s="1"/>
  <c r="K15" i="109"/>
  <c r="H15" i="110"/>
  <c r="K15" i="110" s="1"/>
  <c r="K16" i="109"/>
  <c r="H16" i="110"/>
  <c r="K16" i="110" s="1"/>
  <c r="D8" i="109"/>
  <c r="D6" i="109" s="1"/>
  <c r="K6" i="109" s="1"/>
  <c r="I8" i="109"/>
  <c r="K23" i="109"/>
  <c r="K14" i="109"/>
  <c r="K25" i="109"/>
  <c r="K31" i="109"/>
  <c r="K10" i="109"/>
  <c r="K26" i="109"/>
  <c r="K11" i="109"/>
  <c r="K27" i="109"/>
  <c r="K9" i="109"/>
  <c r="K7" i="109"/>
  <c r="C6" i="109"/>
  <c r="I6" i="109" s="1"/>
  <c r="C42" i="108"/>
  <c r="B42" i="108"/>
  <c r="B41" i="108"/>
  <c r="L40" i="108"/>
  <c r="B40" i="108"/>
  <c r="B39" i="108"/>
  <c r="L38" i="108"/>
  <c r="B38" i="108"/>
  <c r="I33" i="108"/>
  <c r="D33" i="108"/>
  <c r="K33" i="108" s="1"/>
  <c r="I32" i="108"/>
  <c r="D32" i="108"/>
  <c r="K32" i="108" s="1"/>
  <c r="I31" i="108"/>
  <c r="D31" i="108"/>
  <c r="K31" i="108" s="1"/>
  <c r="I30" i="108"/>
  <c r="D30" i="108"/>
  <c r="K30" i="108" s="1"/>
  <c r="I29" i="108"/>
  <c r="D29" i="108"/>
  <c r="K29" i="108" s="1"/>
  <c r="I28" i="108"/>
  <c r="D28" i="108"/>
  <c r="K28" i="108" s="1"/>
  <c r="I27" i="108"/>
  <c r="D27" i="108"/>
  <c r="K27" i="108" s="1"/>
  <c r="I26" i="108"/>
  <c r="D26" i="108"/>
  <c r="K26" i="108" s="1"/>
  <c r="I25" i="108"/>
  <c r="D25" i="108"/>
  <c r="K25" i="108" s="1"/>
  <c r="I24" i="108"/>
  <c r="D24" i="108"/>
  <c r="K24" i="108" s="1"/>
  <c r="I23" i="108"/>
  <c r="D23" i="108"/>
  <c r="K23" i="108" s="1"/>
  <c r="I22" i="108"/>
  <c r="D22" i="108"/>
  <c r="K22" i="108" s="1"/>
  <c r="I21" i="108"/>
  <c r="D21" i="108"/>
  <c r="K21" i="108" s="1"/>
  <c r="I20" i="108"/>
  <c r="D20" i="108"/>
  <c r="K20" i="108" s="1"/>
  <c r="I19" i="108"/>
  <c r="D19" i="108"/>
  <c r="K19" i="108" s="1"/>
  <c r="I18" i="108"/>
  <c r="D18" i="108"/>
  <c r="K18" i="108" s="1"/>
  <c r="I17" i="108"/>
  <c r="D17" i="108"/>
  <c r="K17" i="108" s="1"/>
  <c r="I16" i="108"/>
  <c r="D16" i="108"/>
  <c r="K16" i="108" s="1"/>
  <c r="I15" i="108"/>
  <c r="D15" i="108"/>
  <c r="K15" i="108" s="1"/>
  <c r="I14" i="108"/>
  <c r="D14" i="108"/>
  <c r="K14" i="108" s="1"/>
  <c r="I13" i="108"/>
  <c r="D13" i="108"/>
  <c r="K13" i="108" s="1"/>
  <c r="I12" i="108"/>
  <c r="D12" i="108"/>
  <c r="K12" i="108" s="1"/>
  <c r="I11" i="108"/>
  <c r="D11" i="108"/>
  <c r="K11" i="108" s="1"/>
  <c r="I10" i="108"/>
  <c r="D10" i="108"/>
  <c r="K10" i="108" s="1"/>
  <c r="I9" i="108"/>
  <c r="D9" i="108"/>
  <c r="K9" i="108" s="1"/>
  <c r="H8" i="108"/>
  <c r="H6" i="108" s="1"/>
  <c r="G8" i="108"/>
  <c r="G6" i="108" s="1"/>
  <c r="F8" i="108"/>
  <c r="F6" i="108" s="1"/>
  <c r="E8" i="108"/>
  <c r="E6" i="108" s="1"/>
  <c r="C8" i="108"/>
  <c r="C6" i="108" s="1"/>
  <c r="D7" i="108"/>
  <c r="K7" i="108" s="1"/>
  <c r="H8" i="110" l="1"/>
  <c r="K8" i="109"/>
  <c r="I6" i="108"/>
  <c r="D8" i="108"/>
  <c r="I8" i="108"/>
  <c r="C42" i="107"/>
  <c r="B42" i="107"/>
  <c r="B41" i="107"/>
  <c r="L40" i="107"/>
  <c r="B40" i="107"/>
  <c r="B39" i="107"/>
  <c r="L38" i="107"/>
  <c r="B38" i="107"/>
  <c r="I33" i="107"/>
  <c r="D33" i="107"/>
  <c r="K33" i="107" s="1"/>
  <c r="I32" i="107"/>
  <c r="D32" i="107"/>
  <c r="K32" i="107" s="1"/>
  <c r="I31" i="107"/>
  <c r="D31" i="107"/>
  <c r="K31" i="107" s="1"/>
  <c r="I30" i="107"/>
  <c r="D30" i="107"/>
  <c r="K30" i="107" s="1"/>
  <c r="I29" i="107"/>
  <c r="D29" i="107"/>
  <c r="K29" i="107" s="1"/>
  <c r="I28" i="107"/>
  <c r="D28" i="107"/>
  <c r="K28" i="107" s="1"/>
  <c r="I27" i="107"/>
  <c r="D27" i="107"/>
  <c r="K27" i="107" s="1"/>
  <c r="I26" i="107"/>
  <c r="D26" i="107"/>
  <c r="K26" i="107" s="1"/>
  <c r="I25" i="107"/>
  <c r="D25" i="107"/>
  <c r="K25" i="107" s="1"/>
  <c r="I24" i="107"/>
  <c r="D24" i="107"/>
  <c r="K24" i="107" s="1"/>
  <c r="I23" i="107"/>
  <c r="D23" i="107"/>
  <c r="K23" i="107" s="1"/>
  <c r="I22" i="107"/>
  <c r="D22" i="107"/>
  <c r="K22" i="107" s="1"/>
  <c r="I21" i="107"/>
  <c r="D21" i="107"/>
  <c r="K21" i="107" s="1"/>
  <c r="I20" i="107"/>
  <c r="D20" i="107"/>
  <c r="K20" i="107" s="1"/>
  <c r="I19" i="107"/>
  <c r="D19" i="107"/>
  <c r="K19" i="107" s="1"/>
  <c r="I18" i="107"/>
  <c r="D18" i="107"/>
  <c r="K18" i="107" s="1"/>
  <c r="I17" i="107"/>
  <c r="D17" i="107"/>
  <c r="K17" i="107" s="1"/>
  <c r="I16" i="107"/>
  <c r="D16" i="107"/>
  <c r="K16" i="107" s="1"/>
  <c r="I15" i="107"/>
  <c r="D15" i="107"/>
  <c r="K15" i="107" s="1"/>
  <c r="I14" i="107"/>
  <c r="D14" i="107"/>
  <c r="K14" i="107" s="1"/>
  <c r="I13" i="107"/>
  <c r="D13" i="107"/>
  <c r="K13" i="107" s="1"/>
  <c r="I12" i="107"/>
  <c r="D12" i="107"/>
  <c r="K12" i="107" s="1"/>
  <c r="I11" i="107"/>
  <c r="D11" i="107"/>
  <c r="K11" i="107" s="1"/>
  <c r="I10" i="107"/>
  <c r="D10" i="107"/>
  <c r="K10" i="107" s="1"/>
  <c r="I9" i="107"/>
  <c r="D9" i="107"/>
  <c r="K9" i="107" s="1"/>
  <c r="H8" i="107"/>
  <c r="H6" i="107" s="1"/>
  <c r="G8" i="107"/>
  <c r="G6" i="107" s="1"/>
  <c r="F8" i="107"/>
  <c r="F6" i="107" s="1"/>
  <c r="E8" i="107"/>
  <c r="E6" i="107" s="1"/>
  <c r="C8" i="107"/>
  <c r="C6" i="107" s="1"/>
  <c r="D7" i="107"/>
  <c r="K7" i="107" s="1"/>
  <c r="H6" i="110" l="1"/>
  <c r="K6" i="110" s="1"/>
  <c r="K8" i="110"/>
  <c r="D6" i="108"/>
  <c r="K6" i="108" s="1"/>
  <c r="K8" i="108"/>
  <c r="I6" i="107"/>
  <c r="I8" i="107"/>
  <c r="D8" i="107"/>
  <c r="K8" i="107" l="1"/>
  <c r="D6" i="107"/>
  <c r="K6" i="107" s="1"/>
  <c r="C42" i="106" l="1"/>
  <c r="B42" i="106"/>
  <c r="B41" i="106"/>
  <c r="L40" i="106"/>
  <c r="B40" i="106"/>
  <c r="B39" i="106"/>
  <c r="L38" i="106"/>
  <c r="B38" i="106"/>
  <c r="I33" i="106"/>
  <c r="D33" i="106"/>
  <c r="K33" i="106" s="1"/>
  <c r="I32" i="106"/>
  <c r="D32" i="106"/>
  <c r="K32" i="106" s="1"/>
  <c r="I31" i="106"/>
  <c r="D31" i="106"/>
  <c r="K31" i="106" s="1"/>
  <c r="I30" i="106"/>
  <c r="D30" i="106"/>
  <c r="K30" i="106" s="1"/>
  <c r="I29" i="106"/>
  <c r="D29" i="106"/>
  <c r="K29" i="106" s="1"/>
  <c r="I28" i="106"/>
  <c r="D28" i="106"/>
  <c r="K28" i="106" s="1"/>
  <c r="I27" i="106"/>
  <c r="D27" i="106"/>
  <c r="K27" i="106" s="1"/>
  <c r="I26" i="106"/>
  <c r="D26" i="106"/>
  <c r="K26" i="106" s="1"/>
  <c r="I25" i="106"/>
  <c r="D25" i="106"/>
  <c r="K25" i="106" s="1"/>
  <c r="I24" i="106"/>
  <c r="D24" i="106"/>
  <c r="K24" i="106" s="1"/>
  <c r="I23" i="106"/>
  <c r="D23" i="106"/>
  <c r="K23" i="106" s="1"/>
  <c r="I22" i="106"/>
  <c r="D22" i="106"/>
  <c r="K22" i="106" s="1"/>
  <c r="I21" i="106"/>
  <c r="D21" i="106"/>
  <c r="K21" i="106" s="1"/>
  <c r="I20" i="106"/>
  <c r="D20" i="106"/>
  <c r="K20" i="106" s="1"/>
  <c r="I19" i="106"/>
  <c r="D19" i="106"/>
  <c r="K19" i="106" s="1"/>
  <c r="I18" i="106"/>
  <c r="D18" i="106"/>
  <c r="K18" i="106" s="1"/>
  <c r="I17" i="106"/>
  <c r="D17" i="106"/>
  <c r="K17" i="106" s="1"/>
  <c r="K16" i="106"/>
  <c r="I16" i="106"/>
  <c r="D16" i="106"/>
  <c r="I15" i="106"/>
  <c r="D15" i="106"/>
  <c r="K15" i="106" s="1"/>
  <c r="I14" i="106"/>
  <c r="D14" i="106"/>
  <c r="K14" i="106" s="1"/>
  <c r="I13" i="106"/>
  <c r="D13" i="106"/>
  <c r="K13" i="106" s="1"/>
  <c r="I12" i="106"/>
  <c r="D12" i="106"/>
  <c r="K12" i="106" s="1"/>
  <c r="I11" i="106"/>
  <c r="D11" i="106"/>
  <c r="K11" i="106" s="1"/>
  <c r="I10" i="106"/>
  <c r="D10" i="106"/>
  <c r="K10" i="106" s="1"/>
  <c r="I9" i="106"/>
  <c r="D9" i="106"/>
  <c r="H8" i="106"/>
  <c r="G8" i="106"/>
  <c r="G6" i="106" s="1"/>
  <c r="F8" i="106"/>
  <c r="F6" i="106" s="1"/>
  <c r="E8" i="106"/>
  <c r="E6" i="106" s="1"/>
  <c r="C8" i="106"/>
  <c r="I8" i="106" s="1"/>
  <c r="K7" i="106"/>
  <c r="D7" i="106"/>
  <c r="H6" i="106"/>
  <c r="D8" i="106" l="1"/>
  <c r="K8" i="106" s="1"/>
  <c r="D6" i="106"/>
  <c r="K6" i="106" s="1"/>
  <c r="K9" i="106"/>
  <c r="C6" i="106"/>
  <c r="I6" i="106" s="1"/>
  <c r="C42" i="104"/>
  <c r="B42" i="104"/>
  <c r="B41" i="104"/>
  <c r="L40" i="104"/>
  <c r="B40" i="104"/>
  <c r="B39" i="104"/>
  <c r="L38" i="104"/>
  <c r="B38" i="104"/>
  <c r="I33" i="104"/>
  <c r="D33" i="104"/>
  <c r="K33" i="104" s="1"/>
  <c r="I32" i="104"/>
  <c r="D32" i="104"/>
  <c r="K32" i="104" s="1"/>
  <c r="I31" i="104"/>
  <c r="D31" i="104"/>
  <c r="K31" i="104" s="1"/>
  <c r="I30" i="104"/>
  <c r="D30" i="104"/>
  <c r="K30" i="104" s="1"/>
  <c r="I29" i="104"/>
  <c r="D29" i="104"/>
  <c r="K29" i="104" s="1"/>
  <c r="I28" i="104"/>
  <c r="D28" i="104"/>
  <c r="K28" i="104" s="1"/>
  <c r="I27" i="104"/>
  <c r="D27" i="104"/>
  <c r="K27" i="104" s="1"/>
  <c r="I26" i="104"/>
  <c r="D26" i="104"/>
  <c r="K26" i="104" s="1"/>
  <c r="I25" i="104"/>
  <c r="D25" i="104"/>
  <c r="K25" i="104" s="1"/>
  <c r="I24" i="104"/>
  <c r="D24" i="104"/>
  <c r="K24" i="104" s="1"/>
  <c r="I23" i="104"/>
  <c r="D23" i="104"/>
  <c r="K23" i="104" s="1"/>
  <c r="I22" i="104"/>
  <c r="D22" i="104"/>
  <c r="K22" i="104" s="1"/>
  <c r="I21" i="104"/>
  <c r="D21" i="104"/>
  <c r="K21" i="104" s="1"/>
  <c r="I20" i="104"/>
  <c r="D20" i="104"/>
  <c r="K20" i="104" s="1"/>
  <c r="I19" i="104"/>
  <c r="D19" i="104"/>
  <c r="K19" i="104" s="1"/>
  <c r="I18" i="104"/>
  <c r="D18" i="104"/>
  <c r="K18" i="104" s="1"/>
  <c r="I17" i="104"/>
  <c r="D17" i="104"/>
  <c r="K17" i="104" s="1"/>
  <c r="I16" i="104"/>
  <c r="D16" i="104"/>
  <c r="K16" i="104" s="1"/>
  <c r="I15" i="104"/>
  <c r="D15" i="104"/>
  <c r="K15" i="104" s="1"/>
  <c r="I14" i="104"/>
  <c r="D14" i="104"/>
  <c r="K14" i="104" s="1"/>
  <c r="I13" i="104"/>
  <c r="D13" i="104"/>
  <c r="K13" i="104" s="1"/>
  <c r="I12" i="104"/>
  <c r="D12" i="104"/>
  <c r="K12" i="104" s="1"/>
  <c r="I11" i="104"/>
  <c r="D11" i="104"/>
  <c r="K11" i="104" s="1"/>
  <c r="I10" i="104"/>
  <c r="D10" i="104"/>
  <c r="K10" i="104" s="1"/>
  <c r="I9" i="104"/>
  <c r="D9" i="104"/>
  <c r="H8" i="104"/>
  <c r="H6" i="104" s="1"/>
  <c r="G8" i="104"/>
  <c r="G6" i="104" s="1"/>
  <c r="F8" i="104"/>
  <c r="F6" i="104" s="1"/>
  <c r="E8" i="104"/>
  <c r="E6" i="104" s="1"/>
  <c r="C8" i="104"/>
  <c r="C6" i="104" s="1"/>
  <c r="D7" i="104"/>
  <c r="D8" i="104" l="1"/>
  <c r="D6" i="104" s="1"/>
  <c r="K6" i="104" s="1"/>
  <c r="I6" i="104"/>
  <c r="I8" i="104"/>
  <c r="K7" i="104"/>
  <c r="K9" i="104"/>
  <c r="C42" i="103"/>
  <c r="B42" i="103"/>
  <c r="B41" i="103"/>
  <c r="L40" i="103"/>
  <c r="B40" i="103"/>
  <c r="B39" i="103"/>
  <c r="L38" i="103"/>
  <c r="B38" i="103"/>
  <c r="K33" i="103"/>
  <c r="I33" i="103"/>
  <c r="D33" i="103"/>
  <c r="I32" i="103"/>
  <c r="D32" i="103"/>
  <c r="K32" i="103" s="1"/>
  <c r="I31" i="103"/>
  <c r="D31" i="103"/>
  <c r="K31" i="103" s="1"/>
  <c r="I30" i="103"/>
  <c r="D30" i="103"/>
  <c r="K30" i="103" s="1"/>
  <c r="I29" i="103"/>
  <c r="D29" i="103"/>
  <c r="K29" i="103" s="1"/>
  <c r="I28" i="103"/>
  <c r="D28" i="103"/>
  <c r="K28" i="103" s="1"/>
  <c r="I27" i="103"/>
  <c r="D27" i="103"/>
  <c r="K27" i="103" s="1"/>
  <c r="I26" i="103"/>
  <c r="D26" i="103"/>
  <c r="K26" i="103" s="1"/>
  <c r="I25" i="103"/>
  <c r="D25" i="103"/>
  <c r="K25" i="103" s="1"/>
  <c r="I24" i="103"/>
  <c r="D24" i="103"/>
  <c r="K24" i="103" s="1"/>
  <c r="I23" i="103"/>
  <c r="D23" i="103"/>
  <c r="K23" i="103" s="1"/>
  <c r="I22" i="103"/>
  <c r="D22" i="103"/>
  <c r="K22" i="103" s="1"/>
  <c r="K21" i="103"/>
  <c r="I21" i="103"/>
  <c r="D21" i="103"/>
  <c r="I20" i="103"/>
  <c r="D20" i="103"/>
  <c r="K20" i="103" s="1"/>
  <c r="K19" i="103"/>
  <c r="I19" i="103"/>
  <c r="D19" i="103"/>
  <c r="I18" i="103"/>
  <c r="D18" i="103"/>
  <c r="K18" i="103" s="1"/>
  <c r="I17" i="103"/>
  <c r="D17" i="103"/>
  <c r="K17" i="103" s="1"/>
  <c r="I16" i="103"/>
  <c r="D16" i="103"/>
  <c r="K16" i="103" s="1"/>
  <c r="I15" i="103"/>
  <c r="D15" i="103"/>
  <c r="K15" i="103" s="1"/>
  <c r="I14" i="103"/>
  <c r="D14" i="103"/>
  <c r="K14" i="103" s="1"/>
  <c r="K13" i="103"/>
  <c r="I13" i="103"/>
  <c r="D13" i="103"/>
  <c r="I12" i="103"/>
  <c r="D12" i="103"/>
  <c r="K12" i="103" s="1"/>
  <c r="I11" i="103"/>
  <c r="D11" i="103"/>
  <c r="K11" i="103" s="1"/>
  <c r="I10" i="103"/>
  <c r="D10" i="103"/>
  <c r="K10" i="103" s="1"/>
  <c r="I9" i="103"/>
  <c r="D9" i="103"/>
  <c r="K9" i="103" s="1"/>
  <c r="H8" i="103"/>
  <c r="H6" i="103" s="1"/>
  <c r="G8" i="103"/>
  <c r="G6" i="103" s="1"/>
  <c r="F8" i="103"/>
  <c r="F6" i="103" s="1"/>
  <c r="E8" i="103"/>
  <c r="E6" i="103" s="1"/>
  <c r="C8" i="103"/>
  <c r="D7" i="103"/>
  <c r="C6" i="103"/>
  <c r="I6" i="103" l="1"/>
  <c r="K8" i="104"/>
  <c r="I8" i="103"/>
  <c r="K7" i="103"/>
  <c r="D8" i="103"/>
  <c r="K8" i="103" s="1"/>
  <c r="D6" i="103" l="1"/>
  <c r="K6" i="103" s="1"/>
  <c r="C42" i="102" l="1"/>
  <c r="B42" i="102"/>
  <c r="B41" i="102"/>
  <c r="L40" i="102"/>
  <c r="B40" i="102"/>
  <c r="B39" i="102"/>
  <c r="L38" i="102"/>
  <c r="B38" i="102"/>
  <c r="I33" i="102"/>
  <c r="D33" i="102"/>
  <c r="K33" i="102" s="1"/>
  <c r="I32" i="102"/>
  <c r="D32" i="102"/>
  <c r="K32" i="102" s="1"/>
  <c r="I31" i="102"/>
  <c r="D31" i="102"/>
  <c r="K31" i="102" s="1"/>
  <c r="I30" i="102"/>
  <c r="D30" i="102"/>
  <c r="K30" i="102" s="1"/>
  <c r="I29" i="102"/>
  <c r="D29" i="102"/>
  <c r="K29" i="102" s="1"/>
  <c r="I28" i="102"/>
  <c r="D28" i="102"/>
  <c r="K28" i="102" s="1"/>
  <c r="I27" i="102"/>
  <c r="D27" i="102"/>
  <c r="K27" i="102" s="1"/>
  <c r="I26" i="102"/>
  <c r="D26" i="102"/>
  <c r="K26" i="102" s="1"/>
  <c r="I25" i="102"/>
  <c r="D25" i="102"/>
  <c r="K25" i="102" s="1"/>
  <c r="I24" i="102"/>
  <c r="D24" i="102"/>
  <c r="K24" i="102" s="1"/>
  <c r="I23" i="102"/>
  <c r="D23" i="102"/>
  <c r="K23" i="102" s="1"/>
  <c r="I22" i="102"/>
  <c r="D22" i="102"/>
  <c r="K22" i="102" s="1"/>
  <c r="I21" i="102"/>
  <c r="D21" i="102"/>
  <c r="K21" i="102" s="1"/>
  <c r="I20" i="102"/>
  <c r="D20" i="102"/>
  <c r="K20" i="102" s="1"/>
  <c r="I19" i="102"/>
  <c r="D19" i="102"/>
  <c r="K19" i="102" s="1"/>
  <c r="I18" i="102"/>
  <c r="D18" i="102"/>
  <c r="K18" i="102" s="1"/>
  <c r="I17" i="102"/>
  <c r="D17" i="102"/>
  <c r="K17" i="102" s="1"/>
  <c r="I16" i="102"/>
  <c r="D16" i="102"/>
  <c r="K16" i="102" s="1"/>
  <c r="I15" i="102"/>
  <c r="D15" i="102"/>
  <c r="K15" i="102" s="1"/>
  <c r="I14" i="102"/>
  <c r="D14" i="102"/>
  <c r="K14" i="102" s="1"/>
  <c r="I13" i="102"/>
  <c r="D13" i="102"/>
  <c r="K13" i="102" s="1"/>
  <c r="I12" i="102"/>
  <c r="D12" i="102"/>
  <c r="K12" i="102" s="1"/>
  <c r="I11" i="102"/>
  <c r="D11" i="102"/>
  <c r="K11" i="102" s="1"/>
  <c r="I10" i="102"/>
  <c r="D10" i="102"/>
  <c r="I9" i="102"/>
  <c r="D9" i="102"/>
  <c r="K9" i="102" s="1"/>
  <c r="H8" i="102"/>
  <c r="H6" i="102" s="1"/>
  <c r="G8" i="102"/>
  <c r="G6" i="102" s="1"/>
  <c r="F8" i="102"/>
  <c r="F6" i="102" s="1"/>
  <c r="E8" i="102"/>
  <c r="E6" i="102" s="1"/>
  <c r="C8" i="102"/>
  <c r="D7" i="102"/>
  <c r="K7" i="102" s="1"/>
  <c r="D8" i="102" l="1"/>
  <c r="D6" i="102" s="1"/>
  <c r="K6" i="102" s="1"/>
  <c r="I8" i="102"/>
  <c r="K10" i="102"/>
  <c r="C6" i="102"/>
  <c r="I6" i="102" s="1"/>
  <c r="C42" i="101"/>
  <c r="B42" i="101"/>
  <c r="B41" i="101"/>
  <c r="L40" i="101"/>
  <c r="B40" i="101"/>
  <c r="B39" i="101"/>
  <c r="L38" i="101"/>
  <c r="B38" i="101"/>
  <c r="I33" i="101"/>
  <c r="D33" i="101"/>
  <c r="K33" i="101" s="1"/>
  <c r="I32" i="101"/>
  <c r="D32" i="101"/>
  <c r="K32" i="101" s="1"/>
  <c r="I31" i="101"/>
  <c r="D31" i="101"/>
  <c r="K31" i="101" s="1"/>
  <c r="I30" i="101"/>
  <c r="D30" i="101"/>
  <c r="K30" i="101" s="1"/>
  <c r="I29" i="101"/>
  <c r="D29" i="101"/>
  <c r="K29" i="101" s="1"/>
  <c r="I28" i="101"/>
  <c r="D28" i="101"/>
  <c r="K28" i="101" s="1"/>
  <c r="I27" i="101"/>
  <c r="D27" i="101"/>
  <c r="K27" i="101" s="1"/>
  <c r="I26" i="101"/>
  <c r="D26" i="101"/>
  <c r="K26" i="101" s="1"/>
  <c r="I25" i="101"/>
  <c r="D25" i="101"/>
  <c r="K25" i="101" s="1"/>
  <c r="I24" i="101"/>
  <c r="D24" i="101"/>
  <c r="K24" i="101" s="1"/>
  <c r="I23" i="101"/>
  <c r="D23" i="101"/>
  <c r="K23" i="101" s="1"/>
  <c r="I22" i="101"/>
  <c r="D22" i="101"/>
  <c r="K22" i="101" s="1"/>
  <c r="I21" i="101"/>
  <c r="D21" i="101"/>
  <c r="K21" i="101" s="1"/>
  <c r="I20" i="101"/>
  <c r="D20" i="101"/>
  <c r="K20" i="101" s="1"/>
  <c r="I19" i="101"/>
  <c r="D19" i="101"/>
  <c r="K19" i="101" s="1"/>
  <c r="I18" i="101"/>
  <c r="D18" i="101"/>
  <c r="K18" i="101" s="1"/>
  <c r="I17" i="101"/>
  <c r="D17" i="101"/>
  <c r="K17" i="101" s="1"/>
  <c r="I16" i="101"/>
  <c r="D16" i="101"/>
  <c r="K16" i="101" s="1"/>
  <c r="I15" i="101"/>
  <c r="D15" i="101"/>
  <c r="K15" i="101" s="1"/>
  <c r="I14" i="101"/>
  <c r="D14" i="101"/>
  <c r="K14" i="101" s="1"/>
  <c r="I13" i="101"/>
  <c r="D13" i="101"/>
  <c r="K13" i="101" s="1"/>
  <c r="I12" i="101"/>
  <c r="D12" i="101"/>
  <c r="K12" i="101" s="1"/>
  <c r="I11" i="101"/>
  <c r="D11" i="101"/>
  <c r="K11" i="101" s="1"/>
  <c r="I10" i="101"/>
  <c r="D10" i="101"/>
  <c r="K10" i="101" s="1"/>
  <c r="I9" i="101"/>
  <c r="D9" i="101"/>
  <c r="H8" i="101"/>
  <c r="H6" i="101" s="1"/>
  <c r="G8" i="101"/>
  <c r="G6" i="101" s="1"/>
  <c r="F8" i="101"/>
  <c r="F6" i="101" s="1"/>
  <c r="E8" i="101"/>
  <c r="E6" i="101" s="1"/>
  <c r="C8" i="101"/>
  <c r="C6" i="101" s="1"/>
  <c r="D7" i="101"/>
  <c r="K8" i="102" l="1"/>
  <c r="D8" i="101"/>
  <c r="K8" i="101" s="1"/>
  <c r="K9" i="101"/>
  <c r="I6" i="101"/>
  <c r="I8" i="101"/>
  <c r="K7" i="101"/>
  <c r="C42" i="100"/>
  <c r="B42" i="100"/>
  <c r="B41" i="100"/>
  <c r="L40" i="100"/>
  <c r="B40" i="100"/>
  <c r="B39" i="100"/>
  <c r="L38" i="100"/>
  <c r="B38" i="100"/>
  <c r="I33" i="100"/>
  <c r="D33" i="100"/>
  <c r="K33" i="100" s="1"/>
  <c r="I32" i="100"/>
  <c r="D32" i="100"/>
  <c r="K32" i="100" s="1"/>
  <c r="I31" i="100"/>
  <c r="D31" i="100"/>
  <c r="K31" i="100" s="1"/>
  <c r="I30" i="100"/>
  <c r="D30" i="100"/>
  <c r="K30" i="100" s="1"/>
  <c r="I29" i="100"/>
  <c r="D29" i="100"/>
  <c r="K29" i="100" s="1"/>
  <c r="I28" i="100"/>
  <c r="D28" i="100"/>
  <c r="K28" i="100" s="1"/>
  <c r="I27" i="100"/>
  <c r="D27" i="100"/>
  <c r="K27" i="100" s="1"/>
  <c r="I26" i="100"/>
  <c r="D26" i="100"/>
  <c r="K26" i="100" s="1"/>
  <c r="I25" i="100"/>
  <c r="D25" i="100"/>
  <c r="K25" i="100" s="1"/>
  <c r="I24" i="100"/>
  <c r="D24" i="100"/>
  <c r="K24" i="100" s="1"/>
  <c r="I23" i="100"/>
  <c r="D23" i="100"/>
  <c r="K23" i="100" s="1"/>
  <c r="I22" i="100"/>
  <c r="D22" i="100"/>
  <c r="K22" i="100" s="1"/>
  <c r="I21" i="100"/>
  <c r="D21" i="100"/>
  <c r="K21" i="100" s="1"/>
  <c r="I20" i="100"/>
  <c r="D20" i="100"/>
  <c r="K20" i="100" s="1"/>
  <c r="I19" i="100"/>
  <c r="D19" i="100"/>
  <c r="K19" i="100" s="1"/>
  <c r="I18" i="100"/>
  <c r="D18" i="100"/>
  <c r="K18" i="100" s="1"/>
  <c r="I17" i="100"/>
  <c r="D17" i="100"/>
  <c r="K17" i="100" s="1"/>
  <c r="I16" i="100"/>
  <c r="D16" i="100"/>
  <c r="K16" i="100" s="1"/>
  <c r="I15" i="100"/>
  <c r="D15" i="100"/>
  <c r="K15" i="100" s="1"/>
  <c r="I14" i="100"/>
  <c r="D14" i="100"/>
  <c r="K14" i="100" s="1"/>
  <c r="I13" i="100"/>
  <c r="D13" i="100"/>
  <c r="K13" i="100" s="1"/>
  <c r="I12" i="100"/>
  <c r="D12" i="100"/>
  <c r="K12" i="100" s="1"/>
  <c r="I11" i="100"/>
  <c r="D11" i="100"/>
  <c r="K11" i="100" s="1"/>
  <c r="I10" i="100"/>
  <c r="D10" i="100"/>
  <c r="K10" i="100" s="1"/>
  <c r="I9" i="100"/>
  <c r="D9" i="100"/>
  <c r="K9" i="100" s="1"/>
  <c r="H8" i="100"/>
  <c r="H6" i="100" s="1"/>
  <c r="G8" i="100"/>
  <c r="G6" i="100" s="1"/>
  <c r="F8" i="100"/>
  <c r="F6" i="100" s="1"/>
  <c r="E8" i="100"/>
  <c r="E6" i="100" s="1"/>
  <c r="C8" i="100"/>
  <c r="I8" i="100" s="1"/>
  <c r="D7" i="100"/>
  <c r="K7" i="100" s="1"/>
  <c r="D6" i="101" l="1"/>
  <c r="K6" i="101" s="1"/>
  <c r="D8" i="100"/>
  <c r="K8" i="100" s="1"/>
  <c r="C6" i="100"/>
  <c r="I6" i="100" s="1"/>
  <c r="C42" i="99"/>
  <c r="B42" i="99"/>
  <c r="B41" i="99"/>
  <c r="L40" i="99"/>
  <c r="B40" i="99"/>
  <c r="B39" i="99"/>
  <c r="L38" i="99"/>
  <c r="B38" i="99"/>
  <c r="I33" i="99"/>
  <c r="D33" i="99"/>
  <c r="K33" i="99" s="1"/>
  <c r="I32" i="99"/>
  <c r="D32" i="99"/>
  <c r="K32" i="99" s="1"/>
  <c r="I31" i="99"/>
  <c r="D31" i="99"/>
  <c r="K31" i="99" s="1"/>
  <c r="I30" i="99"/>
  <c r="D30" i="99"/>
  <c r="K30" i="99" s="1"/>
  <c r="I29" i="99"/>
  <c r="D29" i="99"/>
  <c r="K29" i="99" s="1"/>
  <c r="I28" i="99"/>
  <c r="D28" i="99"/>
  <c r="K28" i="99" s="1"/>
  <c r="I27" i="99"/>
  <c r="D27" i="99"/>
  <c r="K27" i="99" s="1"/>
  <c r="I26" i="99"/>
  <c r="D26" i="99"/>
  <c r="K26" i="99" s="1"/>
  <c r="I25" i="99"/>
  <c r="D25" i="99"/>
  <c r="K25" i="99" s="1"/>
  <c r="I24" i="99"/>
  <c r="D24" i="99"/>
  <c r="K24" i="99" s="1"/>
  <c r="I23" i="99"/>
  <c r="D23" i="99"/>
  <c r="K23" i="99" s="1"/>
  <c r="I22" i="99"/>
  <c r="D22" i="99"/>
  <c r="K22" i="99" s="1"/>
  <c r="I21" i="99"/>
  <c r="D21" i="99"/>
  <c r="K21" i="99" s="1"/>
  <c r="I20" i="99"/>
  <c r="D20" i="99"/>
  <c r="K20" i="99" s="1"/>
  <c r="I19" i="99"/>
  <c r="D19" i="99"/>
  <c r="K19" i="99" s="1"/>
  <c r="I18" i="99"/>
  <c r="D18" i="99"/>
  <c r="K18" i="99" s="1"/>
  <c r="I17" i="99"/>
  <c r="D17" i="99"/>
  <c r="K17" i="99" s="1"/>
  <c r="I16" i="99"/>
  <c r="D16" i="99"/>
  <c r="K16" i="99" s="1"/>
  <c r="I15" i="99"/>
  <c r="D15" i="99"/>
  <c r="K15" i="99" s="1"/>
  <c r="I14" i="99"/>
  <c r="D14" i="99"/>
  <c r="K14" i="99" s="1"/>
  <c r="I13" i="99"/>
  <c r="D13" i="99"/>
  <c r="K13" i="99" s="1"/>
  <c r="I12" i="99"/>
  <c r="D12" i="99"/>
  <c r="K12" i="99" s="1"/>
  <c r="I11" i="99"/>
  <c r="D11" i="99"/>
  <c r="K11" i="99" s="1"/>
  <c r="I10" i="99"/>
  <c r="D10" i="99"/>
  <c r="K10" i="99" s="1"/>
  <c r="I9" i="99"/>
  <c r="D9" i="99"/>
  <c r="K9" i="99" s="1"/>
  <c r="H8" i="99"/>
  <c r="H6" i="99" s="1"/>
  <c r="G8" i="99"/>
  <c r="G6" i="99" s="1"/>
  <c r="F8" i="99"/>
  <c r="F6" i="99" s="1"/>
  <c r="E8" i="99"/>
  <c r="E6" i="99" s="1"/>
  <c r="C8" i="99"/>
  <c r="C6" i="99" s="1"/>
  <c r="D7" i="99"/>
  <c r="K7" i="99" s="1"/>
  <c r="D6" i="100" l="1"/>
  <c r="K6" i="100" s="1"/>
  <c r="I6" i="99"/>
  <c r="D8" i="99"/>
  <c r="I8" i="99"/>
  <c r="H8" i="98"/>
  <c r="H6" i="98" s="1"/>
  <c r="C42" i="98"/>
  <c r="B42" i="98"/>
  <c r="B41" i="98"/>
  <c r="L40" i="98"/>
  <c r="B40" i="98"/>
  <c r="B39" i="98"/>
  <c r="L38" i="98"/>
  <c r="B38" i="98"/>
  <c r="I33" i="98"/>
  <c r="D33" i="98"/>
  <c r="I32" i="98"/>
  <c r="D32" i="98"/>
  <c r="I31" i="98"/>
  <c r="D31" i="98"/>
  <c r="K31" i="98" s="1"/>
  <c r="I30" i="98"/>
  <c r="D30" i="98"/>
  <c r="I29" i="98"/>
  <c r="D29" i="98"/>
  <c r="K29" i="98" s="1"/>
  <c r="I28" i="98"/>
  <c r="D28" i="98"/>
  <c r="K28" i="98" s="1"/>
  <c r="I27" i="98"/>
  <c r="D27" i="98"/>
  <c r="K27" i="98" s="1"/>
  <c r="I26" i="98"/>
  <c r="D26" i="98"/>
  <c r="K26" i="98" s="1"/>
  <c r="I25" i="98"/>
  <c r="D25" i="98"/>
  <c r="I24" i="98"/>
  <c r="D24" i="98"/>
  <c r="I23" i="98"/>
  <c r="D23" i="98"/>
  <c r="I22" i="98"/>
  <c r="D22" i="98"/>
  <c r="I21" i="98"/>
  <c r="D21" i="98"/>
  <c r="I20" i="98"/>
  <c r="D20" i="98"/>
  <c r="I19" i="98"/>
  <c r="D19" i="98"/>
  <c r="K19" i="98" s="1"/>
  <c r="I18" i="98"/>
  <c r="D18" i="98"/>
  <c r="I17" i="98"/>
  <c r="D17" i="98"/>
  <c r="K17" i="98" s="1"/>
  <c r="I16" i="98"/>
  <c r="D16" i="98"/>
  <c r="K16" i="98" s="1"/>
  <c r="I15" i="98"/>
  <c r="D15" i="98"/>
  <c r="K15" i="98" s="1"/>
  <c r="I14" i="98"/>
  <c r="D14" i="98"/>
  <c r="K14" i="98" s="1"/>
  <c r="I13" i="98"/>
  <c r="D13" i="98"/>
  <c r="I12" i="98"/>
  <c r="D12" i="98"/>
  <c r="I11" i="98"/>
  <c r="D11" i="98"/>
  <c r="I10" i="98"/>
  <c r="D10" i="98"/>
  <c r="I9" i="98"/>
  <c r="D9" i="98"/>
  <c r="G8" i="98"/>
  <c r="G6" i="98" s="1"/>
  <c r="F8" i="98"/>
  <c r="F6" i="98" s="1"/>
  <c r="E8" i="98"/>
  <c r="E6" i="98" s="1"/>
  <c r="C8" i="98"/>
  <c r="D7" i="98"/>
  <c r="K7" i="98" s="1"/>
  <c r="K8" i="99" l="1"/>
  <c r="D6" i="99"/>
  <c r="K6" i="99" s="1"/>
  <c r="D8" i="98"/>
  <c r="D6" i="98" s="1"/>
  <c r="K6" i="98" s="1"/>
  <c r="K32" i="98"/>
  <c r="K20" i="98"/>
  <c r="K11" i="98"/>
  <c r="K21" i="98"/>
  <c r="K23" i="98"/>
  <c r="K12" i="98"/>
  <c r="K18" i="98"/>
  <c r="K24" i="98"/>
  <c r="K30" i="98"/>
  <c r="K9" i="98"/>
  <c r="K33" i="98"/>
  <c r="K22" i="98"/>
  <c r="K13" i="98"/>
  <c r="K25" i="98"/>
  <c r="I8" i="98"/>
  <c r="K10" i="98"/>
  <c r="C6" i="98"/>
  <c r="I6" i="98" s="1"/>
  <c r="C42" i="97"/>
  <c r="B42" i="97"/>
  <c r="B41" i="97"/>
  <c r="L40" i="97"/>
  <c r="B40" i="97"/>
  <c r="B39" i="97"/>
  <c r="L38" i="97"/>
  <c r="B38" i="97"/>
  <c r="I33" i="97"/>
  <c r="D33" i="97"/>
  <c r="K33" i="97" s="1"/>
  <c r="I32" i="97"/>
  <c r="D32" i="97"/>
  <c r="K32" i="97" s="1"/>
  <c r="I31" i="97"/>
  <c r="D31" i="97"/>
  <c r="K31" i="97" s="1"/>
  <c r="I30" i="97"/>
  <c r="D30" i="97"/>
  <c r="K30" i="97" s="1"/>
  <c r="I29" i="97"/>
  <c r="D29" i="97"/>
  <c r="K29" i="97" s="1"/>
  <c r="I28" i="97"/>
  <c r="D28" i="97"/>
  <c r="K28" i="97" s="1"/>
  <c r="I27" i="97"/>
  <c r="D27" i="97"/>
  <c r="K27" i="97" s="1"/>
  <c r="I26" i="97"/>
  <c r="D26" i="97"/>
  <c r="K26" i="97" s="1"/>
  <c r="I25" i="97"/>
  <c r="D25" i="97"/>
  <c r="K25" i="97" s="1"/>
  <c r="I24" i="97"/>
  <c r="D24" i="97"/>
  <c r="K24" i="97" s="1"/>
  <c r="I23" i="97"/>
  <c r="D23" i="97"/>
  <c r="K23" i="97" s="1"/>
  <c r="I22" i="97"/>
  <c r="D22" i="97"/>
  <c r="K22" i="97" s="1"/>
  <c r="I21" i="97"/>
  <c r="D21" i="97"/>
  <c r="K21" i="97" s="1"/>
  <c r="I20" i="97"/>
  <c r="D20" i="97"/>
  <c r="K20" i="97" s="1"/>
  <c r="I19" i="97"/>
  <c r="D19" i="97"/>
  <c r="K19" i="97" s="1"/>
  <c r="I18" i="97"/>
  <c r="D18" i="97"/>
  <c r="K18" i="97" s="1"/>
  <c r="I17" i="97"/>
  <c r="D17" i="97"/>
  <c r="K17" i="97" s="1"/>
  <c r="I16" i="97"/>
  <c r="D16" i="97"/>
  <c r="K16" i="97" s="1"/>
  <c r="I15" i="97"/>
  <c r="D15" i="97"/>
  <c r="K15" i="97" s="1"/>
  <c r="I14" i="97"/>
  <c r="D14" i="97"/>
  <c r="K14" i="97" s="1"/>
  <c r="I13" i="97"/>
  <c r="D13" i="97"/>
  <c r="K13" i="97" s="1"/>
  <c r="I12" i="97"/>
  <c r="D12" i="97"/>
  <c r="K12" i="97" s="1"/>
  <c r="I11" i="97"/>
  <c r="D11" i="97"/>
  <c r="K11" i="97" s="1"/>
  <c r="I10" i="97"/>
  <c r="D10" i="97"/>
  <c r="K10" i="97" s="1"/>
  <c r="I9" i="97"/>
  <c r="D9" i="97"/>
  <c r="K9" i="97" s="1"/>
  <c r="H8" i="97"/>
  <c r="H6" i="97" s="1"/>
  <c r="G8" i="97"/>
  <c r="G6" i="97" s="1"/>
  <c r="F8" i="97"/>
  <c r="F6" i="97" s="1"/>
  <c r="E8" i="97"/>
  <c r="E6" i="97" s="1"/>
  <c r="C8" i="97"/>
  <c r="C6" i="97" s="1"/>
  <c r="D7" i="97"/>
  <c r="K7" i="97" s="1"/>
  <c r="K8" i="98" l="1"/>
  <c r="I6" i="97"/>
  <c r="D8" i="97"/>
  <c r="I8" i="97"/>
  <c r="C42" i="96"/>
  <c r="B42" i="96"/>
  <c r="B41" i="96"/>
  <c r="L40" i="96"/>
  <c r="B40" i="96"/>
  <c r="B39" i="96"/>
  <c r="L38" i="96"/>
  <c r="B38" i="96"/>
  <c r="I33" i="96"/>
  <c r="D33" i="96"/>
  <c r="K33" i="96" s="1"/>
  <c r="I32" i="96"/>
  <c r="D32" i="96"/>
  <c r="K32" i="96" s="1"/>
  <c r="I31" i="96"/>
  <c r="D31" i="96"/>
  <c r="K31" i="96" s="1"/>
  <c r="I30" i="96"/>
  <c r="D30" i="96"/>
  <c r="K30" i="96" s="1"/>
  <c r="I29" i="96"/>
  <c r="D29" i="96"/>
  <c r="K29" i="96" s="1"/>
  <c r="I28" i="96"/>
  <c r="D28" i="96"/>
  <c r="K28" i="96" s="1"/>
  <c r="I27" i="96"/>
  <c r="D27" i="96"/>
  <c r="K27" i="96" s="1"/>
  <c r="I26" i="96"/>
  <c r="D26" i="96"/>
  <c r="K26" i="96" s="1"/>
  <c r="I25" i="96"/>
  <c r="D25" i="96"/>
  <c r="K25" i="96" s="1"/>
  <c r="I24" i="96"/>
  <c r="D24" i="96"/>
  <c r="K24" i="96" s="1"/>
  <c r="I23" i="96"/>
  <c r="D23" i="96"/>
  <c r="K23" i="96" s="1"/>
  <c r="I22" i="96"/>
  <c r="D22" i="96"/>
  <c r="K22" i="96" s="1"/>
  <c r="I21" i="96"/>
  <c r="D21" i="96"/>
  <c r="K21" i="96" s="1"/>
  <c r="I20" i="96"/>
  <c r="D20" i="96"/>
  <c r="K20" i="96" s="1"/>
  <c r="I19" i="96"/>
  <c r="D19" i="96"/>
  <c r="K19" i="96" s="1"/>
  <c r="I18" i="96"/>
  <c r="D18" i="96"/>
  <c r="K18" i="96" s="1"/>
  <c r="I17" i="96"/>
  <c r="D17" i="96"/>
  <c r="K17" i="96" s="1"/>
  <c r="I16" i="96"/>
  <c r="D16" i="96"/>
  <c r="K16" i="96" s="1"/>
  <c r="I15" i="96"/>
  <c r="D15" i="96"/>
  <c r="K15" i="96" s="1"/>
  <c r="I14" i="96"/>
  <c r="D14" i="96"/>
  <c r="K14" i="96" s="1"/>
  <c r="I13" i="96"/>
  <c r="D13" i="96"/>
  <c r="K13" i="96" s="1"/>
  <c r="I12" i="96"/>
  <c r="D12" i="96"/>
  <c r="K12" i="96" s="1"/>
  <c r="I11" i="96"/>
  <c r="D11" i="96"/>
  <c r="K11" i="96" s="1"/>
  <c r="I10" i="96"/>
  <c r="D10" i="96"/>
  <c r="I9" i="96"/>
  <c r="D9" i="96"/>
  <c r="K9" i="96" s="1"/>
  <c r="H8" i="96"/>
  <c r="H6" i="96" s="1"/>
  <c r="G8" i="96"/>
  <c r="G6" i="96" s="1"/>
  <c r="F8" i="96"/>
  <c r="F6" i="96" s="1"/>
  <c r="E8" i="96"/>
  <c r="E6" i="96" s="1"/>
  <c r="C8" i="96"/>
  <c r="D7" i="96"/>
  <c r="K7" i="96" s="1"/>
  <c r="K8" i="97" l="1"/>
  <c r="D6" i="97"/>
  <c r="K6" i="97" s="1"/>
  <c r="I8" i="96"/>
  <c r="D8" i="96"/>
  <c r="D6" i="96"/>
  <c r="K6" i="96" s="1"/>
  <c r="K8" i="96"/>
  <c r="K10" i="96"/>
  <c r="C6" i="96"/>
  <c r="I6" i="96" s="1"/>
  <c r="C42" i="95"/>
  <c r="B42" i="95"/>
  <c r="B41" i="95"/>
  <c r="L40" i="95"/>
  <c r="B40" i="95"/>
  <c r="B39" i="95"/>
  <c r="L38" i="95"/>
  <c r="B38" i="95"/>
  <c r="I33" i="95"/>
  <c r="D33" i="95"/>
  <c r="K33" i="95" s="1"/>
  <c r="I32" i="95"/>
  <c r="D32" i="95"/>
  <c r="K32" i="95" s="1"/>
  <c r="I31" i="95"/>
  <c r="D31" i="95"/>
  <c r="K31" i="95" s="1"/>
  <c r="I30" i="95"/>
  <c r="D30" i="95"/>
  <c r="K30" i="95" s="1"/>
  <c r="I29" i="95"/>
  <c r="D29" i="95"/>
  <c r="K29" i="95" s="1"/>
  <c r="I28" i="95"/>
  <c r="D28" i="95"/>
  <c r="K28" i="95" s="1"/>
  <c r="I27" i="95"/>
  <c r="D27" i="95"/>
  <c r="K27" i="95" s="1"/>
  <c r="I26" i="95"/>
  <c r="D26" i="95"/>
  <c r="K26" i="95" s="1"/>
  <c r="I25" i="95"/>
  <c r="D25" i="95"/>
  <c r="K25" i="95" s="1"/>
  <c r="I24" i="95"/>
  <c r="D24" i="95"/>
  <c r="K24" i="95" s="1"/>
  <c r="I23" i="95"/>
  <c r="D23" i="95"/>
  <c r="K23" i="95" s="1"/>
  <c r="I22" i="95"/>
  <c r="D22" i="95"/>
  <c r="K22" i="95" s="1"/>
  <c r="I21" i="95"/>
  <c r="D21" i="95"/>
  <c r="K21" i="95" s="1"/>
  <c r="I20" i="95"/>
  <c r="D20" i="95"/>
  <c r="K20" i="95" s="1"/>
  <c r="I19" i="95"/>
  <c r="D19" i="95"/>
  <c r="K19" i="95" s="1"/>
  <c r="I18" i="95"/>
  <c r="D18" i="95"/>
  <c r="K18" i="95" s="1"/>
  <c r="I17" i="95"/>
  <c r="D17" i="95"/>
  <c r="K17" i="95" s="1"/>
  <c r="I16" i="95"/>
  <c r="D16" i="95"/>
  <c r="K16" i="95" s="1"/>
  <c r="I15" i="95"/>
  <c r="D15" i="95"/>
  <c r="K15" i="95" s="1"/>
  <c r="I14" i="95"/>
  <c r="D14" i="95"/>
  <c r="K14" i="95" s="1"/>
  <c r="I13" i="95"/>
  <c r="D13" i="95"/>
  <c r="K13" i="95" s="1"/>
  <c r="I12" i="95"/>
  <c r="D12" i="95"/>
  <c r="K12" i="95" s="1"/>
  <c r="I11" i="95"/>
  <c r="D11" i="95"/>
  <c r="K11" i="95" s="1"/>
  <c r="I10" i="95"/>
  <c r="D10" i="95"/>
  <c r="K10" i="95" s="1"/>
  <c r="I9" i="95"/>
  <c r="D9" i="95"/>
  <c r="H8" i="95"/>
  <c r="H6" i="95" s="1"/>
  <c r="G8" i="95"/>
  <c r="G6" i="95" s="1"/>
  <c r="F8" i="95"/>
  <c r="F6" i="95" s="1"/>
  <c r="E8" i="95"/>
  <c r="E6" i="95" s="1"/>
  <c r="C8" i="95"/>
  <c r="D7" i="95"/>
  <c r="K7" i="95" s="1"/>
  <c r="D8" i="95" l="1"/>
  <c r="K8" i="95" s="1"/>
  <c r="I8" i="95"/>
  <c r="K9" i="95"/>
  <c r="C6" i="95"/>
  <c r="I6" i="95" s="1"/>
  <c r="C42" i="93"/>
  <c r="B42" i="93"/>
  <c r="B41" i="93"/>
  <c r="L40" i="93"/>
  <c r="B40" i="93"/>
  <c r="B39" i="93"/>
  <c r="L38" i="93"/>
  <c r="B38" i="93"/>
  <c r="I33" i="93"/>
  <c r="D33" i="93"/>
  <c r="K33" i="93" s="1"/>
  <c r="I32" i="93"/>
  <c r="D32" i="93"/>
  <c r="K32" i="93" s="1"/>
  <c r="I31" i="93"/>
  <c r="D31" i="93"/>
  <c r="K31" i="93" s="1"/>
  <c r="I30" i="93"/>
  <c r="D30" i="93"/>
  <c r="K30" i="93" s="1"/>
  <c r="I29" i="93"/>
  <c r="D29" i="93"/>
  <c r="K29" i="93" s="1"/>
  <c r="I28" i="93"/>
  <c r="D28" i="93"/>
  <c r="K28" i="93" s="1"/>
  <c r="I27" i="93"/>
  <c r="D27" i="93"/>
  <c r="K27" i="93" s="1"/>
  <c r="I26" i="93"/>
  <c r="D26" i="93"/>
  <c r="K26" i="93" s="1"/>
  <c r="K25" i="93"/>
  <c r="I25" i="93"/>
  <c r="D25" i="93"/>
  <c r="I24" i="93"/>
  <c r="D24" i="93"/>
  <c r="K24" i="93" s="1"/>
  <c r="I23" i="93"/>
  <c r="D23" i="93"/>
  <c r="K23" i="93" s="1"/>
  <c r="I22" i="93"/>
  <c r="D22" i="93"/>
  <c r="K22" i="93" s="1"/>
  <c r="I21" i="93"/>
  <c r="D21" i="93"/>
  <c r="K21" i="93" s="1"/>
  <c r="I20" i="93"/>
  <c r="D20" i="93"/>
  <c r="K20" i="93" s="1"/>
  <c r="I19" i="93"/>
  <c r="D19" i="93"/>
  <c r="K19" i="93" s="1"/>
  <c r="I18" i="93"/>
  <c r="D18" i="93"/>
  <c r="K18" i="93" s="1"/>
  <c r="I17" i="93"/>
  <c r="D17" i="93"/>
  <c r="K17" i="93" s="1"/>
  <c r="I16" i="93"/>
  <c r="D16" i="93"/>
  <c r="K16" i="93" s="1"/>
  <c r="I15" i="93"/>
  <c r="D15" i="93"/>
  <c r="K15" i="93" s="1"/>
  <c r="I14" i="93"/>
  <c r="D14" i="93"/>
  <c r="K14" i="93" s="1"/>
  <c r="I13" i="93"/>
  <c r="D13" i="93"/>
  <c r="K13" i="93" s="1"/>
  <c r="I12" i="93"/>
  <c r="D12" i="93"/>
  <c r="K12" i="93" s="1"/>
  <c r="I11" i="93"/>
  <c r="D11" i="93"/>
  <c r="K11" i="93" s="1"/>
  <c r="K10" i="93"/>
  <c r="I10" i="93"/>
  <c r="D10" i="93"/>
  <c r="K9" i="93"/>
  <c r="I9" i="93"/>
  <c r="D9" i="93"/>
  <c r="H8" i="93"/>
  <c r="G8" i="93"/>
  <c r="F8" i="93"/>
  <c r="F6" i="93" s="1"/>
  <c r="E8" i="93"/>
  <c r="C8" i="93"/>
  <c r="D7" i="93"/>
  <c r="K7" i="93" s="1"/>
  <c r="H6" i="93"/>
  <c r="G6" i="93"/>
  <c r="E6" i="93"/>
  <c r="C6" i="93"/>
  <c r="I8" i="93" l="1"/>
  <c r="D6" i="95"/>
  <c r="K6" i="95" s="1"/>
  <c r="D8" i="93"/>
  <c r="D6" i="93" s="1"/>
  <c r="K6" i="93" s="1"/>
  <c r="I6" i="93"/>
  <c r="C42" i="92"/>
  <c r="B42" i="92"/>
  <c r="B41" i="92"/>
  <c r="L40" i="92"/>
  <c r="B40" i="92"/>
  <c r="B39" i="92"/>
  <c r="L38" i="92"/>
  <c r="B38" i="92"/>
  <c r="I33" i="92"/>
  <c r="D33" i="92"/>
  <c r="K33" i="92" s="1"/>
  <c r="I32" i="92"/>
  <c r="D32" i="92"/>
  <c r="K32" i="92" s="1"/>
  <c r="K31" i="92"/>
  <c r="I31" i="92"/>
  <c r="D31" i="92"/>
  <c r="I30" i="92"/>
  <c r="D30" i="92"/>
  <c r="K30" i="92" s="1"/>
  <c r="I29" i="92"/>
  <c r="D29" i="92"/>
  <c r="K29" i="92" s="1"/>
  <c r="I28" i="92"/>
  <c r="D28" i="92"/>
  <c r="K28" i="92" s="1"/>
  <c r="I27" i="92"/>
  <c r="D27" i="92"/>
  <c r="K27" i="92" s="1"/>
  <c r="I26" i="92"/>
  <c r="D26" i="92"/>
  <c r="K26" i="92" s="1"/>
  <c r="I25" i="92"/>
  <c r="D25" i="92"/>
  <c r="K25" i="92" s="1"/>
  <c r="I24" i="92"/>
  <c r="D24" i="92"/>
  <c r="K24" i="92" s="1"/>
  <c r="I23" i="92"/>
  <c r="D23" i="92"/>
  <c r="K23" i="92" s="1"/>
  <c r="I22" i="92"/>
  <c r="D22" i="92"/>
  <c r="K22" i="92" s="1"/>
  <c r="I21" i="92"/>
  <c r="D21" i="92"/>
  <c r="K21" i="92" s="1"/>
  <c r="I20" i="92"/>
  <c r="D20" i="92"/>
  <c r="K20" i="92" s="1"/>
  <c r="I19" i="92"/>
  <c r="D19" i="92"/>
  <c r="K19" i="92" s="1"/>
  <c r="I18" i="92"/>
  <c r="D18" i="92"/>
  <c r="K18" i="92" s="1"/>
  <c r="I17" i="92"/>
  <c r="D17" i="92"/>
  <c r="K17" i="92" s="1"/>
  <c r="I16" i="92"/>
  <c r="D16" i="92"/>
  <c r="K16" i="92" s="1"/>
  <c r="I15" i="92"/>
  <c r="D15" i="92"/>
  <c r="K15" i="92" s="1"/>
  <c r="I14" i="92"/>
  <c r="D14" i="92"/>
  <c r="K14" i="92" s="1"/>
  <c r="I13" i="92"/>
  <c r="D13" i="92"/>
  <c r="K13" i="92" s="1"/>
  <c r="I12" i="92"/>
  <c r="D12" i="92"/>
  <c r="K12" i="92" s="1"/>
  <c r="I11" i="92"/>
  <c r="D11" i="92"/>
  <c r="K11" i="92" s="1"/>
  <c r="I10" i="92"/>
  <c r="D10" i="92"/>
  <c r="K10" i="92" s="1"/>
  <c r="I9" i="92"/>
  <c r="D9" i="92"/>
  <c r="K9" i="92" s="1"/>
  <c r="H8" i="92"/>
  <c r="H6" i="92" s="1"/>
  <c r="G8" i="92"/>
  <c r="G6" i="92" s="1"/>
  <c r="F8" i="92"/>
  <c r="F6" i="92" s="1"/>
  <c r="E8" i="92"/>
  <c r="E6" i="92" s="1"/>
  <c r="C8" i="92"/>
  <c r="D7" i="92"/>
  <c r="K7" i="92" s="1"/>
  <c r="K8" i="93" l="1"/>
  <c r="I8" i="92"/>
  <c r="D8" i="92"/>
  <c r="C6" i="92"/>
  <c r="I6" i="92" s="1"/>
  <c r="C42" i="91"/>
  <c r="B42" i="91"/>
  <c r="B41" i="91"/>
  <c r="L40" i="91"/>
  <c r="B40" i="91"/>
  <c r="B39" i="91"/>
  <c r="L38" i="91"/>
  <c r="B38" i="91"/>
  <c r="I33" i="91"/>
  <c r="D33" i="91"/>
  <c r="K33" i="91" s="1"/>
  <c r="K32" i="91"/>
  <c r="I32" i="91"/>
  <c r="D32" i="91"/>
  <c r="I31" i="91"/>
  <c r="D31" i="91"/>
  <c r="K31" i="91" s="1"/>
  <c r="I30" i="91"/>
  <c r="D30" i="91"/>
  <c r="K30" i="91" s="1"/>
  <c r="I29" i="91"/>
  <c r="D29" i="91"/>
  <c r="K29" i="91" s="1"/>
  <c r="I28" i="91"/>
  <c r="D28" i="91"/>
  <c r="K28" i="91" s="1"/>
  <c r="I27" i="91"/>
  <c r="D27" i="91"/>
  <c r="K27" i="91" s="1"/>
  <c r="I26" i="91"/>
  <c r="D26" i="91"/>
  <c r="K26" i="91" s="1"/>
  <c r="I25" i="91"/>
  <c r="D25" i="91"/>
  <c r="K25" i="91" s="1"/>
  <c r="I24" i="91"/>
  <c r="D24" i="91"/>
  <c r="K24" i="91" s="1"/>
  <c r="I23" i="91"/>
  <c r="D23" i="91"/>
  <c r="K23" i="91" s="1"/>
  <c r="I22" i="91"/>
  <c r="D22" i="91"/>
  <c r="K22" i="91" s="1"/>
  <c r="I21" i="91"/>
  <c r="D21" i="91"/>
  <c r="K21" i="91" s="1"/>
  <c r="I20" i="91"/>
  <c r="D20" i="91"/>
  <c r="K20" i="91" s="1"/>
  <c r="I19" i="91"/>
  <c r="D19" i="91"/>
  <c r="K19" i="91" s="1"/>
  <c r="I18" i="91"/>
  <c r="D18" i="91"/>
  <c r="K18" i="91" s="1"/>
  <c r="K17" i="91"/>
  <c r="I17" i="91"/>
  <c r="D17" i="91"/>
  <c r="I16" i="91"/>
  <c r="D16" i="91"/>
  <c r="K16" i="91" s="1"/>
  <c r="I15" i="91"/>
  <c r="D15" i="91"/>
  <c r="K15" i="91" s="1"/>
  <c r="I14" i="91"/>
  <c r="D14" i="91"/>
  <c r="K14" i="91" s="1"/>
  <c r="I13" i="91"/>
  <c r="D13" i="91"/>
  <c r="K13" i="91" s="1"/>
  <c r="I12" i="91"/>
  <c r="D12" i="91"/>
  <c r="K12" i="91" s="1"/>
  <c r="I11" i="91"/>
  <c r="D11" i="91"/>
  <c r="K11" i="91" s="1"/>
  <c r="I10" i="91"/>
  <c r="D10" i="91"/>
  <c r="K10" i="91" s="1"/>
  <c r="I9" i="91"/>
  <c r="D9" i="91"/>
  <c r="K9" i="91" s="1"/>
  <c r="H8" i="91"/>
  <c r="H6" i="91" s="1"/>
  <c r="G8" i="91"/>
  <c r="F8" i="91"/>
  <c r="F6" i="91" s="1"/>
  <c r="E8" i="91"/>
  <c r="E6" i="91" s="1"/>
  <c r="C8" i="91"/>
  <c r="I8" i="91" s="1"/>
  <c r="D7" i="91"/>
  <c r="K7" i="91" s="1"/>
  <c r="G6" i="91"/>
  <c r="K8" i="92" l="1"/>
  <c r="D6" i="92"/>
  <c r="K6" i="92" s="1"/>
  <c r="C6" i="91"/>
  <c r="I6" i="91" s="1"/>
  <c r="D8" i="91"/>
  <c r="D6" i="91" s="1"/>
  <c r="K6" i="91" s="1"/>
  <c r="K8" i="91"/>
  <c r="C42" i="90"/>
  <c r="B42" i="90"/>
  <c r="B41" i="90"/>
  <c r="L40" i="90"/>
  <c r="B40" i="90"/>
  <c r="B39" i="90"/>
  <c r="L38" i="90"/>
  <c r="B38" i="90"/>
  <c r="I33" i="90"/>
  <c r="D33" i="90"/>
  <c r="K33" i="90" s="1"/>
  <c r="I32" i="90"/>
  <c r="D32" i="90"/>
  <c r="K32" i="90" s="1"/>
  <c r="I31" i="90"/>
  <c r="D31" i="90"/>
  <c r="K31" i="90" s="1"/>
  <c r="I30" i="90"/>
  <c r="D30" i="90"/>
  <c r="K30" i="90" s="1"/>
  <c r="I29" i="90"/>
  <c r="D29" i="90"/>
  <c r="K29" i="90" s="1"/>
  <c r="I28" i="90"/>
  <c r="D28" i="90"/>
  <c r="K28" i="90" s="1"/>
  <c r="I27" i="90"/>
  <c r="D27" i="90"/>
  <c r="K27" i="90" s="1"/>
  <c r="I26" i="90"/>
  <c r="D26" i="90"/>
  <c r="K26" i="90" s="1"/>
  <c r="I25" i="90"/>
  <c r="D25" i="90"/>
  <c r="K25" i="90" s="1"/>
  <c r="I24" i="90"/>
  <c r="D24" i="90"/>
  <c r="K24" i="90" s="1"/>
  <c r="I23" i="90"/>
  <c r="D23" i="90"/>
  <c r="K23" i="90" s="1"/>
  <c r="I22" i="90"/>
  <c r="D22" i="90"/>
  <c r="K22" i="90" s="1"/>
  <c r="I21" i="90"/>
  <c r="D21" i="90"/>
  <c r="K21" i="90" s="1"/>
  <c r="I20" i="90"/>
  <c r="D20" i="90"/>
  <c r="K20" i="90" s="1"/>
  <c r="I19" i="90"/>
  <c r="D19" i="90"/>
  <c r="K19" i="90" s="1"/>
  <c r="I18" i="90"/>
  <c r="D18" i="90"/>
  <c r="K18" i="90" s="1"/>
  <c r="I17" i="90"/>
  <c r="D17" i="90"/>
  <c r="K17" i="90" s="1"/>
  <c r="I16" i="90"/>
  <c r="D16" i="90"/>
  <c r="K16" i="90" s="1"/>
  <c r="I15" i="90"/>
  <c r="D15" i="90"/>
  <c r="K15" i="90" s="1"/>
  <c r="I14" i="90"/>
  <c r="D14" i="90"/>
  <c r="K14" i="90" s="1"/>
  <c r="I13" i="90"/>
  <c r="D13" i="90"/>
  <c r="K13" i="90" s="1"/>
  <c r="I12" i="90"/>
  <c r="D12" i="90"/>
  <c r="K12" i="90" s="1"/>
  <c r="I11" i="90"/>
  <c r="D11" i="90"/>
  <c r="K11" i="90" s="1"/>
  <c r="I10" i="90"/>
  <c r="D10" i="90"/>
  <c r="K10" i="90" s="1"/>
  <c r="I9" i="90"/>
  <c r="D9" i="90"/>
  <c r="H8" i="90"/>
  <c r="G8" i="90"/>
  <c r="F8" i="90"/>
  <c r="F6" i="90" s="1"/>
  <c r="E8" i="90"/>
  <c r="E6" i="90" s="1"/>
  <c r="C8" i="90"/>
  <c r="I8" i="90" s="1"/>
  <c r="D7" i="90"/>
  <c r="K7" i="90" s="1"/>
  <c r="H6" i="90"/>
  <c r="G6" i="90"/>
  <c r="C6" i="90"/>
  <c r="I6" i="90" s="1"/>
  <c r="D8" i="90" l="1"/>
  <c r="K8" i="90" s="1"/>
  <c r="K9" i="90"/>
  <c r="C42" i="89"/>
  <c r="B42" i="89"/>
  <c r="B41" i="89"/>
  <c r="L40" i="89"/>
  <c r="B40" i="89"/>
  <c r="B39" i="89"/>
  <c r="L38" i="89"/>
  <c r="B38" i="89"/>
  <c r="I33" i="89"/>
  <c r="D33" i="89"/>
  <c r="K33" i="89" s="1"/>
  <c r="I32" i="89"/>
  <c r="D32" i="89"/>
  <c r="K32" i="89" s="1"/>
  <c r="I31" i="89"/>
  <c r="D31" i="89"/>
  <c r="K31" i="89" s="1"/>
  <c r="I30" i="89"/>
  <c r="D30" i="89"/>
  <c r="K30" i="89" s="1"/>
  <c r="I29" i="89"/>
  <c r="D29" i="89"/>
  <c r="K29" i="89" s="1"/>
  <c r="I28" i="89"/>
  <c r="D28" i="89"/>
  <c r="K28" i="89" s="1"/>
  <c r="I27" i="89"/>
  <c r="D27" i="89"/>
  <c r="K27" i="89" s="1"/>
  <c r="I26" i="89"/>
  <c r="D26" i="89"/>
  <c r="K26" i="89" s="1"/>
  <c r="I25" i="89"/>
  <c r="D25" i="89"/>
  <c r="K25" i="89" s="1"/>
  <c r="I24" i="89"/>
  <c r="D24" i="89"/>
  <c r="K24" i="89" s="1"/>
  <c r="I23" i="89"/>
  <c r="D23" i="89"/>
  <c r="K23" i="89" s="1"/>
  <c r="I22" i="89"/>
  <c r="D22" i="89"/>
  <c r="K22" i="89" s="1"/>
  <c r="I21" i="89"/>
  <c r="D21" i="89"/>
  <c r="K21" i="89" s="1"/>
  <c r="I20" i="89"/>
  <c r="D20" i="89"/>
  <c r="K20" i="89" s="1"/>
  <c r="I19" i="89"/>
  <c r="D19" i="89"/>
  <c r="K19" i="89" s="1"/>
  <c r="I18" i="89"/>
  <c r="D18" i="89"/>
  <c r="K18" i="89" s="1"/>
  <c r="I17" i="89"/>
  <c r="D17" i="89"/>
  <c r="K17" i="89" s="1"/>
  <c r="I16" i="89"/>
  <c r="D16" i="89"/>
  <c r="K16" i="89" s="1"/>
  <c r="I15" i="89"/>
  <c r="D15" i="89"/>
  <c r="K15" i="89" s="1"/>
  <c r="I14" i="89"/>
  <c r="D14" i="89"/>
  <c r="K14" i="89" s="1"/>
  <c r="I13" i="89"/>
  <c r="D13" i="89"/>
  <c r="K13" i="89" s="1"/>
  <c r="I12" i="89"/>
  <c r="D12" i="89"/>
  <c r="K12" i="89" s="1"/>
  <c r="I11" i="89"/>
  <c r="D11" i="89"/>
  <c r="K11" i="89" s="1"/>
  <c r="I10" i="89"/>
  <c r="D10" i="89"/>
  <c r="K10" i="89" s="1"/>
  <c r="I9" i="89"/>
  <c r="D9" i="89"/>
  <c r="H8" i="89"/>
  <c r="H6" i="89" s="1"/>
  <c r="G8" i="89"/>
  <c r="F8" i="89"/>
  <c r="F6" i="89" s="1"/>
  <c r="E8" i="89"/>
  <c r="E6" i="89" s="1"/>
  <c r="C8" i="89"/>
  <c r="C6" i="89" s="1"/>
  <c r="D7" i="89"/>
  <c r="K7" i="89" s="1"/>
  <c r="D8" i="89" l="1"/>
  <c r="D6" i="90"/>
  <c r="K6" i="90" s="1"/>
  <c r="I8" i="89"/>
  <c r="K9" i="89"/>
  <c r="I6" i="89"/>
  <c r="G6" i="89"/>
  <c r="K8" i="89"/>
  <c r="D6" i="89"/>
  <c r="K6" i="89" s="1"/>
  <c r="C42" i="88"/>
  <c r="B42" i="88"/>
  <c r="B41" i="88"/>
  <c r="L40" i="88"/>
  <c r="B40" i="88"/>
  <c r="B39" i="88"/>
  <c r="L38" i="88"/>
  <c r="B38" i="88"/>
  <c r="I33" i="88"/>
  <c r="D33" i="88"/>
  <c r="K33" i="88" s="1"/>
  <c r="I32" i="88"/>
  <c r="D32" i="88"/>
  <c r="K32" i="88" s="1"/>
  <c r="I31" i="88"/>
  <c r="D31" i="88"/>
  <c r="K31" i="88" s="1"/>
  <c r="I30" i="88"/>
  <c r="D30" i="88"/>
  <c r="K30" i="88" s="1"/>
  <c r="I29" i="88"/>
  <c r="D29" i="88"/>
  <c r="K29" i="88" s="1"/>
  <c r="I28" i="88"/>
  <c r="D28" i="88"/>
  <c r="K28" i="88" s="1"/>
  <c r="I27" i="88"/>
  <c r="D27" i="88"/>
  <c r="K27" i="88" s="1"/>
  <c r="K26" i="88"/>
  <c r="I26" i="88"/>
  <c r="D26" i="88"/>
  <c r="I25" i="88"/>
  <c r="D25" i="88"/>
  <c r="K25" i="88" s="1"/>
  <c r="I24" i="88"/>
  <c r="D24" i="88"/>
  <c r="K24" i="88" s="1"/>
  <c r="I23" i="88"/>
  <c r="D23" i="88"/>
  <c r="K23" i="88" s="1"/>
  <c r="I22" i="88"/>
  <c r="D22" i="88"/>
  <c r="K22" i="88" s="1"/>
  <c r="I21" i="88"/>
  <c r="D21" i="88"/>
  <c r="K21" i="88" s="1"/>
  <c r="I20" i="88"/>
  <c r="D20" i="88"/>
  <c r="K20" i="88" s="1"/>
  <c r="I19" i="88"/>
  <c r="D19" i="88"/>
  <c r="K19" i="88" s="1"/>
  <c r="I18" i="88"/>
  <c r="D18" i="88"/>
  <c r="K18" i="88" s="1"/>
  <c r="I17" i="88"/>
  <c r="D17" i="88"/>
  <c r="K17" i="88" s="1"/>
  <c r="I16" i="88"/>
  <c r="D16" i="88"/>
  <c r="K16" i="88" s="1"/>
  <c r="I15" i="88"/>
  <c r="D15" i="88"/>
  <c r="K15" i="88" s="1"/>
  <c r="I14" i="88"/>
  <c r="D14" i="88"/>
  <c r="K14" i="88" s="1"/>
  <c r="I13" i="88"/>
  <c r="D13" i="88"/>
  <c r="K13" i="88" s="1"/>
  <c r="I12" i="88"/>
  <c r="D12" i="88"/>
  <c r="K12" i="88" s="1"/>
  <c r="I11" i="88"/>
  <c r="D11" i="88"/>
  <c r="K11" i="88" s="1"/>
  <c r="I10" i="88"/>
  <c r="D10" i="88"/>
  <c r="K10" i="88" s="1"/>
  <c r="I9" i="88"/>
  <c r="D9" i="88"/>
  <c r="K9" i="88" s="1"/>
  <c r="H8" i="88"/>
  <c r="G8" i="88"/>
  <c r="F8" i="88"/>
  <c r="E8" i="88"/>
  <c r="E6" i="88" s="1"/>
  <c r="C8" i="88"/>
  <c r="I8" i="88" s="1"/>
  <c r="D7" i="88"/>
  <c r="K7" i="88" s="1"/>
  <c r="H6" i="88"/>
  <c r="G6" i="88"/>
  <c r="F6" i="88"/>
  <c r="C6" i="88" l="1"/>
  <c r="I6" i="88" s="1"/>
  <c r="D8" i="88"/>
  <c r="K8" i="88" s="1"/>
  <c r="C42" i="87"/>
  <c r="B42" i="87"/>
  <c r="B41" i="87"/>
  <c r="L40" i="87"/>
  <c r="B40" i="87"/>
  <c r="B39" i="87"/>
  <c r="L38" i="87"/>
  <c r="B38" i="87"/>
  <c r="I33" i="87"/>
  <c r="D33" i="87"/>
  <c r="K33" i="87" s="1"/>
  <c r="I32" i="87"/>
  <c r="D32" i="87"/>
  <c r="K32" i="87" s="1"/>
  <c r="I31" i="87"/>
  <c r="D31" i="87"/>
  <c r="K31" i="87" s="1"/>
  <c r="I30" i="87"/>
  <c r="D30" i="87"/>
  <c r="K30" i="87" s="1"/>
  <c r="I29" i="87"/>
  <c r="D29" i="87"/>
  <c r="K29" i="87" s="1"/>
  <c r="I28" i="87"/>
  <c r="D28" i="87"/>
  <c r="K28" i="87" s="1"/>
  <c r="I27" i="87"/>
  <c r="D27" i="87"/>
  <c r="K27" i="87" s="1"/>
  <c r="I26" i="87"/>
  <c r="D26" i="87"/>
  <c r="K26" i="87" s="1"/>
  <c r="I25" i="87"/>
  <c r="D25" i="87"/>
  <c r="K25" i="87" s="1"/>
  <c r="I24" i="87"/>
  <c r="D24" i="87"/>
  <c r="K24" i="87" s="1"/>
  <c r="I23" i="87"/>
  <c r="D23" i="87"/>
  <c r="K23" i="87" s="1"/>
  <c r="I22" i="87"/>
  <c r="D22" i="87"/>
  <c r="K22" i="87" s="1"/>
  <c r="I21" i="87"/>
  <c r="D21" i="87"/>
  <c r="K21" i="87" s="1"/>
  <c r="I20" i="87"/>
  <c r="D20" i="87"/>
  <c r="K20" i="87" s="1"/>
  <c r="I19" i="87"/>
  <c r="D19" i="87"/>
  <c r="K19" i="87" s="1"/>
  <c r="I18" i="87"/>
  <c r="D18" i="87"/>
  <c r="K18" i="87" s="1"/>
  <c r="I17" i="87"/>
  <c r="D17" i="87"/>
  <c r="K17" i="87" s="1"/>
  <c r="I16" i="87"/>
  <c r="D16" i="87"/>
  <c r="K16" i="87" s="1"/>
  <c r="I15" i="87"/>
  <c r="D15" i="87"/>
  <c r="K15" i="87" s="1"/>
  <c r="I14" i="87"/>
  <c r="D14" i="87"/>
  <c r="K14" i="87" s="1"/>
  <c r="I13" i="87"/>
  <c r="D13" i="87"/>
  <c r="K13" i="87" s="1"/>
  <c r="I12" i="87"/>
  <c r="D12" i="87"/>
  <c r="K12" i="87" s="1"/>
  <c r="I11" i="87"/>
  <c r="D11" i="87"/>
  <c r="K11" i="87" s="1"/>
  <c r="I10" i="87"/>
  <c r="D10" i="87"/>
  <c r="K10" i="87" s="1"/>
  <c r="I9" i="87"/>
  <c r="D9" i="87"/>
  <c r="D8" i="87" s="1"/>
  <c r="H8" i="87"/>
  <c r="H6" i="87" s="1"/>
  <c r="G8" i="87"/>
  <c r="F8" i="87"/>
  <c r="E8" i="87"/>
  <c r="E6" i="87" s="1"/>
  <c r="C8" i="87"/>
  <c r="I8" i="87" s="1"/>
  <c r="D7" i="87"/>
  <c r="K7" i="87" s="1"/>
  <c r="G6" i="87"/>
  <c r="F6" i="87"/>
  <c r="K9" i="87" l="1"/>
  <c r="D6" i="88"/>
  <c r="K6" i="88" s="1"/>
  <c r="C6" i="87"/>
  <c r="K8" i="87"/>
  <c r="I6" i="87"/>
  <c r="D6" i="87"/>
  <c r="K6" i="87" s="1"/>
  <c r="C42" i="86"/>
  <c r="B42" i="86"/>
  <c r="B41" i="86"/>
  <c r="L40" i="86"/>
  <c r="B40" i="86"/>
  <c r="B39" i="86"/>
  <c r="L38" i="86"/>
  <c r="B38" i="86"/>
  <c r="I33" i="86"/>
  <c r="D33" i="86"/>
  <c r="K33" i="86" s="1"/>
  <c r="I32" i="86"/>
  <c r="D32" i="86"/>
  <c r="K32" i="86" s="1"/>
  <c r="I31" i="86"/>
  <c r="D31" i="86"/>
  <c r="K31" i="86" s="1"/>
  <c r="I30" i="86"/>
  <c r="D30" i="86"/>
  <c r="K30" i="86" s="1"/>
  <c r="I29" i="86"/>
  <c r="D29" i="86"/>
  <c r="K29" i="86" s="1"/>
  <c r="I28" i="86"/>
  <c r="D28" i="86"/>
  <c r="K28" i="86" s="1"/>
  <c r="I27" i="86"/>
  <c r="D27" i="86"/>
  <c r="K27" i="86" s="1"/>
  <c r="I26" i="86"/>
  <c r="D26" i="86"/>
  <c r="K26" i="86" s="1"/>
  <c r="I25" i="86"/>
  <c r="D25" i="86"/>
  <c r="K25" i="86" s="1"/>
  <c r="I24" i="86"/>
  <c r="D24" i="86"/>
  <c r="K24" i="86" s="1"/>
  <c r="I23" i="86"/>
  <c r="D23" i="86"/>
  <c r="K23" i="86" s="1"/>
  <c r="I22" i="86"/>
  <c r="D22" i="86"/>
  <c r="K22" i="86" s="1"/>
  <c r="I21" i="86"/>
  <c r="D21" i="86"/>
  <c r="K21" i="86" s="1"/>
  <c r="I20" i="86"/>
  <c r="D20" i="86"/>
  <c r="K20" i="86" s="1"/>
  <c r="I19" i="86"/>
  <c r="D19" i="86"/>
  <c r="K19" i="86" s="1"/>
  <c r="I18" i="86"/>
  <c r="D18" i="86"/>
  <c r="K18" i="86" s="1"/>
  <c r="I17" i="86"/>
  <c r="D17" i="86"/>
  <c r="K17" i="86" s="1"/>
  <c r="I16" i="86"/>
  <c r="D16" i="86"/>
  <c r="K16" i="86" s="1"/>
  <c r="I15" i="86"/>
  <c r="D15" i="86"/>
  <c r="K15" i="86" s="1"/>
  <c r="I14" i="86"/>
  <c r="D14" i="86"/>
  <c r="K14" i="86" s="1"/>
  <c r="I13" i="86"/>
  <c r="D13" i="86"/>
  <c r="K13" i="86" s="1"/>
  <c r="I12" i="86"/>
  <c r="D12" i="86"/>
  <c r="K12" i="86" s="1"/>
  <c r="I11" i="86"/>
  <c r="D11" i="86"/>
  <c r="K11" i="86" s="1"/>
  <c r="I10" i="86"/>
  <c r="D10" i="86"/>
  <c r="K10" i="86" s="1"/>
  <c r="I9" i="86"/>
  <c r="D9" i="86"/>
  <c r="K9" i="86" s="1"/>
  <c r="H8" i="86"/>
  <c r="G8" i="86"/>
  <c r="I8" i="86" s="1"/>
  <c r="F8" i="86"/>
  <c r="F6" i="86" s="1"/>
  <c r="E8" i="86"/>
  <c r="E6" i="86" s="1"/>
  <c r="C8" i="86"/>
  <c r="C6" i="86" s="1"/>
  <c r="D7" i="86"/>
  <c r="K7" i="86" s="1"/>
  <c r="H6" i="86"/>
  <c r="G6" i="86" l="1"/>
  <c r="I6" i="86" s="1"/>
  <c r="D8" i="86"/>
  <c r="K8" i="86" s="1"/>
  <c r="C42" i="85"/>
  <c r="B42" i="85"/>
  <c r="B41" i="85"/>
  <c r="L40" i="85"/>
  <c r="B40" i="85"/>
  <c r="B39" i="85"/>
  <c r="L38" i="85"/>
  <c r="B38" i="85"/>
  <c r="I33" i="85"/>
  <c r="D33" i="85"/>
  <c r="K33" i="85" s="1"/>
  <c r="I32" i="85"/>
  <c r="D32" i="85"/>
  <c r="K32" i="85" s="1"/>
  <c r="I31" i="85"/>
  <c r="D31" i="85"/>
  <c r="K31" i="85" s="1"/>
  <c r="I30" i="85"/>
  <c r="D30" i="85"/>
  <c r="K30" i="85" s="1"/>
  <c r="I29" i="85"/>
  <c r="D29" i="85"/>
  <c r="K29" i="85" s="1"/>
  <c r="I28" i="85"/>
  <c r="D28" i="85"/>
  <c r="K28" i="85" s="1"/>
  <c r="I27" i="85"/>
  <c r="D27" i="85"/>
  <c r="K27" i="85" s="1"/>
  <c r="I26" i="85"/>
  <c r="D26" i="85"/>
  <c r="K26" i="85" s="1"/>
  <c r="I25" i="85"/>
  <c r="D25" i="85"/>
  <c r="K25" i="85" s="1"/>
  <c r="I24" i="85"/>
  <c r="D24" i="85"/>
  <c r="K24" i="85" s="1"/>
  <c r="I23" i="85"/>
  <c r="D23" i="85"/>
  <c r="K23" i="85" s="1"/>
  <c r="I22" i="85"/>
  <c r="D22" i="85"/>
  <c r="K22" i="85" s="1"/>
  <c r="I21" i="85"/>
  <c r="D21" i="85"/>
  <c r="K21" i="85" s="1"/>
  <c r="I20" i="85"/>
  <c r="D20" i="85"/>
  <c r="K20" i="85" s="1"/>
  <c r="I19" i="85"/>
  <c r="D19" i="85"/>
  <c r="K19" i="85" s="1"/>
  <c r="I18" i="85"/>
  <c r="D18" i="85"/>
  <c r="K18" i="85" s="1"/>
  <c r="I17" i="85"/>
  <c r="D17" i="85"/>
  <c r="K17" i="85" s="1"/>
  <c r="I16" i="85"/>
  <c r="D16" i="85"/>
  <c r="K16" i="85" s="1"/>
  <c r="I15" i="85"/>
  <c r="D15" i="85"/>
  <c r="K15" i="85" s="1"/>
  <c r="I14" i="85"/>
  <c r="D14" i="85"/>
  <c r="K14" i="85" s="1"/>
  <c r="I13" i="85"/>
  <c r="D13" i="85"/>
  <c r="K13" i="85" s="1"/>
  <c r="I12" i="85"/>
  <c r="D12" i="85"/>
  <c r="K12" i="85" s="1"/>
  <c r="I11" i="85"/>
  <c r="D11" i="85"/>
  <c r="K11" i="85" s="1"/>
  <c r="I10" i="85"/>
  <c r="D10" i="85"/>
  <c r="K10" i="85" s="1"/>
  <c r="I9" i="85"/>
  <c r="D9" i="85"/>
  <c r="K9" i="85" s="1"/>
  <c r="H8" i="85"/>
  <c r="H6" i="85" s="1"/>
  <c r="G8" i="85"/>
  <c r="G6" i="85" s="1"/>
  <c r="F8" i="85"/>
  <c r="F6" i="85" s="1"/>
  <c r="E8" i="85"/>
  <c r="E6" i="85" s="1"/>
  <c r="C8" i="85"/>
  <c r="C6" i="85" s="1"/>
  <c r="D7" i="85"/>
  <c r="D6" i="86" l="1"/>
  <c r="K6" i="86" s="1"/>
  <c r="I6" i="85"/>
  <c r="I8" i="85"/>
  <c r="K7" i="85"/>
  <c r="D8" i="85"/>
  <c r="K8" i="85" s="1"/>
  <c r="C42" i="84"/>
  <c r="B42" i="84"/>
  <c r="B41" i="84"/>
  <c r="L40" i="84"/>
  <c r="B40" i="84"/>
  <c r="B39" i="84"/>
  <c r="L38" i="84"/>
  <c r="B38" i="84"/>
  <c r="I33" i="84"/>
  <c r="D33" i="84"/>
  <c r="K33" i="84" s="1"/>
  <c r="I32" i="84"/>
  <c r="D32" i="84"/>
  <c r="K32" i="84" s="1"/>
  <c r="I31" i="84"/>
  <c r="D31" i="84"/>
  <c r="K31" i="84" s="1"/>
  <c r="I30" i="84"/>
  <c r="D30" i="84"/>
  <c r="K30" i="84" s="1"/>
  <c r="I29" i="84"/>
  <c r="D29" i="84"/>
  <c r="K29" i="84" s="1"/>
  <c r="I28" i="84"/>
  <c r="D28" i="84"/>
  <c r="K28" i="84" s="1"/>
  <c r="I27" i="84"/>
  <c r="D27" i="84"/>
  <c r="K27" i="84" s="1"/>
  <c r="I26" i="84"/>
  <c r="D26" i="84"/>
  <c r="K26" i="84" s="1"/>
  <c r="I25" i="84"/>
  <c r="D25" i="84"/>
  <c r="K25" i="84" s="1"/>
  <c r="I24" i="84"/>
  <c r="D24" i="84"/>
  <c r="K24" i="84" s="1"/>
  <c r="I23" i="84"/>
  <c r="D23" i="84"/>
  <c r="K23" i="84" s="1"/>
  <c r="I22" i="84"/>
  <c r="D22" i="84"/>
  <c r="K22" i="84" s="1"/>
  <c r="I21" i="84"/>
  <c r="D21" i="84"/>
  <c r="K21" i="84" s="1"/>
  <c r="I20" i="84"/>
  <c r="D20" i="84"/>
  <c r="K20" i="84" s="1"/>
  <c r="I19" i="84"/>
  <c r="D19" i="84"/>
  <c r="K19" i="84" s="1"/>
  <c r="I18" i="84"/>
  <c r="D18" i="84"/>
  <c r="K18" i="84" s="1"/>
  <c r="I17" i="84"/>
  <c r="D17" i="84"/>
  <c r="K17" i="84" s="1"/>
  <c r="I16" i="84"/>
  <c r="D16" i="84"/>
  <c r="K16" i="84" s="1"/>
  <c r="I15" i="84"/>
  <c r="D15" i="84"/>
  <c r="K15" i="84" s="1"/>
  <c r="I14" i="84"/>
  <c r="D14" i="84"/>
  <c r="K14" i="84" s="1"/>
  <c r="I13" i="84"/>
  <c r="D13" i="84"/>
  <c r="K13" i="84" s="1"/>
  <c r="I12" i="84"/>
  <c r="D12" i="84"/>
  <c r="K12" i="84" s="1"/>
  <c r="I11" i="84"/>
  <c r="D11" i="84"/>
  <c r="K11" i="84" s="1"/>
  <c r="I10" i="84"/>
  <c r="D10" i="84"/>
  <c r="K10" i="84" s="1"/>
  <c r="I9" i="84"/>
  <c r="D9" i="84"/>
  <c r="K9" i="84" s="1"/>
  <c r="H8" i="84"/>
  <c r="H6" i="84" s="1"/>
  <c r="G8" i="84"/>
  <c r="G6" i="84" s="1"/>
  <c r="F8" i="84"/>
  <c r="E8" i="84"/>
  <c r="C8" i="84"/>
  <c r="I8" i="84" s="1"/>
  <c r="D7" i="84"/>
  <c r="K7" i="84" s="1"/>
  <c r="F6" i="84"/>
  <c r="E6" i="84"/>
  <c r="C6" i="84"/>
  <c r="D6" i="85" l="1"/>
  <c r="K6" i="85" s="1"/>
  <c r="D8" i="84"/>
  <c r="D6" i="84" s="1"/>
  <c r="K6" i="84" s="1"/>
  <c r="I6" i="84"/>
  <c r="K8" i="84"/>
  <c r="C42" i="83"/>
  <c r="B42" i="83"/>
  <c r="B41" i="83"/>
  <c r="L40" i="83"/>
  <c r="B40" i="83"/>
  <c r="B39" i="83"/>
  <c r="L38" i="83"/>
  <c r="B38" i="83"/>
  <c r="I33" i="83"/>
  <c r="D33" i="83"/>
  <c r="K33" i="83" s="1"/>
  <c r="I32" i="83"/>
  <c r="D32" i="83"/>
  <c r="K32" i="83" s="1"/>
  <c r="I31" i="83"/>
  <c r="D31" i="83"/>
  <c r="K31" i="83" s="1"/>
  <c r="I30" i="83"/>
  <c r="D30" i="83"/>
  <c r="K30" i="83" s="1"/>
  <c r="I29" i="83"/>
  <c r="D29" i="83"/>
  <c r="K29" i="83" s="1"/>
  <c r="I28" i="83"/>
  <c r="D28" i="83"/>
  <c r="K28" i="83" s="1"/>
  <c r="I27" i="83"/>
  <c r="D27" i="83"/>
  <c r="K27" i="83" s="1"/>
  <c r="I26" i="83"/>
  <c r="D26" i="83"/>
  <c r="K26" i="83" s="1"/>
  <c r="I25" i="83"/>
  <c r="D25" i="83"/>
  <c r="K25" i="83" s="1"/>
  <c r="I24" i="83"/>
  <c r="D24" i="83"/>
  <c r="K24" i="83" s="1"/>
  <c r="I23" i="83"/>
  <c r="D23" i="83"/>
  <c r="K23" i="83" s="1"/>
  <c r="I22" i="83"/>
  <c r="D22" i="83"/>
  <c r="K22" i="83" s="1"/>
  <c r="I21" i="83"/>
  <c r="D21" i="83"/>
  <c r="K21" i="83" s="1"/>
  <c r="I20" i="83"/>
  <c r="D20" i="83"/>
  <c r="K20" i="83" s="1"/>
  <c r="I19" i="83"/>
  <c r="D19" i="83"/>
  <c r="K19" i="83" s="1"/>
  <c r="I18" i="83"/>
  <c r="D18" i="83"/>
  <c r="K18" i="83" s="1"/>
  <c r="I17" i="83"/>
  <c r="D17" i="83"/>
  <c r="K17" i="83" s="1"/>
  <c r="I16" i="83"/>
  <c r="D16" i="83"/>
  <c r="K16" i="83" s="1"/>
  <c r="I15" i="83"/>
  <c r="D15" i="83"/>
  <c r="K15" i="83" s="1"/>
  <c r="I14" i="83"/>
  <c r="D14" i="83"/>
  <c r="K14" i="83" s="1"/>
  <c r="I13" i="83"/>
  <c r="D13" i="83"/>
  <c r="K13" i="83" s="1"/>
  <c r="I12" i="83"/>
  <c r="D12" i="83"/>
  <c r="K12" i="83" s="1"/>
  <c r="I11" i="83"/>
  <c r="D11" i="83"/>
  <c r="K11" i="83" s="1"/>
  <c r="I10" i="83"/>
  <c r="D10" i="83"/>
  <c r="K10" i="83" s="1"/>
  <c r="I9" i="83"/>
  <c r="D9" i="83"/>
  <c r="H8" i="83"/>
  <c r="H6" i="83" s="1"/>
  <c r="G8" i="83"/>
  <c r="G6" i="83" s="1"/>
  <c r="F8" i="83"/>
  <c r="F6" i="83" s="1"/>
  <c r="E8" i="83"/>
  <c r="E6" i="83" s="1"/>
  <c r="C8" i="83"/>
  <c r="C6" i="83" s="1"/>
  <c r="D7" i="83"/>
  <c r="K7" i="83" s="1"/>
  <c r="I8" i="83" l="1"/>
  <c r="D8" i="83"/>
  <c r="K8" i="83" s="1"/>
  <c r="K9" i="83"/>
  <c r="I6" i="83"/>
  <c r="C42" i="82"/>
  <c r="B42" i="82"/>
  <c r="B41" i="82"/>
  <c r="L40" i="82"/>
  <c r="B40" i="82"/>
  <c r="B39" i="82"/>
  <c r="L38" i="82"/>
  <c r="B38" i="82"/>
  <c r="I33" i="82"/>
  <c r="D33" i="82"/>
  <c r="K33" i="82" s="1"/>
  <c r="I32" i="82"/>
  <c r="D32" i="82"/>
  <c r="K32" i="82" s="1"/>
  <c r="I31" i="82"/>
  <c r="D31" i="82"/>
  <c r="K31" i="82" s="1"/>
  <c r="I30" i="82"/>
  <c r="D30" i="82"/>
  <c r="K30" i="82" s="1"/>
  <c r="K29" i="82"/>
  <c r="I29" i="82"/>
  <c r="D29" i="82"/>
  <c r="I28" i="82"/>
  <c r="D28" i="82"/>
  <c r="K28" i="82" s="1"/>
  <c r="I27" i="82"/>
  <c r="D27" i="82"/>
  <c r="K27" i="82" s="1"/>
  <c r="I26" i="82"/>
  <c r="D26" i="82"/>
  <c r="K26" i="82" s="1"/>
  <c r="I25" i="82"/>
  <c r="D25" i="82"/>
  <c r="K25" i="82" s="1"/>
  <c r="I24" i="82"/>
  <c r="D24" i="82"/>
  <c r="K24" i="82" s="1"/>
  <c r="I23" i="82"/>
  <c r="D23" i="82"/>
  <c r="K23" i="82" s="1"/>
  <c r="I22" i="82"/>
  <c r="D22" i="82"/>
  <c r="K22" i="82" s="1"/>
  <c r="K21" i="82"/>
  <c r="I21" i="82"/>
  <c r="D21" i="82"/>
  <c r="I20" i="82"/>
  <c r="D20" i="82"/>
  <c r="K20" i="82" s="1"/>
  <c r="I19" i="82"/>
  <c r="D19" i="82"/>
  <c r="K19" i="82" s="1"/>
  <c r="I18" i="82"/>
  <c r="D18" i="82"/>
  <c r="K18" i="82" s="1"/>
  <c r="I17" i="82"/>
  <c r="D17" i="82"/>
  <c r="K17" i="82" s="1"/>
  <c r="I16" i="82"/>
  <c r="D16" i="82"/>
  <c r="K16" i="82" s="1"/>
  <c r="I15" i="82"/>
  <c r="D15" i="82"/>
  <c r="K15" i="82" s="1"/>
  <c r="I14" i="82"/>
  <c r="D14" i="82"/>
  <c r="K14" i="82" s="1"/>
  <c r="I13" i="82"/>
  <c r="D13" i="82"/>
  <c r="K13" i="82" s="1"/>
  <c r="I12" i="82"/>
  <c r="D12" i="82"/>
  <c r="K12" i="82" s="1"/>
  <c r="I11" i="82"/>
  <c r="D11" i="82"/>
  <c r="K11" i="82" s="1"/>
  <c r="I10" i="82"/>
  <c r="D10" i="82"/>
  <c r="K10" i="82" s="1"/>
  <c r="I9" i="82"/>
  <c r="D9" i="82"/>
  <c r="K9" i="82" s="1"/>
  <c r="H8" i="82"/>
  <c r="H6" i="82" s="1"/>
  <c r="G8" i="82"/>
  <c r="F8" i="82"/>
  <c r="F6" i="82" s="1"/>
  <c r="E8" i="82"/>
  <c r="E6" i="82" s="1"/>
  <c r="C8" i="82"/>
  <c r="I8" i="82" s="1"/>
  <c r="D7" i="82"/>
  <c r="K7" i="82" s="1"/>
  <c r="G6" i="82"/>
  <c r="C6" i="82"/>
  <c r="D6" i="83" l="1"/>
  <c r="K6" i="83" s="1"/>
  <c r="D8" i="82"/>
  <c r="K8" i="82" s="1"/>
  <c r="I6" i="82"/>
  <c r="D6" i="82"/>
  <c r="K6" i="82" s="1"/>
  <c r="C42" i="81"/>
  <c r="B42" i="81"/>
  <c r="B41" i="81"/>
  <c r="L40" i="81"/>
  <c r="B40" i="81"/>
  <c r="B39" i="81"/>
  <c r="L38" i="81"/>
  <c r="B38" i="81"/>
  <c r="I33" i="81"/>
  <c r="D33" i="81"/>
  <c r="K33" i="81" s="1"/>
  <c r="I32" i="81"/>
  <c r="D32" i="81"/>
  <c r="K32" i="81" s="1"/>
  <c r="I31" i="81"/>
  <c r="D31" i="81"/>
  <c r="K31" i="81" s="1"/>
  <c r="I30" i="81"/>
  <c r="D30" i="81"/>
  <c r="K30" i="81" s="1"/>
  <c r="I29" i="81"/>
  <c r="D29" i="81"/>
  <c r="K29" i="81" s="1"/>
  <c r="I28" i="81"/>
  <c r="D28" i="81"/>
  <c r="K28" i="81" s="1"/>
  <c r="I27" i="81"/>
  <c r="D27" i="81"/>
  <c r="K27" i="81" s="1"/>
  <c r="I26" i="81"/>
  <c r="D26" i="81"/>
  <c r="K26" i="81" s="1"/>
  <c r="I25" i="81"/>
  <c r="D25" i="81"/>
  <c r="K25" i="81" s="1"/>
  <c r="K24" i="81"/>
  <c r="I24" i="81"/>
  <c r="D24" i="81"/>
  <c r="I23" i="81"/>
  <c r="D23" i="81"/>
  <c r="K23" i="81" s="1"/>
  <c r="I22" i="81"/>
  <c r="D22" i="81"/>
  <c r="K22" i="81" s="1"/>
  <c r="I21" i="81"/>
  <c r="D21" i="81"/>
  <c r="K21" i="81" s="1"/>
  <c r="I20" i="81"/>
  <c r="D20" i="81"/>
  <c r="K20" i="81" s="1"/>
  <c r="I19" i="81"/>
  <c r="D19" i="81"/>
  <c r="K19" i="81" s="1"/>
  <c r="I18" i="81"/>
  <c r="D18" i="81"/>
  <c r="K18" i="81" s="1"/>
  <c r="I17" i="81"/>
  <c r="D17" i="81"/>
  <c r="K17" i="81" s="1"/>
  <c r="I16" i="81"/>
  <c r="D16" i="81"/>
  <c r="K16" i="81" s="1"/>
  <c r="I15" i="81"/>
  <c r="D15" i="81"/>
  <c r="K15" i="81" s="1"/>
  <c r="I14" i="81"/>
  <c r="D14" i="81"/>
  <c r="K14" i="81" s="1"/>
  <c r="I13" i="81"/>
  <c r="D13" i="81"/>
  <c r="K13" i="81" s="1"/>
  <c r="I12" i="81"/>
  <c r="D12" i="81"/>
  <c r="K12" i="81" s="1"/>
  <c r="I11" i="81"/>
  <c r="D11" i="81"/>
  <c r="K11" i="81" s="1"/>
  <c r="I10" i="81"/>
  <c r="D10" i="81"/>
  <c r="K10" i="81" s="1"/>
  <c r="I9" i="81"/>
  <c r="D9" i="81"/>
  <c r="K9" i="81" s="1"/>
  <c r="H8" i="81"/>
  <c r="H6" i="81" s="1"/>
  <c r="G8" i="81"/>
  <c r="G6" i="81" s="1"/>
  <c r="F8" i="81"/>
  <c r="F6" i="81" s="1"/>
  <c r="E8" i="81"/>
  <c r="E6" i="81" s="1"/>
  <c r="C8" i="81"/>
  <c r="D7" i="81"/>
  <c r="K7" i="81" s="1"/>
  <c r="I8" i="81" l="1"/>
  <c r="D8" i="81"/>
  <c r="C6" i="81"/>
  <c r="I6" i="81" s="1"/>
  <c r="C42" i="80"/>
  <c r="B42" i="80"/>
  <c r="B41" i="80"/>
  <c r="L40" i="80"/>
  <c r="B40" i="80"/>
  <c r="B39" i="80"/>
  <c r="L38" i="80"/>
  <c r="B38" i="80"/>
  <c r="I33" i="80"/>
  <c r="D33" i="80"/>
  <c r="K33" i="80" s="1"/>
  <c r="I32" i="80"/>
  <c r="D32" i="80"/>
  <c r="K32" i="80" s="1"/>
  <c r="I31" i="80"/>
  <c r="D31" i="80"/>
  <c r="K31" i="80" s="1"/>
  <c r="I30" i="80"/>
  <c r="D30" i="80"/>
  <c r="K30" i="80" s="1"/>
  <c r="I29" i="80"/>
  <c r="D29" i="80"/>
  <c r="K29" i="80" s="1"/>
  <c r="I28" i="80"/>
  <c r="D28" i="80"/>
  <c r="K28" i="80" s="1"/>
  <c r="I27" i="80"/>
  <c r="D27" i="80"/>
  <c r="K27" i="80" s="1"/>
  <c r="I26" i="80"/>
  <c r="D26" i="80"/>
  <c r="K26" i="80" s="1"/>
  <c r="I25" i="80"/>
  <c r="D25" i="80"/>
  <c r="K25" i="80" s="1"/>
  <c r="I24" i="80"/>
  <c r="D24" i="80"/>
  <c r="K24" i="80" s="1"/>
  <c r="I23" i="80"/>
  <c r="D23" i="80"/>
  <c r="K23" i="80" s="1"/>
  <c r="I22" i="80"/>
  <c r="D22" i="80"/>
  <c r="K22" i="80" s="1"/>
  <c r="I21" i="80"/>
  <c r="D21" i="80"/>
  <c r="K21" i="80" s="1"/>
  <c r="I20" i="80"/>
  <c r="D20" i="80"/>
  <c r="K20" i="80" s="1"/>
  <c r="I19" i="80"/>
  <c r="D19" i="80"/>
  <c r="K19" i="80" s="1"/>
  <c r="I18" i="80"/>
  <c r="D18" i="80"/>
  <c r="K18" i="80" s="1"/>
  <c r="I17" i="80"/>
  <c r="D17" i="80"/>
  <c r="K17" i="80" s="1"/>
  <c r="I16" i="80"/>
  <c r="D16" i="80"/>
  <c r="K16" i="80" s="1"/>
  <c r="I15" i="80"/>
  <c r="D15" i="80"/>
  <c r="K15" i="80" s="1"/>
  <c r="I14" i="80"/>
  <c r="D14" i="80"/>
  <c r="K14" i="80" s="1"/>
  <c r="I13" i="80"/>
  <c r="D13" i="80"/>
  <c r="K13" i="80" s="1"/>
  <c r="I12" i="80"/>
  <c r="D12" i="80"/>
  <c r="K12" i="80" s="1"/>
  <c r="I11" i="80"/>
  <c r="D11" i="80"/>
  <c r="K11" i="80" s="1"/>
  <c r="I10" i="80"/>
  <c r="D10" i="80"/>
  <c r="K10" i="80" s="1"/>
  <c r="I9" i="80"/>
  <c r="D9" i="80"/>
  <c r="K9" i="80" s="1"/>
  <c r="H8" i="80"/>
  <c r="H6" i="80" s="1"/>
  <c r="G8" i="80"/>
  <c r="G6" i="80" s="1"/>
  <c r="F8" i="80"/>
  <c r="F6" i="80" s="1"/>
  <c r="E8" i="80"/>
  <c r="C8" i="80"/>
  <c r="D7" i="80"/>
  <c r="K7" i="80" s="1"/>
  <c r="E6" i="80"/>
  <c r="I8" i="80" l="1"/>
  <c r="D6" i="81"/>
  <c r="K6" i="81" s="1"/>
  <c r="K8" i="81"/>
  <c r="D8" i="80"/>
  <c r="C6" i="80"/>
  <c r="I6" i="80" s="1"/>
  <c r="C42" i="79"/>
  <c r="B42" i="79"/>
  <c r="B41" i="79"/>
  <c r="L40" i="79"/>
  <c r="B40" i="79"/>
  <c r="B39" i="79"/>
  <c r="L38" i="79"/>
  <c r="B38" i="79"/>
  <c r="I33" i="79"/>
  <c r="D33" i="79"/>
  <c r="K33" i="79" s="1"/>
  <c r="I32" i="79"/>
  <c r="D32" i="79"/>
  <c r="K32" i="79" s="1"/>
  <c r="I31" i="79"/>
  <c r="D31" i="79"/>
  <c r="K31" i="79" s="1"/>
  <c r="I30" i="79"/>
  <c r="D30" i="79"/>
  <c r="K30" i="79" s="1"/>
  <c r="I29" i="79"/>
  <c r="D29" i="79"/>
  <c r="K29" i="79" s="1"/>
  <c r="I28" i="79"/>
  <c r="D28" i="79"/>
  <c r="K28" i="79" s="1"/>
  <c r="I27" i="79"/>
  <c r="D27" i="79"/>
  <c r="K27" i="79" s="1"/>
  <c r="I26" i="79"/>
  <c r="D26" i="79"/>
  <c r="K26" i="79" s="1"/>
  <c r="I25" i="79"/>
  <c r="D25" i="79"/>
  <c r="K25" i="79" s="1"/>
  <c r="I24" i="79"/>
  <c r="D24" i="79"/>
  <c r="K24" i="79" s="1"/>
  <c r="I23" i="79"/>
  <c r="D23" i="79"/>
  <c r="K23" i="79" s="1"/>
  <c r="I22" i="79"/>
  <c r="D22" i="79"/>
  <c r="K22" i="79" s="1"/>
  <c r="I21" i="79"/>
  <c r="D21" i="79"/>
  <c r="K21" i="79" s="1"/>
  <c r="I20" i="79"/>
  <c r="D20" i="79"/>
  <c r="K20" i="79" s="1"/>
  <c r="I19" i="79"/>
  <c r="D19" i="79"/>
  <c r="K19" i="79" s="1"/>
  <c r="I18" i="79"/>
  <c r="D18" i="79"/>
  <c r="K18" i="79" s="1"/>
  <c r="I17" i="79"/>
  <c r="D17" i="79"/>
  <c r="K17" i="79" s="1"/>
  <c r="I16" i="79"/>
  <c r="D16" i="79"/>
  <c r="K16" i="79" s="1"/>
  <c r="I15" i="79"/>
  <c r="D15" i="79"/>
  <c r="K15" i="79" s="1"/>
  <c r="I14" i="79"/>
  <c r="D14" i="79"/>
  <c r="K14" i="79" s="1"/>
  <c r="I13" i="79"/>
  <c r="D13" i="79"/>
  <c r="K13" i="79" s="1"/>
  <c r="I12" i="79"/>
  <c r="D12" i="79"/>
  <c r="K12" i="79" s="1"/>
  <c r="I11" i="79"/>
  <c r="D11" i="79"/>
  <c r="K11" i="79" s="1"/>
  <c r="I10" i="79"/>
  <c r="D10" i="79"/>
  <c r="K10" i="79" s="1"/>
  <c r="I9" i="79"/>
  <c r="D9" i="79"/>
  <c r="K9" i="79" s="1"/>
  <c r="H8" i="79"/>
  <c r="H6" i="79" s="1"/>
  <c r="G8" i="79"/>
  <c r="G6" i="79" s="1"/>
  <c r="F8" i="79"/>
  <c r="F6" i="79" s="1"/>
  <c r="E8" i="79"/>
  <c r="E6" i="79" s="1"/>
  <c r="C8" i="79"/>
  <c r="I8" i="79" s="1"/>
  <c r="D7" i="79"/>
  <c r="K7" i="79" s="1"/>
  <c r="K8" i="80" l="1"/>
  <c r="D6" i="80"/>
  <c r="K6" i="80" s="1"/>
  <c r="C6" i="79"/>
  <c r="I6" i="79" s="1"/>
  <c r="D8" i="79"/>
  <c r="K8" i="79" s="1"/>
  <c r="C42" i="78"/>
  <c r="B42" i="78"/>
  <c r="B41" i="78"/>
  <c r="L40" i="78"/>
  <c r="B40" i="78"/>
  <c r="B39" i="78"/>
  <c r="L38" i="78"/>
  <c r="B38" i="78"/>
  <c r="I33" i="78"/>
  <c r="D33" i="78"/>
  <c r="K33" i="78" s="1"/>
  <c r="I32" i="78"/>
  <c r="D32" i="78"/>
  <c r="K32" i="78" s="1"/>
  <c r="I31" i="78"/>
  <c r="D31" i="78"/>
  <c r="K31" i="78" s="1"/>
  <c r="I30" i="78"/>
  <c r="D30" i="78"/>
  <c r="K30" i="78" s="1"/>
  <c r="I29" i="78"/>
  <c r="D29" i="78"/>
  <c r="K29" i="78" s="1"/>
  <c r="I28" i="78"/>
  <c r="D28" i="78"/>
  <c r="K28" i="78" s="1"/>
  <c r="I27" i="78"/>
  <c r="D27" i="78"/>
  <c r="K27" i="78" s="1"/>
  <c r="I26" i="78"/>
  <c r="D26" i="78"/>
  <c r="K26" i="78" s="1"/>
  <c r="I25" i="78"/>
  <c r="D25" i="78"/>
  <c r="K25" i="78" s="1"/>
  <c r="I24" i="78"/>
  <c r="D24" i="78"/>
  <c r="K24" i="78" s="1"/>
  <c r="I23" i="78"/>
  <c r="D23" i="78"/>
  <c r="K23" i="78" s="1"/>
  <c r="I22" i="78"/>
  <c r="D22" i="78"/>
  <c r="K22" i="78" s="1"/>
  <c r="I21" i="78"/>
  <c r="D21" i="78"/>
  <c r="K21" i="78" s="1"/>
  <c r="I20" i="78"/>
  <c r="D20" i="78"/>
  <c r="K20" i="78" s="1"/>
  <c r="I19" i="78"/>
  <c r="D19" i="78"/>
  <c r="K19" i="78" s="1"/>
  <c r="I18" i="78"/>
  <c r="D18" i="78"/>
  <c r="K18" i="78" s="1"/>
  <c r="I17" i="78"/>
  <c r="D17" i="78"/>
  <c r="K17" i="78" s="1"/>
  <c r="I16" i="78"/>
  <c r="D16" i="78"/>
  <c r="K16" i="78" s="1"/>
  <c r="I15" i="78"/>
  <c r="D15" i="78"/>
  <c r="K15" i="78" s="1"/>
  <c r="I14" i="78"/>
  <c r="D14" i="78"/>
  <c r="K14" i="78" s="1"/>
  <c r="I13" i="78"/>
  <c r="D13" i="78"/>
  <c r="K13" i="78" s="1"/>
  <c r="I12" i="78"/>
  <c r="D12" i="78"/>
  <c r="K12" i="78" s="1"/>
  <c r="I11" i="78"/>
  <c r="D11" i="78"/>
  <c r="K11" i="78" s="1"/>
  <c r="I10" i="78"/>
  <c r="D10" i="78"/>
  <c r="K10" i="78" s="1"/>
  <c r="I9" i="78"/>
  <c r="D9" i="78"/>
  <c r="K9" i="78" s="1"/>
  <c r="H8" i="78"/>
  <c r="H6" i="78" s="1"/>
  <c r="G8" i="78"/>
  <c r="F8" i="78"/>
  <c r="F6" i="78" s="1"/>
  <c r="E8" i="78"/>
  <c r="E6" i="78" s="1"/>
  <c r="C8" i="78"/>
  <c r="I8" i="78" s="1"/>
  <c r="D7" i="78"/>
  <c r="K7" i="78" s="1"/>
  <c r="G6" i="78"/>
  <c r="C6" i="78"/>
  <c r="I6" i="78" s="1"/>
  <c r="D6" i="79" l="1"/>
  <c r="K6" i="79" s="1"/>
  <c r="D8" i="78"/>
  <c r="K8" i="78" s="1"/>
  <c r="C42" i="77"/>
  <c r="B42" i="77"/>
  <c r="B41" i="77"/>
  <c r="L40" i="77"/>
  <c r="B40" i="77"/>
  <c r="B39" i="77"/>
  <c r="L38" i="77"/>
  <c r="B38" i="77"/>
  <c r="I33" i="77"/>
  <c r="D33" i="77"/>
  <c r="K33" i="77" s="1"/>
  <c r="I32" i="77"/>
  <c r="D32" i="77"/>
  <c r="K32" i="77" s="1"/>
  <c r="I31" i="77"/>
  <c r="D31" i="77"/>
  <c r="K31" i="77" s="1"/>
  <c r="I30" i="77"/>
  <c r="D30" i="77"/>
  <c r="K30" i="77" s="1"/>
  <c r="I29" i="77"/>
  <c r="D29" i="77"/>
  <c r="K29" i="77" s="1"/>
  <c r="I28" i="77"/>
  <c r="D28" i="77"/>
  <c r="K28" i="77" s="1"/>
  <c r="I27" i="77"/>
  <c r="D27" i="77"/>
  <c r="K27" i="77" s="1"/>
  <c r="I26" i="77"/>
  <c r="D26" i="77"/>
  <c r="K26" i="77" s="1"/>
  <c r="I25" i="77"/>
  <c r="D25" i="77"/>
  <c r="K25" i="77" s="1"/>
  <c r="I24" i="77"/>
  <c r="D24" i="77"/>
  <c r="K24" i="77" s="1"/>
  <c r="I23" i="77"/>
  <c r="D23" i="77"/>
  <c r="K23" i="77" s="1"/>
  <c r="I22" i="77"/>
  <c r="D22" i="77"/>
  <c r="K22" i="77" s="1"/>
  <c r="I21" i="77"/>
  <c r="D21" i="77"/>
  <c r="K21" i="77" s="1"/>
  <c r="I20" i="77"/>
  <c r="D20" i="77"/>
  <c r="K20" i="77" s="1"/>
  <c r="I19" i="77"/>
  <c r="D19" i="77"/>
  <c r="K19" i="77" s="1"/>
  <c r="I18" i="77"/>
  <c r="D18" i="77"/>
  <c r="K18" i="77" s="1"/>
  <c r="I17" i="77"/>
  <c r="D17" i="77"/>
  <c r="K17" i="77" s="1"/>
  <c r="I16" i="77"/>
  <c r="D16" i="77"/>
  <c r="K16" i="77" s="1"/>
  <c r="K15" i="77"/>
  <c r="I15" i="77"/>
  <c r="D15" i="77"/>
  <c r="I14" i="77"/>
  <c r="D14" i="77"/>
  <c r="K14" i="77" s="1"/>
  <c r="I13" i="77"/>
  <c r="D13" i="77"/>
  <c r="K13" i="77" s="1"/>
  <c r="I12" i="77"/>
  <c r="D12" i="77"/>
  <c r="K12" i="77" s="1"/>
  <c r="I11" i="77"/>
  <c r="D11" i="77"/>
  <c r="K11" i="77" s="1"/>
  <c r="I10" i="77"/>
  <c r="D10" i="77"/>
  <c r="K10" i="77" s="1"/>
  <c r="I9" i="77"/>
  <c r="D9" i="77"/>
  <c r="K9" i="77" s="1"/>
  <c r="H8" i="77"/>
  <c r="H6" i="77" s="1"/>
  <c r="G8" i="77"/>
  <c r="G6" i="77" s="1"/>
  <c r="F8" i="77"/>
  <c r="F6" i="77" s="1"/>
  <c r="E8" i="77"/>
  <c r="E6" i="77" s="1"/>
  <c r="C8" i="77"/>
  <c r="D7" i="77"/>
  <c r="K7" i="77" s="1"/>
  <c r="D6" i="78" l="1"/>
  <c r="K6" i="78" s="1"/>
  <c r="I8" i="77"/>
  <c r="D8" i="77"/>
  <c r="C6" i="77"/>
  <c r="I6" i="77" s="1"/>
  <c r="C42" i="76"/>
  <c r="B42" i="76"/>
  <c r="B41" i="76"/>
  <c r="L40" i="76"/>
  <c r="B40" i="76"/>
  <c r="B39" i="76"/>
  <c r="L38" i="76"/>
  <c r="B38" i="76"/>
  <c r="I33" i="76"/>
  <c r="D33" i="76"/>
  <c r="K33" i="76" s="1"/>
  <c r="K32" i="76"/>
  <c r="I32" i="76"/>
  <c r="D32" i="76"/>
  <c r="I31" i="76"/>
  <c r="D31" i="76"/>
  <c r="K31" i="76" s="1"/>
  <c r="I30" i="76"/>
  <c r="D30" i="76"/>
  <c r="K30" i="76" s="1"/>
  <c r="I29" i="76"/>
  <c r="D29" i="76"/>
  <c r="K29" i="76" s="1"/>
  <c r="I28" i="76"/>
  <c r="D28" i="76"/>
  <c r="K28" i="76" s="1"/>
  <c r="I27" i="76"/>
  <c r="D27" i="76"/>
  <c r="K27" i="76" s="1"/>
  <c r="I26" i="76"/>
  <c r="D26" i="76"/>
  <c r="K26" i="76" s="1"/>
  <c r="I25" i="76"/>
  <c r="D25" i="76"/>
  <c r="K25" i="76" s="1"/>
  <c r="I24" i="76"/>
  <c r="D24" i="76"/>
  <c r="K24" i="76" s="1"/>
  <c r="I23" i="76"/>
  <c r="D23" i="76"/>
  <c r="K23" i="76" s="1"/>
  <c r="I22" i="76"/>
  <c r="D22" i="76"/>
  <c r="K22" i="76" s="1"/>
  <c r="I21" i="76"/>
  <c r="D21" i="76"/>
  <c r="K21" i="76" s="1"/>
  <c r="I20" i="76"/>
  <c r="D20" i="76"/>
  <c r="K20" i="76" s="1"/>
  <c r="I19" i="76"/>
  <c r="D19" i="76"/>
  <c r="K19" i="76" s="1"/>
  <c r="I18" i="76"/>
  <c r="D18" i="76"/>
  <c r="K18" i="76" s="1"/>
  <c r="I17" i="76"/>
  <c r="D17" i="76"/>
  <c r="K17" i="76" s="1"/>
  <c r="I16" i="76"/>
  <c r="D16" i="76"/>
  <c r="K16" i="76" s="1"/>
  <c r="I15" i="76"/>
  <c r="D15" i="76"/>
  <c r="K15" i="76" s="1"/>
  <c r="I14" i="76"/>
  <c r="D14" i="76"/>
  <c r="K14" i="76" s="1"/>
  <c r="I13" i="76"/>
  <c r="D13" i="76"/>
  <c r="K13" i="76" s="1"/>
  <c r="I12" i="76"/>
  <c r="D12" i="76"/>
  <c r="K12" i="76" s="1"/>
  <c r="I11" i="76"/>
  <c r="D11" i="76"/>
  <c r="K11" i="76" s="1"/>
  <c r="I10" i="76"/>
  <c r="D10" i="76"/>
  <c r="K10" i="76" s="1"/>
  <c r="I9" i="76"/>
  <c r="D9" i="76"/>
  <c r="K9" i="76" s="1"/>
  <c r="H8" i="76"/>
  <c r="H6" i="76" s="1"/>
  <c r="G8" i="76"/>
  <c r="G6" i="76" s="1"/>
  <c r="F8" i="76"/>
  <c r="F6" i="76" s="1"/>
  <c r="E8" i="76"/>
  <c r="E6" i="76" s="1"/>
  <c r="C8" i="76"/>
  <c r="D7" i="76"/>
  <c r="K7" i="76" s="1"/>
  <c r="D6" i="77" l="1"/>
  <c r="K6" i="77" s="1"/>
  <c r="K8" i="77"/>
  <c r="I8" i="76"/>
  <c r="D8" i="76"/>
  <c r="C6" i="76"/>
  <c r="I6" i="76" s="1"/>
  <c r="D7" i="75"/>
  <c r="K8" i="76" l="1"/>
  <c r="D6" i="76"/>
  <c r="K6" i="76" s="1"/>
  <c r="C42" i="75"/>
  <c r="B42" i="75"/>
  <c r="B41" i="75"/>
  <c r="L40" i="75"/>
  <c r="B40" i="75"/>
  <c r="B39" i="75"/>
  <c r="L38" i="75"/>
  <c r="B38" i="75"/>
  <c r="I33" i="75"/>
  <c r="D33" i="75"/>
  <c r="K33" i="75" s="1"/>
  <c r="I32" i="75"/>
  <c r="D32" i="75"/>
  <c r="K32" i="75" s="1"/>
  <c r="I31" i="75"/>
  <c r="D31" i="75"/>
  <c r="K31" i="75" s="1"/>
  <c r="I30" i="75"/>
  <c r="D30" i="75"/>
  <c r="K30" i="75" s="1"/>
  <c r="I29" i="75"/>
  <c r="D29" i="75"/>
  <c r="K29" i="75" s="1"/>
  <c r="I28" i="75"/>
  <c r="D28" i="75"/>
  <c r="K28" i="75" s="1"/>
  <c r="I27" i="75"/>
  <c r="D27" i="75"/>
  <c r="K27" i="75" s="1"/>
  <c r="I26" i="75"/>
  <c r="D26" i="75"/>
  <c r="K26" i="75" s="1"/>
  <c r="I25" i="75"/>
  <c r="D25" i="75"/>
  <c r="K25" i="75" s="1"/>
  <c r="I24" i="75"/>
  <c r="D24" i="75"/>
  <c r="K24" i="75" s="1"/>
  <c r="I23" i="75"/>
  <c r="D23" i="75"/>
  <c r="K23" i="75" s="1"/>
  <c r="I22" i="75"/>
  <c r="D22" i="75"/>
  <c r="K22" i="75" s="1"/>
  <c r="I21" i="75"/>
  <c r="D21" i="75"/>
  <c r="K21" i="75" s="1"/>
  <c r="I20" i="75"/>
  <c r="D20" i="75"/>
  <c r="K20" i="75" s="1"/>
  <c r="I19" i="75"/>
  <c r="D19" i="75"/>
  <c r="K19" i="75" s="1"/>
  <c r="I18" i="75"/>
  <c r="D18" i="75"/>
  <c r="K18" i="75" s="1"/>
  <c r="I17" i="75"/>
  <c r="D17" i="75"/>
  <c r="K17" i="75" s="1"/>
  <c r="I16" i="75"/>
  <c r="D16" i="75"/>
  <c r="K16" i="75" s="1"/>
  <c r="I15" i="75"/>
  <c r="D15" i="75"/>
  <c r="K15" i="75" s="1"/>
  <c r="I14" i="75"/>
  <c r="D14" i="75"/>
  <c r="K14" i="75" s="1"/>
  <c r="I13" i="75"/>
  <c r="D13" i="75"/>
  <c r="K13" i="75" s="1"/>
  <c r="I12" i="75"/>
  <c r="D12" i="75"/>
  <c r="K12" i="75" s="1"/>
  <c r="I11" i="75"/>
  <c r="D11" i="75"/>
  <c r="K11" i="75" s="1"/>
  <c r="I10" i="75"/>
  <c r="D10" i="75"/>
  <c r="K10" i="75" s="1"/>
  <c r="I9" i="75"/>
  <c r="D9" i="75"/>
  <c r="K9" i="75" s="1"/>
  <c r="H8" i="75"/>
  <c r="H6" i="75" s="1"/>
  <c r="G8" i="75"/>
  <c r="G6" i="75" s="1"/>
  <c r="F8" i="75"/>
  <c r="F6" i="75" s="1"/>
  <c r="E8" i="75"/>
  <c r="E6" i="75" s="1"/>
  <c r="C8" i="75"/>
  <c r="K7" i="75"/>
  <c r="I8" i="75" l="1"/>
  <c r="D8" i="75"/>
  <c r="C6" i="75"/>
  <c r="I6" i="75" s="1"/>
  <c r="D9" i="74"/>
  <c r="C42" i="74"/>
  <c r="B42" i="74"/>
  <c r="B41" i="74"/>
  <c r="L40" i="74"/>
  <c r="B40" i="74"/>
  <c r="B39" i="74"/>
  <c r="L38" i="74"/>
  <c r="B38" i="74"/>
  <c r="I33" i="74"/>
  <c r="D33" i="74"/>
  <c r="K33" i="74" s="1"/>
  <c r="I32" i="74"/>
  <c r="D32" i="74"/>
  <c r="K32" i="74" s="1"/>
  <c r="I31" i="74"/>
  <c r="D31" i="74"/>
  <c r="K31" i="74" s="1"/>
  <c r="I30" i="74"/>
  <c r="D30" i="74"/>
  <c r="K30" i="74" s="1"/>
  <c r="I29" i="74"/>
  <c r="D29" i="74"/>
  <c r="K29" i="74" s="1"/>
  <c r="I28" i="74"/>
  <c r="D28" i="74"/>
  <c r="K28" i="74" s="1"/>
  <c r="I27" i="74"/>
  <c r="D27" i="74"/>
  <c r="K27" i="74" s="1"/>
  <c r="I26" i="74"/>
  <c r="D26" i="74"/>
  <c r="K26" i="74" s="1"/>
  <c r="I25" i="74"/>
  <c r="D25" i="74"/>
  <c r="K25" i="74" s="1"/>
  <c r="I24" i="74"/>
  <c r="D24" i="74"/>
  <c r="K24" i="74" s="1"/>
  <c r="I23" i="74"/>
  <c r="D23" i="74"/>
  <c r="K23" i="74" s="1"/>
  <c r="I22" i="74"/>
  <c r="D22" i="74"/>
  <c r="K22" i="74" s="1"/>
  <c r="I21" i="74"/>
  <c r="D21" i="74"/>
  <c r="K21" i="74" s="1"/>
  <c r="I20" i="74"/>
  <c r="D20" i="74"/>
  <c r="K20" i="74" s="1"/>
  <c r="I19" i="74"/>
  <c r="D19" i="74"/>
  <c r="K19" i="74" s="1"/>
  <c r="I18" i="74"/>
  <c r="D18" i="74"/>
  <c r="K18" i="74" s="1"/>
  <c r="I17" i="74"/>
  <c r="D17" i="74"/>
  <c r="K17" i="74" s="1"/>
  <c r="I16" i="74"/>
  <c r="D16" i="74"/>
  <c r="K16" i="74" s="1"/>
  <c r="I15" i="74"/>
  <c r="D15" i="74"/>
  <c r="K15" i="74" s="1"/>
  <c r="I14" i="74"/>
  <c r="D14" i="74"/>
  <c r="K14" i="74" s="1"/>
  <c r="I13" i="74"/>
  <c r="D13" i="74"/>
  <c r="K13" i="74" s="1"/>
  <c r="I12" i="74"/>
  <c r="D12" i="74"/>
  <c r="K12" i="74" s="1"/>
  <c r="I11" i="74"/>
  <c r="D11" i="74"/>
  <c r="K11" i="74" s="1"/>
  <c r="I10" i="74"/>
  <c r="D10" i="74"/>
  <c r="K10" i="74" s="1"/>
  <c r="I9" i="74"/>
  <c r="H8" i="74"/>
  <c r="H6" i="74" s="1"/>
  <c r="G8" i="74"/>
  <c r="G6" i="74" s="1"/>
  <c r="F8" i="74"/>
  <c r="F6" i="74" s="1"/>
  <c r="E8" i="74"/>
  <c r="C8" i="74"/>
  <c r="D7" i="74"/>
  <c r="K7" i="74" s="1"/>
  <c r="E6" i="74"/>
  <c r="K8" i="75" l="1"/>
  <c r="D6" i="75"/>
  <c r="K6" i="75" s="1"/>
  <c r="D8" i="74"/>
  <c r="K8" i="74" s="1"/>
  <c r="I8" i="74"/>
  <c r="K9" i="74"/>
  <c r="D6" i="74"/>
  <c r="K6" i="74" s="1"/>
  <c r="C6" i="74"/>
  <c r="I6" i="74" s="1"/>
  <c r="C42" i="73"/>
  <c r="B42" i="73"/>
  <c r="B41" i="73"/>
  <c r="L40" i="73"/>
  <c r="B40" i="73"/>
  <c r="B39" i="73"/>
  <c r="L38" i="73"/>
  <c r="B38" i="73"/>
  <c r="K33" i="73"/>
  <c r="I33" i="73"/>
  <c r="D33" i="73"/>
  <c r="I32" i="73"/>
  <c r="D32" i="73"/>
  <c r="K32" i="73" s="1"/>
  <c r="I31" i="73"/>
  <c r="D31" i="73"/>
  <c r="K31" i="73" s="1"/>
  <c r="I30" i="73"/>
  <c r="D30" i="73"/>
  <c r="K30" i="73" s="1"/>
  <c r="I29" i="73"/>
  <c r="D29" i="73"/>
  <c r="K29" i="73" s="1"/>
  <c r="I28" i="73"/>
  <c r="D28" i="73"/>
  <c r="K28" i="73" s="1"/>
  <c r="I27" i="73"/>
  <c r="D27" i="73"/>
  <c r="K27" i="73" s="1"/>
  <c r="I26" i="73"/>
  <c r="D26" i="73"/>
  <c r="K26" i="73" s="1"/>
  <c r="I25" i="73"/>
  <c r="D25" i="73"/>
  <c r="K25" i="73" s="1"/>
  <c r="I24" i="73"/>
  <c r="D24" i="73"/>
  <c r="K24" i="73" s="1"/>
  <c r="I23" i="73"/>
  <c r="D23" i="73"/>
  <c r="K23" i="73" s="1"/>
  <c r="I22" i="73"/>
  <c r="D22" i="73"/>
  <c r="K22" i="73" s="1"/>
  <c r="I21" i="73"/>
  <c r="D21" i="73"/>
  <c r="K21" i="73" s="1"/>
  <c r="I20" i="73"/>
  <c r="D20" i="73"/>
  <c r="K20" i="73" s="1"/>
  <c r="I19" i="73"/>
  <c r="D19" i="73"/>
  <c r="K19" i="73" s="1"/>
  <c r="I18" i="73"/>
  <c r="D18" i="73"/>
  <c r="K18" i="73" s="1"/>
  <c r="I17" i="73"/>
  <c r="D17" i="73"/>
  <c r="K17" i="73" s="1"/>
  <c r="I16" i="73"/>
  <c r="D16" i="73"/>
  <c r="K16" i="73" s="1"/>
  <c r="I15" i="73"/>
  <c r="D15" i="73"/>
  <c r="K15" i="73" s="1"/>
  <c r="I14" i="73"/>
  <c r="D14" i="73"/>
  <c r="K14" i="73" s="1"/>
  <c r="I13" i="73"/>
  <c r="D13" i="73"/>
  <c r="K13" i="73" s="1"/>
  <c r="I12" i="73"/>
  <c r="D12" i="73"/>
  <c r="K12" i="73" s="1"/>
  <c r="I11" i="73"/>
  <c r="D11" i="73"/>
  <c r="K11" i="73" s="1"/>
  <c r="I10" i="73"/>
  <c r="D10" i="73"/>
  <c r="K10" i="73" s="1"/>
  <c r="I9" i="73"/>
  <c r="D9" i="73"/>
  <c r="K9" i="73" s="1"/>
  <c r="H8" i="73"/>
  <c r="H6" i="73" s="1"/>
  <c r="G8" i="73"/>
  <c r="F8" i="73"/>
  <c r="F6" i="73" s="1"/>
  <c r="E8" i="73"/>
  <c r="E6" i="73" s="1"/>
  <c r="C8" i="73"/>
  <c r="C6" i="73" s="1"/>
  <c r="D7" i="73"/>
  <c r="K7" i="73" s="1"/>
  <c r="I8" i="73" l="1"/>
  <c r="D8" i="73"/>
  <c r="K8" i="73" s="1"/>
  <c r="G6" i="73"/>
  <c r="I6" i="73" s="1"/>
  <c r="D10" i="72"/>
  <c r="K10" i="72" s="1"/>
  <c r="D11" i="72"/>
  <c r="K11" i="72" s="1"/>
  <c r="D12" i="72"/>
  <c r="K12" i="72" s="1"/>
  <c r="D13" i="72"/>
  <c r="D14" i="72"/>
  <c r="D15" i="72"/>
  <c r="D16" i="72"/>
  <c r="K16" i="72" s="1"/>
  <c r="D17" i="72"/>
  <c r="K17" i="72" s="1"/>
  <c r="D18" i="72"/>
  <c r="K18" i="72" s="1"/>
  <c r="D19" i="72"/>
  <c r="K19" i="72" s="1"/>
  <c r="D20" i="72"/>
  <c r="K20" i="72" s="1"/>
  <c r="D21" i="72"/>
  <c r="K21" i="72" s="1"/>
  <c r="D22" i="72"/>
  <c r="K22" i="72" s="1"/>
  <c r="D23" i="72"/>
  <c r="D24" i="72"/>
  <c r="K24" i="72" s="1"/>
  <c r="D25" i="72"/>
  <c r="D26" i="72"/>
  <c r="D27" i="72"/>
  <c r="D28" i="72"/>
  <c r="K28" i="72" s="1"/>
  <c r="D29" i="72"/>
  <c r="K29" i="72" s="1"/>
  <c r="D30" i="72"/>
  <c r="D31" i="72"/>
  <c r="D32" i="72"/>
  <c r="K32" i="72" s="1"/>
  <c r="D33" i="72"/>
  <c r="K33" i="72" s="1"/>
  <c r="D9" i="72"/>
  <c r="K9" i="72" s="1"/>
  <c r="H6" i="72"/>
  <c r="G6" i="72"/>
  <c r="G6" i="71"/>
  <c r="H6" i="71"/>
  <c r="H8" i="72"/>
  <c r="G8" i="72"/>
  <c r="C42" i="72"/>
  <c r="B42" i="72"/>
  <c r="B41" i="72"/>
  <c r="L40" i="72"/>
  <c r="B40" i="72"/>
  <c r="B39" i="72"/>
  <c r="L38" i="72"/>
  <c r="B38" i="72"/>
  <c r="I33" i="72"/>
  <c r="I32" i="72"/>
  <c r="K31" i="72"/>
  <c r="I31" i="72"/>
  <c r="K30" i="72"/>
  <c r="I30" i="72"/>
  <c r="I29" i="72"/>
  <c r="I28" i="72"/>
  <c r="K27" i="72"/>
  <c r="I27" i="72"/>
  <c r="K26" i="72"/>
  <c r="I26" i="72"/>
  <c r="K25" i="72"/>
  <c r="I25" i="72"/>
  <c r="I24" i="72"/>
  <c r="K23" i="72"/>
  <c r="I23" i="72"/>
  <c r="I22" i="72"/>
  <c r="I21" i="72"/>
  <c r="I20" i="72"/>
  <c r="I19" i="72"/>
  <c r="I18" i="72"/>
  <c r="I17" i="72"/>
  <c r="I16" i="72"/>
  <c r="K15" i="72"/>
  <c r="I15" i="72"/>
  <c r="K14" i="72"/>
  <c r="I14" i="72"/>
  <c r="K13" i="72"/>
  <c r="I13" i="72"/>
  <c r="I12" i="72"/>
  <c r="I11" i="72"/>
  <c r="I10" i="72"/>
  <c r="I9" i="72"/>
  <c r="F8" i="72"/>
  <c r="F6" i="72" s="1"/>
  <c r="E8" i="72"/>
  <c r="C8" i="72"/>
  <c r="C6" i="72" s="1"/>
  <c r="D7" i="72"/>
  <c r="E6" i="72"/>
  <c r="I6" i="72" l="1"/>
  <c r="D6" i="73"/>
  <c r="K6" i="73" s="1"/>
  <c r="D8" i="72"/>
  <c r="K8" i="72" s="1"/>
  <c r="K7" i="72"/>
  <c r="I8" i="72"/>
  <c r="C42" i="71"/>
  <c r="B42" i="71"/>
  <c r="B41" i="71"/>
  <c r="L40" i="71"/>
  <c r="B40" i="71"/>
  <c r="B39" i="71"/>
  <c r="L38" i="71"/>
  <c r="B38" i="71"/>
  <c r="K33" i="71"/>
  <c r="I33" i="71"/>
  <c r="K32" i="71"/>
  <c r="I32" i="71"/>
  <c r="K31" i="71"/>
  <c r="I31" i="71"/>
  <c r="K30" i="71"/>
  <c r="I30" i="71"/>
  <c r="K29" i="71"/>
  <c r="I29" i="71"/>
  <c r="K28" i="71"/>
  <c r="I28" i="71"/>
  <c r="K27" i="71"/>
  <c r="I27" i="71"/>
  <c r="K26" i="71"/>
  <c r="I26" i="71"/>
  <c r="K25" i="71"/>
  <c r="I25" i="71"/>
  <c r="K24" i="71"/>
  <c r="I24" i="71"/>
  <c r="K23" i="71"/>
  <c r="I23" i="71"/>
  <c r="K22" i="71"/>
  <c r="I22" i="71"/>
  <c r="K21" i="71"/>
  <c r="I21" i="71"/>
  <c r="K20" i="71"/>
  <c r="I20" i="71"/>
  <c r="K19" i="71"/>
  <c r="I19" i="71"/>
  <c r="K18" i="71"/>
  <c r="I18" i="71"/>
  <c r="K17" i="71"/>
  <c r="I17" i="71"/>
  <c r="K16" i="71"/>
  <c r="I16" i="71"/>
  <c r="K15" i="71"/>
  <c r="I15" i="71"/>
  <c r="K14" i="71"/>
  <c r="I14" i="71"/>
  <c r="K13" i="71"/>
  <c r="I13" i="71"/>
  <c r="K12" i="71"/>
  <c r="I12" i="71"/>
  <c r="K11" i="71"/>
  <c r="I11" i="71"/>
  <c r="K10" i="71"/>
  <c r="I10" i="71"/>
  <c r="K9" i="71"/>
  <c r="I9" i="71"/>
  <c r="F8" i="71"/>
  <c r="F6" i="71" s="1"/>
  <c r="E8" i="71"/>
  <c r="E6" i="71" s="1"/>
  <c r="D8" i="71"/>
  <c r="K8" i="71" s="1"/>
  <c r="C8" i="71"/>
  <c r="I8" i="71" s="1"/>
  <c r="D7" i="71"/>
  <c r="D6" i="72" l="1"/>
  <c r="K6" i="72" s="1"/>
  <c r="C6" i="71"/>
  <c r="I6" i="71" s="1"/>
  <c r="D6" i="71"/>
  <c r="K6" i="71" s="1"/>
  <c r="K7" i="71"/>
  <c r="C42" i="70"/>
  <c r="B42" i="70"/>
  <c r="B41" i="70"/>
  <c r="L40" i="70"/>
  <c r="B40" i="70"/>
  <c r="B39" i="70"/>
  <c r="L38" i="70"/>
  <c r="B38" i="70"/>
  <c r="K33" i="70"/>
  <c r="I33" i="70"/>
  <c r="K32" i="70"/>
  <c r="I32" i="70"/>
  <c r="K31" i="70"/>
  <c r="I31" i="70"/>
  <c r="K30" i="70"/>
  <c r="I30" i="70"/>
  <c r="K29" i="70"/>
  <c r="I29" i="70"/>
  <c r="K28" i="70"/>
  <c r="I28" i="70"/>
  <c r="K27" i="70"/>
  <c r="I27" i="70"/>
  <c r="K26" i="70"/>
  <c r="I26" i="70"/>
  <c r="K25" i="70"/>
  <c r="I25" i="70"/>
  <c r="K24" i="70"/>
  <c r="I24" i="70"/>
  <c r="K23" i="70"/>
  <c r="I23" i="70"/>
  <c r="K22" i="70"/>
  <c r="I22" i="70"/>
  <c r="K21" i="70"/>
  <c r="I21" i="70"/>
  <c r="K20" i="70"/>
  <c r="I20" i="70"/>
  <c r="K19" i="70"/>
  <c r="I19" i="70"/>
  <c r="K18" i="70"/>
  <c r="I18" i="70"/>
  <c r="K17" i="70"/>
  <c r="I17" i="70"/>
  <c r="K16" i="70"/>
  <c r="I16" i="70"/>
  <c r="K15" i="70"/>
  <c r="I15" i="70"/>
  <c r="K14" i="70"/>
  <c r="I14" i="70"/>
  <c r="K13" i="70"/>
  <c r="I13" i="70"/>
  <c r="K12" i="70"/>
  <c r="I12" i="70"/>
  <c r="K11" i="70"/>
  <c r="I11" i="70"/>
  <c r="K10" i="70"/>
  <c r="I10" i="70"/>
  <c r="K9" i="70"/>
  <c r="I9" i="70"/>
  <c r="F8" i="70"/>
  <c r="F6" i="70" s="1"/>
  <c r="E8" i="70"/>
  <c r="E6" i="70" s="1"/>
  <c r="D8" i="70"/>
  <c r="K8" i="70" s="1"/>
  <c r="C8" i="70"/>
  <c r="I8" i="70" s="1"/>
  <c r="D7" i="70"/>
  <c r="C6" i="70"/>
  <c r="I6" i="70" s="1"/>
  <c r="D6" i="70" l="1"/>
  <c r="K6" i="70" s="1"/>
  <c r="K7" i="70"/>
  <c r="C42" i="69"/>
  <c r="B42" i="69"/>
  <c r="B41" i="69"/>
  <c r="L40" i="69"/>
  <c r="B40" i="69"/>
  <c r="B39" i="69"/>
  <c r="L38" i="69"/>
  <c r="B38" i="69"/>
  <c r="K33" i="69"/>
  <c r="I33" i="69"/>
  <c r="K32" i="69"/>
  <c r="I32" i="69"/>
  <c r="K31" i="69"/>
  <c r="I31" i="69"/>
  <c r="K30" i="69"/>
  <c r="I30" i="69"/>
  <c r="K29" i="69"/>
  <c r="I29" i="69"/>
  <c r="K28" i="69"/>
  <c r="I28" i="69"/>
  <c r="K27" i="69"/>
  <c r="I27" i="69"/>
  <c r="K26" i="69"/>
  <c r="I26" i="69"/>
  <c r="K25" i="69"/>
  <c r="I25" i="69"/>
  <c r="K24" i="69"/>
  <c r="I24" i="69"/>
  <c r="K23" i="69"/>
  <c r="I23" i="69"/>
  <c r="K22" i="69"/>
  <c r="I22" i="69"/>
  <c r="K21" i="69"/>
  <c r="I21" i="69"/>
  <c r="K20" i="69"/>
  <c r="I20" i="69"/>
  <c r="K19" i="69"/>
  <c r="I19" i="69"/>
  <c r="K18" i="69"/>
  <c r="I18" i="69"/>
  <c r="K17" i="69"/>
  <c r="I17" i="69"/>
  <c r="K16" i="69"/>
  <c r="I16" i="69"/>
  <c r="K15" i="69"/>
  <c r="I15" i="69"/>
  <c r="K14" i="69"/>
  <c r="I14" i="69"/>
  <c r="K13" i="69"/>
  <c r="I13" i="69"/>
  <c r="K12" i="69"/>
  <c r="I12" i="69"/>
  <c r="K11" i="69"/>
  <c r="I11" i="69"/>
  <c r="K10" i="69"/>
  <c r="I10" i="69"/>
  <c r="K9" i="69"/>
  <c r="I9" i="69"/>
  <c r="F8" i="69"/>
  <c r="F6" i="69" s="1"/>
  <c r="E8" i="69"/>
  <c r="E6" i="69" s="1"/>
  <c r="D8" i="69"/>
  <c r="K8" i="69" s="1"/>
  <c r="C8" i="69"/>
  <c r="I8" i="69" s="1"/>
  <c r="D7" i="69"/>
  <c r="K7" i="69" s="1"/>
  <c r="C6" i="69" l="1"/>
  <c r="I6" i="69" s="1"/>
  <c r="D6" i="69"/>
  <c r="K6" i="69" s="1"/>
  <c r="C42" i="68"/>
  <c r="B42" i="68"/>
  <c r="B41" i="68"/>
  <c r="L40" i="68"/>
  <c r="B40" i="68"/>
  <c r="B39" i="68"/>
  <c r="L38" i="68"/>
  <c r="B38" i="68"/>
  <c r="K33" i="68"/>
  <c r="I33" i="68"/>
  <c r="K32" i="68"/>
  <c r="I32" i="68"/>
  <c r="K31" i="68"/>
  <c r="I31" i="68"/>
  <c r="K30" i="68"/>
  <c r="I30" i="68"/>
  <c r="K29" i="68"/>
  <c r="I29" i="68"/>
  <c r="K28" i="68"/>
  <c r="I28" i="68"/>
  <c r="K27" i="68"/>
  <c r="I27" i="68"/>
  <c r="K26" i="68"/>
  <c r="I26" i="68"/>
  <c r="K25" i="68"/>
  <c r="I25" i="68"/>
  <c r="K24" i="68"/>
  <c r="I24" i="68"/>
  <c r="K23" i="68"/>
  <c r="I23" i="68"/>
  <c r="K22" i="68"/>
  <c r="I22" i="68"/>
  <c r="K21" i="68"/>
  <c r="I21" i="68"/>
  <c r="K20" i="68"/>
  <c r="I20" i="68"/>
  <c r="K19" i="68"/>
  <c r="I19" i="68"/>
  <c r="K18" i="68"/>
  <c r="I18" i="68"/>
  <c r="K17" i="68"/>
  <c r="I17" i="68"/>
  <c r="K16" i="68"/>
  <c r="I16" i="68"/>
  <c r="K15" i="68"/>
  <c r="I15" i="68"/>
  <c r="K14" i="68"/>
  <c r="I14" i="68"/>
  <c r="K13" i="68"/>
  <c r="I13" i="68"/>
  <c r="K12" i="68"/>
  <c r="I12" i="68"/>
  <c r="K11" i="68"/>
  <c r="I11" i="68"/>
  <c r="K10" i="68"/>
  <c r="I10" i="68"/>
  <c r="K9" i="68"/>
  <c r="I9" i="68"/>
  <c r="F8" i="68"/>
  <c r="F6" i="68" s="1"/>
  <c r="E8" i="68"/>
  <c r="E6" i="68" s="1"/>
  <c r="D8" i="68"/>
  <c r="K8" i="68" s="1"/>
  <c r="C8" i="68"/>
  <c r="C6" i="68" s="1"/>
  <c r="I6" i="68" s="1"/>
  <c r="D7" i="68"/>
  <c r="K7" i="68" s="1"/>
  <c r="I8" i="68" l="1"/>
  <c r="D6" i="68"/>
  <c r="K6" i="68" s="1"/>
  <c r="C42" i="67"/>
  <c r="B42" i="67"/>
  <c r="B41" i="67"/>
  <c r="L40" i="67"/>
  <c r="B40" i="67"/>
  <c r="B39" i="67"/>
  <c r="L38" i="67"/>
  <c r="B38" i="67"/>
  <c r="K33" i="67"/>
  <c r="I33" i="67"/>
  <c r="K32" i="67"/>
  <c r="I32" i="67"/>
  <c r="K31" i="67"/>
  <c r="I31" i="67"/>
  <c r="K30" i="67"/>
  <c r="I30" i="67"/>
  <c r="K29" i="67"/>
  <c r="I29" i="67"/>
  <c r="K28" i="67"/>
  <c r="I28" i="67"/>
  <c r="K27" i="67"/>
  <c r="I27" i="67"/>
  <c r="K26" i="67"/>
  <c r="I26" i="67"/>
  <c r="K25" i="67"/>
  <c r="I25" i="67"/>
  <c r="K24" i="67"/>
  <c r="I24" i="67"/>
  <c r="K23" i="67"/>
  <c r="I23" i="67"/>
  <c r="K22" i="67"/>
  <c r="I22" i="67"/>
  <c r="K21" i="67"/>
  <c r="I21" i="67"/>
  <c r="K20" i="67"/>
  <c r="I20" i="67"/>
  <c r="K19" i="67"/>
  <c r="I19" i="67"/>
  <c r="K18" i="67"/>
  <c r="I18" i="67"/>
  <c r="K17" i="67"/>
  <c r="I17" i="67"/>
  <c r="K16" i="67"/>
  <c r="I16" i="67"/>
  <c r="K15" i="67"/>
  <c r="I15" i="67"/>
  <c r="K14" i="67"/>
  <c r="I14" i="67"/>
  <c r="K13" i="67"/>
  <c r="I13" i="67"/>
  <c r="K12" i="67"/>
  <c r="I12" i="67"/>
  <c r="K11" i="67"/>
  <c r="I11" i="67"/>
  <c r="K10" i="67"/>
  <c r="I10" i="67"/>
  <c r="K9" i="67"/>
  <c r="I9" i="67"/>
  <c r="F8" i="67"/>
  <c r="F6" i="67" s="1"/>
  <c r="E8" i="67"/>
  <c r="E6" i="67" s="1"/>
  <c r="D8" i="67"/>
  <c r="K8" i="67" s="1"/>
  <c r="C8" i="67"/>
  <c r="I8" i="67" s="1"/>
  <c r="D7" i="67"/>
  <c r="K7" i="67" s="1"/>
  <c r="C6" i="67" l="1"/>
  <c r="I6" i="67" s="1"/>
  <c r="D6" i="67"/>
  <c r="K6" i="67" s="1"/>
  <c r="L40" i="66"/>
  <c r="C42" i="66" l="1"/>
  <c r="B42" i="66"/>
  <c r="B41" i="66"/>
  <c r="B40" i="66"/>
  <c r="B39" i="66"/>
  <c r="L38" i="66"/>
  <c r="B38" i="66"/>
  <c r="K33" i="66"/>
  <c r="I33" i="66"/>
  <c r="K32" i="66"/>
  <c r="I32" i="66"/>
  <c r="K31" i="66"/>
  <c r="I31" i="66"/>
  <c r="K30" i="66"/>
  <c r="I30" i="66"/>
  <c r="K29" i="66"/>
  <c r="I29" i="66"/>
  <c r="K28" i="66"/>
  <c r="I28" i="66"/>
  <c r="K27" i="66"/>
  <c r="I27" i="66"/>
  <c r="K26" i="66"/>
  <c r="I26" i="66"/>
  <c r="K25" i="66"/>
  <c r="I25" i="66"/>
  <c r="K24" i="66"/>
  <c r="I24" i="66"/>
  <c r="K23" i="66"/>
  <c r="I23" i="66"/>
  <c r="K22" i="66"/>
  <c r="I22" i="66"/>
  <c r="K21" i="66"/>
  <c r="I21" i="66"/>
  <c r="K20" i="66"/>
  <c r="I20" i="66"/>
  <c r="K19" i="66"/>
  <c r="I19" i="66"/>
  <c r="K18" i="66"/>
  <c r="I18" i="66"/>
  <c r="K17" i="66"/>
  <c r="I17" i="66"/>
  <c r="K16" i="66"/>
  <c r="I16" i="66"/>
  <c r="K15" i="66"/>
  <c r="I15" i="66"/>
  <c r="K14" i="66"/>
  <c r="I14" i="66"/>
  <c r="K13" i="66"/>
  <c r="I13" i="66"/>
  <c r="K12" i="66"/>
  <c r="I12" i="66"/>
  <c r="K11" i="66"/>
  <c r="I11" i="66"/>
  <c r="K10" i="66"/>
  <c r="I10" i="66"/>
  <c r="K9" i="66"/>
  <c r="I9" i="66"/>
  <c r="F8" i="66"/>
  <c r="F6" i="66" s="1"/>
  <c r="E8" i="66"/>
  <c r="E6" i="66" s="1"/>
  <c r="D8" i="66"/>
  <c r="K8" i="66" s="1"/>
  <c r="C8" i="66"/>
  <c r="I8" i="66" s="1"/>
  <c r="D7" i="66"/>
  <c r="C6" i="66" l="1"/>
  <c r="I6" i="66" s="1"/>
  <c r="D6" i="66"/>
  <c r="K6" i="66" s="1"/>
  <c r="K7" i="66"/>
  <c r="Q34" i="65"/>
  <c r="C42" i="65" l="1"/>
  <c r="B42" i="65" l="1"/>
  <c r="B41" i="65"/>
  <c r="L40" i="65"/>
  <c r="B40" i="65"/>
  <c r="B39" i="65"/>
  <c r="L38" i="65"/>
  <c r="B38" i="65"/>
  <c r="K33" i="65"/>
  <c r="I33" i="65"/>
  <c r="K32" i="65"/>
  <c r="I32" i="65"/>
  <c r="K31" i="65"/>
  <c r="I31" i="65"/>
  <c r="K30" i="65"/>
  <c r="I30" i="65"/>
  <c r="K29" i="65"/>
  <c r="I29" i="65"/>
  <c r="K28" i="65"/>
  <c r="I28" i="65"/>
  <c r="K27" i="65"/>
  <c r="I27" i="65"/>
  <c r="K26" i="65"/>
  <c r="I26" i="65"/>
  <c r="K25" i="65"/>
  <c r="I25" i="65"/>
  <c r="K24" i="65"/>
  <c r="I24" i="65"/>
  <c r="K23" i="65"/>
  <c r="I23" i="65"/>
  <c r="K22" i="65"/>
  <c r="I22" i="65"/>
  <c r="K21" i="65"/>
  <c r="I21" i="65"/>
  <c r="K20" i="65"/>
  <c r="I20" i="65"/>
  <c r="K19" i="65"/>
  <c r="I19" i="65"/>
  <c r="K18" i="65"/>
  <c r="I18" i="65"/>
  <c r="K17" i="65"/>
  <c r="I17" i="65"/>
  <c r="K16" i="65"/>
  <c r="I16" i="65"/>
  <c r="K15" i="65"/>
  <c r="I15" i="65"/>
  <c r="K14" i="65"/>
  <c r="I14" i="65"/>
  <c r="K13" i="65"/>
  <c r="I13" i="65"/>
  <c r="K12" i="65"/>
  <c r="I12" i="65"/>
  <c r="K11" i="65"/>
  <c r="I11" i="65"/>
  <c r="K10" i="65"/>
  <c r="I10" i="65"/>
  <c r="K9" i="65"/>
  <c r="I9" i="65"/>
  <c r="F8" i="65"/>
  <c r="F6" i="65" s="1"/>
  <c r="E8" i="65"/>
  <c r="D8" i="65"/>
  <c r="K8" i="65" s="1"/>
  <c r="C8" i="65"/>
  <c r="I8" i="65" s="1"/>
  <c r="D7" i="65"/>
  <c r="E6" i="65"/>
  <c r="D6" i="65" l="1"/>
  <c r="K6" i="65" s="1"/>
  <c r="C6" i="65"/>
  <c r="I6" i="65" s="1"/>
  <c r="K7" i="65"/>
  <c r="B42" i="64"/>
  <c r="B41" i="64"/>
  <c r="L40" i="64"/>
  <c r="B40" i="64"/>
  <c r="B39" i="64"/>
  <c r="L38" i="64"/>
  <c r="B38" i="64"/>
  <c r="K33" i="64"/>
  <c r="I33" i="64"/>
  <c r="K32" i="64"/>
  <c r="I32" i="64"/>
  <c r="K31" i="64"/>
  <c r="I31" i="64"/>
  <c r="K30" i="64"/>
  <c r="I30" i="64"/>
  <c r="K29" i="64"/>
  <c r="I29" i="64"/>
  <c r="K28" i="64"/>
  <c r="I28" i="64"/>
  <c r="K27" i="64"/>
  <c r="I27" i="64"/>
  <c r="K26" i="64"/>
  <c r="I26" i="64"/>
  <c r="K25" i="64"/>
  <c r="I25" i="64"/>
  <c r="K24" i="64"/>
  <c r="I24" i="64"/>
  <c r="K23" i="64"/>
  <c r="I23" i="64"/>
  <c r="K22" i="64"/>
  <c r="I22" i="64"/>
  <c r="K21" i="64"/>
  <c r="I21" i="64"/>
  <c r="K20" i="64"/>
  <c r="I20" i="64"/>
  <c r="K19" i="64"/>
  <c r="I19" i="64"/>
  <c r="K18" i="64"/>
  <c r="I18" i="64"/>
  <c r="K17" i="64"/>
  <c r="I17" i="64"/>
  <c r="K16" i="64"/>
  <c r="I16" i="64"/>
  <c r="K15" i="64"/>
  <c r="I15" i="64"/>
  <c r="K14" i="64"/>
  <c r="I14" i="64"/>
  <c r="K13" i="64"/>
  <c r="I13" i="64"/>
  <c r="K12" i="64"/>
  <c r="I12" i="64"/>
  <c r="K11" i="64"/>
  <c r="I11" i="64"/>
  <c r="K10" i="64"/>
  <c r="I10" i="64"/>
  <c r="K9" i="64"/>
  <c r="I9" i="64"/>
  <c r="F8" i="64"/>
  <c r="F6" i="64" s="1"/>
  <c r="E8" i="64"/>
  <c r="E6" i="64" s="1"/>
  <c r="D8" i="64"/>
  <c r="K8" i="64" s="1"/>
  <c r="C8" i="64"/>
  <c r="I8" i="64" s="1"/>
  <c r="D7" i="64"/>
  <c r="K7" i="64" s="1"/>
  <c r="C6" i="64" l="1"/>
  <c r="I6" i="64" s="1"/>
  <c r="D6" i="64"/>
  <c r="K6" i="64" s="1"/>
  <c r="B42" i="63"/>
  <c r="B41" i="63" l="1"/>
  <c r="L40" i="63"/>
  <c r="B40" i="63"/>
  <c r="B39" i="63"/>
  <c r="L38" i="63"/>
  <c r="B38" i="63"/>
  <c r="K33" i="63"/>
  <c r="I33" i="63"/>
  <c r="K32" i="63"/>
  <c r="I32" i="63"/>
  <c r="K31" i="63"/>
  <c r="I31" i="63"/>
  <c r="K30" i="63"/>
  <c r="I30" i="63"/>
  <c r="K29" i="63"/>
  <c r="I29" i="63"/>
  <c r="K28" i="63"/>
  <c r="I28" i="63"/>
  <c r="K27" i="63"/>
  <c r="I27" i="63"/>
  <c r="K26" i="63"/>
  <c r="I26" i="63"/>
  <c r="K25" i="63"/>
  <c r="I25" i="63"/>
  <c r="K24" i="63"/>
  <c r="I24" i="63"/>
  <c r="K23" i="63"/>
  <c r="I23" i="63"/>
  <c r="K22" i="63"/>
  <c r="I22" i="63"/>
  <c r="K21" i="63"/>
  <c r="I21" i="63"/>
  <c r="K20" i="63"/>
  <c r="I20" i="63"/>
  <c r="K19" i="63"/>
  <c r="I19" i="63"/>
  <c r="K18" i="63"/>
  <c r="I18" i="63"/>
  <c r="K17" i="63"/>
  <c r="I17" i="63"/>
  <c r="K16" i="63"/>
  <c r="I16" i="63"/>
  <c r="K15" i="63"/>
  <c r="I15" i="63"/>
  <c r="K14" i="63"/>
  <c r="I14" i="63"/>
  <c r="K13" i="63"/>
  <c r="I13" i="63"/>
  <c r="K12" i="63"/>
  <c r="I12" i="63"/>
  <c r="K11" i="63"/>
  <c r="I11" i="63"/>
  <c r="K10" i="63"/>
  <c r="I10" i="63"/>
  <c r="K9" i="63"/>
  <c r="I9" i="63"/>
  <c r="F8" i="63"/>
  <c r="F6" i="63" s="1"/>
  <c r="E8" i="63"/>
  <c r="D8" i="63"/>
  <c r="K8" i="63" s="1"/>
  <c r="C8" i="63"/>
  <c r="I8" i="63" s="1"/>
  <c r="D7" i="63"/>
  <c r="K7" i="63" s="1"/>
  <c r="E6" i="63"/>
  <c r="C6" i="63" l="1"/>
  <c r="I6" i="63" s="1"/>
  <c r="D6" i="63"/>
  <c r="K6" i="63" s="1"/>
  <c r="B42" i="62"/>
  <c r="B41" i="62"/>
  <c r="L40" i="62"/>
  <c r="B40" i="62"/>
  <c r="B39" i="62"/>
  <c r="L38" i="62"/>
  <c r="B38" i="62"/>
  <c r="K33" i="62"/>
  <c r="I33" i="62"/>
  <c r="K32" i="62"/>
  <c r="I32" i="62"/>
  <c r="K31" i="62"/>
  <c r="I31" i="62"/>
  <c r="K30" i="62"/>
  <c r="I30" i="62"/>
  <c r="K29" i="62"/>
  <c r="I29" i="62"/>
  <c r="K28" i="62"/>
  <c r="I28" i="62"/>
  <c r="K27" i="62"/>
  <c r="I27" i="62"/>
  <c r="K26" i="62"/>
  <c r="I26" i="62"/>
  <c r="K25" i="62"/>
  <c r="I25" i="62"/>
  <c r="K24" i="62"/>
  <c r="I24" i="62"/>
  <c r="K23" i="62"/>
  <c r="I23" i="62"/>
  <c r="K22" i="62"/>
  <c r="I22" i="62"/>
  <c r="K21" i="62"/>
  <c r="I21" i="62"/>
  <c r="K20" i="62"/>
  <c r="I20" i="62"/>
  <c r="K19" i="62"/>
  <c r="I19" i="62"/>
  <c r="K18" i="62"/>
  <c r="I18" i="62"/>
  <c r="K17" i="62"/>
  <c r="I17" i="62"/>
  <c r="K16" i="62"/>
  <c r="I16" i="62"/>
  <c r="K15" i="62"/>
  <c r="I15" i="62"/>
  <c r="K14" i="62"/>
  <c r="I14" i="62"/>
  <c r="K13" i="62"/>
  <c r="I13" i="62"/>
  <c r="K12" i="62"/>
  <c r="I12" i="62"/>
  <c r="K11" i="62"/>
  <c r="I11" i="62"/>
  <c r="K10" i="62"/>
  <c r="I10" i="62"/>
  <c r="K9" i="62"/>
  <c r="I9" i="62"/>
  <c r="F8" i="62"/>
  <c r="F6" i="62" s="1"/>
  <c r="E8" i="62"/>
  <c r="E6" i="62" s="1"/>
  <c r="D8" i="62"/>
  <c r="K8" i="62" s="1"/>
  <c r="C8" i="62"/>
  <c r="I8" i="62" s="1"/>
  <c r="D7" i="62"/>
  <c r="K7" i="62" s="1"/>
  <c r="C6" i="62" l="1"/>
  <c r="I6" i="62" s="1"/>
  <c r="D6" i="62"/>
  <c r="K6" i="62" s="1"/>
  <c r="B42" i="61"/>
  <c r="B41" i="61"/>
  <c r="L40" i="61"/>
  <c r="B40" i="61"/>
  <c r="B39" i="61"/>
  <c r="L38" i="61"/>
  <c r="B38" i="61"/>
  <c r="K33" i="61"/>
  <c r="I33" i="61"/>
  <c r="K32" i="61"/>
  <c r="I32" i="61"/>
  <c r="K31" i="61"/>
  <c r="I31" i="61"/>
  <c r="K30" i="61"/>
  <c r="I30" i="61"/>
  <c r="K29" i="61"/>
  <c r="I29" i="61"/>
  <c r="K28" i="61"/>
  <c r="I28" i="61"/>
  <c r="K27" i="61"/>
  <c r="I27" i="61"/>
  <c r="K26" i="61"/>
  <c r="I26" i="61"/>
  <c r="K25" i="61"/>
  <c r="I25" i="61"/>
  <c r="K24" i="61"/>
  <c r="I24" i="61"/>
  <c r="K23" i="61"/>
  <c r="I23" i="61"/>
  <c r="K22" i="61"/>
  <c r="I22" i="61"/>
  <c r="K21" i="61"/>
  <c r="I21" i="61"/>
  <c r="K20" i="61"/>
  <c r="I20" i="61"/>
  <c r="K19" i="61"/>
  <c r="I19" i="61"/>
  <c r="K18" i="61"/>
  <c r="I18" i="61"/>
  <c r="K17" i="61"/>
  <c r="I17" i="61"/>
  <c r="K16" i="61"/>
  <c r="I16" i="61"/>
  <c r="K15" i="61"/>
  <c r="I15" i="61"/>
  <c r="K14" i="61"/>
  <c r="I14" i="61"/>
  <c r="K13" i="61"/>
  <c r="I13" i="61"/>
  <c r="K12" i="61"/>
  <c r="I12" i="61"/>
  <c r="K11" i="61"/>
  <c r="I11" i="61"/>
  <c r="K10" i="61"/>
  <c r="I10" i="61"/>
  <c r="K9" i="61"/>
  <c r="I9" i="61"/>
  <c r="F8" i="61"/>
  <c r="F6" i="61" s="1"/>
  <c r="E8" i="61"/>
  <c r="E6" i="61" s="1"/>
  <c r="D8" i="61"/>
  <c r="K8" i="61" s="1"/>
  <c r="C8" i="61"/>
  <c r="I8" i="61" s="1"/>
  <c r="D7" i="61"/>
  <c r="K7" i="61" s="1"/>
  <c r="D6" i="61" l="1"/>
  <c r="K6" i="61" s="1"/>
  <c r="C6" i="61"/>
  <c r="I6" i="61" s="1"/>
  <c r="B42" i="60"/>
  <c r="B41" i="60"/>
  <c r="L40" i="60"/>
  <c r="B40" i="60"/>
  <c r="B39" i="60"/>
  <c r="L38" i="60"/>
  <c r="B38" i="60"/>
  <c r="K33" i="60"/>
  <c r="I33" i="60"/>
  <c r="K32" i="60"/>
  <c r="I32" i="60"/>
  <c r="K31" i="60"/>
  <c r="I31" i="60"/>
  <c r="K30" i="60"/>
  <c r="I30" i="60"/>
  <c r="K29" i="60"/>
  <c r="I29" i="60"/>
  <c r="K28" i="60"/>
  <c r="I28" i="60"/>
  <c r="K27" i="60"/>
  <c r="I27" i="60"/>
  <c r="K26" i="60"/>
  <c r="I26" i="60"/>
  <c r="K25" i="60"/>
  <c r="I25" i="60"/>
  <c r="K24" i="60"/>
  <c r="I24" i="60"/>
  <c r="K23" i="60"/>
  <c r="I23" i="60"/>
  <c r="K22" i="60"/>
  <c r="I22" i="60"/>
  <c r="K21" i="60"/>
  <c r="I21" i="60"/>
  <c r="K20" i="60"/>
  <c r="I20" i="60"/>
  <c r="K19" i="60"/>
  <c r="I19" i="60"/>
  <c r="K18" i="60"/>
  <c r="I18" i="60"/>
  <c r="K17" i="60"/>
  <c r="I17" i="60"/>
  <c r="K16" i="60"/>
  <c r="I16" i="60"/>
  <c r="K15" i="60"/>
  <c r="I15" i="60"/>
  <c r="K14" i="60"/>
  <c r="I14" i="60"/>
  <c r="K13" i="60"/>
  <c r="I13" i="60"/>
  <c r="K12" i="60"/>
  <c r="I12" i="60"/>
  <c r="K11" i="60"/>
  <c r="I11" i="60"/>
  <c r="K10" i="60"/>
  <c r="I10" i="60"/>
  <c r="K9" i="60"/>
  <c r="I9" i="60"/>
  <c r="F8" i="60"/>
  <c r="F6" i="60" s="1"/>
  <c r="E8" i="60"/>
  <c r="E6" i="60" s="1"/>
  <c r="D8" i="60"/>
  <c r="C8" i="60"/>
  <c r="I8" i="60" s="1"/>
  <c r="D7" i="60"/>
  <c r="K7" i="60" s="1"/>
  <c r="D6" i="60" l="1"/>
  <c r="K6" i="60" s="1"/>
  <c r="C6" i="60"/>
  <c r="I6" i="60" s="1"/>
  <c r="K8" i="60"/>
  <c r="B42" i="59"/>
  <c r="B41" i="59"/>
  <c r="L40" i="59"/>
  <c r="B40" i="59"/>
  <c r="B39" i="59"/>
  <c r="L38" i="59"/>
  <c r="B38" i="59"/>
  <c r="K33" i="59"/>
  <c r="I33" i="59"/>
  <c r="K32" i="59"/>
  <c r="I32" i="59"/>
  <c r="K31" i="59"/>
  <c r="I31" i="59"/>
  <c r="K30" i="59"/>
  <c r="I30" i="59"/>
  <c r="K29" i="59"/>
  <c r="I29" i="59"/>
  <c r="K28" i="59"/>
  <c r="I28" i="59"/>
  <c r="K27" i="59"/>
  <c r="I27" i="59"/>
  <c r="K26" i="59"/>
  <c r="I26" i="59"/>
  <c r="K25" i="59"/>
  <c r="I25" i="59"/>
  <c r="K24" i="59"/>
  <c r="I24" i="59"/>
  <c r="K23" i="59"/>
  <c r="I23" i="59"/>
  <c r="K22" i="59"/>
  <c r="I22" i="59"/>
  <c r="K21" i="59"/>
  <c r="I21" i="59"/>
  <c r="K20" i="59"/>
  <c r="I20" i="59"/>
  <c r="K19" i="59"/>
  <c r="I19" i="59"/>
  <c r="K18" i="59"/>
  <c r="I18" i="59"/>
  <c r="K17" i="59"/>
  <c r="I17" i="59"/>
  <c r="K16" i="59"/>
  <c r="I16" i="59"/>
  <c r="K15" i="59"/>
  <c r="I15" i="59"/>
  <c r="K14" i="59"/>
  <c r="I14" i="59"/>
  <c r="K13" i="59"/>
  <c r="I13" i="59"/>
  <c r="K12" i="59"/>
  <c r="I12" i="59"/>
  <c r="K11" i="59"/>
  <c r="I11" i="59"/>
  <c r="K10" i="59"/>
  <c r="I10" i="59"/>
  <c r="K9" i="59"/>
  <c r="I9" i="59"/>
  <c r="F8" i="59"/>
  <c r="F6" i="59" s="1"/>
  <c r="E8" i="59"/>
  <c r="E6" i="59" s="1"/>
  <c r="D8" i="59"/>
  <c r="K8" i="59" s="1"/>
  <c r="C8" i="59"/>
  <c r="I8" i="59" s="1"/>
  <c r="D7" i="59"/>
  <c r="K7" i="59" s="1"/>
  <c r="C6" i="59" l="1"/>
  <c r="I6" i="59" s="1"/>
  <c r="D6" i="59"/>
  <c r="K6" i="59" s="1"/>
  <c r="B42" i="58"/>
  <c r="B41" i="58"/>
  <c r="L40" i="58"/>
  <c r="B40" i="58"/>
  <c r="B39" i="58"/>
  <c r="L38" i="58"/>
  <c r="B38" i="58"/>
  <c r="K33" i="58"/>
  <c r="I33" i="58"/>
  <c r="K32" i="58"/>
  <c r="I32" i="58"/>
  <c r="K31" i="58"/>
  <c r="I31" i="58"/>
  <c r="K30" i="58"/>
  <c r="I30" i="58"/>
  <c r="K29" i="58"/>
  <c r="I29" i="58"/>
  <c r="K28" i="58"/>
  <c r="I28" i="58"/>
  <c r="K27" i="58"/>
  <c r="I27" i="58"/>
  <c r="K26" i="58"/>
  <c r="I26" i="58"/>
  <c r="K25" i="58"/>
  <c r="I25" i="58"/>
  <c r="K24" i="58"/>
  <c r="I24" i="58"/>
  <c r="K23" i="58"/>
  <c r="I23" i="58"/>
  <c r="K22" i="58"/>
  <c r="I22" i="58"/>
  <c r="K21" i="58"/>
  <c r="I21" i="58"/>
  <c r="K20" i="58"/>
  <c r="I20" i="58"/>
  <c r="K19" i="58"/>
  <c r="I19" i="58"/>
  <c r="K18" i="58"/>
  <c r="I18" i="58"/>
  <c r="K17" i="58"/>
  <c r="I17" i="58"/>
  <c r="K16" i="58"/>
  <c r="I16" i="58"/>
  <c r="K15" i="58"/>
  <c r="I15" i="58"/>
  <c r="K14" i="58"/>
  <c r="I14" i="58"/>
  <c r="K13" i="58"/>
  <c r="I13" i="58"/>
  <c r="K12" i="58"/>
  <c r="I12" i="58"/>
  <c r="K11" i="58"/>
  <c r="I11" i="58"/>
  <c r="K10" i="58"/>
  <c r="I10" i="58"/>
  <c r="K9" i="58"/>
  <c r="I9" i="58"/>
  <c r="F8" i="58"/>
  <c r="F6" i="58" s="1"/>
  <c r="E8" i="58"/>
  <c r="E6" i="58" s="1"/>
  <c r="D8" i="58"/>
  <c r="K8" i="58" s="1"/>
  <c r="C8" i="58"/>
  <c r="I8" i="58" s="1"/>
  <c r="D7" i="58"/>
  <c r="C6" i="58" l="1"/>
  <c r="I6" i="58" s="1"/>
  <c r="D6" i="58"/>
  <c r="K6" i="58" s="1"/>
  <c r="K7" i="58"/>
  <c r="B42" i="57"/>
  <c r="B41" i="57"/>
  <c r="L40" i="57"/>
  <c r="B40" i="57"/>
  <c r="B39" i="57"/>
  <c r="L38" i="57"/>
  <c r="B38" i="57"/>
  <c r="K33" i="57"/>
  <c r="I33" i="57"/>
  <c r="K32" i="57"/>
  <c r="I32" i="57"/>
  <c r="K31" i="57"/>
  <c r="I31" i="57"/>
  <c r="K30" i="57"/>
  <c r="I30" i="57"/>
  <c r="K29" i="57"/>
  <c r="I29" i="57"/>
  <c r="K28" i="57"/>
  <c r="I28" i="57"/>
  <c r="K27" i="57"/>
  <c r="I27" i="57"/>
  <c r="K26" i="57"/>
  <c r="I26" i="57"/>
  <c r="K25" i="57"/>
  <c r="I25" i="57"/>
  <c r="K24" i="57"/>
  <c r="I24" i="57"/>
  <c r="K23" i="57"/>
  <c r="I23" i="57"/>
  <c r="K22" i="57"/>
  <c r="I22" i="57"/>
  <c r="K21" i="57"/>
  <c r="I21" i="57"/>
  <c r="K20" i="57"/>
  <c r="I20" i="57"/>
  <c r="K19" i="57"/>
  <c r="I19" i="57"/>
  <c r="K18" i="57"/>
  <c r="I18" i="57"/>
  <c r="K17" i="57"/>
  <c r="I17" i="57"/>
  <c r="K16" i="57"/>
  <c r="I16" i="57"/>
  <c r="K15" i="57"/>
  <c r="I15" i="57"/>
  <c r="K14" i="57"/>
  <c r="I14" i="57"/>
  <c r="K13" i="57"/>
  <c r="I13" i="57"/>
  <c r="K12" i="57"/>
  <c r="I12" i="57"/>
  <c r="K11" i="57"/>
  <c r="I11" i="57"/>
  <c r="K10" i="57"/>
  <c r="I10" i="57"/>
  <c r="K9" i="57"/>
  <c r="I9" i="57"/>
  <c r="F8" i="57"/>
  <c r="F6" i="57" s="1"/>
  <c r="E8" i="57"/>
  <c r="E6" i="57" s="1"/>
  <c r="D8" i="57"/>
  <c r="K8" i="57" s="1"/>
  <c r="C8" i="57"/>
  <c r="I8" i="57" s="1"/>
  <c r="D7" i="57"/>
  <c r="C6" i="57" l="1"/>
  <c r="I6" i="57" s="1"/>
  <c r="D6" i="57"/>
  <c r="K6" i="57" s="1"/>
  <c r="K7" i="57"/>
  <c r="B42" i="56"/>
  <c r="B41" i="56"/>
  <c r="L40" i="56"/>
  <c r="B40" i="56"/>
  <c r="B39" i="56"/>
  <c r="L38" i="56"/>
  <c r="B38" i="56"/>
  <c r="K33" i="56"/>
  <c r="I33" i="56"/>
  <c r="K32" i="56"/>
  <c r="I32" i="56"/>
  <c r="K31" i="56"/>
  <c r="I31" i="56"/>
  <c r="K30" i="56"/>
  <c r="I30" i="56"/>
  <c r="K29" i="56"/>
  <c r="I29" i="56"/>
  <c r="K28" i="56"/>
  <c r="I28" i="56"/>
  <c r="K27" i="56"/>
  <c r="I27" i="56"/>
  <c r="K26" i="56"/>
  <c r="I26" i="56"/>
  <c r="K25" i="56"/>
  <c r="I25" i="56"/>
  <c r="K24" i="56"/>
  <c r="I24" i="56"/>
  <c r="K23" i="56"/>
  <c r="I23" i="56"/>
  <c r="K22" i="56"/>
  <c r="I22" i="56"/>
  <c r="K21" i="56"/>
  <c r="I21" i="56"/>
  <c r="K20" i="56"/>
  <c r="I20" i="56"/>
  <c r="K19" i="56"/>
  <c r="I19" i="56"/>
  <c r="K18" i="56"/>
  <c r="I18" i="56"/>
  <c r="K17" i="56"/>
  <c r="I17" i="56"/>
  <c r="K16" i="56"/>
  <c r="I16" i="56"/>
  <c r="K15" i="56"/>
  <c r="I15" i="56"/>
  <c r="K14" i="56"/>
  <c r="I14" i="56"/>
  <c r="K13" i="56"/>
  <c r="I13" i="56"/>
  <c r="K12" i="56"/>
  <c r="I12" i="56"/>
  <c r="K11" i="56"/>
  <c r="I11" i="56"/>
  <c r="K10" i="56"/>
  <c r="I10" i="56"/>
  <c r="K9" i="56"/>
  <c r="I9" i="56"/>
  <c r="F8" i="56"/>
  <c r="F6" i="56" s="1"/>
  <c r="E8" i="56"/>
  <c r="E6" i="56" s="1"/>
  <c r="D8" i="56"/>
  <c r="K8" i="56" s="1"/>
  <c r="C8" i="56"/>
  <c r="I8" i="56" s="1"/>
  <c r="D7" i="56"/>
  <c r="C6" i="56" l="1"/>
  <c r="I6" i="56" s="1"/>
  <c r="D6" i="56"/>
  <c r="K6" i="56" s="1"/>
  <c r="K7" i="56"/>
  <c r="B42" i="55"/>
  <c r="B41" i="55"/>
  <c r="L40" i="55"/>
  <c r="B40" i="55"/>
  <c r="B39" i="55"/>
  <c r="L38" i="55"/>
  <c r="B38" i="55"/>
  <c r="K33" i="55"/>
  <c r="I33" i="55"/>
  <c r="K32" i="55"/>
  <c r="I32" i="55"/>
  <c r="K31" i="55"/>
  <c r="I31" i="55"/>
  <c r="K30" i="55"/>
  <c r="I30" i="55"/>
  <c r="K29" i="55"/>
  <c r="I29" i="55"/>
  <c r="K28" i="55"/>
  <c r="I28" i="55"/>
  <c r="K27" i="55"/>
  <c r="I27" i="55"/>
  <c r="K26" i="55"/>
  <c r="I26" i="55"/>
  <c r="K25" i="55"/>
  <c r="I25" i="55"/>
  <c r="K24" i="55"/>
  <c r="I24" i="55"/>
  <c r="K23" i="55"/>
  <c r="I23" i="55"/>
  <c r="K22" i="55"/>
  <c r="I22" i="55"/>
  <c r="K21" i="55"/>
  <c r="I21" i="55"/>
  <c r="K20" i="55"/>
  <c r="I20" i="55"/>
  <c r="K19" i="55"/>
  <c r="I19" i="55"/>
  <c r="K18" i="55"/>
  <c r="I18" i="55"/>
  <c r="K17" i="55"/>
  <c r="I17" i="55"/>
  <c r="K16" i="55"/>
  <c r="I16" i="55"/>
  <c r="K15" i="55"/>
  <c r="I15" i="55"/>
  <c r="K14" i="55"/>
  <c r="I14" i="55"/>
  <c r="K13" i="55"/>
  <c r="I13" i="55"/>
  <c r="K12" i="55"/>
  <c r="I12" i="55"/>
  <c r="K11" i="55"/>
  <c r="I11" i="55"/>
  <c r="K10" i="55"/>
  <c r="I10" i="55"/>
  <c r="K9" i="55"/>
  <c r="I9" i="55"/>
  <c r="F8" i="55"/>
  <c r="F6" i="55" s="1"/>
  <c r="E8" i="55"/>
  <c r="E6" i="55" s="1"/>
  <c r="D8" i="55"/>
  <c r="K8" i="55" s="1"/>
  <c r="C8" i="55"/>
  <c r="I8" i="55" s="1"/>
  <c r="D7" i="55"/>
  <c r="K7" i="55" s="1"/>
  <c r="C6" i="55" l="1"/>
  <c r="I6" i="55" s="1"/>
  <c r="D6" i="55"/>
  <c r="K6" i="55" s="1"/>
  <c r="L40" i="54"/>
  <c r="B42" i="54"/>
  <c r="B41" i="54"/>
  <c r="B40" i="54"/>
  <c r="B39" i="54"/>
  <c r="L38" i="54"/>
  <c r="B38" i="54"/>
  <c r="K33" i="54"/>
  <c r="I33" i="54"/>
  <c r="K32" i="54"/>
  <c r="I32" i="54"/>
  <c r="K31" i="54"/>
  <c r="I31" i="54"/>
  <c r="K30" i="54"/>
  <c r="I30" i="54"/>
  <c r="K29" i="54"/>
  <c r="I29" i="54"/>
  <c r="K28" i="54"/>
  <c r="I28" i="54"/>
  <c r="K27" i="54"/>
  <c r="I27" i="54"/>
  <c r="K26" i="54"/>
  <c r="I26" i="54"/>
  <c r="K25" i="54"/>
  <c r="I25" i="54"/>
  <c r="K24" i="54"/>
  <c r="I24" i="54"/>
  <c r="K23" i="54"/>
  <c r="I23" i="54"/>
  <c r="K22" i="54"/>
  <c r="I22" i="54"/>
  <c r="K21" i="54"/>
  <c r="I21" i="54"/>
  <c r="K20" i="54"/>
  <c r="I20" i="54"/>
  <c r="K19" i="54"/>
  <c r="I19" i="54"/>
  <c r="K18" i="54"/>
  <c r="I18" i="54"/>
  <c r="K17" i="54"/>
  <c r="I17" i="54"/>
  <c r="K16" i="54"/>
  <c r="I16" i="54"/>
  <c r="K15" i="54"/>
  <c r="I15" i="54"/>
  <c r="K14" i="54"/>
  <c r="I14" i="54"/>
  <c r="K13" i="54"/>
  <c r="I13" i="54"/>
  <c r="K12" i="54"/>
  <c r="I12" i="54"/>
  <c r="K11" i="54"/>
  <c r="I11" i="54"/>
  <c r="K10" i="54"/>
  <c r="I10" i="54"/>
  <c r="K9" i="54"/>
  <c r="I9" i="54"/>
  <c r="F8" i="54"/>
  <c r="F6" i="54" s="1"/>
  <c r="E8" i="54"/>
  <c r="E6" i="54" s="1"/>
  <c r="D8" i="54"/>
  <c r="K8" i="54" s="1"/>
  <c r="C8" i="54"/>
  <c r="I8" i="54" s="1"/>
  <c r="D7" i="54"/>
  <c r="K7" i="54" l="1"/>
  <c r="D6" i="54"/>
  <c r="C6" i="54"/>
  <c r="I6" i="54" s="1"/>
  <c r="K6" i="54"/>
  <c r="B42" i="53"/>
  <c r="B41" i="53"/>
  <c r="L40" i="53"/>
  <c r="B40" i="53"/>
  <c r="B39" i="53"/>
  <c r="L38" i="53"/>
  <c r="B38" i="53"/>
  <c r="K33" i="53"/>
  <c r="I33" i="53"/>
  <c r="K32" i="53"/>
  <c r="I32" i="53"/>
  <c r="K31" i="53"/>
  <c r="I31" i="53"/>
  <c r="K30" i="53"/>
  <c r="I30" i="53"/>
  <c r="K29" i="53"/>
  <c r="I29" i="53"/>
  <c r="K28" i="53"/>
  <c r="I28" i="53"/>
  <c r="K27" i="53"/>
  <c r="I27" i="53"/>
  <c r="K26" i="53"/>
  <c r="I26" i="53"/>
  <c r="K25" i="53"/>
  <c r="I25" i="53"/>
  <c r="K24" i="53"/>
  <c r="I24" i="53"/>
  <c r="K23" i="53"/>
  <c r="I23" i="53"/>
  <c r="K22" i="53"/>
  <c r="I22" i="53"/>
  <c r="K21" i="53"/>
  <c r="I21" i="53"/>
  <c r="K20" i="53"/>
  <c r="I20" i="53"/>
  <c r="K19" i="53"/>
  <c r="I19" i="53"/>
  <c r="K18" i="53"/>
  <c r="I18" i="53"/>
  <c r="K17" i="53"/>
  <c r="I17" i="53"/>
  <c r="K16" i="53"/>
  <c r="I16" i="53"/>
  <c r="K15" i="53"/>
  <c r="I15" i="53"/>
  <c r="K14" i="53"/>
  <c r="I14" i="53"/>
  <c r="K13" i="53"/>
  <c r="I13" i="53"/>
  <c r="K12" i="53"/>
  <c r="I12" i="53"/>
  <c r="K11" i="53"/>
  <c r="I11" i="53"/>
  <c r="K10" i="53"/>
  <c r="I10" i="53"/>
  <c r="K9" i="53"/>
  <c r="I9" i="53"/>
  <c r="F8" i="53"/>
  <c r="F6" i="53" s="1"/>
  <c r="E8" i="53"/>
  <c r="E6" i="53" s="1"/>
  <c r="D8" i="53"/>
  <c r="K8" i="53" s="1"/>
  <c r="C8" i="53"/>
  <c r="I8" i="53" s="1"/>
  <c r="D7" i="53"/>
  <c r="K7" i="53" s="1"/>
  <c r="C6" i="53" l="1"/>
  <c r="I6" i="53" s="1"/>
  <c r="D6" i="53"/>
  <c r="K6" i="53" s="1"/>
  <c r="B42" i="52"/>
  <c r="B41" i="52"/>
  <c r="L40" i="52"/>
  <c r="B40" i="52"/>
  <c r="B39" i="52"/>
  <c r="L38" i="52"/>
  <c r="B38" i="52"/>
  <c r="K33" i="52"/>
  <c r="I33" i="52"/>
  <c r="K32" i="52"/>
  <c r="I32" i="52"/>
  <c r="K31" i="52"/>
  <c r="I31" i="52"/>
  <c r="K30" i="52"/>
  <c r="I30" i="52"/>
  <c r="K29" i="52"/>
  <c r="I29" i="52"/>
  <c r="K28" i="52"/>
  <c r="I28" i="52"/>
  <c r="K27" i="52"/>
  <c r="I27" i="52"/>
  <c r="K26" i="52"/>
  <c r="I26" i="52"/>
  <c r="K25" i="52"/>
  <c r="I25" i="52"/>
  <c r="K24" i="52"/>
  <c r="I24" i="52"/>
  <c r="K23" i="52"/>
  <c r="I23" i="52"/>
  <c r="K22" i="52"/>
  <c r="I22" i="52"/>
  <c r="K21" i="52"/>
  <c r="I21" i="52"/>
  <c r="K20" i="52"/>
  <c r="I20" i="52"/>
  <c r="K19" i="52"/>
  <c r="I19" i="52"/>
  <c r="K18" i="52"/>
  <c r="I18" i="52"/>
  <c r="K17" i="52"/>
  <c r="I17" i="52"/>
  <c r="K16" i="52"/>
  <c r="I16" i="52"/>
  <c r="K15" i="52"/>
  <c r="I15" i="52"/>
  <c r="K14" i="52"/>
  <c r="I14" i="52"/>
  <c r="K13" i="52"/>
  <c r="I13" i="52"/>
  <c r="K12" i="52"/>
  <c r="I12" i="52"/>
  <c r="K11" i="52"/>
  <c r="I11" i="52"/>
  <c r="K10" i="52"/>
  <c r="I10" i="52"/>
  <c r="K9" i="52"/>
  <c r="I9" i="52"/>
  <c r="F8" i="52"/>
  <c r="F6" i="52" s="1"/>
  <c r="E8" i="52"/>
  <c r="E6" i="52" s="1"/>
  <c r="D8" i="52"/>
  <c r="K8" i="52" s="1"/>
  <c r="C8" i="52"/>
  <c r="I8" i="52" s="1"/>
  <c r="D7" i="52"/>
  <c r="K7" i="52" s="1"/>
  <c r="D6" i="52" l="1"/>
  <c r="K6" i="52" s="1"/>
  <c r="C6" i="52"/>
  <c r="I6" i="52" s="1"/>
  <c r="L40" i="51"/>
  <c r="L38" i="51"/>
  <c r="B42" i="51"/>
  <c r="B41" i="51"/>
  <c r="B40" i="51"/>
  <c r="B39" i="51"/>
  <c r="B38" i="51"/>
  <c r="K33" i="51"/>
  <c r="I33" i="51"/>
  <c r="K32" i="51"/>
  <c r="I32" i="51"/>
  <c r="K31" i="51"/>
  <c r="I31" i="51"/>
  <c r="K30" i="51"/>
  <c r="I30" i="51"/>
  <c r="K29" i="51"/>
  <c r="I29" i="51"/>
  <c r="K28" i="51"/>
  <c r="I28" i="51"/>
  <c r="K27" i="51"/>
  <c r="I27" i="51"/>
  <c r="K26" i="51"/>
  <c r="I26" i="51"/>
  <c r="K25" i="51"/>
  <c r="I25" i="51"/>
  <c r="K24" i="51"/>
  <c r="I24" i="51"/>
  <c r="K23" i="51"/>
  <c r="I23" i="51"/>
  <c r="K22" i="51"/>
  <c r="I22" i="51"/>
  <c r="K21" i="51"/>
  <c r="I21" i="51"/>
  <c r="K20" i="51"/>
  <c r="I20" i="51"/>
  <c r="K19" i="51"/>
  <c r="I19" i="51"/>
  <c r="K18" i="51"/>
  <c r="I18" i="51"/>
  <c r="K17" i="51"/>
  <c r="I17" i="51"/>
  <c r="K16" i="51"/>
  <c r="I16" i="51"/>
  <c r="K15" i="51"/>
  <c r="I15" i="51"/>
  <c r="K14" i="51"/>
  <c r="I14" i="51"/>
  <c r="K13" i="51"/>
  <c r="I13" i="51"/>
  <c r="K12" i="51"/>
  <c r="I12" i="51"/>
  <c r="K11" i="51"/>
  <c r="I11" i="51"/>
  <c r="K10" i="51"/>
  <c r="I10" i="51"/>
  <c r="K9" i="51"/>
  <c r="I9" i="51"/>
  <c r="F8" i="51"/>
  <c r="F6" i="51" s="1"/>
  <c r="E8" i="51"/>
  <c r="E6" i="51" s="1"/>
  <c r="D8" i="51"/>
  <c r="K8" i="51" s="1"/>
  <c r="C8" i="51"/>
  <c r="I8" i="51" s="1"/>
  <c r="D7" i="51"/>
  <c r="D6" i="51" l="1"/>
  <c r="K6" i="51" s="1"/>
  <c r="C6" i="51"/>
  <c r="I6" i="51" s="1"/>
  <c r="K7" i="51"/>
  <c r="B42" i="50"/>
  <c r="B41" i="50"/>
  <c r="L40" i="50"/>
  <c r="B40" i="50"/>
  <c r="B39" i="50"/>
  <c r="L38" i="50"/>
  <c r="B38" i="50"/>
  <c r="K33" i="50"/>
  <c r="I33" i="50"/>
  <c r="K32" i="50"/>
  <c r="I32" i="50"/>
  <c r="K31" i="50"/>
  <c r="I31" i="50"/>
  <c r="K30" i="50"/>
  <c r="I30" i="50"/>
  <c r="K29" i="50"/>
  <c r="I29" i="50"/>
  <c r="K28" i="50"/>
  <c r="I28" i="50"/>
  <c r="K27" i="50"/>
  <c r="I27" i="50"/>
  <c r="K26" i="50"/>
  <c r="I26" i="50"/>
  <c r="K25" i="50"/>
  <c r="I25" i="50"/>
  <c r="K24" i="50"/>
  <c r="I24" i="50"/>
  <c r="K23" i="50"/>
  <c r="I23" i="50"/>
  <c r="K22" i="50"/>
  <c r="I22" i="50"/>
  <c r="K21" i="50"/>
  <c r="I21" i="50"/>
  <c r="K20" i="50"/>
  <c r="I20" i="50"/>
  <c r="K19" i="50"/>
  <c r="I19" i="50"/>
  <c r="K18" i="50"/>
  <c r="I18" i="50"/>
  <c r="K17" i="50"/>
  <c r="I17" i="50"/>
  <c r="K16" i="50"/>
  <c r="I16" i="50"/>
  <c r="K15" i="50"/>
  <c r="I15" i="50"/>
  <c r="K14" i="50"/>
  <c r="I14" i="50"/>
  <c r="K13" i="50"/>
  <c r="I13" i="50"/>
  <c r="K12" i="50"/>
  <c r="I12" i="50"/>
  <c r="K11" i="50"/>
  <c r="I11" i="50"/>
  <c r="K10" i="50"/>
  <c r="I10" i="50"/>
  <c r="K9" i="50"/>
  <c r="I9" i="50"/>
  <c r="F8" i="50"/>
  <c r="F6" i="50" s="1"/>
  <c r="E8" i="50"/>
  <c r="E6" i="50" s="1"/>
  <c r="D8" i="50"/>
  <c r="K8" i="50" s="1"/>
  <c r="C8" i="50"/>
  <c r="I8" i="50" s="1"/>
  <c r="D7" i="50"/>
  <c r="K7" i="50" s="1"/>
  <c r="C6" i="50" l="1"/>
  <c r="I6" i="50" s="1"/>
  <c r="D6" i="50"/>
  <c r="K6" i="50" s="1"/>
  <c r="B42" i="49"/>
  <c r="B41" i="49"/>
  <c r="L40" i="49"/>
  <c r="B40" i="49"/>
  <c r="B39" i="49"/>
  <c r="L38" i="49"/>
  <c r="B38" i="49"/>
  <c r="K33" i="49"/>
  <c r="I33" i="49"/>
  <c r="K32" i="49"/>
  <c r="I32" i="49"/>
  <c r="K31" i="49"/>
  <c r="I31" i="49"/>
  <c r="K30" i="49"/>
  <c r="I30" i="49"/>
  <c r="K29" i="49"/>
  <c r="I29" i="49"/>
  <c r="K28" i="49"/>
  <c r="I28" i="49"/>
  <c r="K27" i="49"/>
  <c r="I27" i="49"/>
  <c r="K26" i="49"/>
  <c r="I26" i="49"/>
  <c r="K25" i="49"/>
  <c r="I25" i="49"/>
  <c r="K24" i="49"/>
  <c r="I24" i="49"/>
  <c r="K23" i="49"/>
  <c r="I23" i="49"/>
  <c r="K22" i="49"/>
  <c r="I22" i="49"/>
  <c r="K21" i="49"/>
  <c r="I21" i="49"/>
  <c r="K20" i="49"/>
  <c r="I20" i="49"/>
  <c r="K19" i="49"/>
  <c r="I19" i="49"/>
  <c r="K18" i="49"/>
  <c r="I18" i="49"/>
  <c r="K17" i="49"/>
  <c r="I17" i="49"/>
  <c r="K16" i="49"/>
  <c r="I16" i="49"/>
  <c r="K15" i="49"/>
  <c r="I15" i="49"/>
  <c r="K14" i="49"/>
  <c r="I14" i="49"/>
  <c r="K13" i="49"/>
  <c r="I13" i="49"/>
  <c r="K12" i="49"/>
  <c r="I12" i="49"/>
  <c r="K11" i="49"/>
  <c r="I11" i="49"/>
  <c r="K10" i="49"/>
  <c r="I10" i="49"/>
  <c r="K9" i="49"/>
  <c r="I9" i="49"/>
  <c r="F8" i="49"/>
  <c r="F6" i="49" s="1"/>
  <c r="E8" i="49"/>
  <c r="E6" i="49" s="1"/>
  <c r="D8" i="49"/>
  <c r="K8" i="49" s="1"/>
  <c r="C8" i="49"/>
  <c r="I8" i="49" s="1"/>
  <c r="D7" i="49"/>
  <c r="K7" i="49" s="1"/>
  <c r="C6" i="49" l="1"/>
  <c r="I6" i="49" s="1"/>
  <c r="D6" i="49"/>
  <c r="K6" i="49" s="1"/>
  <c r="B42" i="48"/>
  <c r="B41" i="48"/>
  <c r="L40" i="48"/>
  <c r="B40" i="48"/>
  <c r="B39" i="48"/>
  <c r="L38" i="48"/>
  <c r="B38" i="48"/>
  <c r="K33" i="48"/>
  <c r="I33" i="48"/>
  <c r="K32" i="48"/>
  <c r="I32" i="48"/>
  <c r="K31" i="48"/>
  <c r="I31" i="48"/>
  <c r="K30" i="48"/>
  <c r="I30" i="48"/>
  <c r="K29" i="48"/>
  <c r="I29" i="48"/>
  <c r="K28" i="48"/>
  <c r="I28" i="48"/>
  <c r="K27" i="48"/>
  <c r="I27" i="48"/>
  <c r="K26" i="48"/>
  <c r="I26" i="48"/>
  <c r="K25" i="48"/>
  <c r="I25" i="48"/>
  <c r="K24" i="48"/>
  <c r="I24" i="48"/>
  <c r="K23" i="48"/>
  <c r="I23" i="48"/>
  <c r="K22" i="48"/>
  <c r="I22" i="48"/>
  <c r="K21" i="48"/>
  <c r="I21" i="48"/>
  <c r="K20" i="48"/>
  <c r="I20" i="48"/>
  <c r="K19" i="48"/>
  <c r="I19" i="48"/>
  <c r="K18" i="48"/>
  <c r="I18" i="48"/>
  <c r="K17" i="48"/>
  <c r="I17" i="48"/>
  <c r="K16" i="48"/>
  <c r="I16" i="48"/>
  <c r="K15" i="48"/>
  <c r="I15" i="48"/>
  <c r="K14" i="48"/>
  <c r="I14" i="48"/>
  <c r="K13" i="48"/>
  <c r="I13" i="48"/>
  <c r="K12" i="48"/>
  <c r="I12" i="48"/>
  <c r="K11" i="48"/>
  <c r="I11" i="48"/>
  <c r="K10" i="48"/>
  <c r="I10" i="48"/>
  <c r="K9" i="48"/>
  <c r="I9" i="48"/>
  <c r="F8" i="48"/>
  <c r="F6" i="48" s="1"/>
  <c r="E8" i="48"/>
  <c r="E6" i="48" s="1"/>
  <c r="D8" i="48"/>
  <c r="K8" i="48" s="1"/>
  <c r="C8" i="48"/>
  <c r="I8" i="48" s="1"/>
  <c r="D7" i="48"/>
  <c r="K7" i="48" s="1"/>
  <c r="D6" i="48" l="1"/>
  <c r="K6" i="48" s="1"/>
  <c r="C6" i="48"/>
  <c r="I6" i="48" s="1"/>
  <c r="E8" i="47"/>
  <c r="E6" i="47" s="1"/>
  <c r="B42" i="47"/>
  <c r="B41" i="47"/>
  <c r="L40" i="47"/>
  <c r="B40" i="47"/>
  <c r="B39" i="47"/>
  <c r="L38" i="47"/>
  <c r="B38" i="47"/>
  <c r="K33" i="47"/>
  <c r="I33" i="47"/>
  <c r="K32" i="47"/>
  <c r="I32" i="47"/>
  <c r="K31" i="47"/>
  <c r="I31" i="47"/>
  <c r="K30" i="47"/>
  <c r="I30" i="47"/>
  <c r="K29" i="47"/>
  <c r="I29" i="47"/>
  <c r="K28" i="47"/>
  <c r="I28" i="47"/>
  <c r="K27" i="47"/>
  <c r="I27" i="47"/>
  <c r="K26" i="47"/>
  <c r="I26" i="47"/>
  <c r="K25" i="47"/>
  <c r="I25" i="47"/>
  <c r="K24" i="47"/>
  <c r="I24" i="47"/>
  <c r="K23" i="47"/>
  <c r="I23" i="47"/>
  <c r="K22" i="47"/>
  <c r="I22" i="47"/>
  <c r="K21" i="47"/>
  <c r="I21" i="47"/>
  <c r="K20" i="47"/>
  <c r="I20" i="47"/>
  <c r="K19" i="47"/>
  <c r="I19" i="47"/>
  <c r="K18" i="47"/>
  <c r="I18" i="47"/>
  <c r="K17" i="47"/>
  <c r="I17" i="47"/>
  <c r="K16" i="47"/>
  <c r="I16" i="47"/>
  <c r="K15" i="47"/>
  <c r="I15" i="47"/>
  <c r="K14" i="47"/>
  <c r="I14" i="47"/>
  <c r="K13" i="47"/>
  <c r="I13" i="47"/>
  <c r="K12" i="47"/>
  <c r="I12" i="47"/>
  <c r="K11" i="47"/>
  <c r="I11" i="47"/>
  <c r="K10" i="47"/>
  <c r="I10" i="47"/>
  <c r="K9" i="47"/>
  <c r="I9" i="47"/>
  <c r="F8" i="47"/>
  <c r="F6" i="47" s="1"/>
  <c r="D8" i="47"/>
  <c r="K8" i="47" s="1"/>
  <c r="C8" i="47"/>
  <c r="I8" i="47" s="1"/>
  <c r="D7" i="47"/>
  <c r="K7" i="47" s="1"/>
  <c r="C6" i="47" l="1"/>
  <c r="I6" i="47" s="1"/>
  <c r="D6" i="47"/>
  <c r="K6" i="47" s="1"/>
  <c r="B42" i="46"/>
  <c r="B41" i="46"/>
  <c r="L40" i="46"/>
  <c r="B40" i="46"/>
  <c r="B39" i="46"/>
  <c r="L38" i="46"/>
  <c r="B38" i="46"/>
  <c r="K33" i="46"/>
  <c r="I33" i="46"/>
  <c r="K32" i="46"/>
  <c r="I32" i="46"/>
  <c r="K31" i="46"/>
  <c r="I31" i="46"/>
  <c r="K30" i="46"/>
  <c r="I30" i="46"/>
  <c r="K29" i="46"/>
  <c r="I29" i="46"/>
  <c r="K28" i="46"/>
  <c r="I28" i="46"/>
  <c r="K27" i="46"/>
  <c r="I27" i="46"/>
  <c r="K26" i="46"/>
  <c r="I26" i="46"/>
  <c r="K25" i="46"/>
  <c r="I25" i="46"/>
  <c r="K24" i="46"/>
  <c r="I24" i="46"/>
  <c r="K23" i="46"/>
  <c r="I23" i="46"/>
  <c r="K22" i="46"/>
  <c r="I22" i="46"/>
  <c r="K21" i="46"/>
  <c r="I21" i="46"/>
  <c r="K20" i="46"/>
  <c r="I20" i="46"/>
  <c r="K19" i="46"/>
  <c r="I19" i="46"/>
  <c r="K18" i="46"/>
  <c r="I18" i="46"/>
  <c r="K17" i="46"/>
  <c r="I17" i="46"/>
  <c r="K16" i="46"/>
  <c r="I16" i="46"/>
  <c r="K15" i="46"/>
  <c r="I15" i="46"/>
  <c r="K14" i="46"/>
  <c r="I14" i="46"/>
  <c r="K13" i="46"/>
  <c r="I13" i="46"/>
  <c r="K12" i="46"/>
  <c r="I12" i="46"/>
  <c r="K11" i="46"/>
  <c r="I11" i="46"/>
  <c r="K10" i="46"/>
  <c r="I10" i="46"/>
  <c r="K9" i="46"/>
  <c r="I9" i="46"/>
  <c r="F8" i="46"/>
  <c r="F6" i="46" s="1"/>
  <c r="E8" i="46"/>
  <c r="E6" i="46" s="1"/>
  <c r="D8" i="46"/>
  <c r="K8" i="46" s="1"/>
  <c r="C8" i="46"/>
  <c r="I8" i="46" s="1"/>
  <c r="D7" i="46"/>
  <c r="K7" i="46" s="1"/>
  <c r="D6" i="46" l="1"/>
  <c r="K6" i="46" s="1"/>
  <c r="C6" i="46"/>
  <c r="I6" i="46" s="1"/>
  <c r="B42" i="45"/>
  <c r="B41" i="45"/>
  <c r="L40" i="45"/>
  <c r="B40" i="45"/>
  <c r="B39" i="45"/>
  <c r="L38" i="45"/>
  <c r="B38" i="45"/>
  <c r="K33" i="45"/>
  <c r="I33" i="45"/>
  <c r="K32" i="45"/>
  <c r="I32" i="45"/>
  <c r="K31" i="45"/>
  <c r="I31" i="45"/>
  <c r="K30" i="45"/>
  <c r="I30" i="45"/>
  <c r="K29" i="45"/>
  <c r="I29" i="45"/>
  <c r="K28" i="45"/>
  <c r="I28" i="45"/>
  <c r="K27" i="45"/>
  <c r="I27" i="45"/>
  <c r="K26" i="45"/>
  <c r="I26" i="45"/>
  <c r="K25" i="45"/>
  <c r="I25" i="45"/>
  <c r="K24" i="45"/>
  <c r="I24" i="45"/>
  <c r="K23" i="45"/>
  <c r="I23" i="45"/>
  <c r="K22" i="45"/>
  <c r="I22" i="45"/>
  <c r="K21" i="45"/>
  <c r="I21" i="45"/>
  <c r="K20" i="45"/>
  <c r="I20" i="45"/>
  <c r="K19" i="45"/>
  <c r="I19" i="45"/>
  <c r="K18" i="45"/>
  <c r="I18" i="45"/>
  <c r="K17" i="45"/>
  <c r="I17" i="45"/>
  <c r="K16" i="45"/>
  <c r="I16" i="45"/>
  <c r="K15" i="45"/>
  <c r="I15" i="45"/>
  <c r="K14" i="45"/>
  <c r="I14" i="45"/>
  <c r="K13" i="45"/>
  <c r="I13" i="45"/>
  <c r="K12" i="45"/>
  <c r="I12" i="45"/>
  <c r="K11" i="45"/>
  <c r="I11" i="45"/>
  <c r="K10" i="45"/>
  <c r="I10" i="45"/>
  <c r="K9" i="45"/>
  <c r="I9" i="45"/>
  <c r="F8" i="45"/>
  <c r="F6" i="45" s="1"/>
  <c r="E8" i="45"/>
  <c r="E6" i="45" s="1"/>
  <c r="D8" i="45"/>
  <c r="K8" i="45" s="1"/>
  <c r="C8" i="45"/>
  <c r="I8" i="45" s="1"/>
  <c r="D7" i="45"/>
  <c r="K7" i="45" s="1"/>
  <c r="C6" i="45" l="1"/>
  <c r="I6" i="45" s="1"/>
  <c r="D6" i="45"/>
  <c r="K6" i="45" s="1"/>
  <c r="B42" i="44"/>
  <c r="B41" i="44"/>
  <c r="L40" i="44"/>
  <c r="B40" i="44"/>
  <c r="B39" i="44"/>
  <c r="L38" i="44"/>
  <c r="B38" i="44"/>
  <c r="K33" i="44"/>
  <c r="I33" i="44"/>
  <c r="K32" i="44"/>
  <c r="I32" i="44"/>
  <c r="K31" i="44"/>
  <c r="I31" i="44"/>
  <c r="K30" i="44"/>
  <c r="I30" i="44"/>
  <c r="K29" i="44"/>
  <c r="I29" i="44"/>
  <c r="K28" i="44"/>
  <c r="I28" i="44"/>
  <c r="K27" i="44"/>
  <c r="I27" i="44"/>
  <c r="K26" i="44"/>
  <c r="I26" i="44"/>
  <c r="K25" i="44"/>
  <c r="I25" i="44"/>
  <c r="K24" i="44"/>
  <c r="I24" i="44"/>
  <c r="K23" i="44"/>
  <c r="I23" i="44"/>
  <c r="K22" i="44"/>
  <c r="I22" i="44"/>
  <c r="K21" i="44"/>
  <c r="I21" i="44"/>
  <c r="K20" i="44"/>
  <c r="I20" i="44"/>
  <c r="K19" i="44"/>
  <c r="I19" i="44"/>
  <c r="K18" i="44"/>
  <c r="I18" i="44"/>
  <c r="K17" i="44"/>
  <c r="I17" i="44"/>
  <c r="K16" i="44"/>
  <c r="I16" i="44"/>
  <c r="K15" i="44"/>
  <c r="I15" i="44"/>
  <c r="K14" i="44"/>
  <c r="I14" i="44"/>
  <c r="K13" i="44"/>
  <c r="I13" i="44"/>
  <c r="K12" i="44"/>
  <c r="I12" i="44"/>
  <c r="K11" i="44"/>
  <c r="I11" i="44"/>
  <c r="K10" i="44"/>
  <c r="I10" i="44"/>
  <c r="K9" i="44"/>
  <c r="I9" i="44"/>
  <c r="F8" i="44"/>
  <c r="F6" i="44" s="1"/>
  <c r="E8" i="44"/>
  <c r="E6" i="44" s="1"/>
  <c r="D8" i="44"/>
  <c r="K8" i="44" s="1"/>
  <c r="C8" i="44"/>
  <c r="I8" i="44" s="1"/>
  <c r="D7" i="44"/>
  <c r="K7" i="44" s="1"/>
  <c r="C6" i="44" l="1"/>
  <c r="I6" i="44" s="1"/>
  <c r="D6" i="44"/>
  <c r="K6" i="44" s="1"/>
  <c r="B42" i="43"/>
  <c r="B41" i="43"/>
  <c r="L40" i="43"/>
  <c r="B40" i="43"/>
  <c r="B39" i="43"/>
  <c r="L38" i="43"/>
  <c r="B38" i="43"/>
  <c r="K33" i="43"/>
  <c r="I33" i="43"/>
  <c r="K32" i="43"/>
  <c r="I32" i="43"/>
  <c r="K31" i="43"/>
  <c r="I31" i="43"/>
  <c r="K30" i="43"/>
  <c r="I30" i="43"/>
  <c r="K29" i="43"/>
  <c r="I29" i="43"/>
  <c r="K28" i="43"/>
  <c r="I28" i="43"/>
  <c r="K27" i="43"/>
  <c r="I27" i="43"/>
  <c r="K26" i="43"/>
  <c r="I26" i="43"/>
  <c r="K25" i="43"/>
  <c r="I25" i="43"/>
  <c r="K24" i="43"/>
  <c r="I24" i="43"/>
  <c r="K23" i="43"/>
  <c r="I23" i="43"/>
  <c r="K22" i="43"/>
  <c r="I22" i="43"/>
  <c r="K21" i="43"/>
  <c r="I21" i="43"/>
  <c r="K20" i="43"/>
  <c r="I20" i="43"/>
  <c r="K19" i="43"/>
  <c r="I19" i="43"/>
  <c r="K18" i="43"/>
  <c r="I18" i="43"/>
  <c r="K17" i="43"/>
  <c r="I17" i="43"/>
  <c r="K16" i="43"/>
  <c r="I16" i="43"/>
  <c r="K15" i="43"/>
  <c r="I15" i="43"/>
  <c r="K14" i="43"/>
  <c r="I14" i="43"/>
  <c r="K13" i="43"/>
  <c r="I13" i="43"/>
  <c r="K12" i="43"/>
  <c r="I12" i="43"/>
  <c r="K11" i="43"/>
  <c r="I11" i="43"/>
  <c r="K10" i="43"/>
  <c r="I10" i="43"/>
  <c r="K9" i="43"/>
  <c r="I9" i="43"/>
  <c r="F8" i="43"/>
  <c r="F6" i="43" s="1"/>
  <c r="E8" i="43"/>
  <c r="E6" i="43" s="1"/>
  <c r="D8" i="43"/>
  <c r="K8" i="43" s="1"/>
  <c r="C8" i="43"/>
  <c r="I8" i="43" s="1"/>
  <c r="D7" i="43"/>
  <c r="K7" i="43" s="1"/>
  <c r="D6" i="43" l="1"/>
  <c r="K6" i="43" s="1"/>
  <c r="C6" i="43"/>
  <c r="I6" i="4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5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E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F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0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춘천시</author>
  </authors>
  <commentList>
    <comment ref="B1" authorId="0" shapeId="0" xr:uid="{00000000-0006-0000-4100-000001000000}">
      <text>
        <r>
          <rPr>
            <b/>
            <sz val="12"/>
            <color indexed="81"/>
            <rFont val="맑은 고딕"/>
            <family val="3"/>
            <charset val="129"/>
          </rPr>
          <t>(2019.1.14 등록외국인 현황-확정분 반영)</t>
        </r>
      </text>
    </comment>
    <comment ref="L42" authorId="1" shapeId="0" xr:uid="{00000000-0006-0000-4100-000002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춘천시</author>
  </authors>
  <commentList>
    <comment ref="B1" authorId="0" shapeId="0" xr:uid="{00000000-0006-0000-4200-000001000000}">
      <text>
        <r>
          <rPr>
            <b/>
            <sz val="12"/>
            <color indexed="81"/>
            <rFont val="맑은 고딕"/>
            <family val="3"/>
            <charset val="129"/>
          </rPr>
          <t>(2019.1.14 등록외국인 현황-확정분 반영)</t>
        </r>
      </text>
    </comment>
    <comment ref="L42" authorId="1" shapeId="0" xr:uid="{00000000-0006-0000-4200-000002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춘천시</author>
  </authors>
  <commentList>
    <comment ref="B1" authorId="0" shapeId="0" xr:uid="{00000000-0006-0000-4300-000001000000}">
      <text>
        <r>
          <rPr>
            <b/>
            <sz val="12"/>
            <color indexed="81"/>
            <rFont val="맑은 고딕"/>
            <family val="3"/>
            <charset val="129"/>
          </rPr>
          <t>(2019.1.14 등록외국인 현황-확정분 반영)</t>
        </r>
      </text>
    </comment>
    <comment ref="L42" authorId="1" shapeId="0" xr:uid="{00000000-0006-0000-4300-000002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춘천시</author>
  </authors>
  <commentList>
    <comment ref="B1" authorId="0" shapeId="0" xr:uid="{00000000-0006-0000-4400-000001000000}">
      <text>
        <r>
          <rPr>
            <b/>
            <sz val="12"/>
            <color indexed="81"/>
            <rFont val="맑은 고딕"/>
            <family val="3"/>
            <charset val="129"/>
          </rPr>
          <t>(2019.1.14 등록외국인 현황-확정분 반영)</t>
        </r>
      </text>
    </comment>
    <comment ref="L42" authorId="1" shapeId="0" xr:uid="{00000000-0006-0000-4400-000002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춘천시</author>
  </authors>
  <commentList>
    <comment ref="B1" authorId="0" shapeId="0" xr:uid="{00000000-0006-0000-4500-000001000000}">
      <text>
        <r>
          <rPr>
            <b/>
            <sz val="12"/>
            <color indexed="81"/>
            <rFont val="맑은 고딕"/>
            <family val="3"/>
            <charset val="129"/>
          </rPr>
          <t>(2019.1.14 등록외국인 현황-확정분 반영)</t>
        </r>
      </text>
    </comment>
    <comment ref="L42" authorId="1" shapeId="0" xr:uid="{00000000-0006-0000-4500-000002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춘천시</author>
  </authors>
  <commentList>
    <comment ref="B1" authorId="0" shapeId="0" xr:uid="{00000000-0006-0000-4600-000001000000}">
      <text>
        <r>
          <rPr>
            <b/>
            <sz val="12"/>
            <color indexed="81"/>
            <rFont val="맑은 고딕"/>
            <family val="3"/>
            <charset val="129"/>
          </rPr>
          <t>(2019.1.14 등록외국인 현황-확정분 반영)</t>
        </r>
      </text>
    </comment>
    <comment ref="L42" authorId="1" shapeId="0" xr:uid="{00000000-0006-0000-4600-000002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7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6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8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9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A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B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C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D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E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4F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0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1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( 42~44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7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2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( 42~44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3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 L42~L44)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4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5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6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7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8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9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5A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8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9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A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B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C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춘천시</author>
  </authors>
  <commentList>
    <comment ref="L42" authorId="0" shapeId="0" xr:uid="{00000000-0006-0000-3D00-000001000000}">
      <text>
        <r>
          <rPr>
            <b/>
            <sz val="11"/>
            <color indexed="81"/>
            <rFont val="돋움"/>
            <family val="3"/>
            <charset val="129"/>
          </rPr>
          <t>직접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(L42~44</t>
        </r>
        <r>
          <rPr>
            <b/>
            <sz val="11"/>
            <color indexed="81"/>
            <rFont val="돋움"/>
            <family val="3"/>
            <charset val="129"/>
          </rPr>
          <t>행</t>
        </r>
        <r>
          <rPr>
            <b/>
            <sz val="11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<sst xmlns="http://schemas.openxmlformats.org/spreadsheetml/2006/main" count="6505" uniqueCount="670">
  <si>
    <t>행정기관</t>
  </si>
  <si>
    <t>계</t>
  </si>
  <si>
    <t>남</t>
  </si>
  <si>
    <t>여</t>
  </si>
  <si>
    <t>세대수</t>
  </si>
  <si>
    <t>전월</t>
  </si>
  <si>
    <t>증감</t>
  </si>
  <si>
    <t>인구수</t>
  </si>
  <si>
    <t>합  계</t>
  </si>
  <si>
    <t>내국인</t>
  </si>
  <si>
    <t>신북읍</t>
  </si>
  <si>
    <t>동산면</t>
  </si>
  <si>
    <t>신동면</t>
  </si>
  <si>
    <t>동내면</t>
  </si>
  <si>
    <t>남산면</t>
  </si>
  <si>
    <t>사북면</t>
  </si>
  <si>
    <t>북산면</t>
  </si>
  <si>
    <t>소양동</t>
  </si>
  <si>
    <t>조운동</t>
  </si>
  <si>
    <t>약사명동</t>
  </si>
  <si>
    <t>근화동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</si>
  <si>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</si>
  <si>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</si>
  <si>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</si>
  <si>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</si>
  <si>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</si>
  <si>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</si>
  <si>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</si>
  <si>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</si>
  <si>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</si>
  <si>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신사우동</t>
  </si>
  <si>
    <t>○ 행정기관 : 강원도 춘천시</t>
    <phoneticPr fontId="1" type="noConversion"/>
  </si>
  <si>
    <t>남  면</t>
    <phoneticPr fontId="1" type="noConversion"/>
  </si>
  <si>
    <t>동  면</t>
    <phoneticPr fontId="1" type="noConversion"/>
  </si>
  <si>
    <t>서  면</t>
    <phoneticPr fontId="1" type="noConversion"/>
  </si>
  <si>
    <t>교  동</t>
    <phoneticPr fontId="1" type="noConversion"/>
  </si>
  <si>
    <t xml:space="preserve">※ 시군간 </t>
    <phoneticPr fontId="1" type="noConversion"/>
  </si>
  <si>
    <t xml:space="preserve">/ 시도간 </t>
    <phoneticPr fontId="1" type="noConversion"/>
  </si>
  <si>
    <t>/ 국외</t>
    <phoneticPr fontId="1" type="noConversion"/>
  </si>
  <si>
    <t>/기타</t>
    <phoneticPr fontId="1" type="noConversion"/>
  </si>
  <si>
    <t>/ 국외</t>
    <phoneticPr fontId="1" type="noConversion"/>
  </si>
  <si>
    <t xml:space="preserve">  ※ 출  생   </t>
    <phoneticPr fontId="1" type="noConversion"/>
  </si>
  <si>
    <t xml:space="preserve">  ※ 사  망   </t>
    <phoneticPr fontId="1" type="noConversion"/>
  </si>
  <si>
    <t>/ 말  소</t>
    <phoneticPr fontId="1" type="noConversion"/>
  </si>
  <si>
    <t xml:space="preserve">/ 여 </t>
    <phoneticPr fontId="1" type="noConversion"/>
  </si>
  <si>
    <t xml:space="preserve">/ 등  록 </t>
    <phoneticPr fontId="1" type="noConversion"/>
  </si>
  <si>
    <t>인구수</t>
    <phoneticPr fontId="1" type="noConversion"/>
  </si>
  <si>
    <t>인 구 수</t>
    <phoneticPr fontId="1" type="noConversion"/>
  </si>
  <si>
    <t xml:space="preserve">         (인구수 단위: 명)</t>
    <phoneticPr fontId="1" type="noConversion"/>
  </si>
  <si>
    <t>외국인</t>
    <phoneticPr fontId="1" type="noConversion"/>
  </si>
  <si>
    <t>인 구 및 세 대 현 황</t>
    <phoneticPr fontId="1" type="noConversion"/>
  </si>
  <si>
    <r>
      <t xml:space="preserve">【 인구추이(내국인) 】                   </t>
    </r>
    <r>
      <rPr>
        <b/>
        <sz val="12"/>
        <color rgb="FF002060"/>
        <rFont val="굴림체"/>
        <family val="3"/>
        <charset val="129"/>
      </rPr>
      <t xml:space="preserve"> (단위:명)</t>
    </r>
    <phoneticPr fontId="1" type="noConversion"/>
  </si>
  <si>
    <t xml:space="preserve">  ※ 남 </t>
    <phoneticPr fontId="1" type="noConversion"/>
  </si>
  <si>
    <t>※ 내국인 : 주민등록된 자 (주민등록 전산망을 이용, 주민등록표에 등재된 내국인 인구 및 세대수 집계)
    외국인 : 등록외국인으로 등록된 자 (법무부 외국인정보 전산망을 이용 집계, 본 현황 자료는 법무부 공표자료와 다를 수 있음.)
                 외국인 현황은 우리시 전체 현황만 참고자료로 게재 중임.</t>
    <phoneticPr fontId="1" type="noConversion"/>
  </si>
  <si>
    <t>-</t>
    <phoneticPr fontId="1" type="noConversion"/>
  </si>
  <si>
    <t>-</t>
  </si>
  <si>
    <t xml:space="preserve">  ○ 거주불명등록자 :</t>
    <phoneticPr fontId="1" type="noConversion"/>
  </si>
  <si>
    <t xml:space="preserve">  ○ 재외국민주민등록자 :</t>
    <phoneticPr fontId="1" type="noConversion"/>
  </si>
  <si>
    <t>인구수</t>
    <phoneticPr fontId="1" type="noConversion"/>
  </si>
  <si>
    <t>○ 작성기준 : 2017. 4. 30.현재</t>
    <phoneticPr fontId="1" type="noConversion"/>
  </si>
  <si>
    <t>▶ 전월대비 감   38명</t>
    <phoneticPr fontId="1" type="noConversion"/>
  </si>
  <si>
    <t>▶ 전월대비 증  207명</t>
    <phoneticPr fontId="1" type="noConversion"/>
  </si>
  <si>
    <t>▶ 전월대비 변동없음</t>
    <phoneticPr fontId="1" type="noConversion"/>
  </si>
  <si>
    <t>○ 작성기준 : 2017. 5. 31.현재</t>
    <phoneticPr fontId="1" type="noConversion"/>
  </si>
  <si>
    <t>▶ 전월대비 감   18명</t>
    <phoneticPr fontId="1" type="noConversion"/>
  </si>
  <si>
    <t>▶ 전월대비 증     3명</t>
    <phoneticPr fontId="1" type="noConversion"/>
  </si>
  <si>
    <t>▶ 전월대비 증  462명</t>
    <phoneticPr fontId="1" type="noConversion"/>
  </si>
  <si>
    <t>○ 작성기준 : 2017. 6. 30.현재</t>
    <phoneticPr fontId="1" type="noConversion"/>
  </si>
  <si>
    <t>▶ 전월대비 증  211명</t>
    <phoneticPr fontId="1" type="noConversion"/>
  </si>
  <si>
    <t>▶ 전월대비 감   28명</t>
    <phoneticPr fontId="1" type="noConversion"/>
  </si>
  <si>
    <t>▶ 전월대비 증     5명</t>
    <phoneticPr fontId="1" type="noConversion"/>
  </si>
  <si>
    <t>○ 작성기준 : 2017. 7. 31.현재</t>
    <phoneticPr fontId="1" type="noConversion"/>
  </si>
  <si>
    <t>▶ 전월대비 증  193명</t>
    <phoneticPr fontId="1" type="noConversion"/>
  </si>
  <si>
    <t>▶ 전월대비 감   17명</t>
    <phoneticPr fontId="1" type="noConversion"/>
  </si>
  <si>
    <t>▶ 전월대비 증     3명</t>
    <phoneticPr fontId="1" type="noConversion"/>
  </si>
  <si>
    <t>○ 작성기준 : 2017. 8. 31.현재</t>
    <phoneticPr fontId="1" type="noConversion"/>
  </si>
  <si>
    <t>▶ 전월대비 증  210명</t>
    <phoneticPr fontId="1" type="noConversion"/>
  </si>
  <si>
    <t>▶ 전월대비 감   16명</t>
    <phoneticPr fontId="1" type="noConversion"/>
  </si>
  <si>
    <t>▶ 전월대비 증     4명</t>
    <phoneticPr fontId="1" type="noConversion"/>
  </si>
  <si>
    <t>○ 작성기준 : 2017. 9. 30.현재</t>
    <phoneticPr fontId="1" type="noConversion"/>
  </si>
  <si>
    <t>▶ 전월대비 증  146명</t>
    <phoneticPr fontId="1" type="noConversion"/>
  </si>
  <si>
    <t>▶ 전월대비 증   25명</t>
    <phoneticPr fontId="1" type="noConversion"/>
  </si>
  <si>
    <t>○ 작성기준 : 2017. 10. 31.현재</t>
    <phoneticPr fontId="1" type="noConversion"/>
  </si>
  <si>
    <t>▶ 전월대비 감   16명</t>
    <phoneticPr fontId="1" type="noConversion"/>
  </si>
  <si>
    <t>▶ 전월대비 증     3명</t>
    <phoneticPr fontId="1" type="noConversion"/>
  </si>
  <si>
    <t>▶ 전월대비 증  123명</t>
    <phoneticPr fontId="1" type="noConversion"/>
  </si>
  <si>
    <t>○ 작성기준 : 2017. 11. 30.현재</t>
    <phoneticPr fontId="1" type="noConversion"/>
  </si>
  <si>
    <t>▶ 전월대비 감   12명</t>
    <phoneticPr fontId="1" type="noConversion"/>
  </si>
  <si>
    <t>▶ 전월대비 증     4명</t>
    <phoneticPr fontId="1" type="noConversion"/>
  </si>
  <si>
    <t>▶ 전월대비 증   89명</t>
    <phoneticPr fontId="1" type="noConversion"/>
  </si>
  <si>
    <t>○ 작성기준 : 2017. 12. 31.현재</t>
    <phoneticPr fontId="1" type="noConversion"/>
  </si>
  <si>
    <t>▶ 전월대비 증   94</t>
    <phoneticPr fontId="1" type="noConversion"/>
  </si>
  <si>
    <t>▶ 전월대비 감    6</t>
    <phoneticPr fontId="1" type="noConversion"/>
  </si>
  <si>
    <t>▶ 전월대비 증    8</t>
    <phoneticPr fontId="1" type="noConversion"/>
  </si>
  <si>
    <t>○ 작성기준 : 2018. 1. 31.현재</t>
    <phoneticPr fontId="1" type="noConversion"/>
  </si>
  <si>
    <t>/ 국외</t>
    <phoneticPr fontId="1" type="noConversion"/>
  </si>
  <si>
    <t>▶ 전월대비 증   112</t>
    <phoneticPr fontId="1" type="noConversion"/>
  </si>
  <si>
    <t>▶ 전월대비 감    37</t>
    <phoneticPr fontId="1" type="noConversion"/>
  </si>
  <si>
    <t>▶ 전월대비 증      3</t>
    <phoneticPr fontId="1" type="noConversion"/>
  </si>
  <si>
    <t>○ 작성기준 : 2018. 2. 28.현재</t>
    <phoneticPr fontId="1" type="noConversion"/>
  </si>
  <si>
    <t>▶ 전월대비 증      5</t>
    <phoneticPr fontId="1" type="noConversion"/>
  </si>
  <si>
    <t>▶ 전월대비 감      7</t>
    <phoneticPr fontId="1" type="noConversion"/>
  </si>
  <si>
    <t>▶ 전월대비 증   135</t>
    <phoneticPr fontId="1" type="noConversion"/>
  </si>
  <si>
    <t>○ 작성기준 : 2018. 3. 31.현재</t>
    <phoneticPr fontId="1" type="noConversion"/>
  </si>
  <si>
    <t>▶ 전월대비 증     52</t>
    <phoneticPr fontId="1" type="noConversion"/>
  </si>
  <si>
    <t>▶ 전월대비 증      3</t>
    <phoneticPr fontId="1" type="noConversion"/>
  </si>
  <si>
    <t>▶ 전월대비 증   171</t>
    <phoneticPr fontId="1" type="noConversion"/>
  </si>
  <si>
    <t>○ 작성기준 : 2018. 4. 30.현재</t>
    <phoneticPr fontId="1" type="noConversion"/>
  </si>
  <si>
    <t>▶ 전월대비 감      3</t>
    <phoneticPr fontId="1" type="noConversion"/>
  </si>
  <si>
    <t>▶ 전월대비 증   108</t>
    <phoneticPr fontId="1" type="noConversion"/>
  </si>
  <si>
    <t>○ 작성기준 : 2018. 5. 31.현재</t>
    <phoneticPr fontId="1" type="noConversion"/>
  </si>
  <si>
    <t>▶ 전월대비 증   104</t>
    <phoneticPr fontId="1" type="noConversion"/>
  </si>
  <si>
    <t>▶ 전월대비 감     12</t>
    <phoneticPr fontId="1" type="noConversion"/>
  </si>
  <si>
    <t>○ 작성기준 : 2018. 6. 30.현재</t>
    <phoneticPr fontId="1" type="noConversion"/>
  </si>
  <si>
    <t>▶ 전월대비 감     19</t>
    <phoneticPr fontId="1" type="noConversion"/>
  </si>
  <si>
    <t>▶ 전월대비 증   112</t>
    <phoneticPr fontId="1" type="noConversion"/>
  </si>
  <si>
    <t>○ 작성기준 : 2018. 7. 31.현재</t>
    <phoneticPr fontId="1" type="noConversion"/>
  </si>
  <si>
    <t>▶ 전월대비 증   157</t>
    <phoneticPr fontId="1" type="noConversion"/>
  </si>
  <si>
    <t>▶ 전월대비 감      2</t>
    <phoneticPr fontId="1" type="noConversion"/>
  </si>
  <si>
    <t>▶ 전월대비 증      2</t>
    <phoneticPr fontId="1" type="noConversion"/>
  </si>
  <si>
    <t>○ 작성기준 : 2018. 8. 31.현재</t>
    <phoneticPr fontId="1" type="noConversion"/>
  </si>
  <si>
    <t>▶ 전월대비 증   120</t>
    <phoneticPr fontId="1" type="noConversion"/>
  </si>
  <si>
    <t>▶ 전월대비 증      7</t>
    <phoneticPr fontId="1" type="noConversion"/>
  </si>
  <si>
    <t>▶ 전월대비 감     23</t>
    <phoneticPr fontId="1" type="noConversion"/>
  </si>
  <si>
    <t>○ 작성기준 : 2018. 9. 30.현재</t>
    <phoneticPr fontId="1" type="noConversion"/>
  </si>
  <si>
    <t>▶ 전월대비 변동없음</t>
    <phoneticPr fontId="1" type="noConversion"/>
  </si>
  <si>
    <t>▶ 전월대비 증       3</t>
    <phoneticPr fontId="1" type="noConversion"/>
  </si>
  <si>
    <t>▶ 전월대비 증    165</t>
    <phoneticPr fontId="1" type="noConversion"/>
  </si>
  <si>
    <t>○ 작성기준 : 2018. 10. 31.현재</t>
    <phoneticPr fontId="1" type="noConversion"/>
  </si>
  <si>
    <t>▶ 전월대비 증    150</t>
    <phoneticPr fontId="1" type="noConversion"/>
  </si>
  <si>
    <t>▶ 전월대비 감     18</t>
    <phoneticPr fontId="1" type="noConversion"/>
  </si>
  <si>
    <t>▶ 전월대비 증       4</t>
    <phoneticPr fontId="1" type="noConversion"/>
  </si>
  <si>
    <t>○ 작성기준 : 2018. 11. 30.현재</t>
    <phoneticPr fontId="1" type="noConversion"/>
  </si>
  <si>
    <t>▶ 전월대비 증       5</t>
    <phoneticPr fontId="1" type="noConversion"/>
  </si>
  <si>
    <t>▶ 전월대비 감      5</t>
    <phoneticPr fontId="1" type="noConversion"/>
  </si>
  <si>
    <t>▶ 전월대비 증    120</t>
    <phoneticPr fontId="1" type="noConversion"/>
  </si>
  <si>
    <t>○ 작성기준 : 2018. 12. 31.현재</t>
    <phoneticPr fontId="1" type="noConversion"/>
  </si>
  <si>
    <t>▶ 전월대비 증    164</t>
    <phoneticPr fontId="1" type="noConversion"/>
  </si>
  <si>
    <t>▶ 전월대비 증       5</t>
    <phoneticPr fontId="1" type="noConversion"/>
  </si>
  <si>
    <t>▶ 전월대비 감       7</t>
    <phoneticPr fontId="1" type="noConversion"/>
  </si>
  <si>
    <t>○ 작성기준 : 2019. 1. 31.현재</t>
    <phoneticPr fontId="1" type="noConversion"/>
  </si>
  <si>
    <t>▶ 전월대비 증    188</t>
    <phoneticPr fontId="1" type="noConversion"/>
  </si>
  <si>
    <t>▶ 전월대비 감      14</t>
    <phoneticPr fontId="1" type="noConversion"/>
  </si>
  <si>
    <t>▶ 전월대비 증       1</t>
    <phoneticPr fontId="1" type="noConversion"/>
  </si>
  <si>
    <t>○ 작성기준 : 2019. 2. 28.현재</t>
    <phoneticPr fontId="1" type="noConversion"/>
  </si>
  <si>
    <t>▶ 전월대비 감       8</t>
    <phoneticPr fontId="1" type="noConversion"/>
  </si>
  <si>
    <t>▶ 전월대비 감       2</t>
    <phoneticPr fontId="1" type="noConversion"/>
  </si>
  <si>
    <t>▶ 전월대비 증    158</t>
    <phoneticPr fontId="1" type="noConversion"/>
  </si>
  <si>
    <t>○ 작성기준 : 2019. 3. 31.현재</t>
    <phoneticPr fontId="1" type="noConversion"/>
  </si>
  <si>
    <t>▶ 전월대비 증       8</t>
    <phoneticPr fontId="1" type="noConversion"/>
  </si>
  <si>
    <t>▶ 전월대비 증      71</t>
    <phoneticPr fontId="1" type="noConversion"/>
  </si>
  <si>
    <t>▶ 전월대비 증    207</t>
    <phoneticPr fontId="1" type="noConversion"/>
  </si>
  <si>
    <t>○ 작성기준 : 2019. 4. 30.현재</t>
    <phoneticPr fontId="1" type="noConversion"/>
  </si>
  <si>
    <t>▶ 전월대비 증     121</t>
    <phoneticPr fontId="1" type="noConversion"/>
  </si>
  <si>
    <t>▶ 전월대비 증        6</t>
    <phoneticPr fontId="1" type="noConversion"/>
  </si>
  <si>
    <t xml:space="preserve">▶ 전월대비 변동없음 </t>
    <phoneticPr fontId="1" type="noConversion"/>
  </si>
  <si>
    <t>○ 작성기준 : 2019. 5. 31.현재</t>
    <phoneticPr fontId="1" type="noConversion"/>
  </si>
  <si>
    <t xml:space="preserve">▶ 전월대비 감     15 </t>
    <phoneticPr fontId="1" type="noConversion"/>
  </si>
  <si>
    <t>▶ 전월대비 감       3</t>
    <phoneticPr fontId="1" type="noConversion"/>
  </si>
  <si>
    <t>▶ 전월대비 증    127</t>
    <phoneticPr fontId="1" type="noConversion"/>
  </si>
  <si>
    <t>내국인</t>
    <phoneticPr fontId="1" type="noConversion"/>
  </si>
  <si>
    <t>○ 작성기준 : 2019. 6. 30.현재</t>
    <phoneticPr fontId="1" type="noConversion"/>
  </si>
  <si>
    <t>▶ 전월대비 증        6</t>
    <phoneticPr fontId="1" type="noConversion"/>
  </si>
  <si>
    <t>▶ 전월대비 증     158</t>
    <phoneticPr fontId="1" type="noConversion"/>
  </si>
  <si>
    <t xml:space="preserve">▶ 전월대비 감      12 </t>
    <phoneticPr fontId="1" type="noConversion"/>
  </si>
  <si>
    <t>○ 작성기준 : 2019. 7. 31.현재</t>
    <phoneticPr fontId="1" type="noConversion"/>
  </si>
  <si>
    <t>▶ 전월대비 증     169</t>
    <phoneticPr fontId="1" type="noConversion"/>
  </si>
  <si>
    <t>▶ 전월대비 감      10</t>
    <phoneticPr fontId="1" type="noConversion"/>
  </si>
  <si>
    <t>▶ 전월대비 증        5</t>
    <phoneticPr fontId="1" type="noConversion"/>
  </si>
  <si>
    <t>○ 작성기준 : 2019. 8. 31.현재</t>
    <phoneticPr fontId="1" type="noConversion"/>
  </si>
  <si>
    <t>▶ 전월대비 감      18</t>
    <phoneticPr fontId="1" type="noConversion"/>
  </si>
  <si>
    <t>▶ 전월대비 증     205</t>
    <phoneticPr fontId="1" type="noConversion"/>
  </si>
  <si>
    <t>○ 작성기준 : 2019. 9. 30.현재</t>
    <phoneticPr fontId="1" type="noConversion"/>
  </si>
  <si>
    <t>▶ 전월대비 증      31</t>
    <phoneticPr fontId="1" type="noConversion"/>
  </si>
  <si>
    <t>▶ 전월대비 증        3</t>
    <phoneticPr fontId="1" type="noConversion"/>
  </si>
  <si>
    <t>▶ 전월대비 증     222</t>
    <phoneticPr fontId="1" type="noConversion"/>
  </si>
  <si>
    <t>○ 작성기준 : 2019. 10. 31.현재</t>
    <phoneticPr fontId="1" type="noConversion"/>
  </si>
  <si>
    <t>▶ 전월대비 감        2</t>
    <phoneticPr fontId="1" type="noConversion"/>
  </si>
  <si>
    <t>▶ 전월대비 감        8</t>
    <phoneticPr fontId="1" type="noConversion"/>
  </si>
  <si>
    <t>▶ 전월대비 증     212</t>
    <phoneticPr fontId="1" type="noConversion"/>
  </si>
  <si>
    <t>○ 작성기준 : 2019. 11. 30.현재</t>
    <phoneticPr fontId="1" type="noConversion"/>
  </si>
  <si>
    <t>▶ 전월대비 감       10</t>
    <phoneticPr fontId="1" type="noConversion"/>
  </si>
  <si>
    <t>▶ 전월대비 증        2</t>
    <phoneticPr fontId="1" type="noConversion"/>
  </si>
  <si>
    <t>▶ 전월대비 증     192</t>
    <phoneticPr fontId="1" type="noConversion"/>
  </si>
  <si>
    <t>○ 작성기준 : 2019. 12. 31.현재</t>
    <phoneticPr fontId="1" type="noConversion"/>
  </si>
  <si>
    <t>▶ 전월대비 감       4</t>
    <phoneticPr fontId="1" type="noConversion"/>
  </si>
  <si>
    <t>▶ 전월대비 증     154</t>
    <phoneticPr fontId="1" type="noConversion"/>
  </si>
  <si>
    <t>○ 작성기준 : 2020. 1. 31.현재</t>
    <phoneticPr fontId="1" type="noConversion"/>
  </si>
  <si>
    <t>▶ 전월대비 증     244</t>
    <phoneticPr fontId="1" type="noConversion"/>
  </si>
  <si>
    <t>▶ 전월대비 감       8</t>
    <phoneticPr fontId="1" type="noConversion"/>
  </si>
  <si>
    <t>○ 작성기준 : 2020. 2. 29.현재</t>
    <phoneticPr fontId="1" type="noConversion"/>
  </si>
  <si>
    <t>▶ 전월대비 증     292</t>
    <phoneticPr fontId="1" type="noConversion"/>
  </si>
  <si>
    <t>○ 작성기준 : 2020. 3. 31.현재</t>
    <phoneticPr fontId="1" type="noConversion"/>
  </si>
  <si>
    <t>▶ 전월대비 증     406</t>
    <phoneticPr fontId="1" type="noConversion"/>
  </si>
  <si>
    <t>▶ 전월대비 증감       0</t>
    <phoneticPr fontId="1" type="noConversion"/>
  </si>
  <si>
    <t>▶ 전월대비 감        1</t>
    <phoneticPr fontId="1" type="noConversion"/>
  </si>
  <si>
    <t>○ 작성기준 : 2020. 4. 30. 현재</t>
    <phoneticPr fontId="1" type="noConversion"/>
  </si>
  <si>
    <t>▶ 전월대비 감     -35</t>
    <phoneticPr fontId="1" type="noConversion"/>
  </si>
  <si>
    <t>▶ 전월대비 증     207</t>
    <phoneticPr fontId="1" type="noConversion"/>
  </si>
  <si>
    <t>○ 작성기준 : 2020. 5. 31. 현재</t>
    <phoneticPr fontId="1" type="noConversion"/>
  </si>
  <si>
    <t>▶ 전월대비 감     -14</t>
    <phoneticPr fontId="1" type="noConversion"/>
  </si>
  <si>
    <t>▶ 전월대비 증     226</t>
    <phoneticPr fontId="1" type="noConversion"/>
  </si>
  <si>
    <t>○ 작성기준 : 2020. 6. 30. 현재</t>
    <phoneticPr fontId="1" type="noConversion"/>
  </si>
  <si>
    <t>▶ 전월대비 증     140</t>
    <phoneticPr fontId="1" type="noConversion"/>
  </si>
  <si>
    <t>▶ 전월대비 증        4</t>
    <phoneticPr fontId="1" type="noConversion"/>
  </si>
  <si>
    <t>▶ 전월대비 감       -8</t>
    <phoneticPr fontId="1" type="noConversion"/>
  </si>
  <si>
    <t>○ 작성기준 : 2020. 7. 31. 현재</t>
    <phoneticPr fontId="1" type="noConversion"/>
  </si>
  <si>
    <t>▶ 전월대비 증     193</t>
    <phoneticPr fontId="1" type="noConversion"/>
  </si>
  <si>
    <t>○ 작성기준 : 2020. 8. 31. 현재</t>
    <phoneticPr fontId="1" type="noConversion"/>
  </si>
  <si>
    <t>▶ 전월대비 감     -13</t>
    <phoneticPr fontId="1" type="noConversion"/>
  </si>
  <si>
    <t>▶ 전월대비 증      1</t>
    <phoneticPr fontId="1" type="noConversion"/>
  </si>
  <si>
    <t>▶ 전월대비 증     200</t>
    <phoneticPr fontId="1" type="noConversion"/>
  </si>
  <si>
    <t>○ 작성기준 : 2020. 9. 30. 현재</t>
    <phoneticPr fontId="1" type="noConversion"/>
  </si>
  <si>
    <t>▶ 전월대비 감     -11</t>
    <phoneticPr fontId="1" type="noConversion"/>
  </si>
  <si>
    <t>▶ 전월대비 증     243</t>
    <phoneticPr fontId="1" type="noConversion"/>
  </si>
  <si>
    <t>○ 작성기준 : 2020. 10. 31. 현재</t>
    <phoneticPr fontId="1" type="noConversion"/>
  </si>
  <si>
    <t>▶ 전월대비 증      8</t>
    <phoneticPr fontId="1" type="noConversion"/>
  </si>
  <si>
    <t>▶ 전월대비 증     287</t>
    <phoneticPr fontId="1" type="noConversion"/>
  </si>
  <si>
    <t>○ 작성기준 : 2020. 11. 30. 현재</t>
    <phoneticPr fontId="1" type="noConversion"/>
  </si>
  <si>
    <t>▶ 전월대비 감      4</t>
    <phoneticPr fontId="1" type="noConversion"/>
  </si>
  <si>
    <t>▶ 전월대비 증      11</t>
    <phoneticPr fontId="1" type="noConversion"/>
  </si>
  <si>
    <t>▶ 전월대비 증     229</t>
    <phoneticPr fontId="1" type="noConversion"/>
  </si>
  <si>
    <t>○ 작성기준 : 2020. 12. 31. 현재</t>
    <phoneticPr fontId="1" type="noConversion"/>
  </si>
  <si>
    <t>▶ 변동없음</t>
    <phoneticPr fontId="1" type="noConversion"/>
  </si>
  <si>
    <t>▶ 전월대비 감      1</t>
    <phoneticPr fontId="1" type="noConversion"/>
  </si>
  <si>
    <t>▶ 전월대비 증     255</t>
    <phoneticPr fontId="1" type="noConversion"/>
  </si>
  <si>
    <t>○ 작성기준 : 2021. 1. 31. 현재</t>
    <phoneticPr fontId="1" type="noConversion"/>
  </si>
  <si>
    <t>▶ 전월대비 증     236</t>
    <phoneticPr fontId="1" type="noConversion"/>
  </si>
  <si>
    <t>○ 작성기준 : 2021. 2. 28. 현재</t>
    <phoneticPr fontId="1" type="noConversion"/>
  </si>
  <si>
    <t>▶ 전월대비 증     259</t>
    <phoneticPr fontId="1" type="noConversion"/>
  </si>
  <si>
    <t>○ 작성기준 : 2021. 3. 31. 현재</t>
    <phoneticPr fontId="1" type="noConversion"/>
  </si>
  <si>
    <t>▶ 전월대비 감      53</t>
    <phoneticPr fontId="1" type="noConversion"/>
  </si>
  <si>
    <t>▶ 전월대비 감      758</t>
    <phoneticPr fontId="1" type="noConversion"/>
  </si>
  <si>
    <t>▶ 전월대비 증      2</t>
    <phoneticPr fontId="1" type="noConversion"/>
  </si>
  <si>
    <t>○ 작성기준 : 2021. 4. 30. 현재</t>
    <phoneticPr fontId="1" type="noConversion"/>
  </si>
  <si>
    <t>▶ 전월대비 감      13</t>
    <phoneticPr fontId="1" type="noConversion"/>
  </si>
  <si>
    <t>○ 작성기준 : 2021. 5. 31. 현재</t>
    <phoneticPr fontId="1" type="noConversion"/>
  </si>
  <si>
    <t>▶ 전월대비 증      216</t>
    <phoneticPr fontId="1" type="noConversion"/>
  </si>
  <si>
    <t>▶ 전월대비 감      1</t>
    <phoneticPr fontId="1" type="noConversion"/>
  </si>
  <si>
    <t>▶ 전월대비 증      3</t>
    <phoneticPr fontId="1" type="noConversion"/>
  </si>
  <si>
    <t>▶ 전월대비 증      221</t>
    <phoneticPr fontId="1" type="noConversion"/>
  </si>
  <si>
    <t>○ 작성기준 : 2021. 6. 30. 현재</t>
    <phoneticPr fontId="1" type="noConversion"/>
  </si>
  <si>
    <t>▶ 전월대비 감      6</t>
    <phoneticPr fontId="1" type="noConversion"/>
  </si>
  <si>
    <t>▶ 전월대비 증      4</t>
    <phoneticPr fontId="1" type="noConversion"/>
  </si>
  <si>
    <t>▶ 전월대비 증      150</t>
    <phoneticPr fontId="1" type="noConversion"/>
  </si>
  <si>
    <t>○ 작성기준 : 2021. 7. 31. 현재</t>
    <phoneticPr fontId="1" type="noConversion"/>
  </si>
  <si>
    <t>▶ 전월대비 증      187</t>
    <phoneticPr fontId="1" type="noConversion"/>
  </si>
  <si>
    <t>▶ 전월대비 증      16</t>
    <phoneticPr fontId="1" type="noConversion"/>
  </si>
  <si>
    <t>▶ 전월대비 증      0</t>
    <phoneticPr fontId="1" type="noConversion"/>
  </si>
  <si>
    <t>○ 작성기준 : 2021. 8. 31. 현재</t>
    <phoneticPr fontId="1" type="noConversion"/>
  </si>
  <si>
    <t>▶ 전월대비 증      193</t>
    <phoneticPr fontId="1" type="noConversion"/>
  </si>
  <si>
    <t>▶ 전월대비 감       18</t>
    <phoneticPr fontId="1" type="noConversion"/>
  </si>
  <si>
    <t>▶ 전월대비 증        3</t>
    <phoneticPr fontId="1" type="noConversion"/>
  </si>
  <si>
    <t>○ 작성기준 : 2021. 9. 30. 현재</t>
    <phoneticPr fontId="1" type="noConversion"/>
  </si>
  <si>
    <t>▶ 전월대비 증        2</t>
    <phoneticPr fontId="1" type="noConversion"/>
  </si>
  <si>
    <t>▶ 전월대비 증      282</t>
    <phoneticPr fontId="1" type="noConversion"/>
  </si>
  <si>
    <t>▶ 전월대비 감        9</t>
    <phoneticPr fontId="1" type="noConversion"/>
  </si>
  <si>
    <t>○ 작성기준 : 2021. 10. 31. 현재</t>
    <phoneticPr fontId="1" type="noConversion"/>
  </si>
  <si>
    <t>○ 작성기준 : 2021. 11. 30. 현재</t>
    <phoneticPr fontId="1" type="noConversion"/>
  </si>
  <si>
    <t>▶ 전월대비 증     191</t>
    <phoneticPr fontId="1" type="noConversion"/>
  </si>
  <si>
    <t>○ 작성기준 : 2021. 12. 31. 현재</t>
    <phoneticPr fontId="1" type="noConversion"/>
  </si>
  <si>
    <t>▶ 전월대비 감        3</t>
    <phoneticPr fontId="1" type="noConversion"/>
  </si>
  <si>
    <t>▶ 전월대비 증    230</t>
    <phoneticPr fontId="1" type="noConversion"/>
  </si>
  <si>
    <t>○ 작성기준 : 2022. 1. 31. 현재</t>
    <phoneticPr fontId="1" type="noConversion"/>
  </si>
  <si>
    <t>▶ 전월대비 증   345</t>
    <phoneticPr fontId="1" type="noConversion"/>
  </si>
  <si>
    <t>▶ 전월대비 감      1</t>
    <phoneticPr fontId="1" type="noConversion"/>
  </si>
  <si>
    <t>○ 작성기준 : 2022. 2. 28. 현재</t>
    <phoneticPr fontId="1" type="noConversion"/>
  </si>
  <si>
    <t>▶ 변동없음</t>
    <phoneticPr fontId="1" type="noConversion"/>
  </si>
  <si>
    <t>○ 작성기준 : 2022. 3. 31. 현재</t>
    <phoneticPr fontId="1" type="noConversion"/>
  </si>
  <si>
    <t>인 구 및 세 대 현 황</t>
    <phoneticPr fontId="1" type="noConversion"/>
  </si>
  <si>
    <t>○ 행정기관 : 강원도 춘천시</t>
    <phoneticPr fontId="1" type="noConversion"/>
  </si>
  <si>
    <t xml:space="preserve">         (인구수 단위: 명)</t>
    <phoneticPr fontId="1" type="noConversion"/>
  </si>
  <si>
    <t>인 구 수</t>
    <phoneticPr fontId="1" type="noConversion"/>
  </si>
  <si>
    <t>외국인</t>
    <phoneticPr fontId="1" type="noConversion"/>
  </si>
  <si>
    <t>-</t>
    <phoneticPr fontId="1" type="noConversion"/>
  </si>
  <si>
    <t>동  면</t>
    <phoneticPr fontId="1" type="noConversion"/>
  </si>
  <si>
    <t>남  면</t>
    <phoneticPr fontId="1" type="noConversion"/>
  </si>
  <si>
    <t>서  면</t>
    <phoneticPr fontId="1" type="noConversion"/>
  </si>
  <si>
    <t>교  동</t>
    <phoneticPr fontId="1" type="noConversion"/>
  </si>
  <si>
    <t>※ 내국인 : 주민등록된 자 (주민등록 전산망을 이용, 주민등록표에 등재된 내국인 인구 및 세대수 집계)
    외국인 : 등록외국인으로 등록된 자 (법무부 외국인정보 전산망을 이용 집계, 본 현황 자료는 법무부 공표자료와 다를 수 있음.)
                 외국인 현황은 우리시 전체 현황만 참고자료로 게재 중임.</t>
    <phoneticPr fontId="1" type="noConversion"/>
  </si>
  <si>
    <t xml:space="preserve">/ 시도간 </t>
    <phoneticPr fontId="1" type="noConversion"/>
  </si>
  <si>
    <t xml:space="preserve">※ 시군간 </t>
    <phoneticPr fontId="1" type="noConversion"/>
  </si>
  <si>
    <t xml:space="preserve">  ※ 출  생   </t>
    <phoneticPr fontId="1" type="noConversion"/>
  </si>
  <si>
    <t>/기타</t>
    <phoneticPr fontId="1" type="noConversion"/>
  </si>
  <si>
    <t xml:space="preserve">  ※ 사  망   </t>
    <phoneticPr fontId="1" type="noConversion"/>
  </si>
  <si>
    <t>/ 말  소</t>
    <phoneticPr fontId="1" type="noConversion"/>
  </si>
  <si>
    <t>/ 국외</t>
    <phoneticPr fontId="1" type="noConversion"/>
  </si>
  <si>
    <t>/기타</t>
    <phoneticPr fontId="1" type="noConversion"/>
  </si>
  <si>
    <t>▶ 전월대비 증   298</t>
    <phoneticPr fontId="1" type="noConversion"/>
  </si>
  <si>
    <t xml:space="preserve">  ○ 거주불명등록자 :</t>
    <phoneticPr fontId="1" type="noConversion"/>
  </si>
  <si>
    <t>▶ 전월대비 감      8</t>
    <phoneticPr fontId="1" type="noConversion"/>
  </si>
  <si>
    <t xml:space="preserve">  ○ 재외국민주민등록자 :</t>
    <phoneticPr fontId="1" type="noConversion"/>
  </si>
  <si>
    <t>▶ 전월대비 증   234</t>
    <phoneticPr fontId="1" type="noConversion"/>
  </si>
  <si>
    <t>○ 작성기준 : 2022. 4. 30. 현재</t>
    <phoneticPr fontId="1" type="noConversion"/>
  </si>
  <si>
    <t>▶ 전월대비 증   141</t>
    <phoneticPr fontId="1" type="noConversion"/>
  </si>
  <si>
    <t>○ 작성기준 : 2022. 5. 31. 현재</t>
    <phoneticPr fontId="1" type="noConversion"/>
  </si>
  <si>
    <t>▶ 전월대비 증   207</t>
    <phoneticPr fontId="1" type="noConversion"/>
  </si>
  <si>
    <t>외국인</t>
    <phoneticPr fontId="1" type="noConversion"/>
  </si>
  <si>
    <r>
      <t xml:space="preserve">【 인구추이(내국인) 】                   </t>
    </r>
    <r>
      <rPr>
        <b/>
        <sz val="12"/>
        <color rgb="FF002060"/>
        <rFont val="굴림체"/>
        <family val="3"/>
        <charset val="129"/>
      </rPr>
      <t xml:space="preserve"> (단위:명)</t>
    </r>
    <phoneticPr fontId="1" type="noConversion"/>
  </si>
  <si>
    <t xml:space="preserve">/ 등  록 </t>
    <phoneticPr fontId="1" type="noConversion"/>
  </si>
  <si>
    <t xml:space="preserve">  ※ 사  망   </t>
    <phoneticPr fontId="1" type="noConversion"/>
  </si>
  <si>
    <t>/기타</t>
    <phoneticPr fontId="1" type="noConversion"/>
  </si>
  <si>
    <t xml:space="preserve">/ 여 </t>
    <phoneticPr fontId="1" type="noConversion"/>
  </si>
  <si>
    <t xml:space="preserve">  ○ 거주불명등록자 :</t>
    <phoneticPr fontId="1" type="noConversion"/>
  </si>
  <si>
    <t>▶ 전월대비 증      7</t>
    <phoneticPr fontId="1" type="noConversion"/>
  </si>
  <si>
    <t>○ 작성기준 : 2022. 7. 31. 현재</t>
    <phoneticPr fontId="1" type="noConversion"/>
  </si>
  <si>
    <t>▶ 전월대비 증      6</t>
    <phoneticPr fontId="1" type="noConversion"/>
  </si>
  <si>
    <t>▶ 전월대비 증   200</t>
    <phoneticPr fontId="1" type="noConversion"/>
  </si>
  <si>
    <t>ㅊ</t>
    <phoneticPr fontId="1" type="noConversion"/>
  </si>
  <si>
    <t>※ 내국인 : 주민등록된 자 (주민등록 전산망을 이용, 주민등록표에 등재된 내국인 인구 및 세대수 집계)
    외국인 : 등록외국인으로 등록된 자 (법무부 외국인정보 전산망을 이용 집계, 본 현황 자료는 법무부 공표자료와 다를 수 
    있음.)  외국인 현황은 우리시 전체 현황만 참고자료로 게재 중임.</t>
    <phoneticPr fontId="1" type="noConversion"/>
  </si>
  <si>
    <t>○ 작성기준 : 2022. 6. 30. 현재</t>
    <phoneticPr fontId="1" type="noConversion"/>
  </si>
  <si>
    <t>○ 작성기준 : 2022. 8. 31. 현재</t>
    <phoneticPr fontId="1" type="noConversion"/>
  </si>
  <si>
    <t>▶ 전월대비 증   373</t>
    <phoneticPr fontId="1" type="noConversion"/>
  </si>
  <si>
    <t>▶ 전월대비 감     63</t>
    <phoneticPr fontId="1" type="noConversion"/>
  </si>
  <si>
    <t>▶ 전월대비 증    189</t>
    <phoneticPr fontId="1" type="noConversion"/>
  </si>
  <si>
    <t>▶ 전월대비 감    342</t>
    <phoneticPr fontId="1" type="noConversion"/>
  </si>
  <si>
    <t>▶ 전월대비 증      10</t>
    <phoneticPr fontId="1" type="noConversion"/>
  </si>
  <si>
    <t>○ 작성기준 : 2022. 9. 30. 현재</t>
    <phoneticPr fontId="1" type="noConversion"/>
  </si>
  <si>
    <t>○ 작성기준 : 2022. 10. 31. 현재</t>
    <phoneticPr fontId="1" type="noConversion"/>
  </si>
  <si>
    <t>▶ 전월대비 증      1</t>
    <phoneticPr fontId="1" type="noConversion"/>
  </si>
  <si>
    <t>▶ 전월대비 증    271</t>
    <phoneticPr fontId="1" type="noConversion"/>
  </si>
  <si>
    <t>○ 작성기준 : 2022. 11. 30. 현재</t>
    <phoneticPr fontId="1" type="noConversion"/>
  </si>
  <si>
    <t>3,681</t>
  </si>
  <si>
    <t>3,659</t>
  </si>
  <si>
    <t>9,584</t>
  </si>
  <si>
    <t>9,753</t>
  </si>
  <si>
    <t>792</t>
  </si>
  <si>
    <t>676</t>
  </si>
  <si>
    <t>1,337</t>
  </si>
  <si>
    <t>1,255</t>
  </si>
  <si>
    <t>578</t>
  </si>
  <si>
    <t>492</t>
  </si>
  <si>
    <t>1,897</t>
  </si>
  <si>
    <t>1,791</t>
  </si>
  <si>
    <t>1,221</t>
  </si>
  <si>
    <t>1,228</t>
  </si>
  <si>
    <t>549</t>
  </si>
  <si>
    <t>437</t>
  </si>
  <si>
    <t>8,432</t>
  </si>
  <si>
    <t>8,460</t>
  </si>
  <si>
    <t>1,793</t>
  </si>
  <si>
    <t>1,594</t>
  </si>
  <si>
    <t>1,838</t>
  </si>
  <si>
    <t>1,709</t>
  </si>
  <si>
    <t>1,267</t>
  </si>
  <si>
    <t>1,315</t>
  </si>
  <si>
    <t>2,476</t>
  </si>
  <si>
    <t>2,654</t>
  </si>
  <si>
    <t>4,255</t>
  </si>
  <si>
    <t>4,228</t>
  </si>
  <si>
    <t>4,426</t>
  </si>
  <si>
    <t>4,601</t>
  </si>
  <si>
    <t>5,549</t>
  </si>
  <si>
    <t>5,587</t>
  </si>
  <si>
    <t>6,772</t>
  </si>
  <si>
    <t>7,531</t>
  </si>
  <si>
    <t>9,633</t>
  </si>
  <si>
    <t>10,611</t>
  </si>
  <si>
    <t>2,149</t>
  </si>
  <si>
    <t>2,139</t>
  </si>
  <si>
    <t>6,300</t>
  </si>
  <si>
    <t>5,627</t>
  </si>
  <si>
    <t>2,170</t>
  </si>
  <si>
    <t>2,180</t>
  </si>
  <si>
    <t>16,727</t>
  </si>
  <si>
    <t>17,176</t>
  </si>
  <si>
    <t>23,097</t>
  </si>
  <si>
    <t>24,889</t>
  </si>
  <si>
    <t>12,440</t>
  </si>
  <si>
    <t>13,086</t>
  </si>
  <si>
    <t>12,454</t>
  </si>
  <si>
    <t>3,627</t>
  </si>
  <si>
    <t>8,023</t>
  </si>
  <si>
    <t>807</t>
  </si>
  <si>
    <t>1,227</t>
  </si>
  <si>
    <t>658</t>
  </si>
  <si>
    <t>1,950</t>
  </si>
  <si>
    <t>1,442</t>
  </si>
  <si>
    <t>639</t>
  </si>
  <si>
    <t>7,830</t>
  </si>
  <si>
    <t>1,974</t>
  </si>
  <si>
    <t>2,390</t>
  </si>
  <si>
    <t>1,573</t>
  </si>
  <si>
    <t>2,346</t>
  </si>
  <si>
    <t>4,242</t>
  </si>
  <si>
    <t>4,130</t>
  </si>
  <si>
    <t>6,115</t>
  </si>
  <si>
    <t>6,384</t>
  </si>
  <si>
    <t>9,010</t>
  </si>
  <si>
    <t>1,943</t>
  </si>
  <si>
    <t>7,819</t>
  </si>
  <si>
    <t>2,702</t>
  </si>
  <si>
    <t>15,069</t>
  </si>
  <si>
    <t>20,050</t>
  </si>
  <si>
    <t>10,877</t>
  </si>
  <si>
    <t>10,630</t>
  </si>
  <si>
    <t>▶ 전월대비 증    196</t>
    <phoneticPr fontId="1" type="noConversion"/>
  </si>
  <si>
    <t>▶ 전월대비 감      5</t>
    <phoneticPr fontId="1" type="noConversion"/>
  </si>
  <si>
    <t>▶ 전월대비 증      5</t>
    <phoneticPr fontId="1" type="noConversion"/>
  </si>
  <si>
    <t>○ 작성기준 : 2022. 12. 31. 현재</t>
    <phoneticPr fontId="1" type="noConversion"/>
  </si>
  <si>
    <t>286,664</t>
  </si>
  <si>
    <t>141,490</t>
  </si>
  <si>
    <t>145,174</t>
  </si>
  <si>
    <t>7,337</t>
  </si>
  <si>
    <t>3,678</t>
  </si>
  <si>
    <t>19,352</t>
  </si>
  <si>
    <t>9,575</t>
  </si>
  <si>
    <t>9,777</t>
  </si>
  <si>
    <t>1,455</t>
  </si>
  <si>
    <t>788</t>
  </si>
  <si>
    <t>667</t>
  </si>
  <si>
    <t>2,600</t>
  </si>
  <si>
    <t>1,263</t>
  </si>
  <si>
    <t>16,881</t>
  </si>
  <si>
    <t>8,426</t>
  </si>
  <si>
    <t>8,455</t>
  </si>
  <si>
    <t>1,062</t>
  </si>
  <si>
    <t>573</t>
  </si>
  <si>
    <t>489</t>
  </si>
  <si>
    <t>3,360</t>
  </si>
  <si>
    <t>1,771</t>
  </si>
  <si>
    <t>1,589</t>
  </si>
  <si>
    <t>3,700</t>
  </si>
  <si>
    <t>1,903</t>
  </si>
  <si>
    <t>1,797</t>
  </si>
  <si>
    <t>2,449</t>
  </si>
  <si>
    <t>1,220</t>
  </si>
  <si>
    <t>1,229</t>
  </si>
  <si>
    <t>985</t>
  </si>
  <si>
    <t>436</t>
  </si>
  <si>
    <t>9,028</t>
  </si>
  <si>
    <t>4,429</t>
  </si>
  <si>
    <t>4,599</t>
  </si>
  <si>
    <t>3,545</t>
  </si>
  <si>
    <t>1,839</t>
  </si>
  <si>
    <t>1,706</t>
  </si>
  <si>
    <t>2,599</t>
  </si>
  <si>
    <t>1,277</t>
  </si>
  <si>
    <t>1,322</t>
  </si>
  <si>
    <t>5,205</t>
  </si>
  <si>
    <t>2,520</t>
  </si>
  <si>
    <t>2,685</t>
  </si>
  <si>
    <t>8,536</t>
  </si>
  <si>
    <t>4,287</t>
  </si>
  <si>
    <t>4,249</t>
  </si>
  <si>
    <t>11,089</t>
  </si>
  <si>
    <t>5,532</t>
  </si>
  <si>
    <t>5,557</t>
  </si>
  <si>
    <t>14,295</t>
  </si>
  <si>
    <t>6,760</t>
  </si>
  <si>
    <t>7,535</t>
  </si>
  <si>
    <t>20,227</t>
  </si>
  <si>
    <t>9,629</t>
  </si>
  <si>
    <t>10,598</t>
  </si>
  <si>
    <t>4,283</t>
  </si>
  <si>
    <t>2,145</t>
  </si>
  <si>
    <t>2,138</t>
  </si>
  <si>
    <t>11,922</t>
  </si>
  <si>
    <t>6,313</t>
  </si>
  <si>
    <t>5,609</t>
  </si>
  <si>
    <t>4,335</t>
  </si>
  <si>
    <t>2,163</t>
  </si>
  <si>
    <t>2,172</t>
  </si>
  <si>
    <t>33,875</t>
  </si>
  <si>
    <t>16,719</t>
  </si>
  <si>
    <t>17,156</t>
  </si>
  <si>
    <t>48,001</t>
  </si>
  <si>
    <t>23,108</t>
  </si>
  <si>
    <t>24,893</t>
  </si>
  <si>
    <t>25,595</t>
  </si>
  <si>
    <t>12,472</t>
  </si>
  <si>
    <t>13,123</t>
  </si>
  <si>
    <t>24,948</t>
  </si>
  <si>
    <t>12,477</t>
  </si>
  <si>
    <t>12,471</t>
  </si>
  <si>
    <t>133,668</t>
  </si>
  <si>
    <t>3,630</t>
  </si>
  <si>
    <t>8,041</t>
  </si>
  <si>
    <t>804</t>
  </si>
  <si>
    <t>1,232</t>
  </si>
  <si>
    <t>7,851</t>
  </si>
  <si>
    <t>1,968</t>
  </si>
  <si>
    <t>1,960</t>
  </si>
  <si>
    <t>1,437</t>
  </si>
  <si>
    <t>4,136</t>
  </si>
  <si>
    <t>2,395</t>
  </si>
  <si>
    <t>1,584</t>
  </si>
  <si>
    <t>2,378</t>
  </si>
  <si>
    <t>4,274</t>
  </si>
  <si>
    <t>6,100</t>
  </si>
  <si>
    <t>6,388</t>
  </si>
  <si>
    <t>9,006</t>
  </si>
  <si>
    <t>1,942</t>
  </si>
  <si>
    <t>7,831</t>
  </si>
  <si>
    <t>2,692</t>
  </si>
  <si>
    <t>15,061</t>
  </si>
  <si>
    <t>20,075</t>
  </si>
  <si>
    <t>10,912</t>
  </si>
  <si>
    <t>10,674</t>
  </si>
  <si>
    <t>▶ 전월대비 증    185</t>
    <phoneticPr fontId="1" type="noConversion"/>
  </si>
  <si>
    <t>▶ 전월대비 증      92</t>
    <phoneticPr fontId="1" type="noConversion"/>
  </si>
  <si>
    <t>○ 작성기준 : 2023. 1. 31. 현재</t>
    <phoneticPr fontId="1" type="noConversion"/>
  </si>
  <si>
    <t>▶ 전월대비 증    324</t>
    <phoneticPr fontId="1" type="noConversion"/>
  </si>
  <si>
    <t>▶ 전월대비 증      9</t>
    <phoneticPr fontId="1" type="noConversion"/>
  </si>
  <si>
    <t>▶ 전월대비 증      1</t>
    <phoneticPr fontId="1" type="noConversion"/>
  </si>
  <si>
    <t>○ 작성기준 : 2023. 2. 28. 현재</t>
    <phoneticPr fontId="1" type="noConversion"/>
  </si>
  <si>
    <t>▶ 전월대비 증    277</t>
    <phoneticPr fontId="1" type="noConversion"/>
  </si>
  <si>
    <t>▶ 전월대비 감     29</t>
    <phoneticPr fontId="1" type="noConversion"/>
  </si>
  <si>
    <t>○ 작성기준 : 2023. 3. 31. 현재</t>
    <phoneticPr fontId="1" type="noConversion"/>
  </si>
  <si>
    <t>▶ 전월대비 감     3</t>
    <phoneticPr fontId="1" type="noConversion"/>
  </si>
  <si>
    <t>▶ 전월대비 증     2</t>
    <phoneticPr fontId="1" type="noConversion"/>
  </si>
  <si>
    <t>※ 내국인 : 주민등록된 자 (주민등록 전산망을 이용, 주민등록표에 등재된 내국인 인구 및 세대수 집계)
    외국인 : 등록외국인으로 등록된 자 (법무부 외국인정보 전산망을 이용 집계, 본 현황 자료는 법무부 공표자료와 다를 수 있음.)  외국인 현황은 우리시 전체 현황만 참고자료로 게재 중임.</t>
    <phoneticPr fontId="1" type="noConversion"/>
  </si>
  <si>
    <t>▶ 전월대비 증    309</t>
    <phoneticPr fontId="1" type="noConversion"/>
  </si>
  <si>
    <t xml:space="preserve">  ○ 외국국적동포거소신고자 :</t>
    <phoneticPr fontId="1" type="noConversion"/>
  </si>
  <si>
    <t xml:space="preserve">▶ 전월대비    </t>
    <phoneticPr fontId="1" type="noConversion"/>
  </si>
  <si>
    <t>○ 작성기준 : 2023. 4. 30. 현재</t>
    <phoneticPr fontId="1" type="noConversion"/>
  </si>
  <si>
    <t xml:space="preserve">  ○ 거주불명등록자 : 656</t>
    <phoneticPr fontId="1" type="noConversion"/>
  </si>
  <si>
    <t xml:space="preserve">  ○ 재외국민주민등록자 : 419</t>
    <phoneticPr fontId="1" type="noConversion"/>
  </si>
  <si>
    <t>▶ 전월대비 증   212</t>
    <phoneticPr fontId="1" type="noConversion"/>
  </si>
  <si>
    <t>▶ 전월대비 감     10</t>
    <phoneticPr fontId="1" type="noConversion"/>
  </si>
  <si>
    <t>▶ 전월대비 증     6</t>
    <phoneticPr fontId="1" type="noConversion"/>
  </si>
  <si>
    <t>▶ 전월대비 증    11</t>
    <phoneticPr fontId="1" type="noConversion"/>
  </si>
  <si>
    <t>○ 작성기준 : 2023. 5. 31. 현재</t>
    <phoneticPr fontId="1" type="noConversion"/>
  </si>
  <si>
    <t xml:space="preserve">  ○ 거주불명등록자 : 659</t>
    <phoneticPr fontId="1" type="noConversion"/>
  </si>
  <si>
    <t xml:space="preserve">  ○ 재외국민주민등록자 :  422</t>
    <phoneticPr fontId="1" type="noConversion"/>
  </si>
  <si>
    <t>▶ 전월대비 증    170</t>
    <phoneticPr fontId="1" type="noConversion"/>
  </si>
  <si>
    <t>▶ 전월대비 증     3</t>
    <phoneticPr fontId="1" type="noConversion"/>
  </si>
  <si>
    <t xml:space="preserve">  ○ 외국국적동포거소신고자 :   671</t>
    <phoneticPr fontId="1" type="noConversion"/>
  </si>
  <si>
    <t>○ 작성기준 : 2023. 6. 30. 현재</t>
    <phoneticPr fontId="1" type="noConversion"/>
  </si>
  <si>
    <t xml:space="preserve">  ○ 재외국민주민등록자 : 424</t>
    <phoneticPr fontId="1" type="noConversion"/>
  </si>
  <si>
    <t xml:space="preserve">  ○ 외국국적동포거소신고자 :  678</t>
    <phoneticPr fontId="1" type="noConversion"/>
  </si>
  <si>
    <t xml:space="preserve">▶ 전월대비 증   7    </t>
    <phoneticPr fontId="1" type="noConversion"/>
  </si>
  <si>
    <t>▶ 전월대비 증   2</t>
    <phoneticPr fontId="1" type="noConversion"/>
  </si>
  <si>
    <t xml:space="preserve">▶ 전월대비 감   3     </t>
    <phoneticPr fontId="1" type="noConversion"/>
  </si>
  <si>
    <t xml:space="preserve">▶ 전월대비 증  180  </t>
    <phoneticPr fontId="1" type="noConversion"/>
  </si>
  <si>
    <t>○ 작성기준 : 2023. 7. 31. 현재</t>
    <phoneticPr fontId="1" type="noConversion"/>
  </si>
  <si>
    <t xml:space="preserve">  ○ 거주불명등록자 : 649</t>
    <phoneticPr fontId="1" type="noConversion"/>
  </si>
  <si>
    <t xml:space="preserve">  ○ 외국국적동포거소신고자 :  680</t>
    <phoneticPr fontId="1" type="noConversion"/>
  </si>
  <si>
    <t xml:space="preserve">  ○ 재외국민주민등록자 : 431</t>
    <phoneticPr fontId="1" type="noConversion"/>
  </si>
  <si>
    <t>▶ 전월대비 증  233</t>
    <phoneticPr fontId="1" type="noConversion"/>
  </si>
  <si>
    <t xml:space="preserve">▶ 전월대비 감   7     </t>
    <phoneticPr fontId="1" type="noConversion"/>
  </si>
  <si>
    <t xml:space="preserve">▶ 전월대비 증   2    </t>
    <phoneticPr fontId="1" type="noConversion"/>
  </si>
  <si>
    <t>○ 작성기준 : 2023. 8. 31. 현재</t>
    <phoneticPr fontId="1" type="noConversion"/>
  </si>
  <si>
    <t xml:space="preserve">  ○ 거주불명등록자 : 647</t>
    <phoneticPr fontId="1" type="noConversion"/>
  </si>
  <si>
    <t xml:space="preserve">  ○ 재외국민주민등록자 : 435</t>
    <phoneticPr fontId="1" type="noConversion"/>
  </si>
  <si>
    <t xml:space="preserve">  ○ 외국국적동포거소신고자 :  688</t>
    <phoneticPr fontId="1" type="noConversion"/>
  </si>
  <si>
    <t xml:space="preserve">▶ 전월대비 감   2     </t>
    <phoneticPr fontId="1" type="noConversion"/>
  </si>
  <si>
    <t xml:space="preserve">▶ 전월대비 증   4    </t>
    <phoneticPr fontId="1" type="noConversion"/>
  </si>
  <si>
    <t xml:space="preserve">▶ 전월대비 증   8    </t>
    <phoneticPr fontId="1" type="noConversion"/>
  </si>
  <si>
    <t>▶ 전월대비 증  259</t>
    <phoneticPr fontId="1" type="noConversion"/>
  </si>
  <si>
    <t>○ 작성기준 : 2023. 9. 30. 현재</t>
    <phoneticPr fontId="1" type="noConversion"/>
  </si>
  <si>
    <t xml:space="preserve">  ○ 거주불명등록자 :  645</t>
    <phoneticPr fontId="1" type="noConversion"/>
  </si>
  <si>
    <t xml:space="preserve">  ○ 재외국민주민등록자 :  432</t>
    <phoneticPr fontId="1" type="noConversion"/>
  </si>
  <si>
    <t xml:space="preserve">  ○ 외국국적동포거소신고자 :  703</t>
    <phoneticPr fontId="1" type="noConversion"/>
  </si>
  <si>
    <t>▶ 전월대비 증 257</t>
    <phoneticPr fontId="1" type="noConversion"/>
  </si>
  <si>
    <t>▶ 전월대비 감  2</t>
    <phoneticPr fontId="1" type="noConversion"/>
  </si>
  <si>
    <t xml:space="preserve">▶ 전월대비 감  3  </t>
    <phoneticPr fontId="1" type="noConversion"/>
  </si>
  <si>
    <t xml:space="preserve">▶ 전월대비 증 15 </t>
    <phoneticPr fontId="1" type="noConversion"/>
  </si>
  <si>
    <t>○ 작성기준 : 2023. 10. 31. 현재</t>
    <phoneticPr fontId="1" type="noConversion"/>
  </si>
  <si>
    <t xml:space="preserve">  ○ 거주불명등록자 :  644</t>
    <phoneticPr fontId="1" type="noConversion"/>
  </si>
  <si>
    <t xml:space="preserve">  ○ 재외국민주민등록자 :  434</t>
    <phoneticPr fontId="1" type="noConversion"/>
  </si>
  <si>
    <t xml:space="preserve">  ○ 외국국적동포거소신고자 :  709</t>
    <phoneticPr fontId="1" type="noConversion"/>
  </si>
  <si>
    <t>▶ 전월대비 증 208</t>
    <phoneticPr fontId="1" type="noConversion"/>
  </si>
  <si>
    <t>▶ 전월대비 감  1</t>
    <phoneticPr fontId="1" type="noConversion"/>
  </si>
  <si>
    <t xml:space="preserve">▶ 전월대비 증  2  </t>
    <phoneticPr fontId="1" type="noConversion"/>
  </si>
  <si>
    <t xml:space="preserve">▶ 전월대비 증 6 </t>
    <phoneticPr fontId="1" type="noConversion"/>
  </si>
  <si>
    <t>○ 작성기준 : 2023. 11. 30. 현재</t>
    <phoneticPr fontId="1" type="noConversion"/>
  </si>
  <si>
    <t xml:space="preserve">  ○ 거주불명등록자 :  669</t>
    <phoneticPr fontId="1" type="noConversion"/>
  </si>
  <si>
    <t xml:space="preserve">  ○ 외국국적동포거소신고자 :  717</t>
    <phoneticPr fontId="1" type="noConversion"/>
  </si>
  <si>
    <t xml:space="preserve">▶ 전월대비 증  0  </t>
    <phoneticPr fontId="1" type="noConversion"/>
  </si>
  <si>
    <t xml:space="preserve">▶ 전월대비 증  25  </t>
    <phoneticPr fontId="1" type="noConversion"/>
  </si>
  <si>
    <t>▶ 전월대비 증 163</t>
    <phoneticPr fontId="1" type="noConversion"/>
  </si>
  <si>
    <t xml:space="preserve">▶ 전월대비 증  8 </t>
    <phoneticPr fontId="1" type="noConversion"/>
  </si>
  <si>
    <t>○ 작성기준 : 2023. 12. 31. 현재</t>
    <phoneticPr fontId="1" type="noConversion"/>
  </si>
  <si>
    <t xml:space="preserve">  ○ 거주불명등록자 :  665</t>
    <phoneticPr fontId="1" type="noConversion"/>
  </si>
  <si>
    <t xml:space="preserve">  ○ 재외국민주민등록자 :  433</t>
    <phoneticPr fontId="1" type="noConversion"/>
  </si>
  <si>
    <t xml:space="preserve">  ○ 외국국적동포거소신고자 :  722</t>
    <phoneticPr fontId="1" type="noConversion"/>
  </si>
  <si>
    <t xml:space="preserve">▶ 전월대비 감  4  </t>
    <phoneticPr fontId="1" type="noConversion"/>
  </si>
  <si>
    <t xml:space="preserve">▶ 전월대비 감  1  </t>
    <phoneticPr fontId="1" type="noConversion"/>
  </si>
  <si>
    <r>
      <t xml:space="preserve">▶ 전월대비 </t>
    </r>
    <r>
      <rPr>
        <sz val="13"/>
        <color rgb="FFFF0000"/>
        <rFont val="굴림"/>
        <family val="3"/>
        <charset val="129"/>
      </rPr>
      <t>증 217</t>
    </r>
    <phoneticPr fontId="1" type="noConversion"/>
  </si>
  <si>
    <r>
      <t xml:space="preserve">▶ 전월대비 </t>
    </r>
    <r>
      <rPr>
        <sz val="13"/>
        <color rgb="FFFF0000"/>
        <rFont val="굴림"/>
        <family val="3"/>
        <charset val="129"/>
      </rPr>
      <t xml:space="preserve">증  5 </t>
    </r>
    <phoneticPr fontId="1" type="noConversion"/>
  </si>
  <si>
    <t>○ 작성기준 : 2024. 1. 31. 현재</t>
    <phoneticPr fontId="1" type="noConversion"/>
  </si>
  <si>
    <t xml:space="preserve">  ○ 거주불명등록자 :  646</t>
    <phoneticPr fontId="1" type="noConversion"/>
  </si>
  <si>
    <t xml:space="preserve">  ○ 재외국민주민등록자 :  431</t>
    <phoneticPr fontId="1" type="noConversion"/>
  </si>
  <si>
    <t xml:space="preserve">  ○ 외국국적동포거소신고자 :  721</t>
    <phoneticPr fontId="1" type="noConversion"/>
  </si>
  <si>
    <r>
      <t xml:space="preserve">【 인구추이(내국인) 】                   </t>
    </r>
    <r>
      <rPr>
        <b/>
        <sz val="12"/>
        <color rgb="FF002060"/>
        <rFont val="굴림체"/>
        <family val="3"/>
        <charset val="129"/>
      </rPr>
      <t xml:space="preserve"> (단위:명)</t>
    </r>
    <phoneticPr fontId="1" type="noConversion"/>
  </si>
  <si>
    <t>▶ 전월대비 증 267</t>
    <phoneticPr fontId="1" type="noConversion"/>
  </si>
  <si>
    <r>
      <t>▶ 전월대비</t>
    </r>
    <r>
      <rPr>
        <sz val="13"/>
        <color rgb="FFFF0000"/>
        <rFont val="굴림"/>
        <family val="3"/>
        <charset val="129"/>
      </rPr>
      <t xml:space="preserve"> 감  19 </t>
    </r>
    <r>
      <rPr>
        <sz val="13"/>
        <color rgb="FF0000CC"/>
        <rFont val="굴림"/>
        <family val="3"/>
        <charset val="129"/>
      </rPr>
      <t xml:space="preserve"> </t>
    </r>
    <phoneticPr fontId="1" type="noConversion"/>
  </si>
  <si>
    <r>
      <t xml:space="preserve">▶ 전월대비 </t>
    </r>
    <r>
      <rPr>
        <sz val="13"/>
        <color rgb="FFFF0000"/>
        <rFont val="굴림"/>
        <family val="3"/>
        <charset val="129"/>
      </rPr>
      <t xml:space="preserve">감  2 </t>
    </r>
    <r>
      <rPr>
        <sz val="13"/>
        <color rgb="FF0000CC"/>
        <rFont val="굴림"/>
        <family val="3"/>
        <charset val="129"/>
      </rPr>
      <t xml:space="preserve"> </t>
    </r>
    <phoneticPr fontId="1" type="noConversion"/>
  </si>
  <si>
    <r>
      <t xml:space="preserve">▶ 전월대비 </t>
    </r>
    <r>
      <rPr>
        <sz val="13"/>
        <color rgb="FFFF0000"/>
        <rFont val="굴림"/>
        <family val="3"/>
        <charset val="129"/>
      </rPr>
      <t xml:space="preserve">감  1  </t>
    </r>
    <phoneticPr fontId="1" type="noConversion"/>
  </si>
  <si>
    <t>○ 작성기준 : 2024. 2. 29. 현재</t>
    <phoneticPr fontId="1" type="noConversion"/>
  </si>
  <si>
    <t>▶ 전월대비 증 286</t>
    <phoneticPr fontId="1" type="noConversion"/>
  </si>
  <si>
    <t xml:space="preserve">  ○ 거주불명등록자 :  645</t>
    <phoneticPr fontId="1" type="noConversion"/>
  </si>
  <si>
    <t xml:space="preserve">  ○ 재외국민주민등록자 :  436</t>
    <phoneticPr fontId="1" type="noConversion"/>
  </si>
  <si>
    <t xml:space="preserve">  ○ 외국국적동포거소신고자 :  732</t>
    <phoneticPr fontId="1" type="noConversion"/>
  </si>
  <si>
    <r>
      <t>▶ 전월대비</t>
    </r>
    <r>
      <rPr>
        <sz val="13"/>
        <color rgb="FFFF0000"/>
        <rFont val="굴림"/>
        <family val="3"/>
        <charset val="129"/>
      </rPr>
      <t xml:space="preserve"> 감 1</t>
    </r>
    <phoneticPr fontId="1" type="noConversion"/>
  </si>
  <si>
    <t>▶ 전월대비 증 5</t>
    <phoneticPr fontId="1" type="noConversion"/>
  </si>
  <si>
    <t xml:space="preserve">▶ 전월대비 증 11 </t>
    <phoneticPr fontId="1" type="noConversion"/>
  </si>
  <si>
    <t>○ 작성기준 : 2024. 3. 31. 현재</t>
    <phoneticPr fontId="1" type="noConversion"/>
  </si>
  <si>
    <t>▶ 전월대비 증 310</t>
    <phoneticPr fontId="1" type="noConversion"/>
  </si>
  <si>
    <t xml:space="preserve">  ○ 거주불명등록자 :  636</t>
    <phoneticPr fontId="1" type="noConversion"/>
  </si>
  <si>
    <r>
      <t>▶ 전월대비</t>
    </r>
    <r>
      <rPr>
        <sz val="13"/>
        <color rgb="FFFF0000"/>
        <rFont val="굴림"/>
        <family val="3"/>
        <charset val="129"/>
      </rPr>
      <t xml:space="preserve"> 감 9</t>
    </r>
    <phoneticPr fontId="1" type="noConversion"/>
  </si>
  <si>
    <t xml:space="preserve">  ○ 재외국민주민등록자 :  440</t>
    <phoneticPr fontId="1" type="noConversion"/>
  </si>
  <si>
    <t>▶ 전월대비 증 4</t>
    <phoneticPr fontId="1" type="noConversion"/>
  </si>
  <si>
    <t xml:space="preserve">  ○ 외국국적동포거소신고자 :  734</t>
    <phoneticPr fontId="1" type="noConversion"/>
  </si>
  <si>
    <t xml:space="preserve">▶ 전월대비 증 2 </t>
    <phoneticPr fontId="1" type="noConversion"/>
  </si>
  <si>
    <t>○ 작성기준 : 2024. 4. 30. 현재</t>
    <phoneticPr fontId="1" type="noConversion"/>
  </si>
  <si>
    <t xml:space="preserve">  ○ 거주불명등록자 :  620</t>
    <phoneticPr fontId="1" type="noConversion"/>
  </si>
  <si>
    <t xml:space="preserve">  ○ 재외국민주민등록자 :  442</t>
    <phoneticPr fontId="1" type="noConversion"/>
  </si>
  <si>
    <t xml:space="preserve">  ○ 외국국적동포거소신고자 :  748</t>
    <phoneticPr fontId="1" type="noConversion"/>
  </si>
  <si>
    <t>▶ 전월대비 증 145</t>
    <phoneticPr fontId="1" type="noConversion"/>
  </si>
  <si>
    <r>
      <t>▶ 전월대비</t>
    </r>
    <r>
      <rPr>
        <sz val="13"/>
        <color rgb="FFFF0000"/>
        <rFont val="굴림"/>
        <family val="3"/>
        <charset val="129"/>
      </rPr>
      <t xml:space="preserve"> 감 16</t>
    </r>
    <phoneticPr fontId="1" type="noConversion"/>
  </si>
  <si>
    <t xml:space="preserve">▶ 전월대비 증 14 </t>
    <phoneticPr fontId="1" type="noConversion"/>
  </si>
  <si>
    <t xml:space="preserve">  ○ 거주불명등록자 :  613</t>
    <phoneticPr fontId="1" type="noConversion"/>
  </si>
  <si>
    <t xml:space="preserve">  ○ 외국국적동포거소신고자 :  747</t>
    <phoneticPr fontId="1" type="noConversion"/>
  </si>
  <si>
    <t>▶ 전월대비 증 227</t>
    <phoneticPr fontId="1" type="noConversion"/>
  </si>
  <si>
    <t>▶ 전월대비 증 0</t>
    <phoneticPr fontId="1" type="noConversion"/>
  </si>
  <si>
    <r>
      <t>▶ 전월대비</t>
    </r>
    <r>
      <rPr>
        <sz val="13"/>
        <color rgb="FFFF0000"/>
        <rFont val="굴림"/>
        <family val="3"/>
        <charset val="129"/>
      </rPr>
      <t xml:space="preserve"> 감 7</t>
    </r>
    <phoneticPr fontId="1" type="noConversion"/>
  </si>
  <si>
    <r>
      <t xml:space="preserve">▶ 전월대비 </t>
    </r>
    <r>
      <rPr>
        <sz val="13"/>
        <color rgb="FFFF0000"/>
        <rFont val="굴림"/>
        <family val="3"/>
        <charset val="129"/>
      </rPr>
      <t>감 1</t>
    </r>
    <phoneticPr fontId="1" type="noConversion"/>
  </si>
  <si>
    <t>○ 작성기준 : 2024. 5. 31. 현재</t>
    <phoneticPr fontId="1" type="noConversion"/>
  </si>
  <si>
    <t>○ 작성기준 : 2024. 6. 30. 현재</t>
    <phoneticPr fontId="1" type="noConversion"/>
  </si>
  <si>
    <t xml:space="preserve">  ○ 거주불명등록자 :  617</t>
    <phoneticPr fontId="1" type="noConversion"/>
  </si>
  <si>
    <t xml:space="preserve">  ○ 재외국민주민등록자 :  444</t>
    <phoneticPr fontId="1" type="noConversion"/>
  </si>
  <si>
    <t xml:space="preserve">  ○ 외국국적동포거소신고자 :  760</t>
    <phoneticPr fontId="1" type="noConversion"/>
  </si>
  <si>
    <t>▶ 전월대비 증 187</t>
    <phoneticPr fontId="1" type="noConversion"/>
  </si>
  <si>
    <t>▶ 전월대비 증 4</t>
    <phoneticPr fontId="1" type="noConversion"/>
  </si>
  <si>
    <t>▶ 전월대비 증 2</t>
    <phoneticPr fontId="1" type="noConversion"/>
  </si>
  <si>
    <t>▶ 전월대비 증 13</t>
    <phoneticPr fontId="1" type="noConversion"/>
  </si>
  <si>
    <t>○ 작성기준 : 2024. 7. 31. 현재</t>
    <phoneticPr fontId="1" type="noConversion"/>
  </si>
  <si>
    <t xml:space="preserve">  ○ 거주불명등록자 :  607</t>
    <phoneticPr fontId="1" type="noConversion"/>
  </si>
  <si>
    <t xml:space="preserve">  ○ 재외국민주민등록자 :  445</t>
    <phoneticPr fontId="1" type="noConversion"/>
  </si>
  <si>
    <r>
      <t xml:space="preserve">  </t>
    </r>
    <r>
      <rPr>
        <b/>
        <sz val="13"/>
        <color rgb="FFFF0000"/>
        <rFont val="굴림"/>
        <family val="3"/>
        <charset val="129"/>
      </rPr>
      <t>○ 외국국적동포거소신고자 :  749</t>
    </r>
    <phoneticPr fontId="1" type="noConversion"/>
  </si>
  <si>
    <t>▶ 전월대비 증 150</t>
    <phoneticPr fontId="1" type="noConversion"/>
  </si>
  <si>
    <t>▶ 전월대비 감 10</t>
    <phoneticPr fontId="1" type="noConversion"/>
  </si>
  <si>
    <t>▶ 전월대비 증 1</t>
    <phoneticPr fontId="1" type="noConversion"/>
  </si>
  <si>
    <t>▶ 전월대비 감 11</t>
    <phoneticPr fontId="1" type="noConversion"/>
  </si>
  <si>
    <t>○ 작성기준 : 2024. 8. 31. 현재</t>
    <phoneticPr fontId="1" type="noConversion"/>
  </si>
  <si>
    <t>▶ 전월대비 증 215</t>
    <phoneticPr fontId="1" type="noConversion"/>
  </si>
  <si>
    <t xml:space="preserve">  ○ 거주불명등록자 :  609</t>
    <phoneticPr fontId="1" type="noConversion"/>
  </si>
  <si>
    <t>▶ 전월대비 증 2</t>
    <phoneticPr fontId="1" type="noConversion"/>
  </si>
  <si>
    <t>▶ 전월대비 증 0</t>
    <phoneticPr fontId="1" type="noConversion"/>
  </si>
  <si>
    <t>○ 작성기준 : 2024. 9. 30. 현재</t>
    <phoneticPr fontId="1" type="noConversion"/>
  </si>
  <si>
    <t xml:space="preserve">  ○ 거주불명등록자 :  608</t>
    <phoneticPr fontId="1" type="noConversion"/>
  </si>
  <si>
    <r>
      <t xml:space="preserve">  </t>
    </r>
    <r>
      <rPr>
        <b/>
        <sz val="13"/>
        <color rgb="FFFF0000"/>
        <rFont val="굴림"/>
        <family val="3"/>
        <charset val="129"/>
      </rPr>
      <t>○ 외국국적동포거소신고자 :  762</t>
    </r>
    <phoneticPr fontId="1" type="noConversion"/>
  </si>
  <si>
    <t>▶ 전월대비 증 183</t>
    <phoneticPr fontId="1" type="noConversion"/>
  </si>
  <si>
    <t>▶ 전월대비 감 1</t>
    <phoneticPr fontId="1" type="noConversion"/>
  </si>
  <si>
    <t>○ 작성기준 : 2024. 10. 31. 현재</t>
    <phoneticPr fontId="1" type="noConversion"/>
  </si>
  <si>
    <t xml:space="preserve">  ○ 거주불명등록자 :  604</t>
    <phoneticPr fontId="1" type="noConversion"/>
  </si>
  <si>
    <t xml:space="preserve">  ○ 재외국민주민등록자 :  449</t>
    <phoneticPr fontId="1" type="noConversion"/>
  </si>
  <si>
    <r>
      <t xml:space="preserve">  </t>
    </r>
    <r>
      <rPr>
        <b/>
        <sz val="13"/>
        <color rgb="FFFF0000"/>
        <rFont val="굴림"/>
        <family val="3"/>
        <charset val="129"/>
      </rPr>
      <t>○ 외국국적동포거소신고자 :  764</t>
    </r>
    <phoneticPr fontId="1" type="noConversion"/>
  </si>
  <si>
    <t>▶ 전월대비 증 234</t>
    <phoneticPr fontId="1" type="noConversion"/>
  </si>
  <si>
    <t>▶ 전월대비 감 4</t>
    <phoneticPr fontId="1" type="noConversion"/>
  </si>
  <si>
    <t>▶ 전월대비 증 4</t>
    <phoneticPr fontId="1" type="noConversion"/>
  </si>
  <si>
    <t>인구수 합계</t>
    <phoneticPr fontId="1" type="noConversion"/>
  </si>
  <si>
    <t>석사동</t>
    <phoneticPr fontId="1" type="noConversion"/>
  </si>
  <si>
    <t>효자동</t>
    <phoneticPr fontId="1" type="noConversion"/>
  </si>
  <si>
    <t>퇴계동</t>
    <phoneticPr fontId="1" type="noConversion"/>
  </si>
  <si>
    <t>후평동</t>
    <phoneticPr fontId="1" type="noConversion"/>
  </si>
  <si>
    <t>동내면</t>
    <phoneticPr fontId="1" type="noConversion"/>
  </si>
  <si>
    <t>옥천동</t>
    <phoneticPr fontId="1" type="noConversion"/>
  </si>
  <si>
    <t>신동면</t>
    <phoneticPr fontId="1" type="noConversion"/>
  </si>
  <si>
    <t>소양동</t>
    <phoneticPr fontId="1" type="noConversion"/>
  </si>
  <si>
    <t>남산면</t>
    <phoneticPr fontId="1" type="noConversion"/>
  </si>
  <si>
    <t>사북면</t>
    <phoneticPr fontId="1" type="noConversion"/>
  </si>
  <si>
    <t>동면</t>
    <phoneticPr fontId="1" type="noConversion"/>
  </si>
  <si>
    <t>서면</t>
    <phoneticPr fontId="1" type="noConversion"/>
  </si>
  <si>
    <t>죽림동</t>
    <phoneticPr fontId="1" type="noConversion"/>
  </si>
  <si>
    <t>온의동</t>
    <phoneticPr fontId="1" type="noConversion"/>
  </si>
  <si>
    <t>신동,사농동</t>
    <phoneticPr fontId="1" type="noConversion"/>
  </si>
  <si>
    <t>조양동,운교동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</si>
</sst>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\ "/>
    <numFmt numFmtId="177" formatCode="#,##0_ "/>
    <numFmt numFmtId="178" formatCode="_-* #,##0.000_-;\-* #,##0.000_-;_-* &quot;-&quot;??_-;_-@_-"/>
    <numFmt numFmtId="179" formatCode="_-* #,##0.0_-;\-* #,##0.0_-;_-* &quot;-&quot;??_-;_-@_-"/>
  </numFmts>
  <fonts count="4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3"/>
      <name val="굴림체"/>
      <family val="3"/>
      <charset val="129"/>
    </font>
    <font>
      <sz val="13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3"/>
      <color theme="1"/>
      <name val="굴림"/>
      <family val="3"/>
      <charset val="129"/>
    </font>
    <font>
      <sz val="13"/>
      <color theme="1"/>
      <name val="굴림"/>
      <family val="3"/>
      <charset val="129"/>
    </font>
    <font>
      <b/>
      <sz val="13"/>
      <name val="굴림"/>
      <family val="3"/>
      <charset val="129"/>
    </font>
    <font>
      <b/>
      <sz val="13"/>
      <color theme="1" tint="0.34998626667073579"/>
      <name val="굴림"/>
      <family val="3"/>
      <charset val="129"/>
    </font>
    <font>
      <sz val="13"/>
      <color theme="1" tint="0.34998626667073579"/>
      <name val="굴림체"/>
      <family val="3"/>
      <charset val="129"/>
    </font>
    <font>
      <b/>
      <sz val="13"/>
      <color theme="1" tint="0.499984740745262"/>
      <name val="굴림"/>
      <family val="3"/>
      <charset val="129"/>
    </font>
    <font>
      <b/>
      <sz val="13"/>
      <color rgb="FF002060"/>
      <name val="굴림"/>
      <family val="3"/>
      <charset val="129"/>
    </font>
    <font>
      <b/>
      <sz val="20"/>
      <color rgb="FF002060"/>
      <name val="굴림체"/>
      <family val="3"/>
      <charset val="129"/>
    </font>
    <font>
      <b/>
      <sz val="12"/>
      <color rgb="FF002060"/>
      <name val="굴림체"/>
      <family val="3"/>
      <charset val="129"/>
    </font>
    <font>
      <b/>
      <sz val="13"/>
      <color rgb="FF0000CC"/>
      <name val="굴림"/>
      <family val="3"/>
      <charset val="129"/>
    </font>
    <font>
      <b/>
      <sz val="24"/>
      <name val="바탕체"/>
      <family val="1"/>
      <charset val="129"/>
    </font>
    <font>
      <sz val="22"/>
      <color theme="1"/>
      <name val="바탕체"/>
      <family val="1"/>
      <charset val="129"/>
    </font>
    <font>
      <b/>
      <sz val="16"/>
      <name val="바탕체"/>
      <family val="1"/>
      <charset val="129"/>
    </font>
    <font>
      <sz val="16"/>
      <name val="바탕체"/>
      <family val="1"/>
      <charset val="129"/>
    </font>
    <font>
      <sz val="16"/>
      <color theme="1"/>
      <name val="바탕체"/>
      <family val="1"/>
      <charset val="129"/>
    </font>
    <font>
      <b/>
      <sz val="13"/>
      <color indexed="10"/>
      <name val="굴림"/>
      <family val="3"/>
      <charset val="129"/>
    </font>
    <font>
      <sz val="11"/>
      <color theme="1"/>
      <name val="굴림"/>
      <family val="3"/>
      <charset val="129"/>
    </font>
    <font>
      <sz val="13"/>
      <color rgb="FFFF0000"/>
      <name val="굴림"/>
      <family val="3"/>
      <charset val="129"/>
    </font>
    <font>
      <sz val="14"/>
      <name val="굴림"/>
      <family val="3"/>
      <charset val="129"/>
    </font>
    <font>
      <b/>
      <sz val="13"/>
      <color rgb="FFFF0000"/>
      <name val="굴림"/>
      <family val="3"/>
      <charset val="129"/>
    </font>
    <font>
      <b/>
      <sz val="14"/>
      <color rgb="FF002060"/>
      <name val="MD솔체"/>
      <family val="1"/>
      <charset val="129"/>
    </font>
    <font>
      <sz val="13"/>
      <color rgb="FF0000CC"/>
      <name val="굴림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3"/>
      <color theme="1" tint="0.499984740745262"/>
      <name val="굴림"/>
      <family val="3"/>
      <charset val="129"/>
    </font>
    <font>
      <sz val="13"/>
      <name val="굴림"/>
      <family val="3"/>
      <charset val="129"/>
    </font>
    <font>
      <b/>
      <sz val="12"/>
      <color indexed="81"/>
      <name val="맑은 고딕"/>
      <family val="3"/>
      <charset val="129"/>
    </font>
    <font>
      <sz val="13"/>
      <color theme="0" tint="-0.499984740745262"/>
      <name val="굴림"/>
      <family val="3"/>
      <charset val="129"/>
    </font>
    <font>
      <sz val="14"/>
      <name val="바탕체"/>
      <family val="1"/>
      <charset val="129"/>
    </font>
    <font>
      <sz val="13"/>
      <color rgb="FF000000"/>
      <name val="굴림"/>
      <family val="3"/>
      <charset val="129"/>
    </font>
    <font>
      <b/>
      <sz val="11"/>
      <color rgb="FF002060"/>
      <name val="굴림"/>
      <family val="3"/>
      <charset val="129"/>
    </font>
    <font>
      <sz val="12"/>
      <color rgb="FF000000"/>
      <name val="굴림"/>
      <family val="3"/>
      <charset val="129"/>
    </font>
    <font>
      <sz val="12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2"/>
      <color theme="1" tint="0.499984740745262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rgb="FF000000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11" fillId="0" borderId="0" xfId="1" applyNumberFormat="1" applyFont="1">
      <alignment vertical="center"/>
    </xf>
    <xf numFmtId="176" fontId="11" fillId="0" borderId="0" xfId="4" applyNumberFormat="1" applyFont="1">
      <alignment vertical="center"/>
    </xf>
    <xf numFmtId="177" fontId="4" fillId="0" borderId="0" xfId="2" applyNumberFormat="1" applyFont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3" xfId="0" applyFont="1" applyBorder="1">
      <alignment vertical="center"/>
    </xf>
    <xf numFmtId="0" fontId="7" fillId="0" borderId="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20" fillId="0" borderId="0" xfId="1" applyFont="1">
      <alignment vertical="center"/>
    </xf>
    <xf numFmtId="0" fontId="21" fillId="0" borderId="0" xfId="0" applyFont="1">
      <alignment vertical="center"/>
    </xf>
    <xf numFmtId="0" fontId="13" fillId="6" borderId="2" xfId="1" applyFont="1" applyFill="1" applyBorder="1">
      <alignment vertical="center"/>
    </xf>
    <xf numFmtId="0" fontId="13" fillId="6" borderId="3" xfId="1" applyFont="1" applyFill="1" applyBorder="1">
      <alignment vertical="center"/>
    </xf>
    <xf numFmtId="0" fontId="10" fillId="6" borderId="3" xfId="1" applyFont="1" applyFill="1" applyBorder="1" applyAlignment="1">
      <alignment horizontal="center" vertical="center"/>
    </xf>
    <xf numFmtId="0" fontId="10" fillId="6" borderId="3" xfId="1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  <xf numFmtId="0" fontId="10" fillId="6" borderId="3" xfId="0" applyFont="1" applyFill="1" applyBorder="1">
      <alignment vertical="center"/>
    </xf>
    <xf numFmtId="0" fontId="10" fillId="6" borderId="13" xfId="0" applyFont="1" applyFill="1" applyBorder="1">
      <alignment vertical="center"/>
    </xf>
    <xf numFmtId="0" fontId="22" fillId="0" borderId="0" xfId="1" applyFont="1">
      <alignment vertical="center"/>
    </xf>
    <xf numFmtId="0" fontId="13" fillId="7" borderId="10" xfId="1" applyFont="1" applyFill="1" applyBorder="1">
      <alignment vertical="center"/>
    </xf>
    <xf numFmtId="0" fontId="13" fillId="7" borderId="11" xfId="1" applyFont="1" applyFill="1" applyBorder="1">
      <alignment vertical="center"/>
    </xf>
    <xf numFmtId="0" fontId="10" fillId="7" borderId="11" xfId="1" applyFont="1" applyFill="1" applyBorder="1" applyAlignment="1">
      <alignment horizontal="center" vertical="center"/>
    </xf>
    <xf numFmtId="0" fontId="10" fillId="7" borderId="11" xfId="1" applyFont="1" applyFill="1" applyBorder="1" applyAlignment="1">
      <alignment horizontal="left" vertical="center"/>
    </xf>
    <xf numFmtId="0" fontId="10" fillId="7" borderId="11" xfId="0" applyFont="1" applyFill="1" applyBorder="1" applyAlignment="1">
      <alignment horizontal="right" vertical="center"/>
    </xf>
    <xf numFmtId="0" fontId="10" fillId="7" borderId="11" xfId="1" applyFont="1" applyFill="1" applyBorder="1">
      <alignment vertical="center"/>
    </xf>
    <xf numFmtId="0" fontId="10" fillId="7" borderId="14" xfId="1" applyFont="1" applyFill="1" applyBorder="1">
      <alignment vertical="center"/>
    </xf>
    <xf numFmtId="0" fontId="13" fillId="6" borderId="5" xfId="1" applyFont="1" applyFill="1" applyBorder="1">
      <alignment vertical="center"/>
    </xf>
    <xf numFmtId="0" fontId="13" fillId="6" borderId="0" xfId="1" applyFont="1" applyFill="1">
      <alignment vertical="center"/>
    </xf>
    <xf numFmtId="0" fontId="10" fillId="6" borderId="0" xfId="1" applyFont="1" applyFill="1" applyAlignment="1">
      <alignment horizontal="center" vertical="center"/>
    </xf>
    <xf numFmtId="0" fontId="10" fillId="6" borderId="0" xfId="1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3" fillId="7" borderId="7" xfId="1" applyFont="1" applyFill="1" applyBorder="1">
      <alignment vertical="center"/>
    </xf>
    <xf numFmtId="0" fontId="13" fillId="7" borderId="8" xfId="1" applyFont="1" applyFill="1" applyBorder="1">
      <alignment vertical="center"/>
    </xf>
    <xf numFmtId="0" fontId="10" fillId="7" borderId="8" xfId="1" applyFont="1" applyFill="1" applyBorder="1" applyAlignment="1">
      <alignment horizontal="center" vertical="center"/>
    </xf>
    <xf numFmtId="0" fontId="10" fillId="7" borderId="8" xfId="1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left" vertical="center" wrapText="1"/>
    </xf>
    <xf numFmtId="0" fontId="10" fillId="7" borderId="16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176" fontId="7" fillId="5" borderId="1" xfId="0" applyNumberFormat="1" applyFont="1" applyFill="1" applyBorder="1">
      <alignment vertical="center"/>
    </xf>
    <xf numFmtId="41" fontId="7" fillId="4" borderId="1" xfId="2" applyFont="1" applyFill="1" applyBorder="1" applyAlignment="1">
      <alignment horizontal="center" vertical="center"/>
    </xf>
    <xf numFmtId="0" fontId="24" fillId="0" borderId="0" xfId="0" applyFont="1">
      <alignment vertical="center"/>
    </xf>
    <xf numFmtId="176" fontId="7" fillId="3" borderId="1" xfId="0" applyNumberFormat="1" applyFont="1" applyFill="1" applyBorder="1">
      <alignment vertical="center"/>
    </xf>
    <xf numFmtId="41" fontId="9" fillId="3" borderId="1" xfId="3" applyFont="1" applyFill="1" applyBorder="1" applyAlignment="1">
      <alignment horizontal="center" vertical="center"/>
    </xf>
    <xf numFmtId="176" fontId="8" fillId="0" borderId="1" xfId="0" applyNumberFormat="1" applyFont="1" applyBorder="1">
      <alignment vertical="center"/>
    </xf>
    <xf numFmtId="0" fontId="9" fillId="5" borderId="1" xfId="2" applyNumberFormat="1" applyFont="1" applyFill="1" applyBorder="1" applyAlignment="1">
      <alignment horizontal="center" vertical="center"/>
    </xf>
    <xf numFmtId="0" fontId="7" fillId="4" borderId="1" xfId="2" applyNumberFormat="1" applyFont="1" applyFill="1" applyBorder="1" applyAlignment="1">
      <alignment horizontal="center" vertical="center"/>
    </xf>
    <xf numFmtId="0" fontId="9" fillId="3" borderId="1" xfId="2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>
      <alignment horizontal="center" vertical="center"/>
    </xf>
    <xf numFmtId="41" fontId="13" fillId="0" borderId="5" xfId="5" applyFont="1" applyBorder="1" applyAlignment="1">
      <alignment horizontal="left" vertical="center"/>
    </xf>
    <xf numFmtId="0" fontId="13" fillId="0" borderId="2" xfId="1" applyFont="1" applyBorder="1">
      <alignment vertical="center"/>
    </xf>
    <xf numFmtId="0" fontId="10" fillId="0" borderId="3" xfId="1" applyFont="1" applyBorder="1" applyAlignment="1">
      <alignment horizontal="left" vertical="center"/>
    </xf>
    <xf numFmtId="41" fontId="10" fillId="0" borderId="3" xfId="5" applyFont="1" applyBorder="1" applyAlignment="1">
      <alignment horizontal="center" vertical="center"/>
    </xf>
    <xf numFmtId="0" fontId="16" fillId="0" borderId="3" xfId="0" applyFont="1" applyBorder="1">
      <alignment vertical="center"/>
    </xf>
    <xf numFmtId="41" fontId="13" fillId="0" borderId="7" xfId="5" applyFont="1" applyBorder="1" applyAlignment="1">
      <alignment horizontal="left" vertical="center"/>
    </xf>
    <xf numFmtId="0" fontId="7" fillId="0" borderId="8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7" fillId="0" borderId="8" xfId="1" applyFont="1" applyBorder="1" applyAlignment="1">
      <alignment horizontal="center" vertical="center"/>
    </xf>
    <xf numFmtId="0" fontId="28" fillId="0" borderId="4" xfId="0" applyFont="1" applyBorder="1" applyAlignment="1">
      <alignment horizontal="right" vertical="center"/>
    </xf>
    <xf numFmtId="0" fontId="28" fillId="0" borderId="6" xfId="0" applyFont="1" applyBorder="1" applyAlignment="1">
      <alignment horizontal="right" vertical="center"/>
    </xf>
    <xf numFmtId="0" fontId="13" fillId="0" borderId="0" xfId="5" applyNumberFormat="1" applyFont="1" applyBorder="1" applyAlignment="1">
      <alignment horizontal="left" vertical="center"/>
    </xf>
    <xf numFmtId="0" fontId="13" fillId="0" borderId="8" xfId="5" applyNumberFormat="1" applyFont="1" applyBorder="1" applyAlignment="1">
      <alignment horizontal="left" vertical="center"/>
    </xf>
    <xf numFmtId="0" fontId="13" fillId="0" borderId="3" xfId="1" applyFont="1" applyBorder="1">
      <alignment vertical="center"/>
    </xf>
    <xf numFmtId="0" fontId="7" fillId="0" borderId="8" xfId="0" applyFont="1" applyBorder="1" applyAlignment="1">
      <alignment horizontal="left" vertical="center"/>
    </xf>
    <xf numFmtId="0" fontId="28" fillId="0" borderId="9" xfId="0" applyFont="1" applyBorder="1" applyAlignment="1">
      <alignment horizontal="right" vertical="center"/>
    </xf>
    <xf numFmtId="41" fontId="7" fillId="4" borderId="1" xfId="2" quotePrefix="1" applyFont="1" applyFill="1" applyBorder="1" applyAlignment="1">
      <alignment horizontal="center" vertical="center"/>
    </xf>
    <xf numFmtId="41" fontId="12" fillId="5" borderId="1" xfId="3" applyFont="1" applyFill="1" applyBorder="1" applyAlignment="1">
      <alignment horizontal="center" vertical="center"/>
    </xf>
    <xf numFmtId="41" fontId="12" fillId="4" borderId="1" xfId="3" quotePrefix="1" applyFont="1" applyFill="1" applyBorder="1" applyAlignment="1">
      <alignment horizontal="center" vertical="center"/>
    </xf>
    <xf numFmtId="41" fontId="12" fillId="4" borderId="1" xfId="3" applyFont="1" applyFill="1" applyBorder="1" applyAlignment="1">
      <alignment horizontal="center" vertical="center"/>
    </xf>
    <xf numFmtId="41" fontId="12" fillId="3" borderId="1" xfId="3" applyFont="1" applyFill="1" applyBorder="1" applyAlignment="1">
      <alignment horizontal="center" vertical="center"/>
    </xf>
    <xf numFmtId="176" fontId="31" fillId="0" borderId="1" xfId="4" applyNumberFormat="1" applyFont="1" applyBorder="1">
      <alignment vertical="center"/>
    </xf>
    <xf numFmtId="0" fontId="28" fillId="0" borderId="0" xfId="0" applyFont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41" fontId="12" fillId="4" borderId="1" xfId="2" applyFont="1" applyFill="1" applyBorder="1" applyAlignment="1">
      <alignment horizontal="center" vertical="center"/>
    </xf>
    <xf numFmtId="41" fontId="9" fillId="2" borderId="1" xfId="2" applyFont="1" applyFill="1" applyBorder="1" applyAlignment="1">
      <alignment horizontal="center" vertical="center"/>
    </xf>
    <xf numFmtId="0" fontId="14" fillId="0" borderId="8" xfId="1" applyFont="1" applyBorder="1" applyAlignment="1">
      <alignment horizontal="right" vertical="center"/>
    </xf>
    <xf numFmtId="0" fontId="20" fillId="0" borderId="0" xfId="1" applyFont="1" applyAlignment="1">
      <alignment horizontal="right" vertical="center"/>
    </xf>
    <xf numFmtId="0" fontId="16" fillId="0" borderId="8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2" fillId="0" borderId="9" xfId="0" applyFont="1" applyBorder="1" applyAlignment="1">
      <alignment horizontal="right" vertical="center"/>
    </xf>
    <xf numFmtId="0" fontId="13" fillId="0" borderId="0" xfId="5" applyNumberFormat="1" applyFont="1" applyBorder="1" applyAlignment="1">
      <alignment horizontal="right" vertical="center"/>
    </xf>
    <xf numFmtId="0" fontId="13" fillId="0" borderId="8" xfId="5" applyNumberFormat="1" applyFont="1" applyBorder="1" applyAlignment="1">
      <alignment horizontal="right" vertical="center"/>
    </xf>
    <xf numFmtId="41" fontId="13" fillId="0" borderId="3" xfId="1" applyNumberFormat="1" applyFont="1" applyBorder="1">
      <alignment vertical="center"/>
    </xf>
    <xf numFmtId="0" fontId="24" fillId="0" borderId="9" xfId="0" applyFont="1" applyBorder="1" applyAlignment="1">
      <alignment horizontal="right" vertical="center"/>
    </xf>
    <xf numFmtId="41" fontId="13" fillId="0" borderId="0" xfId="5" applyFont="1" applyBorder="1" applyAlignment="1">
      <alignment horizontal="right" vertical="center"/>
    </xf>
    <xf numFmtId="41" fontId="13" fillId="0" borderId="8" xfId="5" applyFont="1" applyBorder="1" applyAlignment="1">
      <alignment horizontal="right" vertical="center"/>
    </xf>
    <xf numFmtId="10" fontId="23" fillId="0" borderId="0" xfId="6" applyNumberFormat="1" applyFont="1">
      <alignment vertical="center"/>
    </xf>
    <xf numFmtId="10" fontId="18" fillId="0" borderId="0" xfId="6" applyNumberFormat="1" applyFont="1">
      <alignment vertical="center"/>
    </xf>
    <xf numFmtId="10" fontId="21" fillId="0" borderId="0" xfId="6" applyNumberFormat="1" applyFont="1">
      <alignment vertical="center"/>
    </xf>
    <xf numFmtId="10" fontId="0" fillId="0" borderId="0" xfId="6" applyNumberFormat="1" applyFont="1">
      <alignment vertical="center"/>
    </xf>
    <xf numFmtId="10" fontId="6" fillId="0" borderId="0" xfId="6" applyNumberFormat="1" applyFont="1">
      <alignment vertical="center"/>
    </xf>
    <xf numFmtId="10" fontId="7" fillId="0" borderId="0" xfId="6" applyNumberFormat="1" applyFont="1">
      <alignment vertical="center"/>
    </xf>
    <xf numFmtId="0" fontId="8" fillId="0" borderId="1" xfId="0" applyFont="1" applyBorder="1">
      <alignment vertical="center"/>
    </xf>
    <xf numFmtId="3" fontId="8" fillId="0" borderId="1" xfId="0" applyNumberFormat="1" applyFont="1" applyBorder="1">
      <alignment vertical="center"/>
    </xf>
    <xf numFmtId="178" fontId="23" fillId="0" borderId="0" xfId="0" applyNumberFormat="1" applyFont="1">
      <alignment vertical="center"/>
    </xf>
    <xf numFmtId="3" fontId="34" fillId="0" borderId="1" xfId="0" applyNumberFormat="1" applyFont="1" applyBorder="1">
      <alignment vertical="center"/>
    </xf>
    <xf numFmtId="0" fontId="34" fillId="0" borderId="1" xfId="0" applyFont="1" applyBorder="1">
      <alignment vertical="center"/>
    </xf>
    <xf numFmtId="41" fontId="7" fillId="0" borderId="0" xfId="0" applyNumberFormat="1" applyFont="1">
      <alignment vertical="center"/>
    </xf>
    <xf numFmtId="179" fontId="23" fillId="0" borderId="0" xfId="0" applyNumberFormat="1" applyFont="1">
      <alignment vertical="center"/>
    </xf>
    <xf numFmtId="3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41" fontId="7" fillId="0" borderId="0" xfId="5" applyFont="1" applyBorder="1">
      <alignment vertical="center"/>
    </xf>
    <xf numFmtId="41" fontId="7" fillId="0" borderId="8" xfId="5" applyFont="1" applyBorder="1">
      <alignment vertical="center"/>
    </xf>
    <xf numFmtId="3" fontId="36" fillId="8" borderId="18" xfId="0" applyNumberFormat="1" applyFont="1" applyFill="1" applyBorder="1" applyAlignment="1">
      <alignment horizontal="right" vertical="center"/>
    </xf>
    <xf numFmtId="0" fontId="36" fillId="8" borderId="18" xfId="0" applyFont="1" applyFill="1" applyBorder="1" applyAlignment="1">
      <alignment horizontal="right" vertical="center"/>
    </xf>
    <xf numFmtId="41" fontId="9" fillId="4" borderId="1" xfId="2" applyFont="1" applyFill="1" applyBorder="1" applyAlignment="1">
      <alignment horizontal="center" vertical="center"/>
    </xf>
    <xf numFmtId="0" fontId="10" fillId="7" borderId="11" xfId="1" applyFont="1" applyFill="1" applyBorder="1" applyAlignment="1">
      <alignment horizontal="right" vertical="center"/>
    </xf>
    <xf numFmtId="0" fontId="13" fillId="6" borderId="3" xfId="1" applyFont="1" applyFill="1" applyBorder="1" applyAlignment="1">
      <alignment horizontal="left" vertical="center"/>
    </xf>
    <xf numFmtId="176" fontId="8" fillId="0" borderId="1" xfId="0" applyNumberFormat="1" applyFont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3" fontId="9" fillId="3" borderId="1" xfId="3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right" vertical="center"/>
    </xf>
    <xf numFmtId="41" fontId="32" fillId="0" borderId="1" xfId="3" applyFont="1" applyFill="1" applyBorder="1" applyAlignment="1">
      <alignment horizontal="center" vertical="center"/>
    </xf>
    <xf numFmtId="3" fontId="32" fillId="0" borderId="1" xfId="3" applyNumberFormat="1" applyFont="1" applyFill="1" applyBorder="1" applyAlignment="1">
      <alignment horizontal="right" vertical="center"/>
    </xf>
    <xf numFmtId="0" fontId="32" fillId="0" borderId="1" xfId="3" applyNumberFormat="1" applyFont="1" applyFill="1" applyBorder="1" applyAlignment="1">
      <alignment horizontal="right" vertical="center"/>
    </xf>
    <xf numFmtId="3" fontId="38" fillId="8" borderId="18" xfId="0" applyNumberFormat="1" applyFont="1" applyFill="1" applyBorder="1" applyAlignment="1">
      <alignment horizontal="right" vertical="center"/>
    </xf>
    <xf numFmtId="3" fontId="39" fillId="0" borderId="1" xfId="3" applyNumberFormat="1" applyFont="1" applyFill="1" applyBorder="1" applyAlignment="1">
      <alignment horizontal="right" vertical="center"/>
    </xf>
    <xf numFmtId="0" fontId="38" fillId="8" borderId="18" xfId="0" applyFont="1" applyFill="1" applyBorder="1" applyAlignment="1">
      <alignment horizontal="right" vertical="center"/>
    </xf>
    <xf numFmtId="0" fontId="39" fillId="0" borderId="1" xfId="3" applyNumberFormat="1" applyFont="1" applyFill="1" applyBorder="1" applyAlignment="1">
      <alignment horizontal="right" vertical="center"/>
    </xf>
    <xf numFmtId="41" fontId="13" fillId="0" borderId="8" xfId="5" applyFont="1" applyBorder="1" applyAlignment="1">
      <alignment horizontal="left" vertical="center"/>
    </xf>
    <xf numFmtId="41" fontId="7" fillId="0" borderId="0" xfId="5" applyFont="1" applyBorder="1" applyAlignment="1">
      <alignment vertical="center"/>
    </xf>
    <xf numFmtId="41" fontId="7" fillId="0" borderId="8" xfId="5" applyFont="1" applyBorder="1" applyAlignment="1">
      <alignment vertical="center"/>
    </xf>
    <xf numFmtId="41" fontId="10" fillId="0" borderId="0" xfId="5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6" fillId="0" borderId="0" xfId="0" applyFont="1">
      <alignment vertical="center"/>
    </xf>
    <xf numFmtId="176" fontId="40" fillId="5" borderId="1" xfId="0" applyNumberFormat="1" applyFont="1" applyFill="1" applyBorder="1">
      <alignment vertical="center"/>
    </xf>
    <xf numFmtId="41" fontId="41" fillId="5" borderId="1" xfId="3" applyFont="1" applyFill="1" applyBorder="1" applyAlignment="1">
      <alignment horizontal="center" vertical="center"/>
    </xf>
    <xf numFmtId="41" fontId="40" fillId="4" borderId="1" xfId="2" quotePrefix="1" applyFont="1" applyFill="1" applyBorder="1" applyAlignment="1">
      <alignment horizontal="center" vertical="center"/>
    </xf>
    <xf numFmtId="41" fontId="40" fillId="4" borderId="1" xfId="2" applyFont="1" applyFill="1" applyBorder="1" applyAlignment="1">
      <alignment horizontal="center" vertical="center"/>
    </xf>
    <xf numFmtId="41" fontId="42" fillId="4" borderId="1" xfId="2" applyFont="1" applyFill="1" applyBorder="1" applyAlignment="1">
      <alignment horizontal="center" vertical="center"/>
    </xf>
    <xf numFmtId="41" fontId="42" fillId="9" borderId="1" xfId="3" applyFont="1" applyFill="1" applyBorder="1" applyAlignment="1">
      <alignment horizontal="center" vertical="center"/>
    </xf>
    <xf numFmtId="3" fontId="42" fillId="9" borderId="1" xfId="3" applyNumberFormat="1" applyFont="1" applyFill="1" applyBorder="1" applyAlignment="1">
      <alignment horizontal="center" vertical="center"/>
    </xf>
    <xf numFmtId="3" fontId="43" fillId="9" borderId="18" xfId="0" applyNumberFormat="1" applyFont="1" applyFill="1" applyBorder="1" applyAlignment="1">
      <alignment horizontal="right" vertical="center"/>
    </xf>
    <xf numFmtId="3" fontId="10" fillId="6" borderId="3" xfId="1" applyNumberFormat="1" applyFont="1" applyFill="1" applyBorder="1" applyAlignment="1">
      <alignment horizontal="center" vertical="center"/>
    </xf>
    <xf numFmtId="3" fontId="10" fillId="7" borderId="11" xfId="1" applyNumberFormat="1" applyFont="1" applyFill="1" applyBorder="1" applyAlignment="1">
      <alignment horizontal="center" vertical="center"/>
    </xf>
    <xf numFmtId="3" fontId="44" fillId="8" borderId="18" xfId="0" applyNumberFormat="1" applyFont="1" applyFill="1" applyBorder="1" applyAlignment="1">
      <alignment horizontal="right" vertical="center"/>
    </xf>
    <xf numFmtId="0" fontId="44" fillId="8" borderId="18" xfId="0" applyFont="1" applyFill="1" applyBorder="1" applyAlignment="1">
      <alignment horizontal="right" vertical="center"/>
    </xf>
    <xf numFmtId="0" fontId="26" fillId="4" borderId="1" xfId="2" applyNumberFormat="1" applyFont="1" applyFill="1" applyBorder="1" applyAlignment="1">
      <alignment horizontal="center" vertical="center"/>
    </xf>
    <xf numFmtId="177" fontId="9" fillId="9" borderId="1" xfId="2" applyNumberFormat="1" applyFont="1" applyFill="1" applyBorder="1" applyAlignment="1">
      <alignment horizontal="center" vertical="center"/>
    </xf>
    <xf numFmtId="177" fontId="7" fillId="9" borderId="1" xfId="2" applyNumberFormat="1" applyFont="1" applyFill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9" fillId="0" borderId="0" xfId="1" applyFont="1">
      <alignment vertical="center"/>
    </xf>
    <xf numFmtId="0" fontId="35" fillId="0" borderId="0" xfId="1" applyFont="1" applyAlignment="1">
      <alignment horizontal="right" vertical="center"/>
    </xf>
    <xf numFmtId="0" fontId="9" fillId="2" borderId="1" xfId="2" applyNumberFormat="1" applyFont="1" applyFill="1" applyBorder="1" applyAlignment="1">
      <alignment horizontal="center" vertical="center"/>
    </xf>
    <xf numFmtId="41" fontId="9" fillId="2" borderId="1" xfId="2" applyFont="1" applyFill="1" applyBorder="1" applyAlignment="1">
      <alignment horizontal="center" vertical="center"/>
    </xf>
    <xf numFmtId="177" fontId="9" fillId="5" borderId="1" xfId="2" applyNumberFormat="1" applyFont="1" applyFill="1" applyBorder="1" applyAlignment="1">
      <alignment horizontal="center" vertical="center"/>
    </xf>
    <xf numFmtId="177" fontId="7" fillId="4" borderId="1" xfId="2" quotePrefix="1" applyNumberFormat="1" applyFont="1" applyFill="1" applyBorder="1" applyAlignment="1">
      <alignment horizontal="center" vertical="center"/>
    </xf>
    <xf numFmtId="177" fontId="7" fillId="4" borderId="1" xfId="2" applyNumberFormat="1" applyFont="1" applyFill="1" applyBorder="1" applyAlignment="1">
      <alignment horizontal="center" vertical="center"/>
    </xf>
    <xf numFmtId="177" fontId="9" fillId="0" borderId="1" xfId="2" applyNumberFormat="1" applyFont="1" applyBorder="1" applyAlignment="1">
      <alignment horizontal="center" vertical="center"/>
    </xf>
    <xf numFmtId="0" fontId="37" fillId="6" borderId="19" xfId="1" applyFont="1" applyFill="1" applyBorder="1" applyAlignment="1">
      <alignment horizontal="center" vertical="center"/>
    </xf>
    <xf numFmtId="0" fontId="37" fillId="6" borderId="20" xfId="1" applyFont="1" applyFill="1" applyBorder="1" applyAlignment="1">
      <alignment horizontal="center" vertical="center"/>
    </xf>
    <xf numFmtId="0" fontId="26" fillId="6" borderId="6" xfId="1" applyFont="1" applyFill="1" applyBorder="1" applyAlignment="1">
      <alignment horizontal="left" vertical="center"/>
    </xf>
    <xf numFmtId="0" fontId="26" fillId="6" borderId="9" xfId="1" applyFont="1" applyFill="1" applyBorder="1" applyAlignment="1">
      <alignment horizontal="left" vertical="center"/>
    </xf>
    <xf numFmtId="0" fontId="37" fillId="7" borderId="7" xfId="1" applyFont="1" applyFill="1" applyBorder="1" applyAlignment="1">
      <alignment horizontal="left" vertical="center"/>
    </xf>
    <xf numFmtId="0" fontId="37" fillId="7" borderId="8" xfId="1" applyFont="1" applyFill="1" applyBorder="1" applyAlignment="1">
      <alignment horizontal="left" vertical="center"/>
    </xf>
    <xf numFmtId="177" fontId="9" fillId="0" borderId="1" xfId="5" applyNumberFormat="1" applyFont="1" applyBorder="1" applyAlignment="1">
      <alignment horizontal="center" vertical="center"/>
    </xf>
    <xf numFmtId="0" fontId="25" fillId="0" borderId="17" xfId="2" applyNumberFormat="1" applyFont="1" applyFill="1" applyBorder="1" applyAlignment="1">
      <alignment horizontal="left" vertical="center" wrapText="1"/>
    </xf>
    <xf numFmtId="0" fontId="14" fillId="0" borderId="0" xfId="1" applyFont="1" applyAlignment="1">
      <alignment horizontal="right" vertical="center"/>
    </xf>
    <xf numFmtId="0" fontId="26" fillId="6" borderId="4" xfId="1" applyFont="1" applyFill="1" applyBorder="1" applyAlignment="1">
      <alignment horizontal="left" vertical="center"/>
    </xf>
    <xf numFmtId="0" fontId="26" fillId="6" borderId="12" xfId="1" applyFont="1" applyFill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3" fillId="0" borderId="3" xfId="1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4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16" fillId="6" borderId="4" xfId="1" applyFont="1" applyFill="1" applyBorder="1" applyAlignment="1">
      <alignment horizontal="left" vertical="center"/>
    </xf>
    <xf numFmtId="0" fontId="16" fillId="6" borderId="12" xfId="1" applyFont="1" applyFill="1" applyBorder="1" applyAlignment="1">
      <alignment horizontal="left" vertical="center"/>
    </xf>
    <xf numFmtId="177" fontId="9" fillId="3" borderId="1" xfId="2" applyNumberFormat="1" applyFont="1" applyFill="1" applyBorder="1" applyAlignment="1">
      <alignment horizontal="center" vertical="center"/>
    </xf>
    <xf numFmtId="177" fontId="7" fillId="3" borderId="1" xfId="2" applyNumberFormat="1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16" fillId="6" borderId="6" xfId="1" applyFont="1" applyFill="1" applyBorder="1" applyAlignment="1">
      <alignment horizontal="left" vertical="center"/>
    </xf>
    <xf numFmtId="0" fontId="16" fillId="6" borderId="9" xfId="1" applyFont="1" applyFill="1" applyBorder="1" applyAlignment="1">
      <alignment horizontal="left" vertical="center"/>
    </xf>
    <xf numFmtId="3" fontId="23" fillId="0" borderId="0" xfId="0" applyNumberFormat="1" applyFont="1">
      <alignment vertical="center"/>
    </xf>
  </cellXfs>
  <cellStyles count="7">
    <cellStyle name="백분율" xfId="6" builtinId="5"/>
    <cellStyle name="쉼표 [0]" xfId="5" builtinId="6"/>
    <cellStyle name="쉼표 [0] 2" xfId="3" xr:uid="{00000000-0005-0000-0000-000002000000}"/>
    <cellStyle name="쉼표 [0] 3" xfId="2" xr:uid="{00000000-0005-0000-0000-000003000000}"/>
    <cellStyle name="표준" xfId="0" builtinId="0"/>
    <cellStyle name="표준 2" xfId="4" xr:uid="{00000000-0005-0000-0000-000005000000}"/>
    <cellStyle name="표준 3" xfId="1" xr:uid="{00000000-0005-0000-0000-000006000000}"/>
  </cellStyles>
  <dxfs count="273"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  <dxf>
      <font>
        <color rgb="FF9C0006"/>
      </font>
    </dxf>
    <dxf>
      <font>
        <color rgb="FF0000CC"/>
      </font>
    </dxf>
    <dxf>
      <font>
        <color rgb="FFFF0000"/>
      </font>
    </dxf>
  </dxfs>
  <tableStyles count="0" defaultTableStyle="TableStyleMedium2" defaultPivotStyle="PivotStyleLight16"/>
  <colors>
    <mruColors>
      <color rgb="FF0000CC"/>
      <color rgb="FFFFFF00"/>
      <color rgb="FFFFFF99"/>
      <color rgb="FFC0C7DA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46"/>
  <sheetViews>
    <sheetView tabSelected="1" view="pageBreakPreview" zoomScale="70" zoomScaleNormal="70" zoomScaleSheetLayoutView="70" workbookViewId="0">
      <selection activeCell="O6" sqref="O6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  <col min="15" max="15" width="12.09765625" customWidth="1"/>
    <col min="16" max="16" width="12.8984375" customWidth="1"/>
  </cols>
  <sheetData>
    <row r="1" spans="2:16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6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6" s="14" customFormat="1" ht="29.25" customHeight="1">
      <c r="B3" s="148" t="s">
        <v>646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6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6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  <c r="O5" s="44" t="s">
        <v>653</v>
      </c>
    </row>
    <row r="6" spans="2:16" s="44" customFormat="1" ht="22.5" customHeight="1">
      <c r="B6" s="51" t="s">
        <v>8</v>
      </c>
      <c r="C6" s="132">
        <f t="shared" ref="C6:G6" si="0">C7+C8</f>
        <v>136967</v>
      </c>
      <c r="D6" s="132">
        <f t="shared" si="0"/>
        <v>291372</v>
      </c>
      <c r="E6" s="132">
        <f t="shared" si="0"/>
        <v>144053</v>
      </c>
      <c r="F6" s="132">
        <f t="shared" si="0"/>
        <v>147319</v>
      </c>
      <c r="G6" s="132">
        <f t="shared" si="0"/>
        <v>136988</v>
      </c>
      <c r="H6" s="132">
        <f>H7+H8</f>
        <v>291319</v>
      </c>
      <c r="I6" s="152">
        <f>C6-G6</f>
        <v>-21</v>
      </c>
      <c r="J6" s="152"/>
      <c r="K6" s="152">
        <f>D6-H6</f>
        <v>53</v>
      </c>
      <c r="L6" s="152"/>
      <c r="M6" s="93"/>
      <c r="O6" s="44" t="s">
        <v>654</v>
      </c>
      <c r="P6" s="194">
        <f>SUM(D30)</f>
        <v>33473</v>
      </c>
    </row>
    <row r="7" spans="2:16" s="44" customFormat="1" ht="22.5" customHeight="1">
      <c r="B7" s="144" t="s">
        <v>49</v>
      </c>
      <c r="C7" s="134">
        <v>0</v>
      </c>
      <c r="D7" s="135">
        <f>E7+F7</f>
        <v>5386</v>
      </c>
      <c r="E7" s="136">
        <v>2855</v>
      </c>
      <c r="F7" s="136">
        <v>2531</v>
      </c>
      <c r="G7" s="134">
        <v>0</v>
      </c>
      <c r="H7" s="135">
        <v>5195</v>
      </c>
      <c r="I7" s="153" t="s">
        <v>54</v>
      </c>
      <c r="J7" s="154"/>
      <c r="K7" s="154">
        <f>D7-H7</f>
        <v>191</v>
      </c>
      <c r="L7" s="154"/>
      <c r="M7" s="105"/>
      <c r="O7" s="44" t="s">
        <v>655</v>
      </c>
      <c r="P7" s="194">
        <f>SUM(D27:D29)</f>
        <v>21164</v>
      </c>
    </row>
    <row r="8" spans="2:16" s="44" customFormat="1" ht="22.5" customHeight="1">
      <c r="B8" s="53" t="s">
        <v>9</v>
      </c>
      <c r="C8" s="137">
        <f>SUM(C9:C33)</f>
        <v>136967</v>
      </c>
      <c r="D8" s="137">
        <f>E8+F8</f>
        <v>285986</v>
      </c>
      <c r="E8" s="137">
        <f>SUM(E9:E33)</f>
        <v>141198</v>
      </c>
      <c r="F8" s="137">
        <f>SUM(F9:F33)</f>
        <v>144788</v>
      </c>
      <c r="G8" s="137">
        <f>SUM(G9:G33)</f>
        <v>136988</v>
      </c>
      <c r="H8" s="137">
        <f>SUM(H9:H33)</f>
        <v>286124</v>
      </c>
      <c r="I8" s="145">
        <f t="shared" ref="I8:I33" si="1">C8-G8</f>
        <v>-21</v>
      </c>
      <c r="J8" s="145"/>
      <c r="K8" s="146">
        <f>D8-H8</f>
        <v>-138</v>
      </c>
      <c r="L8" s="146"/>
      <c r="O8" s="44" t="s">
        <v>656</v>
      </c>
      <c r="P8" s="194">
        <f>SUM(D31)</f>
        <v>47164</v>
      </c>
    </row>
    <row r="9" spans="2:16" s="44" customFormat="1" ht="22.5" customHeight="1">
      <c r="B9" s="54" t="s">
        <v>10</v>
      </c>
      <c r="C9" s="142">
        <v>3667</v>
      </c>
      <c r="D9" s="142">
        <v>7174</v>
      </c>
      <c r="E9" s="142">
        <v>3607</v>
      </c>
      <c r="F9" s="142">
        <v>3567</v>
      </c>
      <c r="G9" s="142">
        <v>3681</v>
      </c>
      <c r="H9" s="142">
        <v>7207</v>
      </c>
      <c r="I9" s="155">
        <f>C9-G9</f>
        <v>-14</v>
      </c>
      <c r="J9" s="155"/>
      <c r="K9" s="155">
        <f t="shared" ref="K9:K33" si="2">D9-H9</f>
        <v>-33</v>
      </c>
      <c r="L9" s="155"/>
      <c r="O9" s="44" t="s">
        <v>657</v>
      </c>
      <c r="P9" s="194">
        <f>SUM(D24:D26)</f>
        <v>44926</v>
      </c>
    </row>
    <row r="10" spans="2:16" s="44" customFormat="1" ht="22.5" customHeight="1">
      <c r="B10" s="54" t="s">
        <v>33</v>
      </c>
      <c r="C10" s="142">
        <v>8168</v>
      </c>
      <c r="D10" s="142">
        <v>19104</v>
      </c>
      <c r="E10" s="142">
        <v>9407</v>
      </c>
      <c r="F10" s="142">
        <v>9697</v>
      </c>
      <c r="G10" s="142">
        <v>8156</v>
      </c>
      <c r="H10" s="142">
        <v>19082</v>
      </c>
      <c r="I10" s="155">
        <f t="shared" si="1"/>
        <v>12</v>
      </c>
      <c r="J10" s="155"/>
      <c r="K10" s="155">
        <f t="shared" si="2"/>
        <v>22</v>
      </c>
      <c r="L10" s="155"/>
      <c r="O10" s="44" t="s">
        <v>658</v>
      </c>
      <c r="P10" s="194">
        <f>SUM(D13)</f>
        <v>16809</v>
      </c>
    </row>
    <row r="11" spans="2:16" s="44" customFormat="1" ht="22.5" customHeight="1">
      <c r="B11" s="54" t="s">
        <v>11</v>
      </c>
      <c r="C11" s="143">
        <v>763</v>
      </c>
      <c r="D11" s="142">
        <v>1360</v>
      </c>
      <c r="E11" s="143">
        <v>736</v>
      </c>
      <c r="F11" s="143">
        <v>624</v>
      </c>
      <c r="G11" s="143">
        <v>768</v>
      </c>
      <c r="H11" s="142">
        <v>1368</v>
      </c>
      <c r="I11" s="155">
        <f t="shared" si="1"/>
        <v>-5</v>
      </c>
      <c r="J11" s="155"/>
      <c r="K11" s="155">
        <f t="shared" si="2"/>
        <v>-8</v>
      </c>
      <c r="L11" s="155"/>
      <c r="O11" s="44" t="s">
        <v>659</v>
      </c>
      <c r="P11" s="194">
        <f>SUM(D19)</f>
        <v>8894</v>
      </c>
    </row>
    <row r="12" spans="2:16" s="44" customFormat="1" ht="22.5" customHeight="1">
      <c r="B12" s="54" t="s">
        <v>12</v>
      </c>
      <c r="C12" s="142">
        <v>1222</v>
      </c>
      <c r="D12" s="142">
        <v>2545</v>
      </c>
      <c r="E12" s="142">
        <v>1329</v>
      </c>
      <c r="F12" s="142">
        <v>1216</v>
      </c>
      <c r="G12" s="142">
        <v>1218</v>
      </c>
      <c r="H12" s="142">
        <v>2546</v>
      </c>
      <c r="I12" s="155">
        <f t="shared" si="1"/>
        <v>4</v>
      </c>
      <c r="J12" s="155"/>
      <c r="K12" s="155">
        <f t="shared" si="2"/>
        <v>-1</v>
      </c>
      <c r="L12" s="155"/>
      <c r="O12" s="44" t="s">
        <v>660</v>
      </c>
      <c r="P12" s="194">
        <f>SUM(D12)</f>
        <v>2545</v>
      </c>
    </row>
    <row r="13" spans="2:16" s="44" customFormat="1" ht="22.5" customHeight="1">
      <c r="B13" s="54" t="s">
        <v>13</v>
      </c>
      <c r="C13" s="142">
        <v>7968</v>
      </c>
      <c r="D13" s="142">
        <v>16809</v>
      </c>
      <c r="E13" s="142">
        <v>8406</v>
      </c>
      <c r="F13" s="142">
        <v>8403</v>
      </c>
      <c r="G13" s="142">
        <v>7896</v>
      </c>
      <c r="H13" s="142">
        <v>16637</v>
      </c>
      <c r="I13" s="155">
        <f t="shared" si="1"/>
        <v>72</v>
      </c>
      <c r="J13" s="155"/>
      <c r="K13" s="155">
        <f t="shared" si="2"/>
        <v>172</v>
      </c>
      <c r="L13" s="155"/>
      <c r="O13" s="44" t="s">
        <v>661</v>
      </c>
      <c r="P13" s="194">
        <f>SUM(D19)</f>
        <v>8894</v>
      </c>
    </row>
    <row r="14" spans="2:16" s="44" customFormat="1" ht="22.5" customHeight="1">
      <c r="B14" s="54" t="s">
        <v>32</v>
      </c>
      <c r="C14" s="143">
        <v>656</v>
      </c>
      <c r="D14" s="142">
        <v>1053</v>
      </c>
      <c r="E14" s="143">
        <v>567</v>
      </c>
      <c r="F14" s="143">
        <v>486</v>
      </c>
      <c r="G14" s="143">
        <v>654</v>
      </c>
      <c r="H14" s="142">
        <v>1050</v>
      </c>
      <c r="I14" s="155">
        <f t="shared" si="1"/>
        <v>2</v>
      </c>
      <c r="J14" s="155"/>
      <c r="K14" s="155">
        <f t="shared" si="2"/>
        <v>3</v>
      </c>
      <c r="L14" s="155"/>
      <c r="O14" s="44" t="s">
        <v>662</v>
      </c>
      <c r="P14" s="194">
        <f>SUM(D15)</f>
        <v>3270</v>
      </c>
    </row>
    <row r="15" spans="2:16" s="44" customFormat="1" ht="22.5" customHeight="1">
      <c r="B15" s="54" t="s">
        <v>14</v>
      </c>
      <c r="C15" s="142">
        <v>1935</v>
      </c>
      <c r="D15" s="142">
        <v>3270</v>
      </c>
      <c r="E15" s="142">
        <v>1709</v>
      </c>
      <c r="F15" s="142">
        <v>1561</v>
      </c>
      <c r="G15" s="142">
        <v>1951</v>
      </c>
      <c r="H15" s="142">
        <v>3293</v>
      </c>
      <c r="I15" s="155">
        <f t="shared" si="1"/>
        <v>-16</v>
      </c>
      <c r="J15" s="155"/>
      <c r="K15" s="155">
        <f t="shared" si="2"/>
        <v>-23</v>
      </c>
      <c r="L15" s="155"/>
      <c r="O15" s="44" t="s">
        <v>663</v>
      </c>
      <c r="P15" s="194">
        <f>SUM(D17)</f>
        <v>2363</v>
      </c>
    </row>
    <row r="16" spans="2:16" s="44" customFormat="1" ht="22.5" customHeight="1">
      <c r="B16" s="54" t="s">
        <v>34</v>
      </c>
      <c r="C16" s="142">
        <v>1980</v>
      </c>
      <c r="D16" s="142">
        <v>3609</v>
      </c>
      <c r="E16" s="142">
        <v>1861</v>
      </c>
      <c r="F16" s="142">
        <v>1748</v>
      </c>
      <c r="G16" s="142">
        <v>1981</v>
      </c>
      <c r="H16" s="142">
        <v>3619</v>
      </c>
      <c r="I16" s="155">
        <f t="shared" si="1"/>
        <v>-1</v>
      </c>
      <c r="J16" s="155"/>
      <c r="K16" s="155">
        <f t="shared" si="2"/>
        <v>-10</v>
      </c>
      <c r="L16" s="155"/>
      <c r="O16" s="44" t="s">
        <v>664</v>
      </c>
      <c r="P16" s="194">
        <f>SUM(D10)</f>
        <v>19104</v>
      </c>
    </row>
    <row r="17" spans="2:16" s="44" customFormat="1" ht="22.5" customHeight="1">
      <c r="B17" s="54" t="s">
        <v>15</v>
      </c>
      <c r="C17" s="142">
        <v>1389</v>
      </c>
      <c r="D17" s="142">
        <v>2363</v>
      </c>
      <c r="E17" s="142">
        <v>1175</v>
      </c>
      <c r="F17" s="142">
        <v>1188</v>
      </c>
      <c r="G17" s="142">
        <v>1389</v>
      </c>
      <c r="H17" s="142">
        <v>2373</v>
      </c>
      <c r="I17" s="155">
        <f t="shared" si="1"/>
        <v>0</v>
      </c>
      <c r="J17" s="155"/>
      <c r="K17" s="155">
        <f t="shared" si="2"/>
        <v>-10</v>
      </c>
      <c r="L17" s="155"/>
      <c r="O17" s="44" t="s">
        <v>665</v>
      </c>
      <c r="P17" s="194">
        <f>SUM(D16)</f>
        <v>3609</v>
      </c>
    </row>
    <row r="18" spans="2:16" s="44" customFormat="1" ht="22.5" customHeight="1">
      <c r="B18" s="54" t="s">
        <v>16</v>
      </c>
      <c r="C18" s="143">
        <v>620</v>
      </c>
      <c r="D18" s="143">
        <v>947</v>
      </c>
      <c r="E18" s="143">
        <v>539</v>
      </c>
      <c r="F18" s="143">
        <v>408</v>
      </c>
      <c r="G18" s="143">
        <v>620</v>
      </c>
      <c r="H18" s="143">
        <v>950</v>
      </c>
      <c r="I18" s="155">
        <f t="shared" si="1"/>
        <v>0</v>
      </c>
      <c r="J18" s="155"/>
      <c r="K18" s="155">
        <f t="shared" si="2"/>
        <v>-3</v>
      </c>
      <c r="L18" s="155"/>
      <c r="O18" s="44" t="s">
        <v>668</v>
      </c>
      <c r="P18" s="194">
        <f>SUM(D33)</f>
        <v>25607</v>
      </c>
    </row>
    <row r="19" spans="2:16" s="44" customFormat="1" ht="22.5" customHeight="1">
      <c r="B19" s="54" t="s">
        <v>661</v>
      </c>
      <c r="C19" s="142">
        <v>4184</v>
      </c>
      <c r="D19" s="142">
        <v>8894</v>
      </c>
      <c r="E19" s="142">
        <v>4307</v>
      </c>
      <c r="F19" s="142">
        <v>4587</v>
      </c>
      <c r="G19" s="142">
        <v>4192</v>
      </c>
      <c r="H19" s="142">
        <v>8923</v>
      </c>
      <c r="I19" s="155">
        <f t="shared" si="1"/>
        <v>-8</v>
      </c>
      <c r="J19" s="155"/>
      <c r="K19" s="155">
        <f t="shared" si="2"/>
        <v>-29</v>
      </c>
      <c r="L19" s="155"/>
      <c r="O19" s="44" t="s">
        <v>666</v>
      </c>
      <c r="P19" s="194">
        <f>SUM(D22)</f>
        <v>5429</v>
      </c>
    </row>
    <row r="20" spans="2:16" s="44" customFormat="1" ht="22.5" customHeight="1">
      <c r="B20" s="54" t="s">
        <v>35</v>
      </c>
      <c r="C20" s="142">
        <v>2719</v>
      </c>
      <c r="D20" s="142">
        <v>3872</v>
      </c>
      <c r="E20" s="142">
        <v>2032</v>
      </c>
      <c r="F20" s="142">
        <v>1840</v>
      </c>
      <c r="G20" s="142">
        <v>2721</v>
      </c>
      <c r="H20" s="142">
        <v>3868</v>
      </c>
      <c r="I20" s="155">
        <f t="shared" si="1"/>
        <v>-2</v>
      </c>
      <c r="J20" s="155"/>
      <c r="K20" s="155">
        <f t="shared" si="2"/>
        <v>4</v>
      </c>
      <c r="L20" s="155"/>
      <c r="O20" s="44" t="s">
        <v>667</v>
      </c>
      <c r="P20" s="194">
        <f>SUM(D32)</f>
        <v>25589</v>
      </c>
    </row>
    <row r="21" spans="2:16" s="44" customFormat="1" ht="22.5" customHeight="1">
      <c r="B21" s="54" t="s">
        <v>18</v>
      </c>
      <c r="C21" s="142">
        <v>1580</v>
      </c>
      <c r="D21" s="142">
        <v>2533</v>
      </c>
      <c r="E21" s="142">
        <v>1259</v>
      </c>
      <c r="F21" s="142">
        <v>1274</v>
      </c>
      <c r="G21" s="142">
        <v>1579</v>
      </c>
      <c r="H21" s="142">
        <v>2535</v>
      </c>
      <c r="I21" s="155">
        <f t="shared" si="1"/>
        <v>1</v>
      </c>
      <c r="J21" s="155"/>
      <c r="K21" s="155">
        <f t="shared" si="2"/>
        <v>-2</v>
      </c>
      <c r="L21" s="155"/>
      <c r="O21" s="44" t="s">
        <v>669</v>
      </c>
      <c r="P21" s="194">
        <f>SUM(D21)</f>
        <v>2533</v>
      </c>
    </row>
    <row r="22" spans="2:16" s="44" customFormat="1" ht="22.5" customHeight="1">
      <c r="B22" s="54" t="s">
        <v>19</v>
      </c>
      <c r="C22" s="142">
        <v>2426</v>
      </c>
      <c r="D22" s="142">
        <v>5429</v>
      </c>
      <c r="E22" s="142">
        <v>2661</v>
      </c>
      <c r="F22" s="142">
        <v>2768</v>
      </c>
      <c r="G22" s="142">
        <v>2426</v>
      </c>
      <c r="H22" s="142">
        <v>5416</v>
      </c>
      <c r="I22" s="155">
        <f t="shared" si="1"/>
        <v>0</v>
      </c>
      <c r="J22" s="155"/>
      <c r="K22" s="155">
        <f t="shared" si="2"/>
        <v>13</v>
      </c>
      <c r="L22" s="155"/>
    </row>
    <row r="23" spans="2:16" s="44" customFormat="1" ht="22.5" customHeight="1">
      <c r="B23" s="54" t="s">
        <v>20</v>
      </c>
      <c r="C23" s="142">
        <v>4542</v>
      </c>
      <c r="D23" s="142">
        <v>9101</v>
      </c>
      <c r="E23" s="142">
        <v>4573</v>
      </c>
      <c r="F23" s="142">
        <v>4528</v>
      </c>
      <c r="G23" s="142">
        <v>4543</v>
      </c>
      <c r="H23" s="142">
        <v>9105</v>
      </c>
      <c r="I23" s="155">
        <f t="shared" si="1"/>
        <v>-1</v>
      </c>
      <c r="J23" s="155"/>
      <c r="K23" s="155">
        <f t="shared" si="2"/>
        <v>-4</v>
      </c>
      <c r="L23" s="155"/>
    </row>
    <row r="24" spans="2:16" s="44" customFormat="1" ht="22.5" customHeight="1">
      <c r="B24" s="54" t="s">
        <v>21</v>
      </c>
      <c r="C24" s="142">
        <v>6387</v>
      </c>
      <c r="D24" s="142">
        <v>11266</v>
      </c>
      <c r="E24" s="142">
        <v>5612</v>
      </c>
      <c r="F24" s="142">
        <v>5654</v>
      </c>
      <c r="G24" s="142">
        <v>6392</v>
      </c>
      <c r="H24" s="142">
        <v>11258</v>
      </c>
      <c r="I24" s="155">
        <f t="shared" si="1"/>
        <v>-5</v>
      </c>
      <c r="J24" s="155"/>
      <c r="K24" s="155">
        <f t="shared" si="2"/>
        <v>8</v>
      </c>
      <c r="L24" s="155"/>
    </row>
    <row r="25" spans="2:16" s="44" customFormat="1" ht="22.5" customHeight="1">
      <c r="B25" s="54" t="s">
        <v>22</v>
      </c>
      <c r="C25" s="142">
        <v>6389</v>
      </c>
      <c r="D25" s="142">
        <v>14017</v>
      </c>
      <c r="E25" s="142">
        <v>6661</v>
      </c>
      <c r="F25" s="142">
        <v>7356</v>
      </c>
      <c r="G25" s="142">
        <v>6385</v>
      </c>
      <c r="H25" s="142">
        <v>14028</v>
      </c>
      <c r="I25" s="155">
        <f t="shared" si="1"/>
        <v>4</v>
      </c>
      <c r="J25" s="155"/>
      <c r="K25" s="155">
        <f t="shared" si="2"/>
        <v>-11</v>
      </c>
      <c r="L25" s="155"/>
    </row>
    <row r="26" spans="2:16" s="44" customFormat="1" ht="22.5" customHeight="1">
      <c r="B26" s="54" t="s">
        <v>23</v>
      </c>
      <c r="C26" s="142">
        <v>9000</v>
      </c>
      <c r="D26" s="142">
        <v>19643</v>
      </c>
      <c r="E26" s="142">
        <v>9325</v>
      </c>
      <c r="F26" s="142">
        <v>10318</v>
      </c>
      <c r="G26" s="142">
        <v>9006</v>
      </c>
      <c r="H26" s="142">
        <v>19648</v>
      </c>
      <c r="I26" s="155">
        <f t="shared" si="1"/>
        <v>-6</v>
      </c>
      <c r="J26" s="155"/>
      <c r="K26" s="155">
        <f t="shared" si="2"/>
        <v>-5</v>
      </c>
      <c r="L26" s="155"/>
    </row>
    <row r="27" spans="2:16" s="44" customFormat="1" ht="22.5" customHeight="1">
      <c r="B27" s="54" t="s">
        <v>24</v>
      </c>
      <c r="C27" s="142">
        <v>1934</v>
      </c>
      <c r="D27" s="142">
        <v>4073</v>
      </c>
      <c r="E27" s="142">
        <v>2036</v>
      </c>
      <c r="F27" s="142">
        <v>2037</v>
      </c>
      <c r="G27" s="142">
        <v>1937</v>
      </c>
      <c r="H27" s="142">
        <v>4081</v>
      </c>
      <c r="I27" s="155">
        <f t="shared" si="1"/>
        <v>-3</v>
      </c>
      <c r="J27" s="155"/>
      <c r="K27" s="155">
        <f t="shared" si="2"/>
        <v>-8</v>
      </c>
      <c r="L27" s="155"/>
    </row>
    <row r="28" spans="2:16" s="44" customFormat="1" ht="22.5" customHeight="1">
      <c r="B28" s="54" t="s">
        <v>25</v>
      </c>
      <c r="C28" s="142">
        <v>8812</v>
      </c>
      <c r="D28" s="142">
        <v>12670</v>
      </c>
      <c r="E28" s="142">
        <v>6867</v>
      </c>
      <c r="F28" s="142">
        <v>5803</v>
      </c>
      <c r="G28" s="142">
        <v>8811</v>
      </c>
      <c r="H28" s="142">
        <v>12674</v>
      </c>
      <c r="I28" s="155">
        <f t="shared" si="1"/>
        <v>1</v>
      </c>
      <c r="J28" s="155"/>
      <c r="K28" s="155">
        <f t="shared" si="2"/>
        <v>-4</v>
      </c>
      <c r="L28" s="155"/>
    </row>
    <row r="29" spans="2:16" s="44" customFormat="1" ht="22.5" customHeight="1">
      <c r="B29" s="54" t="s">
        <v>26</v>
      </c>
      <c r="C29" s="142">
        <v>2890</v>
      </c>
      <c r="D29" s="142">
        <v>4421</v>
      </c>
      <c r="E29" s="142">
        <v>2243</v>
      </c>
      <c r="F29" s="142">
        <v>2178</v>
      </c>
      <c r="G29" s="142">
        <v>2907</v>
      </c>
      <c r="H29" s="142">
        <v>4448</v>
      </c>
      <c r="I29" s="155">
        <f t="shared" si="1"/>
        <v>-17</v>
      </c>
      <c r="J29" s="155"/>
      <c r="K29" s="155">
        <f t="shared" si="2"/>
        <v>-27</v>
      </c>
      <c r="L29" s="155"/>
    </row>
    <row r="30" spans="2:16" s="44" customFormat="1" ht="22.5" customHeight="1">
      <c r="B30" s="54" t="s">
        <v>27</v>
      </c>
      <c r="C30" s="142">
        <v>15467</v>
      </c>
      <c r="D30" s="142">
        <v>33473</v>
      </c>
      <c r="E30" s="142">
        <v>16554</v>
      </c>
      <c r="F30" s="142">
        <v>16919</v>
      </c>
      <c r="G30" s="142">
        <v>15485</v>
      </c>
      <c r="H30" s="142">
        <v>33571</v>
      </c>
      <c r="I30" s="155">
        <f t="shared" si="1"/>
        <v>-18</v>
      </c>
      <c r="J30" s="155"/>
      <c r="K30" s="155">
        <f t="shared" si="2"/>
        <v>-98</v>
      </c>
      <c r="L30" s="155"/>
    </row>
    <row r="31" spans="2:16" s="44" customFormat="1" ht="22.5" customHeight="1">
      <c r="B31" s="54" t="s">
        <v>28</v>
      </c>
      <c r="C31" s="142">
        <v>20164</v>
      </c>
      <c r="D31" s="142">
        <v>47164</v>
      </c>
      <c r="E31" s="142">
        <v>22559</v>
      </c>
      <c r="F31" s="142">
        <v>24605</v>
      </c>
      <c r="G31" s="142">
        <v>20154</v>
      </c>
      <c r="H31" s="142">
        <v>47197</v>
      </c>
      <c r="I31" s="162">
        <f t="shared" si="1"/>
        <v>10</v>
      </c>
      <c r="J31" s="162"/>
      <c r="K31" s="155">
        <f t="shared" si="2"/>
        <v>-33</v>
      </c>
      <c r="L31" s="155"/>
    </row>
    <row r="32" spans="2:16" s="44" customFormat="1" ht="22.5" customHeight="1">
      <c r="B32" s="54" t="s">
        <v>29</v>
      </c>
      <c r="C32" s="142">
        <v>11055</v>
      </c>
      <c r="D32" s="142">
        <v>25589</v>
      </c>
      <c r="E32" s="142">
        <v>12415</v>
      </c>
      <c r="F32" s="142">
        <v>13174</v>
      </c>
      <c r="G32" s="142">
        <v>11066</v>
      </c>
      <c r="H32" s="142">
        <v>25606</v>
      </c>
      <c r="I32" s="155">
        <f t="shared" si="1"/>
        <v>-11</v>
      </c>
      <c r="J32" s="155"/>
      <c r="K32" s="155">
        <f t="shared" si="2"/>
        <v>-17</v>
      </c>
      <c r="L32" s="155"/>
    </row>
    <row r="33" spans="2:14" s="44" customFormat="1" ht="22.5" customHeight="1">
      <c r="B33" s="54" t="s">
        <v>30</v>
      </c>
      <c r="C33" s="142">
        <v>11050</v>
      </c>
      <c r="D33" s="142">
        <v>25607</v>
      </c>
      <c r="E33" s="142">
        <v>12758</v>
      </c>
      <c r="F33" s="142">
        <v>12849</v>
      </c>
      <c r="G33" s="142">
        <v>11070</v>
      </c>
      <c r="H33" s="142">
        <v>25641</v>
      </c>
      <c r="I33" s="155">
        <f t="shared" si="1"/>
        <v>-20</v>
      </c>
      <c r="J33" s="155"/>
      <c r="K33" s="155">
        <f t="shared" si="2"/>
        <v>-34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1078</v>
      </c>
      <c r="C38" s="114"/>
      <c r="D38" s="17" t="s">
        <v>36</v>
      </c>
      <c r="E38" s="17">
        <v>356</v>
      </c>
      <c r="F38" s="18" t="s">
        <v>37</v>
      </c>
      <c r="G38" s="140">
        <v>722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73</v>
      </c>
    </row>
    <row r="39" spans="2:14" s="3" customFormat="1" ht="30" customHeight="1">
      <c r="B39" s="23" t="str">
        <f>"◎ 관외전출 : "&amp;E39+G39</f>
        <v>◎ 관외전출 : 1151</v>
      </c>
      <c r="C39" s="26"/>
      <c r="D39" s="25" t="s">
        <v>36</v>
      </c>
      <c r="E39" s="25">
        <v>300</v>
      </c>
      <c r="F39" s="26" t="s">
        <v>37</v>
      </c>
      <c r="G39" s="141">
        <v>851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147</v>
      </c>
      <c r="C40" s="157"/>
      <c r="D40" s="32" t="s">
        <v>41</v>
      </c>
      <c r="E40" s="32">
        <v>138</v>
      </c>
      <c r="F40" s="33" t="s">
        <v>45</v>
      </c>
      <c r="G40" s="32">
        <v>7</v>
      </c>
      <c r="H40" s="34" t="s">
        <v>38</v>
      </c>
      <c r="I40" s="34">
        <v>2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65</v>
      </c>
    </row>
    <row r="41" spans="2:14" s="3" customFormat="1" ht="30" customHeight="1" thickBot="1">
      <c r="B41" s="160" t="str">
        <f>"◎ 사망,말소,국외,기타 : "&amp;E41+G41+I41+K41</f>
        <v>◎ 사망,말소,국외,기타 : 212</v>
      </c>
      <c r="C41" s="161"/>
      <c r="D41" s="39" t="s">
        <v>42</v>
      </c>
      <c r="E41" s="39">
        <v>209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60816</v>
      </c>
      <c r="C42" s="168"/>
      <c r="D42" s="57" t="s">
        <v>52</v>
      </c>
      <c r="E42" s="58">
        <v>26444</v>
      </c>
      <c r="F42" s="57" t="s">
        <v>44</v>
      </c>
      <c r="G42" s="58">
        <v>34372</v>
      </c>
      <c r="H42" s="59"/>
      <c r="I42" s="10"/>
      <c r="J42" s="169" t="s">
        <v>650</v>
      </c>
      <c r="K42" s="169"/>
      <c r="L42" s="170"/>
      <c r="N42" s="104"/>
    </row>
    <row r="43" spans="2:14" s="3" customFormat="1" ht="21" customHeight="1">
      <c r="B43" s="55" t="s">
        <v>647</v>
      </c>
      <c r="C43" s="91"/>
      <c r="D43" s="127"/>
      <c r="G43" s="8"/>
      <c r="J43" s="171" t="s">
        <v>651</v>
      </c>
      <c r="K43" s="171"/>
      <c r="L43" s="172"/>
      <c r="N43" s="104"/>
    </row>
    <row r="44" spans="2:14" s="3" customFormat="1" ht="27" customHeight="1">
      <c r="B44" s="55" t="s">
        <v>648</v>
      </c>
      <c r="C44" s="91"/>
      <c r="D44" s="127"/>
      <c r="E44" s="129"/>
      <c r="F44" s="130"/>
      <c r="G44" s="129"/>
      <c r="H44" s="131"/>
      <c r="J44" s="173" t="s">
        <v>652</v>
      </c>
      <c r="K44" s="173"/>
      <c r="L44" s="174"/>
      <c r="N44" s="104"/>
    </row>
    <row r="45" spans="2:14" s="3" customFormat="1" ht="21" customHeight="1" thickBot="1">
      <c r="B45" s="60" t="s">
        <v>649</v>
      </c>
      <c r="C45" s="92"/>
      <c r="D45" s="128"/>
      <c r="E45" s="126"/>
      <c r="F45" s="126"/>
      <c r="G45" s="62"/>
      <c r="H45" s="69"/>
      <c r="I45" s="61"/>
      <c r="J45" s="175" t="s">
        <v>626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K7:L7"/>
    <mergeCell ref="I9:J9"/>
    <mergeCell ref="K9:L9"/>
    <mergeCell ref="I10:J10"/>
    <mergeCell ref="K10:L10"/>
    <mergeCell ref="I8:J8"/>
    <mergeCell ref="K8:L8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I6:J6"/>
    <mergeCell ref="K6:L6"/>
    <mergeCell ref="I7:J7"/>
  </mergeCells>
  <phoneticPr fontId="1" type="noConversion"/>
  <conditionalFormatting sqref="I6:L33">
    <cfRule type="cellIs" dxfId="272" priority="1" operator="lessThan">
      <formula>0</formula>
    </cfRule>
    <cfRule type="cellIs" dxfId="271" priority="4" operator="greaterThan">
      <formula>0</formula>
    </cfRule>
  </conditionalFormatting>
  <conditionalFormatting sqref="K6:L33">
    <cfRule type="cellIs" dxfId="270" priority="2" operator="lessThan">
      <formula>0</formula>
    </cfRule>
  </conditionalFormatting>
  <pageMargins left="0.7" right="0.7" top="0.75" bottom="0.75" header="0.3" footer="0.3"/>
  <pageSetup paperSize="9" scale="4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N46"/>
  <sheetViews>
    <sheetView view="pageBreakPreview" zoomScale="89" zoomScaleNormal="70" zoomScaleSheetLayoutView="89" workbookViewId="0">
      <selection activeCell="B42" sqref="B42:C42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581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135440</v>
      </c>
      <c r="D6" s="132">
        <f>D7+D8</f>
        <v>290467</v>
      </c>
      <c r="E6" s="132">
        <f t="shared" ref="E6:F6" si="0">E7+E8</f>
        <v>143468</v>
      </c>
      <c r="F6" s="132">
        <f t="shared" si="0"/>
        <v>146999</v>
      </c>
      <c r="G6" s="132">
        <v>135498</v>
      </c>
      <c r="H6" s="133">
        <v>290753</v>
      </c>
      <c r="I6" s="152">
        <f>C6-G6</f>
        <v>-58</v>
      </c>
      <c r="J6" s="152"/>
      <c r="K6" s="152">
        <f>D6-H6</f>
        <v>-286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4299</v>
      </c>
      <c r="E7" s="136">
        <v>2187</v>
      </c>
      <c r="F7" s="136">
        <v>2112</v>
      </c>
      <c r="G7" s="134">
        <v>0</v>
      </c>
      <c r="H7" s="135">
        <v>4327</v>
      </c>
      <c r="I7" s="153" t="s">
        <v>54</v>
      </c>
      <c r="J7" s="154"/>
      <c r="K7" s="154">
        <f>D7-H7</f>
        <v>-28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135440</v>
      </c>
      <c r="D8" s="137">
        <f>E8+F8</f>
        <v>286168</v>
      </c>
      <c r="E8" s="137">
        <f>SUM(E9:E33)</f>
        <v>141281</v>
      </c>
      <c r="F8" s="137">
        <f>SUM(F9:F33)</f>
        <v>144887</v>
      </c>
      <c r="G8" s="137">
        <v>135498</v>
      </c>
      <c r="H8" s="138">
        <v>286426</v>
      </c>
      <c r="I8" s="145">
        <f t="shared" ref="I8:I33" si="1">C8-G8</f>
        <v>-58</v>
      </c>
      <c r="J8" s="145"/>
      <c r="K8" s="146">
        <f t="shared" ref="K8:K33" si="2">D8-H8</f>
        <v>-258</v>
      </c>
      <c r="L8" s="146"/>
    </row>
    <row r="9" spans="2:13" s="44" customFormat="1" ht="22.5" customHeight="1">
      <c r="B9" s="54" t="s">
        <v>10</v>
      </c>
      <c r="C9" s="110">
        <v>3681</v>
      </c>
      <c r="D9" s="120">
        <f>E9+F9</f>
        <v>7219</v>
      </c>
      <c r="E9" s="110">
        <v>3620</v>
      </c>
      <c r="F9" s="110">
        <v>3599</v>
      </c>
      <c r="G9" s="110">
        <v>3688</v>
      </c>
      <c r="H9" s="120">
        <v>7257</v>
      </c>
      <c r="I9" s="155">
        <f t="shared" si="1"/>
        <v>-7</v>
      </c>
      <c r="J9" s="155"/>
      <c r="K9" s="155">
        <f t="shared" si="2"/>
        <v>-38</v>
      </c>
      <c r="L9" s="155"/>
    </row>
    <row r="10" spans="2:13" s="44" customFormat="1" ht="22.5" customHeight="1">
      <c r="B10" s="54" t="s">
        <v>33</v>
      </c>
      <c r="C10" s="110">
        <v>8100</v>
      </c>
      <c r="D10" s="120">
        <f t="shared" ref="D10:D33" si="3">E10+F10</f>
        <v>19156</v>
      </c>
      <c r="E10" s="110">
        <v>9481</v>
      </c>
      <c r="F10" s="110">
        <v>9675</v>
      </c>
      <c r="G10" s="110">
        <v>8115</v>
      </c>
      <c r="H10" s="120">
        <v>19229</v>
      </c>
      <c r="I10" s="155">
        <f t="shared" si="1"/>
        <v>-15</v>
      </c>
      <c r="J10" s="155"/>
      <c r="K10" s="155">
        <f t="shared" si="2"/>
        <v>-73</v>
      </c>
      <c r="L10" s="155"/>
    </row>
    <row r="11" spans="2:13" s="44" customFormat="1" ht="22.5" customHeight="1">
      <c r="B11" s="54" t="s">
        <v>11</v>
      </c>
      <c r="C11" s="111">
        <v>779</v>
      </c>
      <c r="D11" s="120">
        <f t="shared" si="3"/>
        <v>1382</v>
      </c>
      <c r="E11" s="111">
        <v>749</v>
      </c>
      <c r="F11" s="111">
        <v>633</v>
      </c>
      <c r="G11" s="111">
        <v>778</v>
      </c>
      <c r="H11" s="120">
        <v>1389</v>
      </c>
      <c r="I11" s="155">
        <f t="shared" si="1"/>
        <v>1</v>
      </c>
      <c r="J11" s="155"/>
      <c r="K11" s="155">
        <f t="shared" si="2"/>
        <v>-7</v>
      </c>
      <c r="L11" s="155"/>
    </row>
    <row r="12" spans="2:13" s="44" customFormat="1" ht="22.5" customHeight="1">
      <c r="B12" s="54" t="s">
        <v>12</v>
      </c>
      <c r="C12" s="110">
        <v>1228</v>
      </c>
      <c r="D12" s="120">
        <f t="shared" si="3"/>
        <v>2572</v>
      </c>
      <c r="E12" s="110">
        <v>1336</v>
      </c>
      <c r="F12" s="110">
        <v>1236</v>
      </c>
      <c r="G12" s="110">
        <v>1229</v>
      </c>
      <c r="H12" s="120">
        <v>2580</v>
      </c>
      <c r="I12" s="155">
        <f t="shared" si="1"/>
        <v>-1</v>
      </c>
      <c r="J12" s="155"/>
      <c r="K12" s="155">
        <f t="shared" si="2"/>
        <v>-8</v>
      </c>
      <c r="L12" s="155"/>
    </row>
    <row r="13" spans="2:13" s="44" customFormat="1" ht="22.5" customHeight="1">
      <c r="B13" s="54" t="s">
        <v>13</v>
      </c>
      <c r="C13" s="110">
        <v>7918</v>
      </c>
      <c r="D13" s="120">
        <f t="shared" si="3"/>
        <v>16822</v>
      </c>
      <c r="E13" s="110">
        <v>8422</v>
      </c>
      <c r="F13" s="110">
        <v>8400</v>
      </c>
      <c r="G13" s="110">
        <v>7933</v>
      </c>
      <c r="H13" s="120">
        <v>16883</v>
      </c>
      <c r="I13" s="155">
        <f t="shared" si="1"/>
        <v>-15</v>
      </c>
      <c r="J13" s="155"/>
      <c r="K13" s="155">
        <f t="shared" si="2"/>
        <v>-61</v>
      </c>
      <c r="L13" s="155"/>
    </row>
    <row r="14" spans="2:13" s="44" customFormat="1" ht="22.5" customHeight="1">
      <c r="B14" s="54" t="s">
        <v>32</v>
      </c>
      <c r="C14" s="111">
        <v>655</v>
      </c>
      <c r="D14" s="120">
        <f t="shared" si="3"/>
        <v>1063</v>
      </c>
      <c r="E14" s="111">
        <v>576</v>
      </c>
      <c r="F14" s="111">
        <v>487</v>
      </c>
      <c r="G14" s="111">
        <v>660</v>
      </c>
      <c r="H14" s="120">
        <v>1069</v>
      </c>
      <c r="I14" s="155">
        <f t="shared" si="1"/>
        <v>-5</v>
      </c>
      <c r="J14" s="155"/>
      <c r="K14" s="155">
        <f t="shared" si="2"/>
        <v>-6</v>
      </c>
      <c r="L14" s="155"/>
    </row>
    <row r="15" spans="2:13" s="44" customFormat="1" ht="22.5" customHeight="1">
      <c r="B15" s="54" t="s">
        <v>14</v>
      </c>
      <c r="C15" s="110">
        <v>1956</v>
      </c>
      <c r="D15" s="120">
        <f t="shared" si="3"/>
        <v>3327</v>
      </c>
      <c r="E15" s="110">
        <v>1739</v>
      </c>
      <c r="F15" s="110">
        <v>1588</v>
      </c>
      <c r="G15" s="110">
        <v>1958</v>
      </c>
      <c r="H15" s="120">
        <v>3323</v>
      </c>
      <c r="I15" s="155">
        <f t="shared" si="1"/>
        <v>-2</v>
      </c>
      <c r="J15" s="155"/>
      <c r="K15" s="155">
        <f t="shared" si="2"/>
        <v>4</v>
      </c>
      <c r="L15" s="155"/>
    </row>
    <row r="16" spans="2:13" s="44" customFormat="1" ht="22.5" customHeight="1">
      <c r="B16" s="54" t="s">
        <v>34</v>
      </c>
      <c r="C16" s="110">
        <v>1970</v>
      </c>
      <c r="D16" s="120">
        <f t="shared" si="3"/>
        <v>3654</v>
      </c>
      <c r="E16" s="110">
        <v>1878</v>
      </c>
      <c r="F16" s="110">
        <v>1776</v>
      </c>
      <c r="G16" s="110">
        <v>1971</v>
      </c>
      <c r="H16" s="120">
        <v>3644</v>
      </c>
      <c r="I16" s="155">
        <f t="shared" si="1"/>
        <v>-1</v>
      </c>
      <c r="J16" s="155"/>
      <c r="K16" s="155">
        <f t="shared" si="2"/>
        <v>10</v>
      </c>
      <c r="L16" s="155"/>
    </row>
    <row r="17" spans="2:12" s="44" customFormat="1" ht="22.5" customHeight="1">
      <c r="B17" s="54" t="s">
        <v>15</v>
      </c>
      <c r="C17" s="110">
        <v>1416</v>
      </c>
      <c r="D17" s="120">
        <f t="shared" si="3"/>
        <v>2431</v>
      </c>
      <c r="E17" s="110">
        <v>1211</v>
      </c>
      <c r="F17" s="110">
        <v>1220</v>
      </c>
      <c r="G17" s="110">
        <v>1418</v>
      </c>
      <c r="H17" s="120">
        <v>2434</v>
      </c>
      <c r="I17" s="155">
        <f t="shared" si="1"/>
        <v>-2</v>
      </c>
      <c r="J17" s="155"/>
      <c r="K17" s="155">
        <f t="shared" si="2"/>
        <v>-3</v>
      </c>
      <c r="L17" s="155"/>
    </row>
    <row r="18" spans="2:12" s="44" customFormat="1" ht="22.5" customHeight="1">
      <c r="B18" s="54" t="s">
        <v>16</v>
      </c>
      <c r="C18" s="111">
        <v>628</v>
      </c>
      <c r="D18" s="120">
        <f t="shared" si="3"/>
        <v>963</v>
      </c>
      <c r="E18" s="111">
        <v>547</v>
      </c>
      <c r="F18" s="111">
        <v>416</v>
      </c>
      <c r="G18" s="111">
        <v>625</v>
      </c>
      <c r="H18" s="120">
        <v>955</v>
      </c>
      <c r="I18" s="155">
        <f t="shared" si="1"/>
        <v>3</v>
      </c>
      <c r="J18" s="155"/>
      <c r="K18" s="155">
        <f t="shared" si="2"/>
        <v>8</v>
      </c>
      <c r="L18" s="155"/>
    </row>
    <row r="19" spans="2:12" s="44" customFormat="1" ht="22.5" customHeight="1">
      <c r="B19" s="54" t="s">
        <v>17</v>
      </c>
      <c r="C19" s="110">
        <v>4098</v>
      </c>
      <c r="D19" s="120">
        <f t="shared" si="3"/>
        <v>8840</v>
      </c>
      <c r="E19" s="110">
        <v>4302</v>
      </c>
      <c r="F19" s="110">
        <v>4538</v>
      </c>
      <c r="G19" s="110">
        <v>4100</v>
      </c>
      <c r="H19" s="120">
        <v>8823</v>
      </c>
      <c r="I19" s="155">
        <f t="shared" si="1"/>
        <v>-2</v>
      </c>
      <c r="J19" s="155"/>
      <c r="K19" s="155">
        <f t="shared" si="2"/>
        <v>17</v>
      </c>
      <c r="L19" s="155"/>
    </row>
    <row r="20" spans="2:12" s="44" customFormat="1" ht="22.5" customHeight="1">
      <c r="B20" s="54" t="s">
        <v>35</v>
      </c>
      <c r="C20" s="110">
        <v>2535</v>
      </c>
      <c r="D20" s="120">
        <f t="shared" si="3"/>
        <v>3708</v>
      </c>
      <c r="E20" s="110">
        <v>1932</v>
      </c>
      <c r="F20" s="110">
        <v>1776</v>
      </c>
      <c r="G20" s="110">
        <v>2562</v>
      </c>
      <c r="H20" s="120">
        <v>3746</v>
      </c>
      <c r="I20" s="155">
        <f t="shared" si="1"/>
        <v>-27</v>
      </c>
      <c r="J20" s="155"/>
      <c r="K20" s="155">
        <f t="shared" si="2"/>
        <v>-38</v>
      </c>
      <c r="L20" s="155"/>
    </row>
    <row r="21" spans="2:12" s="44" customFormat="1" ht="22.5" customHeight="1">
      <c r="B21" s="54" t="s">
        <v>18</v>
      </c>
      <c r="C21" s="110">
        <v>1567</v>
      </c>
      <c r="D21" s="120">
        <f t="shared" si="3"/>
        <v>2539</v>
      </c>
      <c r="E21" s="110">
        <v>1262</v>
      </c>
      <c r="F21" s="110">
        <v>1277</v>
      </c>
      <c r="G21" s="110">
        <v>1574</v>
      </c>
      <c r="H21" s="120">
        <v>2534</v>
      </c>
      <c r="I21" s="155">
        <f t="shared" si="1"/>
        <v>-7</v>
      </c>
      <c r="J21" s="155"/>
      <c r="K21" s="155">
        <f t="shared" si="2"/>
        <v>5</v>
      </c>
      <c r="L21" s="155"/>
    </row>
    <row r="22" spans="2:12" s="44" customFormat="1" ht="22.5" customHeight="1">
      <c r="B22" s="54" t="s">
        <v>19</v>
      </c>
      <c r="C22" s="110">
        <v>2435</v>
      </c>
      <c r="D22" s="120">
        <f t="shared" si="3"/>
        <v>5419</v>
      </c>
      <c r="E22" s="110">
        <v>2649</v>
      </c>
      <c r="F22" s="110">
        <v>2770</v>
      </c>
      <c r="G22" s="110">
        <v>2442</v>
      </c>
      <c r="H22" s="120">
        <v>5432</v>
      </c>
      <c r="I22" s="155">
        <f t="shared" si="1"/>
        <v>-7</v>
      </c>
      <c r="J22" s="155"/>
      <c r="K22" s="155">
        <f t="shared" si="2"/>
        <v>-13</v>
      </c>
      <c r="L22" s="155"/>
    </row>
    <row r="23" spans="2:12" s="44" customFormat="1" ht="22.5" customHeight="1">
      <c r="B23" s="54" t="s">
        <v>20</v>
      </c>
      <c r="C23" s="110">
        <v>4282</v>
      </c>
      <c r="D23" s="120">
        <f t="shared" si="3"/>
        <v>8427</v>
      </c>
      <c r="E23" s="110">
        <v>4227</v>
      </c>
      <c r="F23" s="110">
        <v>4200</v>
      </c>
      <c r="G23" s="110">
        <v>4288</v>
      </c>
      <c r="H23" s="120">
        <v>8432</v>
      </c>
      <c r="I23" s="155">
        <f t="shared" si="1"/>
        <v>-6</v>
      </c>
      <c r="J23" s="155"/>
      <c r="K23" s="155">
        <f t="shared" si="2"/>
        <v>-5</v>
      </c>
      <c r="L23" s="155"/>
    </row>
    <row r="24" spans="2:12" s="44" customFormat="1" ht="22.5" customHeight="1">
      <c r="B24" s="54" t="s">
        <v>21</v>
      </c>
      <c r="C24" s="110">
        <v>6335</v>
      </c>
      <c r="D24" s="120">
        <f t="shared" si="3"/>
        <v>11265</v>
      </c>
      <c r="E24" s="110">
        <v>5601</v>
      </c>
      <c r="F24" s="110">
        <v>5664</v>
      </c>
      <c r="G24" s="110">
        <v>6212</v>
      </c>
      <c r="H24" s="120">
        <v>11105</v>
      </c>
      <c r="I24" s="155">
        <f t="shared" si="1"/>
        <v>123</v>
      </c>
      <c r="J24" s="155"/>
      <c r="K24" s="155">
        <f t="shared" si="2"/>
        <v>160</v>
      </c>
      <c r="L24" s="155"/>
    </row>
    <row r="25" spans="2:12" s="44" customFormat="1" ht="22.5" customHeight="1">
      <c r="B25" s="54" t="s">
        <v>22</v>
      </c>
      <c r="C25" s="110">
        <v>6404</v>
      </c>
      <c r="D25" s="120">
        <f t="shared" si="3"/>
        <v>14209</v>
      </c>
      <c r="E25" s="110">
        <v>6729</v>
      </c>
      <c r="F25" s="110">
        <v>7480</v>
      </c>
      <c r="G25" s="110">
        <v>6402</v>
      </c>
      <c r="H25" s="120">
        <v>14209</v>
      </c>
      <c r="I25" s="155">
        <f t="shared" si="1"/>
        <v>2</v>
      </c>
      <c r="J25" s="155"/>
      <c r="K25" s="155">
        <f t="shared" si="2"/>
        <v>0</v>
      </c>
      <c r="L25" s="155"/>
    </row>
    <row r="26" spans="2:12" s="44" customFormat="1" ht="22.5" customHeight="1">
      <c r="B26" s="54" t="s">
        <v>23</v>
      </c>
      <c r="C26" s="110">
        <v>8994</v>
      </c>
      <c r="D26" s="120">
        <f t="shared" si="3"/>
        <v>19869</v>
      </c>
      <c r="E26" s="110">
        <v>9430</v>
      </c>
      <c r="F26" s="110">
        <v>10439</v>
      </c>
      <c r="G26" s="110">
        <v>8998</v>
      </c>
      <c r="H26" s="120">
        <v>19893</v>
      </c>
      <c r="I26" s="155">
        <f t="shared" si="1"/>
        <v>-4</v>
      </c>
      <c r="J26" s="155"/>
      <c r="K26" s="155">
        <f t="shared" si="2"/>
        <v>-24</v>
      </c>
      <c r="L26" s="155"/>
    </row>
    <row r="27" spans="2:12" s="44" customFormat="1" ht="22.5" customHeight="1">
      <c r="B27" s="54" t="s">
        <v>24</v>
      </c>
      <c r="C27" s="110">
        <v>1938</v>
      </c>
      <c r="D27" s="120">
        <f t="shared" si="3"/>
        <v>4174</v>
      </c>
      <c r="E27" s="110">
        <v>2099</v>
      </c>
      <c r="F27" s="110">
        <v>2075</v>
      </c>
      <c r="G27" s="110">
        <v>1942</v>
      </c>
      <c r="H27" s="120">
        <v>4193</v>
      </c>
      <c r="I27" s="155">
        <f t="shared" si="1"/>
        <v>-4</v>
      </c>
      <c r="J27" s="155"/>
      <c r="K27" s="155">
        <f t="shared" si="2"/>
        <v>-19</v>
      </c>
      <c r="L27" s="155"/>
    </row>
    <row r="28" spans="2:12" s="44" customFormat="1" ht="22.5" customHeight="1">
      <c r="B28" s="54" t="s">
        <v>25</v>
      </c>
      <c r="C28" s="110">
        <v>8180</v>
      </c>
      <c r="D28" s="120">
        <f t="shared" si="3"/>
        <v>12076</v>
      </c>
      <c r="E28" s="110">
        <v>6445</v>
      </c>
      <c r="F28" s="110">
        <v>5631</v>
      </c>
      <c r="G28" s="110">
        <v>8232</v>
      </c>
      <c r="H28" s="120">
        <v>12150</v>
      </c>
      <c r="I28" s="155">
        <f t="shared" si="1"/>
        <v>-52</v>
      </c>
      <c r="J28" s="155"/>
      <c r="K28" s="155">
        <f t="shared" si="2"/>
        <v>-74</v>
      </c>
      <c r="L28" s="155"/>
    </row>
    <row r="29" spans="2:12" s="44" customFormat="1" ht="22.5" customHeight="1">
      <c r="B29" s="54" t="s">
        <v>26</v>
      </c>
      <c r="C29" s="110">
        <v>2815</v>
      </c>
      <c r="D29" s="120">
        <f t="shared" si="3"/>
        <v>4371</v>
      </c>
      <c r="E29" s="110">
        <v>2211</v>
      </c>
      <c r="F29" s="110">
        <v>2160</v>
      </c>
      <c r="G29" s="110">
        <v>2808</v>
      </c>
      <c r="H29" s="120">
        <v>4378</v>
      </c>
      <c r="I29" s="155">
        <f t="shared" si="1"/>
        <v>7</v>
      </c>
      <c r="J29" s="155"/>
      <c r="K29" s="155">
        <f t="shared" si="2"/>
        <v>-7</v>
      </c>
      <c r="L29" s="155"/>
    </row>
    <row r="30" spans="2:12" s="44" customFormat="1" ht="22.5" customHeight="1">
      <c r="B30" s="54" t="s">
        <v>27</v>
      </c>
      <c r="C30" s="110">
        <v>15241</v>
      </c>
      <c r="D30" s="120">
        <f t="shared" si="3"/>
        <v>33657</v>
      </c>
      <c r="E30" s="110">
        <v>16660</v>
      </c>
      <c r="F30" s="110">
        <v>16997</v>
      </c>
      <c r="G30" s="110">
        <v>15239</v>
      </c>
      <c r="H30" s="120">
        <v>33667</v>
      </c>
      <c r="I30" s="155">
        <f t="shared" si="1"/>
        <v>2</v>
      </c>
      <c r="J30" s="155"/>
      <c r="K30" s="155">
        <f t="shared" si="2"/>
        <v>-10</v>
      </c>
      <c r="L30" s="155"/>
    </row>
    <row r="31" spans="2:12" s="44" customFormat="1" ht="22.5" customHeight="1">
      <c r="B31" s="54" t="s">
        <v>28</v>
      </c>
      <c r="C31" s="110">
        <v>20152</v>
      </c>
      <c r="D31" s="120">
        <f t="shared" si="3"/>
        <v>47520</v>
      </c>
      <c r="E31" s="110">
        <v>22809</v>
      </c>
      <c r="F31" s="110">
        <v>24711</v>
      </c>
      <c r="G31" s="110">
        <v>20157</v>
      </c>
      <c r="H31" s="120">
        <v>47534</v>
      </c>
      <c r="I31" s="162">
        <f t="shared" si="1"/>
        <v>-5</v>
      </c>
      <c r="J31" s="162"/>
      <c r="K31" s="155">
        <f t="shared" si="2"/>
        <v>-14</v>
      </c>
      <c r="L31" s="155"/>
    </row>
    <row r="32" spans="2:12" s="44" customFormat="1" ht="22.5" customHeight="1">
      <c r="B32" s="54" t="s">
        <v>29</v>
      </c>
      <c r="C32" s="110">
        <v>11011</v>
      </c>
      <c r="D32" s="120">
        <f t="shared" si="3"/>
        <v>25782</v>
      </c>
      <c r="E32" s="110">
        <v>12526</v>
      </c>
      <c r="F32" s="110">
        <v>13256</v>
      </c>
      <c r="G32" s="110">
        <v>11012</v>
      </c>
      <c r="H32" s="120">
        <v>25777</v>
      </c>
      <c r="I32" s="155">
        <f t="shared" si="1"/>
        <v>-1</v>
      </c>
      <c r="J32" s="155"/>
      <c r="K32" s="155">
        <f t="shared" si="2"/>
        <v>5</v>
      </c>
      <c r="L32" s="155"/>
    </row>
    <row r="33" spans="2:14" s="44" customFormat="1" ht="22.5" customHeight="1">
      <c r="B33" s="54" t="s">
        <v>30</v>
      </c>
      <c r="C33" s="110">
        <v>11122</v>
      </c>
      <c r="D33" s="120">
        <f t="shared" si="3"/>
        <v>25723</v>
      </c>
      <c r="E33" s="110">
        <v>12840</v>
      </c>
      <c r="F33" s="110">
        <v>12883</v>
      </c>
      <c r="G33" s="110">
        <v>11155</v>
      </c>
      <c r="H33" s="120">
        <v>25790</v>
      </c>
      <c r="I33" s="155">
        <f t="shared" si="1"/>
        <v>-33</v>
      </c>
      <c r="J33" s="155"/>
      <c r="K33" s="155">
        <f t="shared" si="2"/>
        <v>-67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585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1694</v>
      </c>
      <c r="C38" s="114"/>
      <c r="D38" s="17" t="s">
        <v>36</v>
      </c>
      <c r="E38" s="17">
        <v>556</v>
      </c>
      <c r="F38" s="18" t="s">
        <v>37</v>
      </c>
      <c r="G38" s="140">
        <v>1138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165</v>
      </c>
    </row>
    <row r="39" spans="2:14" s="3" customFormat="1" ht="30" customHeight="1">
      <c r="B39" s="23" t="str">
        <f>"◎ 관외전출 : "&amp;E39+G39</f>
        <v>◎ 관외전출 : 1859</v>
      </c>
      <c r="C39" s="26"/>
      <c r="D39" s="25" t="s">
        <v>36</v>
      </c>
      <c r="E39" s="25">
        <v>535</v>
      </c>
      <c r="F39" s="26" t="s">
        <v>37</v>
      </c>
      <c r="G39" s="141">
        <v>1324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149</v>
      </c>
      <c r="C40" s="157"/>
      <c r="D40" s="32" t="s">
        <v>41</v>
      </c>
      <c r="E40" s="32">
        <v>142</v>
      </c>
      <c r="F40" s="33" t="s">
        <v>45</v>
      </c>
      <c r="G40" s="32">
        <v>7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93</v>
      </c>
    </row>
    <row r="41" spans="2:14" s="3" customFormat="1" ht="30" customHeight="1" thickBot="1">
      <c r="B41" s="160" t="str">
        <f>"◎ 사망,말소,국외,기타 : "&amp;E41+G41+I41+K41</f>
        <v>◎ 사망,말소,국외,기타 : 242</v>
      </c>
      <c r="C41" s="161"/>
      <c r="D41" s="39" t="s">
        <v>42</v>
      </c>
      <c r="E41" s="39">
        <v>237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2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58878</v>
      </c>
      <c r="C42" s="168"/>
      <c r="D42" s="57" t="s">
        <v>52</v>
      </c>
      <c r="E42" s="58">
        <v>25566</v>
      </c>
      <c r="F42" s="57" t="s">
        <v>44</v>
      </c>
      <c r="G42" s="58">
        <v>33312</v>
      </c>
      <c r="H42" s="59"/>
      <c r="I42" s="10"/>
      <c r="J42" s="169" t="s">
        <v>586</v>
      </c>
      <c r="K42" s="169"/>
      <c r="L42" s="170"/>
      <c r="N42" s="104"/>
    </row>
    <row r="43" spans="2:14" s="3" customFormat="1" ht="21" customHeight="1">
      <c r="B43" s="55" t="s">
        <v>582</v>
      </c>
      <c r="C43" s="91"/>
      <c r="D43" s="127"/>
      <c r="G43" s="8"/>
      <c r="J43" s="173" t="s">
        <v>587</v>
      </c>
      <c r="K43" s="173"/>
      <c r="L43" s="174"/>
      <c r="N43" s="104"/>
    </row>
    <row r="44" spans="2:14" s="3" customFormat="1" ht="27" customHeight="1">
      <c r="B44" s="55" t="s">
        <v>583</v>
      </c>
      <c r="C44" s="91"/>
      <c r="D44" s="127"/>
      <c r="E44" s="129"/>
      <c r="F44" s="130"/>
      <c r="G44" s="129"/>
      <c r="H44" s="131"/>
      <c r="J44" s="173" t="s">
        <v>588</v>
      </c>
      <c r="K44" s="173"/>
      <c r="L44" s="174"/>
      <c r="N44" s="104"/>
    </row>
    <row r="45" spans="2:14" s="3" customFormat="1" ht="21" customHeight="1" thickBot="1">
      <c r="B45" s="60" t="s">
        <v>584</v>
      </c>
      <c r="C45" s="92"/>
      <c r="D45" s="128"/>
      <c r="E45" s="126"/>
      <c r="F45" s="126"/>
      <c r="G45" s="62"/>
      <c r="H45" s="69"/>
      <c r="I45" s="61"/>
      <c r="J45" s="175" t="s">
        <v>589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45" priority="1" operator="lessThan">
      <formula>0</formula>
    </cfRule>
    <cfRule type="cellIs" dxfId="244" priority="4" operator="greaterThan">
      <formula>0</formula>
    </cfRule>
  </conditionalFormatting>
  <conditionalFormatting sqref="K6:L33">
    <cfRule type="cellIs" dxfId="243" priority="2" operator="lessThan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46"/>
  <sheetViews>
    <sheetView view="pageBreakPreview" zoomScale="89" zoomScaleNormal="70" zoomScaleSheetLayoutView="89" workbookViewId="0">
      <selection activeCell="E42" sqref="E42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573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135498</v>
      </c>
      <c r="D6" s="132">
        <f>D7+D8</f>
        <v>290753</v>
      </c>
      <c r="E6" s="132">
        <f t="shared" ref="E6:F6" si="0">E7+E8</f>
        <v>143610</v>
      </c>
      <c r="F6" s="132">
        <f t="shared" si="0"/>
        <v>147143</v>
      </c>
      <c r="G6" s="132">
        <v>135529</v>
      </c>
      <c r="H6" s="133">
        <v>290929</v>
      </c>
      <c r="I6" s="152">
        <f>C6-G6</f>
        <v>-31</v>
      </c>
      <c r="J6" s="152"/>
      <c r="K6" s="152">
        <f>D6-H6</f>
        <v>-176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4327</v>
      </c>
      <c r="E7" s="136">
        <v>2191</v>
      </c>
      <c r="F7" s="136">
        <v>2136</v>
      </c>
      <c r="G7" s="134">
        <v>0</v>
      </c>
      <c r="H7" s="135">
        <v>4371</v>
      </c>
      <c r="I7" s="153" t="s">
        <v>54</v>
      </c>
      <c r="J7" s="154"/>
      <c r="K7" s="154">
        <f>D7-H7</f>
        <v>-44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135498</v>
      </c>
      <c r="D8" s="137">
        <f>E8+F8</f>
        <v>286426</v>
      </c>
      <c r="E8" s="137">
        <f>SUM(E9:E33)</f>
        <v>141419</v>
      </c>
      <c r="F8" s="137">
        <f>SUM(F9:F33)</f>
        <v>145007</v>
      </c>
      <c r="G8" s="137">
        <v>135529</v>
      </c>
      <c r="H8" s="138">
        <v>286558</v>
      </c>
      <c r="I8" s="145">
        <f t="shared" ref="I8:I33" si="1">C8-G8</f>
        <v>-31</v>
      </c>
      <c r="J8" s="145"/>
      <c r="K8" s="146">
        <f t="shared" ref="K8:K33" si="2">D8-H8</f>
        <v>-132</v>
      </c>
      <c r="L8" s="146"/>
    </row>
    <row r="9" spans="2:13" s="44" customFormat="1" ht="22.5" customHeight="1">
      <c r="B9" s="54" t="s">
        <v>10</v>
      </c>
      <c r="C9" s="122">
        <v>3688</v>
      </c>
      <c r="D9" s="123">
        <f>E9+F9</f>
        <v>7257</v>
      </c>
      <c r="E9" s="122">
        <v>3642</v>
      </c>
      <c r="F9" s="122">
        <v>3615</v>
      </c>
      <c r="G9" s="122">
        <v>3691</v>
      </c>
      <c r="H9" s="123">
        <v>7267</v>
      </c>
      <c r="I9" s="155">
        <f t="shared" si="1"/>
        <v>-3</v>
      </c>
      <c r="J9" s="155"/>
      <c r="K9" s="155">
        <f t="shared" si="2"/>
        <v>-10</v>
      </c>
      <c r="L9" s="155"/>
    </row>
    <row r="10" spans="2:13" s="44" customFormat="1" ht="22.5" customHeight="1">
      <c r="B10" s="54" t="s">
        <v>33</v>
      </c>
      <c r="C10" s="122">
        <v>8115</v>
      </c>
      <c r="D10" s="123">
        <f t="shared" ref="D10:D33" si="3">E10+F10</f>
        <v>19229</v>
      </c>
      <c r="E10" s="122">
        <v>9513</v>
      </c>
      <c r="F10" s="122">
        <v>9716</v>
      </c>
      <c r="G10" s="122">
        <v>8128</v>
      </c>
      <c r="H10" s="123">
        <v>19276</v>
      </c>
      <c r="I10" s="155">
        <f t="shared" si="1"/>
        <v>-13</v>
      </c>
      <c r="J10" s="155"/>
      <c r="K10" s="155">
        <f t="shared" si="2"/>
        <v>-47</v>
      </c>
      <c r="L10" s="155"/>
    </row>
    <row r="11" spans="2:13" s="44" customFormat="1" ht="22.5" customHeight="1">
      <c r="B11" s="54" t="s">
        <v>11</v>
      </c>
      <c r="C11" s="124">
        <v>778</v>
      </c>
      <c r="D11" s="123">
        <f t="shared" si="3"/>
        <v>1389</v>
      </c>
      <c r="E11" s="124">
        <v>750</v>
      </c>
      <c r="F11" s="124">
        <v>639</v>
      </c>
      <c r="G11" s="124">
        <v>784</v>
      </c>
      <c r="H11" s="123">
        <v>1402</v>
      </c>
      <c r="I11" s="155">
        <f t="shared" si="1"/>
        <v>-6</v>
      </c>
      <c r="J11" s="155"/>
      <c r="K11" s="155">
        <f t="shared" si="2"/>
        <v>-13</v>
      </c>
      <c r="L11" s="155"/>
    </row>
    <row r="12" spans="2:13" s="44" customFormat="1" ht="22.5" customHeight="1">
      <c r="B12" s="54" t="s">
        <v>12</v>
      </c>
      <c r="C12" s="122">
        <v>1229</v>
      </c>
      <c r="D12" s="123">
        <f t="shared" si="3"/>
        <v>2580</v>
      </c>
      <c r="E12" s="122">
        <v>1340</v>
      </c>
      <c r="F12" s="122">
        <v>1240</v>
      </c>
      <c r="G12" s="122">
        <v>1226</v>
      </c>
      <c r="H12" s="123">
        <v>2579</v>
      </c>
      <c r="I12" s="155">
        <f t="shared" si="1"/>
        <v>3</v>
      </c>
      <c r="J12" s="155"/>
      <c r="K12" s="155">
        <f t="shared" si="2"/>
        <v>1</v>
      </c>
      <c r="L12" s="155"/>
    </row>
    <row r="13" spans="2:13" s="44" customFormat="1" ht="22.5" customHeight="1">
      <c r="B13" s="54" t="s">
        <v>13</v>
      </c>
      <c r="C13" s="122">
        <v>7933</v>
      </c>
      <c r="D13" s="123">
        <f t="shared" si="3"/>
        <v>16883</v>
      </c>
      <c r="E13" s="122">
        <v>8447</v>
      </c>
      <c r="F13" s="122">
        <v>8436</v>
      </c>
      <c r="G13" s="122">
        <v>7940</v>
      </c>
      <c r="H13" s="123">
        <v>16896</v>
      </c>
      <c r="I13" s="155">
        <f t="shared" si="1"/>
        <v>-7</v>
      </c>
      <c r="J13" s="155"/>
      <c r="K13" s="155">
        <f t="shared" si="2"/>
        <v>-13</v>
      </c>
      <c r="L13" s="155"/>
    </row>
    <row r="14" spans="2:13" s="44" customFormat="1" ht="22.5" customHeight="1">
      <c r="B14" s="54" t="s">
        <v>32</v>
      </c>
      <c r="C14" s="124">
        <v>660</v>
      </c>
      <c r="D14" s="123">
        <f t="shared" si="3"/>
        <v>1069</v>
      </c>
      <c r="E14" s="124">
        <v>579</v>
      </c>
      <c r="F14" s="124">
        <v>490</v>
      </c>
      <c r="G14" s="124">
        <v>659</v>
      </c>
      <c r="H14" s="123">
        <v>1069</v>
      </c>
      <c r="I14" s="155">
        <f t="shared" si="1"/>
        <v>1</v>
      </c>
      <c r="J14" s="155"/>
      <c r="K14" s="155">
        <f t="shared" si="2"/>
        <v>0</v>
      </c>
      <c r="L14" s="155"/>
    </row>
    <row r="15" spans="2:13" s="44" customFormat="1" ht="22.5" customHeight="1">
      <c r="B15" s="54" t="s">
        <v>14</v>
      </c>
      <c r="C15" s="122">
        <v>1958</v>
      </c>
      <c r="D15" s="123">
        <f t="shared" si="3"/>
        <v>3323</v>
      </c>
      <c r="E15" s="122">
        <v>1732</v>
      </c>
      <c r="F15" s="122">
        <v>1591</v>
      </c>
      <c r="G15" s="122">
        <v>1962</v>
      </c>
      <c r="H15" s="123">
        <v>3327</v>
      </c>
      <c r="I15" s="155">
        <f t="shared" si="1"/>
        <v>-4</v>
      </c>
      <c r="J15" s="155"/>
      <c r="K15" s="155">
        <f t="shared" si="2"/>
        <v>-4</v>
      </c>
      <c r="L15" s="155"/>
    </row>
    <row r="16" spans="2:13" s="44" customFormat="1" ht="22.5" customHeight="1">
      <c r="B16" s="54" t="s">
        <v>34</v>
      </c>
      <c r="C16" s="122">
        <v>1971</v>
      </c>
      <c r="D16" s="123">
        <f t="shared" si="3"/>
        <v>3644</v>
      </c>
      <c r="E16" s="122">
        <v>1872</v>
      </c>
      <c r="F16" s="122">
        <v>1772</v>
      </c>
      <c r="G16" s="122">
        <v>1976</v>
      </c>
      <c r="H16" s="123">
        <v>3673</v>
      </c>
      <c r="I16" s="155">
        <f t="shared" si="1"/>
        <v>-5</v>
      </c>
      <c r="J16" s="155"/>
      <c r="K16" s="155">
        <f t="shared" si="2"/>
        <v>-29</v>
      </c>
      <c r="L16" s="155"/>
    </row>
    <row r="17" spans="2:12" s="44" customFormat="1" ht="22.5" customHeight="1">
      <c r="B17" s="54" t="s">
        <v>15</v>
      </c>
      <c r="C17" s="122">
        <v>1418</v>
      </c>
      <c r="D17" s="123">
        <f t="shared" si="3"/>
        <v>2434</v>
      </c>
      <c r="E17" s="122">
        <v>1210</v>
      </c>
      <c r="F17" s="122">
        <v>1224</v>
      </c>
      <c r="G17" s="122">
        <v>1421</v>
      </c>
      <c r="H17" s="123">
        <v>2434</v>
      </c>
      <c r="I17" s="155">
        <f t="shared" si="1"/>
        <v>-3</v>
      </c>
      <c r="J17" s="155"/>
      <c r="K17" s="155">
        <f t="shared" si="2"/>
        <v>0</v>
      </c>
      <c r="L17" s="155"/>
    </row>
    <row r="18" spans="2:12" s="44" customFormat="1" ht="22.5" customHeight="1">
      <c r="B18" s="54" t="s">
        <v>16</v>
      </c>
      <c r="C18" s="124">
        <v>625</v>
      </c>
      <c r="D18" s="123">
        <f t="shared" si="3"/>
        <v>955</v>
      </c>
      <c r="E18" s="124">
        <v>539</v>
      </c>
      <c r="F18" s="124">
        <v>416</v>
      </c>
      <c r="G18" s="124">
        <v>625</v>
      </c>
      <c r="H18" s="123">
        <v>952</v>
      </c>
      <c r="I18" s="155">
        <f t="shared" si="1"/>
        <v>0</v>
      </c>
      <c r="J18" s="155"/>
      <c r="K18" s="155">
        <f t="shared" si="2"/>
        <v>3</v>
      </c>
      <c r="L18" s="155"/>
    </row>
    <row r="19" spans="2:12" s="44" customFormat="1" ht="22.5" customHeight="1">
      <c r="B19" s="54" t="s">
        <v>17</v>
      </c>
      <c r="C19" s="122">
        <v>4100</v>
      </c>
      <c r="D19" s="123">
        <f t="shared" si="3"/>
        <v>8823</v>
      </c>
      <c r="E19" s="122">
        <v>4293</v>
      </c>
      <c r="F19" s="122">
        <v>4530</v>
      </c>
      <c r="G19" s="122">
        <v>4082</v>
      </c>
      <c r="H19" s="123">
        <v>8809</v>
      </c>
      <c r="I19" s="155">
        <f t="shared" si="1"/>
        <v>18</v>
      </c>
      <c r="J19" s="155"/>
      <c r="K19" s="155">
        <f t="shared" si="2"/>
        <v>14</v>
      </c>
      <c r="L19" s="155"/>
    </row>
    <row r="20" spans="2:12" s="44" customFormat="1" ht="22.5" customHeight="1">
      <c r="B20" s="54" t="s">
        <v>35</v>
      </c>
      <c r="C20" s="122">
        <v>2562</v>
      </c>
      <c r="D20" s="123">
        <f t="shared" si="3"/>
        <v>3746</v>
      </c>
      <c r="E20" s="122">
        <v>1954</v>
      </c>
      <c r="F20" s="122">
        <v>1792</v>
      </c>
      <c r="G20" s="122">
        <v>2538</v>
      </c>
      <c r="H20" s="123">
        <v>3708</v>
      </c>
      <c r="I20" s="155">
        <f t="shared" si="1"/>
        <v>24</v>
      </c>
      <c r="J20" s="155"/>
      <c r="K20" s="155">
        <f t="shared" si="2"/>
        <v>38</v>
      </c>
      <c r="L20" s="155"/>
    </row>
    <row r="21" spans="2:12" s="44" customFormat="1" ht="22.5" customHeight="1">
      <c r="B21" s="54" t="s">
        <v>18</v>
      </c>
      <c r="C21" s="122">
        <v>1574</v>
      </c>
      <c r="D21" s="123">
        <f t="shared" si="3"/>
        <v>2534</v>
      </c>
      <c r="E21" s="122">
        <v>1259</v>
      </c>
      <c r="F21" s="122">
        <v>1275</v>
      </c>
      <c r="G21" s="122">
        <v>1572</v>
      </c>
      <c r="H21" s="123">
        <v>2540</v>
      </c>
      <c r="I21" s="155">
        <f t="shared" si="1"/>
        <v>2</v>
      </c>
      <c r="J21" s="155"/>
      <c r="K21" s="155">
        <f t="shared" si="2"/>
        <v>-6</v>
      </c>
      <c r="L21" s="155"/>
    </row>
    <row r="22" spans="2:12" s="44" customFormat="1" ht="22.5" customHeight="1">
      <c r="B22" s="54" t="s">
        <v>19</v>
      </c>
      <c r="C22" s="122">
        <v>2442</v>
      </c>
      <c r="D22" s="123">
        <f t="shared" si="3"/>
        <v>5432</v>
      </c>
      <c r="E22" s="122">
        <v>2653</v>
      </c>
      <c r="F22" s="122">
        <v>2779</v>
      </c>
      <c r="G22" s="122">
        <v>2443</v>
      </c>
      <c r="H22" s="123">
        <v>5424</v>
      </c>
      <c r="I22" s="155">
        <f t="shared" si="1"/>
        <v>-1</v>
      </c>
      <c r="J22" s="155"/>
      <c r="K22" s="155">
        <f t="shared" si="2"/>
        <v>8</v>
      </c>
      <c r="L22" s="155"/>
    </row>
    <row r="23" spans="2:12" s="44" customFormat="1" ht="22.5" customHeight="1">
      <c r="B23" s="54" t="s">
        <v>20</v>
      </c>
      <c r="C23" s="122">
        <v>4288</v>
      </c>
      <c r="D23" s="123">
        <f t="shared" si="3"/>
        <v>8432</v>
      </c>
      <c r="E23" s="122">
        <v>4216</v>
      </c>
      <c r="F23" s="122">
        <v>4216</v>
      </c>
      <c r="G23" s="122">
        <v>4292</v>
      </c>
      <c r="H23" s="123">
        <v>8454</v>
      </c>
      <c r="I23" s="155">
        <f t="shared" si="1"/>
        <v>-4</v>
      </c>
      <c r="J23" s="155"/>
      <c r="K23" s="155">
        <f t="shared" si="2"/>
        <v>-22</v>
      </c>
      <c r="L23" s="155"/>
    </row>
    <row r="24" spans="2:12" s="44" customFormat="1" ht="22.5" customHeight="1">
      <c r="B24" s="54" t="s">
        <v>21</v>
      </c>
      <c r="C24" s="122">
        <v>6212</v>
      </c>
      <c r="D24" s="123">
        <f t="shared" si="3"/>
        <v>11105</v>
      </c>
      <c r="E24" s="122">
        <v>5539</v>
      </c>
      <c r="F24" s="122">
        <v>5566</v>
      </c>
      <c r="G24" s="122">
        <v>6211</v>
      </c>
      <c r="H24" s="123">
        <v>11116</v>
      </c>
      <c r="I24" s="155">
        <f t="shared" si="1"/>
        <v>1</v>
      </c>
      <c r="J24" s="155"/>
      <c r="K24" s="155">
        <f t="shared" si="2"/>
        <v>-11</v>
      </c>
      <c r="L24" s="155"/>
    </row>
    <row r="25" spans="2:12" s="44" customFormat="1" ht="22.5" customHeight="1">
      <c r="B25" s="54" t="s">
        <v>22</v>
      </c>
      <c r="C25" s="122">
        <v>6402</v>
      </c>
      <c r="D25" s="123">
        <f t="shared" si="3"/>
        <v>14209</v>
      </c>
      <c r="E25" s="122">
        <v>6734</v>
      </c>
      <c r="F25" s="122">
        <v>7475</v>
      </c>
      <c r="G25" s="122">
        <v>6395</v>
      </c>
      <c r="H25" s="123">
        <v>14198</v>
      </c>
      <c r="I25" s="155">
        <f t="shared" si="1"/>
        <v>7</v>
      </c>
      <c r="J25" s="155"/>
      <c r="K25" s="155">
        <f t="shared" si="2"/>
        <v>11</v>
      </c>
      <c r="L25" s="155"/>
    </row>
    <row r="26" spans="2:12" s="44" customFormat="1" ht="22.5" customHeight="1">
      <c r="B26" s="54" t="s">
        <v>23</v>
      </c>
      <c r="C26" s="122">
        <v>8998</v>
      </c>
      <c r="D26" s="123">
        <f t="shared" si="3"/>
        <v>19893</v>
      </c>
      <c r="E26" s="122">
        <v>9444</v>
      </c>
      <c r="F26" s="122">
        <v>10449</v>
      </c>
      <c r="G26" s="122">
        <v>8999</v>
      </c>
      <c r="H26" s="123">
        <v>19943</v>
      </c>
      <c r="I26" s="155">
        <f t="shared" si="1"/>
        <v>-1</v>
      </c>
      <c r="J26" s="155"/>
      <c r="K26" s="155">
        <f t="shared" si="2"/>
        <v>-50</v>
      </c>
      <c r="L26" s="155"/>
    </row>
    <row r="27" spans="2:12" s="44" customFormat="1" ht="22.5" customHeight="1">
      <c r="B27" s="54" t="s">
        <v>24</v>
      </c>
      <c r="C27" s="122">
        <v>1942</v>
      </c>
      <c r="D27" s="123">
        <f t="shared" si="3"/>
        <v>4193</v>
      </c>
      <c r="E27" s="122">
        <v>2108</v>
      </c>
      <c r="F27" s="122">
        <v>2085</v>
      </c>
      <c r="G27" s="122">
        <v>1936</v>
      </c>
      <c r="H27" s="123">
        <v>4180</v>
      </c>
      <c r="I27" s="155">
        <f t="shared" si="1"/>
        <v>6</v>
      </c>
      <c r="J27" s="155"/>
      <c r="K27" s="155">
        <f t="shared" si="2"/>
        <v>13</v>
      </c>
      <c r="L27" s="155"/>
    </row>
    <row r="28" spans="2:12" s="44" customFormat="1" ht="22.5" customHeight="1">
      <c r="B28" s="54" t="s">
        <v>25</v>
      </c>
      <c r="C28" s="122">
        <v>8232</v>
      </c>
      <c r="D28" s="123">
        <f t="shared" si="3"/>
        <v>12150</v>
      </c>
      <c r="E28" s="122">
        <v>6475</v>
      </c>
      <c r="F28" s="122">
        <v>5675</v>
      </c>
      <c r="G28" s="122">
        <v>8268</v>
      </c>
      <c r="H28" s="123">
        <v>12210</v>
      </c>
      <c r="I28" s="155">
        <f t="shared" si="1"/>
        <v>-36</v>
      </c>
      <c r="J28" s="155"/>
      <c r="K28" s="155">
        <f t="shared" si="2"/>
        <v>-60</v>
      </c>
      <c r="L28" s="155"/>
    </row>
    <row r="29" spans="2:12" s="44" customFormat="1" ht="22.5" customHeight="1">
      <c r="B29" s="54" t="s">
        <v>26</v>
      </c>
      <c r="C29" s="122">
        <v>2808</v>
      </c>
      <c r="D29" s="123">
        <f t="shared" si="3"/>
        <v>4378</v>
      </c>
      <c r="E29" s="122">
        <v>2200</v>
      </c>
      <c r="F29" s="122">
        <v>2178</v>
      </c>
      <c r="G29" s="122">
        <v>2809</v>
      </c>
      <c r="H29" s="123">
        <v>4376</v>
      </c>
      <c r="I29" s="155">
        <f t="shared" si="1"/>
        <v>-1</v>
      </c>
      <c r="J29" s="155"/>
      <c r="K29" s="155">
        <f t="shared" si="2"/>
        <v>2</v>
      </c>
      <c r="L29" s="155"/>
    </row>
    <row r="30" spans="2:12" s="44" customFormat="1" ht="22.5" customHeight="1">
      <c r="B30" s="54" t="s">
        <v>27</v>
      </c>
      <c r="C30" s="122">
        <v>15239</v>
      </c>
      <c r="D30" s="123">
        <f t="shared" si="3"/>
        <v>33667</v>
      </c>
      <c r="E30" s="122">
        <v>16677</v>
      </c>
      <c r="F30" s="122">
        <v>16990</v>
      </c>
      <c r="G30" s="122">
        <v>15263</v>
      </c>
      <c r="H30" s="123">
        <v>33685</v>
      </c>
      <c r="I30" s="155">
        <f t="shared" si="1"/>
        <v>-24</v>
      </c>
      <c r="J30" s="155"/>
      <c r="K30" s="155">
        <f t="shared" si="2"/>
        <v>-18</v>
      </c>
      <c r="L30" s="155"/>
    </row>
    <row r="31" spans="2:12" s="44" customFormat="1" ht="22.5" customHeight="1">
      <c r="B31" s="54" t="s">
        <v>28</v>
      </c>
      <c r="C31" s="122">
        <v>20157</v>
      </c>
      <c r="D31" s="123">
        <f t="shared" si="3"/>
        <v>47534</v>
      </c>
      <c r="E31" s="122">
        <v>22833</v>
      </c>
      <c r="F31" s="122">
        <v>24701</v>
      </c>
      <c r="G31" s="122">
        <v>20163</v>
      </c>
      <c r="H31" s="123">
        <v>47573</v>
      </c>
      <c r="I31" s="162">
        <f t="shared" si="1"/>
        <v>-6</v>
      </c>
      <c r="J31" s="162"/>
      <c r="K31" s="155">
        <f t="shared" si="2"/>
        <v>-39</v>
      </c>
      <c r="L31" s="155"/>
    </row>
    <row r="32" spans="2:12" s="44" customFormat="1" ht="22.5" customHeight="1">
      <c r="B32" s="54" t="s">
        <v>29</v>
      </c>
      <c r="C32" s="122">
        <v>11012</v>
      </c>
      <c r="D32" s="123">
        <f t="shared" si="3"/>
        <v>25777</v>
      </c>
      <c r="E32" s="122">
        <v>12522</v>
      </c>
      <c r="F32" s="122">
        <v>13255</v>
      </c>
      <c r="G32" s="122">
        <v>11019</v>
      </c>
      <c r="H32" s="123">
        <v>25757</v>
      </c>
      <c r="I32" s="155">
        <f t="shared" si="1"/>
        <v>-7</v>
      </c>
      <c r="J32" s="155"/>
      <c r="K32" s="155">
        <f t="shared" si="2"/>
        <v>20</v>
      </c>
      <c r="L32" s="155"/>
    </row>
    <row r="33" spans="2:14" s="44" customFormat="1" ht="22.5" customHeight="1">
      <c r="B33" s="54" t="s">
        <v>30</v>
      </c>
      <c r="C33" s="122">
        <v>11155</v>
      </c>
      <c r="D33" s="123">
        <f t="shared" si="3"/>
        <v>25790</v>
      </c>
      <c r="E33" s="122">
        <v>12888</v>
      </c>
      <c r="F33" s="122">
        <v>12902</v>
      </c>
      <c r="G33" s="122">
        <v>11127</v>
      </c>
      <c r="H33" s="123">
        <v>25710</v>
      </c>
      <c r="I33" s="155">
        <f t="shared" si="1"/>
        <v>28</v>
      </c>
      <c r="J33" s="155"/>
      <c r="K33" s="155">
        <f t="shared" si="2"/>
        <v>80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1258</v>
      </c>
      <c r="C38" s="114"/>
      <c r="D38" s="17" t="s">
        <v>36</v>
      </c>
      <c r="E38" s="17">
        <v>405</v>
      </c>
      <c r="F38" s="18" t="s">
        <v>37</v>
      </c>
      <c r="G38" s="17">
        <v>853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25</v>
      </c>
    </row>
    <row r="39" spans="2:14" s="3" customFormat="1" ht="30" customHeight="1">
      <c r="B39" s="23" t="str">
        <f>"◎ 관외전출 : "&amp;E39+G39</f>
        <v>◎ 관외전출 : 1283</v>
      </c>
      <c r="C39" s="26"/>
      <c r="D39" s="25" t="s">
        <v>36</v>
      </c>
      <c r="E39" s="25">
        <v>365</v>
      </c>
      <c r="F39" s="26" t="s">
        <v>37</v>
      </c>
      <c r="G39" s="25">
        <v>918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121</v>
      </c>
      <c r="C40" s="157"/>
      <c r="D40" s="32" t="s">
        <v>41</v>
      </c>
      <c r="E40" s="32">
        <v>105</v>
      </c>
      <c r="F40" s="33" t="s">
        <v>45</v>
      </c>
      <c r="G40" s="32">
        <v>15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107</v>
      </c>
    </row>
    <row r="41" spans="2:14" s="3" customFormat="1" ht="30" customHeight="1" thickBot="1">
      <c r="B41" s="160" t="str">
        <f>"◎ 사망,말소,국외,기타 : "&amp;E41+G41+I41+K41</f>
        <v>◎ 사망,말소,국외,기타 : 228</v>
      </c>
      <c r="C41" s="161"/>
      <c r="D41" s="39" t="s">
        <v>42</v>
      </c>
      <c r="E41" s="39">
        <v>220</v>
      </c>
      <c r="F41" s="40" t="s">
        <v>43</v>
      </c>
      <c r="G41" s="39">
        <v>7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58611</v>
      </c>
      <c r="C42" s="168"/>
      <c r="D42" s="57" t="s">
        <v>52</v>
      </c>
      <c r="E42" s="58">
        <v>25441</v>
      </c>
      <c r="F42" s="57" t="s">
        <v>44</v>
      </c>
      <c r="G42" s="58">
        <v>33170</v>
      </c>
      <c r="H42" s="59"/>
      <c r="I42" s="10"/>
      <c r="J42" s="169" t="s">
        <v>579</v>
      </c>
      <c r="K42" s="169"/>
      <c r="L42" s="170"/>
      <c r="N42" s="104"/>
    </row>
    <row r="43" spans="2:14" s="3" customFormat="1" ht="21" customHeight="1">
      <c r="B43" s="55" t="s">
        <v>574</v>
      </c>
      <c r="C43" s="91"/>
      <c r="D43" s="127"/>
      <c r="G43" s="8"/>
      <c r="J43" s="173" t="s">
        <v>577</v>
      </c>
      <c r="K43" s="173"/>
      <c r="L43" s="174"/>
      <c r="N43" s="104"/>
    </row>
    <row r="44" spans="2:14" s="3" customFormat="1" ht="27" customHeight="1">
      <c r="B44" s="55" t="s">
        <v>575</v>
      </c>
      <c r="C44" s="91"/>
      <c r="D44" s="127"/>
      <c r="E44" s="129"/>
      <c r="F44" s="130"/>
      <c r="G44" s="129"/>
      <c r="H44" s="131"/>
      <c r="J44" s="173" t="s">
        <v>578</v>
      </c>
      <c r="K44" s="173"/>
      <c r="L44" s="174"/>
      <c r="N44" s="104"/>
    </row>
    <row r="45" spans="2:14" s="3" customFormat="1" ht="21" customHeight="1" thickBot="1">
      <c r="B45" s="60" t="s">
        <v>576</v>
      </c>
      <c r="C45" s="92"/>
      <c r="D45" s="128"/>
      <c r="E45" s="126"/>
      <c r="F45" s="126"/>
      <c r="G45" s="62"/>
      <c r="H45" s="69"/>
      <c r="I45" s="61"/>
      <c r="J45" s="175" t="s">
        <v>580</v>
      </c>
      <c r="K45" s="175"/>
      <c r="L45" s="176"/>
      <c r="N45" s="104"/>
    </row>
    <row r="46" spans="2:14">
      <c r="L46" s="77"/>
    </row>
  </sheetData>
  <mergeCells count="78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B42:C42"/>
    <mergeCell ref="J42:L42"/>
    <mergeCell ref="J43:L43"/>
    <mergeCell ref="J44:L44"/>
    <mergeCell ref="J45:L45"/>
  </mergeCells>
  <phoneticPr fontId="1" type="noConversion"/>
  <conditionalFormatting sqref="I6:L33">
    <cfRule type="cellIs" dxfId="242" priority="1" operator="lessThan">
      <formula>0</formula>
    </cfRule>
    <cfRule type="cellIs" dxfId="241" priority="4" operator="greaterThan">
      <formula>0</formula>
    </cfRule>
  </conditionalFormatting>
  <conditionalFormatting sqref="K6:L33">
    <cfRule type="cellIs" dxfId="240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view="pageBreakPreview" topLeftCell="A22" zoomScale="89" zoomScaleNormal="70" zoomScaleSheetLayoutView="89" workbookViewId="0">
      <selection activeCell="Q14" sqref="Q14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566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135529</v>
      </c>
      <c r="D6" s="132">
        <f>D7+D8</f>
        <v>290929</v>
      </c>
      <c r="E6" s="132">
        <f t="shared" ref="E6:F6" si="0">E7+E8</f>
        <v>143681</v>
      </c>
      <c r="F6" s="132">
        <f t="shared" si="0"/>
        <v>147248</v>
      </c>
      <c r="G6" s="132">
        <v>135508</v>
      </c>
      <c r="H6" s="133">
        <v>291028</v>
      </c>
      <c r="I6" s="152">
        <f>C6-G6</f>
        <v>21</v>
      </c>
      <c r="J6" s="152"/>
      <c r="K6" s="152">
        <f>D6-H6</f>
        <v>-99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4371</v>
      </c>
      <c r="E7" s="136">
        <v>2207</v>
      </c>
      <c r="F7" s="136">
        <v>2164</v>
      </c>
      <c r="G7" s="134">
        <v>0</v>
      </c>
      <c r="H7" s="135">
        <v>4383</v>
      </c>
      <c r="I7" s="153" t="s">
        <v>54</v>
      </c>
      <c r="J7" s="154"/>
      <c r="K7" s="154">
        <f>D7-H7</f>
        <v>-12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135529</v>
      </c>
      <c r="D8" s="137">
        <f>E8+F8</f>
        <v>286558</v>
      </c>
      <c r="E8" s="137">
        <f>SUM(E9:E33)</f>
        <v>141474</v>
      </c>
      <c r="F8" s="137">
        <f>SUM(F9:F33)</f>
        <v>145084</v>
      </c>
      <c r="G8" s="137">
        <v>135508</v>
      </c>
      <c r="H8" s="138">
        <v>286645</v>
      </c>
      <c r="I8" s="145">
        <f t="shared" ref="I8:I33" si="1">C8-G8</f>
        <v>21</v>
      </c>
      <c r="J8" s="145"/>
      <c r="K8" s="146">
        <f t="shared" ref="K8:K33" si="2">D8-H8</f>
        <v>-87</v>
      </c>
      <c r="L8" s="146"/>
    </row>
    <row r="9" spans="2:13" s="44" customFormat="1" ht="22.5" customHeight="1">
      <c r="B9" s="54" t="s">
        <v>10</v>
      </c>
      <c r="C9" s="122">
        <v>3691</v>
      </c>
      <c r="D9" s="123">
        <f>E9+F9</f>
        <v>7267</v>
      </c>
      <c r="E9" s="122">
        <v>3643</v>
      </c>
      <c r="F9" s="122">
        <v>3624</v>
      </c>
      <c r="G9" s="122">
        <v>3685</v>
      </c>
      <c r="H9" s="123">
        <v>7254</v>
      </c>
      <c r="I9" s="155">
        <f t="shared" si="1"/>
        <v>6</v>
      </c>
      <c r="J9" s="155"/>
      <c r="K9" s="155">
        <f t="shared" si="2"/>
        <v>13</v>
      </c>
      <c r="L9" s="155"/>
    </row>
    <row r="10" spans="2:13" s="44" customFormat="1" ht="22.5" customHeight="1">
      <c r="B10" s="54" t="s">
        <v>33</v>
      </c>
      <c r="C10" s="122">
        <v>8128</v>
      </c>
      <c r="D10" s="123">
        <f t="shared" ref="D10:D33" si="3">E10+F10</f>
        <v>19276</v>
      </c>
      <c r="E10" s="122">
        <v>9544</v>
      </c>
      <c r="F10" s="122">
        <v>9732</v>
      </c>
      <c r="G10" s="122">
        <v>8141</v>
      </c>
      <c r="H10" s="123">
        <v>19302</v>
      </c>
      <c r="I10" s="155">
        <f t="shared" si="1"/>
        <v>-13</v>
      </c>
      <c r="J10" s="155"/>
      <c r="K10" s="155">
        <f t="shared" si="2"/>
        <v>-26</v>
      </c>
      <c r="L10" s="155"/>
    </row>
    <row r="11" spans="2:13" s="44" customFormat="1" ht="22.5" customHeight="1">
      <c r="B11" s="54" t="s">
        <v>11</v>
      </c>
      <c r="C11" s="124">
        <v>784</v>
      </c>
      <c r="D11" s="123">
        <f t="shared" si="3"/>
        <v>1402</v>
      </c>
      <c r="E11" s="124">
        <v>758</v>
      </c>
      <c r="F11" s="124">
        <v>644</v>
      </c>
      <c r="G11" s="124">
        <v>792</v>
      </c>
      <c r="H11" s="123">
        <v>1414</v>
      </c>
      <c r="I11" s="155">
        <f t="shared" si="1"/>
        <v>-8</v>
      </c>
      <c r="J11" s="155"/>
      <c r="K11" s="155">
        <f t="shared" si="2"/>
        <v>-12</v>
      </c>
      <c r="L11" s="155"/>
    </row>
    <row r="12" spans="2:13" s="44" customFormat="1" ht="22.5" customHeight="1">
      <c r="B12" s="54" t="s">
        <v>12</v>
      </c>
      <c r="C12" s="122">
        <v>1226</v>
      </c>
      <c r="D12" s="123">
        <f t="shared" si="3"/>
        <v>2579</v>
      </c>
      <c r="E12" s="122">
        <v>1334</v>
      </c>
      <c r="F12" s="122">
        <v>1245</v>
      </c>
      <c r="G12" s="122">
        <v>1221</v>
      </c>
      <c r="H12" s="123">
        <v>2572</v>
      </c>
      <c r="I12" s="155">
        <f t="shared" si="1"/>
        <v>5</v>
      </c>
      <c r="J12" s="155"/>
      <c r="K12" s="155">
        <f t="shared" si="2"/>
        <v>7</v>
      </c>
      <c r="L12" s="155"/>
    </row>
    <row r="13" spans="2:13" s="44" customFormat="1" ht="22.5" customHeight="1">
      <c r="B13" s="54" t="s">
        <v>13</v>
      </c>
      <c r="C13" s="122">
        <v>7940</v>
      </c>
      <c r="D13" s="123">
        <f t="shared" si="3"/>
        <v>16896</v>
      </c>
      <c r="E13" s="122">
        <v>8455</v>
      </c>
      <c r="F13" s="122">
        <v>8441</v>
      </c>
      <c r="G13" s="122">
        <v>7902</v>
      </c>
      <c r="H13" s="123">
        <v>16845</v>
      </c>
      <c r="I13" s="155">
        <f t="shared" si="1"/>
        <v>38</v>
      </c>
      <c r="J13" s="155"/>
      <c r="K13" s="155">
        <f t="shared" si="2"/>
        <v>51</v>
      </c>
      <c r="L13" s="155"/>
    </row>
    <row r="14" spans="2:13" s="44" customFormat="1" ht="22.5" customHeight="1">
      <c r="B14" s="54" t="s">
        <v>32</v>
      </c>
      <c r="C14" s="124">
        <v>659</v>
      </c>
      <c r="D14" s="123">
        <f t="shared" si="3"/>
        <v>1069</v>
      </c>
      <c r="E14" s="124">
        <v>580</v>
      </c>
      <c r="F14" s="124">
        <v>489</v>
      </c>
      <c r="G14" s="124">
        <v>663</v>
      </c>
      <c r="H14" s="123">
        <v>1075</v>
      </c>
      <c r="I14" s="155">
        <f t="shared" si="1"/>
        <v>-4</v>
      </c>
      <c r="J14" s="155"/>
      <c r="K14" s="155">
        <f t="shared" si="2"/>
        <v>-6</v>
      </c>
      <c r="L14" s="155"/>
    </row>
    <row r="15" spans="2:13" s="44" customFormat="1" ht="22.5" customHeight="1">
      <c r="B15" s="54" t="s">
        <v>14</v>
      </c>
      <c r="C15" s="122">
        <v>1962</v>
      </c>
      <c r="D15" s="123">
        <f t="shared" si="3"/>
        <v>3327</v>
      </c>
      <c r="E15" s="122">
        <v>1734</v>
      </c>
      <c r="F15" s="122">
        <v>1593</v>
      </c>
      <c r="G15" s="122">
        <v>1971</v>
      </c>
      <c r="H15" s="123">
        <v>3344</v>
      </c>
      <c r="I15" s="155">
        <f t="shared" si="1"/>
        <v>-9</v>
      </c>
      <c r="J15" s="155"/>
      <c r="K15" s="155">
        <f t="shared" si="2"/>
        <v>-17</v>
      </c>
      <c r="L15" s="155"/>
    </row>
    <row r="16" spans="2:13" s="44" customFormat="1" ht="22.5" customHeight="1">
      <c r="B16" s="54" t="s">
        <v>34</v>
      </c>
      <c r="C16" s="122">
        <v>1976</v>
      </c>
      <c r="D16" s="123">
        <f t="shared" si="3"/>
        <v>3673</v>
      </c>
      <c r="E16" s="122">
        <v>1882</v>
      </c>
      <c r="F16" s="122">
        <v>1791</v>
      </c>
      <c r="G16" s="122">
        <v>1974</v>
      </c>
      <c r="H16" s="123">
        <v>3676</v>
      </c>
      <c r="I16" s="155">
        <f t="shared" si="1"/>
        <v>2</v>
      </c>
      <c r="J16" s="155"/>
      <c r="K16" s="155">
        <f t="shared" si="2"/>
        <v>-3</v>
      </c>
      <c r="L16" s="155"/>
    </row>
    <row r="17" spans="2:12" s="44" customFormat="1" ht="22.5" customHeight="1">
      <c r="B17" s="54" t="s">
        <v>15</v>
      </c>
      <c r="C17" s="122">
        <v>1421</v>
      </c>
      <c r="D17" s="123">
        <f t="shared" si="3"/>
        <v>2434</v>
      </c>
      <c r="E17" s="122">
        <v>1210</v>
      </c>
      <c r="F17" s="122">
        <v>1224</v>
      </c>
      <c r="G17" s="122">
        <v>1429</v>
      </c>
      <c r="H17" s="123">
        <v>2429</v>
      </c>
      <c r="I17" s="155">
        <f t="shared" si="1"/>
        <v>-8</v>
      </c>
      <c r="J17" s="155"/>
      <c r="K17" s="155">
        <f t="shared" si="2"/>
        <v>5</v>
      </c>
      <c r="L17" s="155"/>
    </row>
    <row r="18" spans="2:12" s="44" customFormat="1" ht="22.5" customHeight="1">
      <c r="B18" s="54" t="s">
        <v>16</v>
      </c>
      <c r="C18" s="124">
        <v>625</v>
      </c>
      <c r="D18" s="123">
        <f t="shared" si="3"/>
        <v>952</v>
      </c>
      <c r="E18" s="124">
        <v>537</v>
      </c>
      <c r="F18" s="124">
        <v>415</v>
      </c>
      <c r="G18" s="124">
        <v>623</v>
      </c>
      <c r="H18" s="123">
        <v>951</v>
      </c>
      <c r="I18" s="155">
        <f t="shared" si="1"/>
        <v>2</v>
      </c>
      <c r="J18" s="155"/>
      <c r="K18" s="155">
        <f t="shared" si="2"/>
        <v>1</v>
      </c>
      <c r="L18" s="155"/>
    </row>
    <row r="19" spans="2:12" s="44" customFormat="1" ht="22.5" customHeight="1">
      <c r="B19" s="54" t="s">
        <v>17</v>
      </c>
      <c r="C19" s="122">
        <v>4082</v>
      </c>
      <c r="D19" s="123">
        <f t="shared" si="3"/>
        <v>8809</v>
      </c>
      <c r="E19" s="122">
        <v>4298</v>
      </c>
      <c r="F19" s="122">
        <v>4511</v>
      </c>
      <c r="G19" s="122">
        <v>4092</v>
      </c>
      <c r="H19" s="123">
        <v>8814</v>
      </c>
      <c r="I19" s="155">
        <f t="shared" si="1"/>
        <v>-10</v>
      </c>
      <c r="J19" s="155"/>
      <c r="K19" s="155">
        <f t="shared" si="2"/>
        <v>-5</v>
      </c>
      <c r="L19" s="155"/>
    </row>
    <row r="20" spans="2:12" s="44" customFormat="1" ht="22.5" customHeight="1">
      <c r="B20" s="54" t="s">
        <v>35</v>
      </c>
      <c r="C20" s="122">
        <v>2538</v>
      </c>
      <c r="D20" s="123">
        <f t="shared" si="3"/>
        <v>3708</v>
      </c>
      <c r="E20" s="122">
        <v>1933</v>
      </c>
      <c r="F20" s="122">
        <v>1775</v>
      </c>
      <c r="G20" s="122">
        <v>2528</v>
      </c>
      <c r="H20" s="123">
        <v>3695</v>
      </c>
      <c r="I20" s="155">
        <f t="shared" si="1"/>
        <v>10</v>
      </c>
      <c r="J20" s="155"/>
      <c r="K20" s="155">
        <f t="shared" si="2"/>
        <v>13</v>
      </c>
      <c r="L20" s="155"/>
    </row>
    <row r="21" spans="2:12" s="44" customFormat="1" ht="22.5" customHeight="1">
      <c r="B21" s="54" t="s">
        <v>18</v>
      </c>
      <c r="C21" s="122">
        <v>1572</v>
      </c>
      <c r="D21" s="123">
        <f t="shared" si="3"/>
        <v>2540</v>
      </c>
      <c r="E21" s="122">
        <v>1263</v>
      </c>
      <c r="F21" s="122">
        <v>1277</v>
      </c>
      <c r="G21" s="122">
        <v>1580</v>
      </c>
      <c r="H21" s="123">
        <v>2554</v>
      </c>
      <c r="I21" s="155">
        <f t="shared" si="1"/>
        <v>-8</v>
      </c>
      <c r="J21" s="155"/>
      <c r="K21" s="155">
        <f t="shared" si="2"/>
        <v>-14</v>
      </c>
      <c r="L21" s="155"/>
    </row>
    <row r="22" spans="2:12" s="44" customFormat="1" ht="22.5" customHeight="1">
      <c r="B22" s="54" t="s">
        <v>19</v>
      </c>
      <c r="C22" s="122">
        <v>2443</v>
      </c>
      <c r="D22" s="123">
        <f t="shared" si="3"/>
        <v>5424</v>
      </c>
      <c r="E22" s="122">
        <v>2650</v>
      </c>
      <c r="F22" s="122">
        <v>2774</v>
      </c>
      <c r="G22" s="122">
        <v>2448</v>
      </c>
      <c r="H22" s="123">
        <v>5434</v>
      </c>
      <c r="I22" s="155">
        <f t="shared" si="1"/>
        <v>-5</v>
      </c>
      <c r="J22" s="155"/>
      <c r="K22" s="155">
        <f t="shared" si="2"/>
        <v>-10</v>
      </c>
      <c r="L22" s="155"/>
    </row>
    <row r="23" spans="2:12" s="44" customFormat="1" ht="22.5" customHeight="1">
      <c r="B23" s="54" t="s">
        <v>20</v>
      </c>
      <c r="C23" s="122">
        <v>4292</v>
      </c>
      <c r="D23" s="123">
        <f t="shared" si="3"/>
        <v>8454</v>
      </c>
      <c r="E23" s="122">
        <v>4228</v>
      </c>
      <c r="F23" s="122">
        <v>4226</v>
      </c>
      <c r="G23" s="122">
        <v>4290</v>
      </c>
      <c r="H23" s="123">
        <v>8465</v>
      </c>
      <c r="I23" s="155">
        <f t="shared" si="1"/>
        <v>2</v>
      </c>
      <c r="J23" s="155"/>
      <c r="K23" s="155">
        <f t="shared" si="2"/>
        <v>-11</v>
      </c>
      <c r="L23" s="155"/>
    </row>
    <row r="24" spans="2:12" s="44" customFormat="1" ht="22.5" customHeight="1">
      <c r="B24" s="54" t="s">
        <v>21</v>
      </c>
      <c r="C24" s="122">
        <v>6211</v>
      </c>
      <c r="D24" s="123">
        <f t="shared" si="3"/>
        <v>11116</v>
      </c>
      <c r="E24" s="122">
        <v>5541</v>
      </c>
      <c r="F24" s="122">
        <v>5575</v>
      </c>
      <c r="G24" s="122">
        <v>6212</v>
      </c>
      <c r="H24" s="123">
        <v>11141</v>
      </c>
      <c r="I24" s="155">
        <f t="shared" si="1"/>
        <v>-1</v>
      </c>
      <c r="J24" s="155"/>
      <c r="K24" s="155">
        <f t="shared" si="2"/>
        <v>-25</v>
      </c>
      <c r="L24" s="155"/>
    </row>
    <row r="25" spans="2:12" s="44" customFormat="1" ht="22.5" customHeight="1">
      <c r="B25" s="54" t="s">
        <v>22</v>
      </c>
      <c r="C25" s="122">
        <v>6395</v>
      </c>
      <c r="D25" s="123">
        <f t="shared" si="3"/>
        <v>14198</v>
      </c>
      <c r="E25" s="122">
        <v>6731</v>
      </c>
      <c r="F25" s="122">
        <v>7467</v>
      </c>
      <c r="G25" s="122">
        <v>6393</v>
      </c>
      <c r="H25" s="123">
        <v>14162</v>
      </c>
      <c r="I25" s="155">
        <f t="shared" si="1"/>
        <v>2</v>
      </c>
      <c r="J25" s="155"/>
      <c r="K25" s="155">
        <f t="shared" si="2"/>
        <v>36</v>
      </c>
      <c r="L25" s="155"/>
    </row>
    <row r="26" spans="2:12" s="44" customFormat="1" ht="22.5" customHeight="1">
      <c r="B26" s="54" t="s">
        <v>23</v>
      </c>
      <c r="C26" s="122">
        <v>8999</v>
      </c>
      <c r="D26" s="123">
        <f t="shared" si="3"/>
        <v>19943</v>
      </c>
      <c r="E26" s="122">
        <v>9473</v>
      </c>
      <c r="F26" s="122">
        <v>10470</v>
      </c>
      <c r="G26" s="122">
        <v>8989</v>
      </c>
      <c r="H26" s="123">
        <v>19929</v>
      </c>
      <c r="I26" s="155">
        <f t="shared" si="1"/>
        <v>10</v>
      </c>
      <c r="J26" s="155"/>
      <c r="K26" s="155">
        <f t="shared" si="2"/>
        <v>14</v>
      </c>
      <c r="L26" s="155"/>
    </row>
    <row r="27" spans="2:12" s="44" customFormat="1" ht="22.5" customHeight="1">
      <c r="B27" s="54" t="s">
        <v>24</v>
      </c>
      <c r="C27" s="122">
        <v>1936</v>
      </c>
      <c r="D27" s="123">
        <f t="shared" si="3"/>
        <v>4180</v>
      </c>
      <c r="E27" s="122">
        <v>2107</v>
      </c>
      <c r="F27" s="122">
        <v>2073</v>
      </c>
      <c r="G27" s="122">
        <v>1939</v>
      </c>
      <c r="H27" s="123">
        <v>4182</v>
      </c>
      <c r="I27" s="155">
        <f t="shared" si="1"/>
        <v>-3</v>
      </c>
      <c r="J27" s="155"/>
      <c r="K27" s="155">
        <f t="shared" si="2"/>
        <v>-2</v>
      </c>
      <c r="L27" s="155"/>
    </row>
    <row r="28" spans="2:12" s="44" customFormat="1" ht="22.5" customHeight="1">
      <c r="B28" s="54" t="s">
        <v>25</v>
      </c>
      <c r="C28" s="122">
        <v>8268</v>
      </c>
      <c r="D28" s="123">
        <f t="shared" si="3"/>
        <v>12210</v>
      </c>
      <c r="E28" s="122">
        <v>6492</v>
      </c>
      <c r="F28" s="122">
        <v>5718</v>
      </c>
      <c r="G28" s="122">
        <v>8236</v>
      </c>
      <c r="H28" s="123">
        <v>12183</v>
      </c>
      <c r="I28" s="155">
        <f t="shared" si="1"/>
        <v>32</v>
      </c>
      <c r="J28" s="155"/>
      <c r="K28" s="155">
        <f t="shared" si="2"/>
        <v>27</v>
      </c>
      <c r="L28" s="155"/>
    </row>
    <row r="29" spans="2:12" s="44" customFormat="1" ht="22.5" customHeight="1">
      <c r="B29" s="54" t="s">
        <v>26</v>
      </c>
      <c r="C29" s="122">
        <v>2809</v>
      </c>
      <c r="D29" s="123">
        <f t="shared" si="3"/>
        <v>4376</v>
      </c>
      <c r="E29" s="122">
        <v>2193</v>
      </c>
      <c r="F29" s="122">
        <v>2183</v>
      </c>
      <c r="G29" s="122">
        <v>2813</v>
      </c>
      <c r="H29" s="123">
        <v>4398</v>
      </c>
      <c r="I29" s="155">
        <f t="shared" si="1"/>
        <v>-4</v>
      </c>
      <c r="J29" s="155"/>
      <c r="K29" s="155">
        <f t="shared" si="2"/>
        <v>-22</v>
      </c>
      <c r="L29" s="155"/>
    </row>
    <row r="30" spans="2:12" s="44" customFormat="1" ht="22.5" customHeight="1">
      <c r="B30" s="54" t="s">
        <v>27</v>
      </c>
      <c r="C30" s="122">
        <v>15263</v>
      </c>
      <c r="D30" s="123">
        <f t="shared" si="3"/>
        <v>33685</v>
      </c>
      <c r="E30" s="122">
        <v>16669</v>
      </c>
      <c r="F30" s="122">
        <v>17016</v>
      </c>
      <c r="G30" s="122">
        <v>15295</v>
      </c>
      <c r="H30" s="123">
        <v>33776</v>
      </c>
      <c r="I30" s="155">
        <f t="shared" si="1"/>
        <v>-32</v>
      </c>
      <c r="J30" s="155"/>
      <c r="K30" s="155">
        <f t="shared" si="2"/>
        <v>-91</v>
      </c>
      <c r="L30" s="155"/>
    </row>
    <row r="31" spans="2:12" s="44" customFormat="1" ht="22.5" customHeight="1">
      <c r="B31" s="54" t="s">
        <v>28</v>
      </c>
      <c r="C31" s="122">
        <v>20163</v>
      </c>
      <c r="D31" s="123">
        <f t="shared" si="3"/>
        <v>47573</v>
      </c>
      <c r="E31" s="122">
        <v>22844</v>
      </c>
      <c r="F31" s="122">
        <v>24729</v>
      </c>
      <c r="G31" s="122">
        <v>20146</v>
      </c>
      <c r="H31" s="123">
        <v>47619</v>
      </c>
      <c r="I31" s="162">
        <f t="shared" si="1"/>
        <v>17</v>
      </c>
      <c r="J31" s="162"/>
      <c r="K31" s="155">
        <f t="shared" si="2"/>
        <v>-46</v>
      </c>
      <c r="L31" s="155"/>
    </row>
    <row r="32" spans="2:12" s="44" customFormat="1" ht="22.5" customHeight="1">
      <c r="B32" s="54" t="s">
        <v>29</v>
      </c>
      <c r="C32" s="122">
        <v>11019</v>
      </c>
      <c r="D32" s="123">
        <f t="shared" si="3"/>
        <v>25757</v>
      </c>
      <c r="E32" s="122">
        <v>12531</v>
      </c>
      <c r="F32" s="122">
        <v>13226</v>
      </c>
      <c r="G32" s="122">
        <v>11020</v>
      </c>
      <c r="H32" s="123">
        <v>25708</v>
      </c>
      <c r="I32" s="155">
        <f t="shared" si="1"/>
        <v>-1</v>
      </c>
      <c r="J32" s="155"/>
      <c r="K32" s="155">
        <f t="shared" si="2"/>
        <v>49</v>
      </c>
      <c r="L32" s="155"/>
    </row>
    <row r="33" spans="2:14" s="44" customFormat="1" ht="22.5" customHeight="1">
      <c r="B33" s="54" t="s">
        <v>30</v>
      </c>
      <c r="C33" s="122">
        <v>11127</v>
      </c>
      <c r="D33" s="123">
        <f t="shared" si="3"/>
        <v>25710</v>
      </c>
      <c r="E33" s="122">
        <v>12844</v>
      </c>
      <c r="F33" s="122">
        <v>12866</v>
      </c>
      <c r="G33" s="122">
        <v>11126</v>
      </c>
      <c r="H33" s="123">
        <v>25723</v>
      </c>
      <c r="I33" s="155">
        <f t="shared" si="1"/>
        <v>1</v>
      </c>
      <c r="J33" s="155"/>
      <c r="K33" s="155">
        <f t="shared" si="2"/>
        <v>-13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1122</v>
      </c>
      <c r="C38" s="114"/>
      <c r="D38" s="17" t="s">
        <v>36</v>
      </c>
      <c r="E38" s="17">
        <v>297</v>
      </c>
      <c r="F38" s="18" t="s">
        <v>37</v>
      </c>
      <c r="G38" s="17">
        <v>825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증 26</v>
      </c>
    </row>
    <row r="39" spans="2:14" s="3" customFormat="1" ht="30" customHeight="1">
      <c r="B39" s="23" t="str">
        <f>"◎ 관외전출 : "&amp;E39+G39</f>
        <v>◎ 관외전출 : 1096</v>
      </c>
      <c r="C39" s="26"/>
      <c r="D39" s="25" t="s">
        <v>36</v>
      </c>
      <c r="E39" s="25">
        <v>249</v>
      </c>
      <c r="F39" s="26" t="s">
        <v>37</v>
      </c>
      <c r="G39" s="25">
        <v>847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132</v>
      </c>
      <c r="C40" s="157"/>
      <c r="D40" s="32" t="s">
        <v>41</v>
      </c>
      <c r="E40" s="32">
        <v>111</v>
      </c>
      <c r="F40" s="33" t="s">
        <v>45</v>
      </c>
      <c r="G40" s="32">
        <v>18</v>
      </c>
      <c r="H40" s="34" t="s">
        <v>38</v>
      </c>
      <c r="I40" s="34">
        <v>3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113</v>
      </c>
    </row>
    <row r="41" spans="2:14" s="3" customFormat="1" ht="30" customHeight="1" thickBot="1">
      <c r="B41" s="160" t="str">
        <f>"◎ 사망,말소,국외,기타 : "&amp;E41+G41+I41+K41</f>
        <v>◎ 사망,말소,국외,기타 : 245</v>
      </c>
      <c r="C41" s="161"/>
      <c r="D41" s="39" t="s">
        <v>42</v>
      </c>
      <c r="E41" s="39">
        <v>211</v>
      </c>
      <c r="F41" s="40" t="s">
        <v>43</v>
      </c>
      <c r="G41" s="39">
        <v>32</v>
      </c>
      <c r="H41" s="41" t="s">
        <v>38</v>
      </c>
      <c r="I41" s="41">
        <v>0</v>
      </c>
      <c r="J41" s="42" t="s">
        <v>39</v>
      </c>
      <c r="K41" s="43">
        <v>2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58394</v>
      </c>
      <c r="C42" s="168"/>
      <c r="D42" s="57" t="s">
        <v>52</v>
      </c>
      <c r="E42" s="58">
        <v>25323</v>
      </c>
      <c r="F42" s="57" t="s">
        <v>44</v>
      </c>
      <c r="G42" s="58">
        <v>33071</v>
      </c>
      <c r="H42" s="59"/>
      <c r="I42" s="10"/>
      <c r="J42" s="169" t="s">
        <v>571</v>
      </c>
      <c r="K42" s="169"/>
      <c r="L42" s="170"/>
      <c r="N42" s="104"/>
    </row>
    <row r="43" spans="2:14" s="3" customFormat="1" ht="21" customHeight="1">
      <c r="B43" s="55" t="s">
        <v>567</v>
      </c>
      <c r="C43" s="91"/>
      <c r="D43" s="127"/>
      <c r="G43" s="8"/>
      <c r="J43" s="173" t="s">
        <v>570</v>
      </c>
      <c r="K43" s="173"/>
      <c r="L43" s="174"/>
      <c r="N43" s="104"/>
    </row>
    <row r="44" spans="2:14" s="3" customFormat="1" ht="27" customHeight="1">
      <c r="B44" s="55" t="s">
        <v>560</v>
      </c>
      <c r="C44" s="91"/>
      <c r="D44" s="127"/>
      <c r="E44" s="129"/>
      <c r="F44" s="130"/>
      <c r="G44" s="129"/>
      <c r="H44" s="131"/>
      <c r="J44" s="173" t="s">
        <v>569</v>
      </c>
      <c r="K44" s="173"/>
      <c r="L44" s="174"/>
      <c r="N44" s="104"/>
    </row>
    <row r="45" spans="2:14" s="3" customFormat="1" ht="21" customHeight="1" thickBot="1">
      <c r="B45" s="60" t="s">
        <v>568</v>
      </c>
      <c r="C45" s="92"/>
      <c r="D45" s="128"/>
      <c r="E45" s="126"/>
      <c r="F45" s="126"/>
      <c r="G45" s="62"/>
      <c r="H45" s="69"/>
      <c r="I45" s="61"/>
      <c r="J45" s="175" t="s">
        <v>572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39" priority="1" operator="lessThan">
      <formula>0</formula>
    </cfRule>
    <cfRule type="cellIs" dxfId="238" priority="4" operator="greaterThan">
      <formula>0</formula>
    </cfRule>
  </conditionalFormatting>
  <conditionalFormatting sqref="K6:L33">
    <cfRule type="cellIs" dxfId="237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6"/>
  <sheetViews>
    <sheetView view="pageBreakPreview" topLeftCell="A25" zoomScale="89" zoomScaleNormal="70" zoomScaleSheetLayoutView="89" workbookViewId="0">
      <selection activeCell="V16" sqref="V16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558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135508</v>
      </c>
      <c r="D6" s="132">
        <f>D7+D8</f>
        <v>291028</v>
      </c>
      <c r="E6" s="132">
        <f t="shared" ref="E6:F6" si="0">E7+E8</f>
        <v>143756</v>
      </c>
      <c r="F6" s="132">
        <f t="shared" si="0"/>
        <v>147272</v>
      </c>
      <c r="G6" s="132">
        <v>135537</v>
      </c>
      <c r="H6" s="133">
        <v>291285</v>
      </c>
      <c r="I6" s="152">
        <f>C6-G6</f>
        <v>-29</v>
      </c>
      <c r="J6" s="152"/>
      <c r="K6" s="152">
        <f>D6-H6</f>
        <v>-257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4383</v>
      </c>
      <c r="E7" s="136">
        <v>2216</v>
      </c>
      <c r="F7" s="136">
        <v>2167</v>
      </c>
      <c r="G7" s="134">
        <v>0</v>
      </c>
      <c r="H7" s="135">
        <v>4379</v>
      </c>
      <c r="I7" s="153" t="s">
        <v>54</v>
      </c>
      <c r="J7" s="154"/>
      <c r="K7" s="154">
        <f>D7-H7</f>
        <v>4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135508</v>
      </c>
      <c r="D8" s="137">
        <f>E8+F8</f>
        <v>286645</v>
      </c>
      <c r="E8" s="137">
        <f>SUM(E9:E33)</f>
        <v>141540</v>
      </c>
      <c r="F8" s="137">
        <f>SUM(F9:F33)</f>
        <v>145105</v>
      </c>
      <c r="G8" s="137">
        <v>135537</v>
      </c>
      <c r="H8" s="138">
        <v>286906</v>
      </c>
      <c r="I8" s="145">
        <f t="shared" ref="I8:I33" si="1">C8-G8</f>
        <v>-29</v>
      </c>
      <c r="J8" s="145"/>
      <c r="K8" s="146">
        <f t="shared" ref="K8:K33" si="2">D8-H8</f>
        <v>-261</v>
      </c>
      <c r="L8" s="146"/>
    </row>
    <row r="9" spans="2:13" s="44" customFormat="1" ht="22.5" customHeight="1">
      <c r="B9" s="54" t="s">
        <v>10</v>
      </c>
      <c r="C9" s="122">
        <v>3685</v>
      </c>
      <c r="D9" s="123">
        <f>E9+F9</f>
        <v>7254</v>
      </c>
      <c r="E9" s="122">
        <v>3636</v>
      </c>
      <c r="F9" s="122">
        <v>3618</v>
      </c>
      <c r="G9" s="122">
        <v>3681</v>
      </c>
      <c r="H9" s="123">
        <v>7271</v>
      </c>
      <c r="I9" s="155">
        <f t="shared" si="1"/>
        <v>4</v>
      </c>
      <c r="J9" s="155"/>
      <c r="K9" s="155">
        <f t="shared" si="2"/>
        <v>-17</v>
      </c>
      <c r="L9" s="155"/>
    </row>
    <row r="10" spans="2:13" s="44" customFormat="1" ht="22.5" customHeight="1">
      <c r="B10" s="54" t="s">
        <v>33</v>
      </c>
      <c r="C10" s="122">
        <v>8141</v>
      </c>
      <c r="D10" s="123">
        <f t="shared" ref="D10:D33" si="3">E10+F10</f>
        <v>19302</v>
      </c>
      <c r="E10" s="122">
        <v>9548</v>
      </c>
      <c r="F10" s="122">
        <v>9754</v>
      </c>
      <c r="G10" s="122">
        <v>8117</v>
      </c>
      <c r="H10" s="123">
        <v>19249</v>
      </c>
      <c r="I10" s="155">
        <f t="shared" si="1"/>
        <v>24</v>
      </c>
      <c r="J10" s="155"/>
      <c r="K10" s="155">
        <f t="shared" si="2"/>
        <v>53</v>
      </c>
      <c r="L10" s="155"/>
    </row>
    <row r="11" spans="2:13" s="44" customFormat="1" ht="22.5" customHeight="1">
      <c r="B11" s="54" t="s">
        <v>11</v>
      </c>
      <c r="C11" s="124">
        <v>792</v>
      </c>
      <c r="D11" s="123">
        <f t="shared" si="3"/>
        <v>1414</v>
      </c>
      <c r="E11" s="124">
        <v>761</v>
      </c>
      <c r="F11" s="124">
        <v>653</v>
      </c>
      <c r="G11" s="124">
        <v>788</v>
      </c>
      <c r="H11" s="123">
        <v>1415</v>
      </c>
      <c r="I11" s="155">
        <f t="shared" si="1"/>
        <v>4</v>
      </c>
      <c r="J11" s="155"/>
      <c r="K11" s="155">
        <f t="shared" si="2"/>
        <v>-1</v>
      </c>
      <c r="L11" s="155"/>
    </row>
    <row r="12" spans="2:13" s="44" customFormat="1" ht="22.5" customHeight="1">
      <c r="B12" s="54" t="s">
        <v>12</v>
      </c>
      <c r="C12" s="122">
        <v>1221</v>
      </c>
      <c r="D12" s="123">
        <f t="shared" si="3"/>
        <v>2572</v>
      </c>
      <c r="E12" s="122">
        <v>1331</v>
      </c>
      <c r="F12" s="122">
        <v>1241</v>
      </c>
      <c r="G12" s="122">
        <v>1220</v>
      </c>
      <c r="H12" s="123">
        <v>2568</v>
      </c>
      <c r="I12" s="155">
        <f t="shared" si="1"/>
        <v>1</v>
      </c>
      <c r="J12" s="155"/>
      <c r="K12" s="155">
        <f t="shared" si="2"/>
        <v>4</v>
      </c>
      <c r="L12" s="155"/>
    </row>
    <row r="13" spans="2:13" s="44" customFormat="1" ht="22.5" customHeight="1">
      <c r="B13" s="54" t="s">
        <v>13</v>
      </c>
      <c r="C13" s="122">
        <v>7902</v>
      </c>
      <c r="D13" s="123">
        <f t="shared" si="3"/>
        <v>16845</v>
      </c>
      <c r="E13" s="122">
        <v>8437</v>
      </c>
      <c r="F13" s="122">
        <v>8408</v>
      </c>
      <c r="G13" s="122">
        <v>7890</v>
      </c>
      <c r="H13" s="123">
        <v>16841</v>
      </c>
      <c r="I13" s="155">
        <f t="shared" si="1"/>
        <v>12</v>
      </c>
      <c r="J13" s="155"/>
      <c r="K13" s="155">
        <f t="shared" si="2"/>
        <v>4</v>
      </c>
      <c r="L13" s="155"/>
    </row>
    <row r="14" spans="2:13" s="44" customFormat="1" ht="22.5" customHeight="1">
      <c r="B14" s="54" t="s">
        <v>32</v>
      </c>
      <c r="C14" s="124">
        <v>663</v>
      </c>
      <c r="D14" s="123">
        <f t="shared" si="3"/>
        <v>1075</v>
      </c>
      <c r="E14" s="124">
        <v>584</v>
      </c>
      <c r="F14" s="124">
        <v>491</v>
      </c>
      <c r="G14" s="124">
        <v>661</v>
      </c>
      <c r="H14" s="123">
        <v>1071</v>
      </c>
      <c r="I14" s="155">
        <f t="shared" si="1"/>
        <v>2</v>
      </c>
      <c r="J14" s="155"/>
      <c r="K14" s="155">
        <f t="shared" si="2"/>
        <v>4</v>
      </c>
      <c r="L14" s="155"/>
    </row>
    <row r="15" spans="2:13" s="44" customFormat="1" ht="22.5" customHeight="1">
      <c r="B15" s="54" t="s">
        <v>14</v>
      </c>
      <c r="C15" s="122">
        <v>1971</v>
      </c>
      <c r="D15" s="123">
        <f t="shared" si="3"/>
        <v>3344</v>
      </c>
      <c r="E15" s="122">
        <v>1743</v>
      </c>
      <c r="F15" s="122">
        <v>1601</v>
      </c>
      <c r="G15" s="122">
        <v>1978</v>
      </c>
      <c r="H15" s="123">
        <v>3364</v>
      </c>
      <c r="I15" s="155">
        <f t="shared" si="1"/>
        <v>-7</v>
      </c>
      <c r="J15" s="155"/>
      <c r="K15" s="155">
        <f t="shared" si="2"/>
        <v>-20</v>
      </c>
      <c r="L15" s="155"/>
    </row>
    <row r="16" spans="2:13" s="44" customFormat="1" ht="22.5" customHeight="1">
      <c r="B16" s="54" t="s">
        <v>34</v>
      </c>
      <c r="C16" s="122">
        <v>1974</v>
      </c>
      <c r="D16" s="123">
        <f t="shared" si="3"/>
        <v>3676</v>
      </c>
      <c r="E16" s="122">
        <v>1886</v>
      </c>
      <c r="F16" s="122">
        <v>1790</v>
      </c>
      <c r="G16" s="122">
        <v>1985</v>
      </c>
      <c r="H16" s="123">
        <v>3705</v>
      </c>
      <c r="I16" s="155">
        <f t="shared" si="1"/>
        <v>-11</v>
      </c>
      <c r="J16" s="155"/>
      <c r="K16" s="155">
        <f t="shared" si="2"/>
        <v>-29</v>
      </c>
      <c r="L16" s="155"/>
    </row>
    <row r="17" spans="2:12" s="44" customFormat="1" ht="22.5" customHeight="1">
      <c r="B17" s="54" t="s">
        <v>15</v>
      </c>
      <c r="C17" s="122">
        <v>1429</v>
      </c>
      <c r="D17" s="123">
        <f t="shared" si="3"/>
        <v>2429</v>
      </c>
      <c r="E17" s="122">
        <v>1208</v>
      </c>
      <c r="F17" s="122">
        <v>1221</v>
      </c>
      <c r="G17" s="122">
        <v>1426</v>
      </c>
      <c r="H17" s="123">
        <v>2427</v>
      </c>
      <c r="I17" s="155">
        <f t="shared" si="1"/>
        <v>3</v>
      </c>
      <c r="J17" s="155"/>
      <c r="K17" s="155">
        <f t="shared" si="2"/>
        <v>2</v>
      </c>
      <c r="L17" s="155"/>
    </row>
    <row r="18" spans="2:12" s="44" customFormat="1" ht="22.5" customHeight="1">
      <c r="B18" s="54" t="s">
        <v>16</v>
      </c>
      <c r="C18" s="124">
        <v>623</v>
      </c>
      <c r="D18" s="123">
        <f t="shared" si="3"/>
        <v>951</v>
      </c>
      <c r="E18" s="124">
        <v>536</v>
      </c>
      <c r="F18" s="124">
        <v>415</v>
      </c>
      <c r="G18" s="124">
        <v>625</v>
      </c>
      <c r="H18" s="123">
        <v>957</v>
      </c>
      <c r="I18" s="155">
        <f t="shared" si="1"/>
        <v>-2</v>
      </c>
      <c r="J18" s="155"/>
      <c r="K18" s="155">
        <f t="shared" si="2"/>
        <v>-6</v>
      </c>
      <c r="L18" s="155"/>
    </row>
    <row r="19" spans="2:12" s="44" customFormat="1" ht="22.5" customHeight="1">
      <c r="B19" s="54" t="s">
        <v>17</v>
      </c>
      <c r="C19" s="122">
        <v>4092</v>
      </c>
      <c r="D19" s="123">
        <f t="shared" si="3"/>
        <v>8814</v>
      </c>
      <c r="E19" s="122">
        <v>4306</v>
      </c>
      <c r="F19" s="122">
        <v>4508</v>
      </c>
      <c r="G19" s="122">
        <v>4115</v>
      </c>
      <c r="H19" s="123">
        <v>8865</v>
      </c>
      <c r="I19" s="155">
        <f t="shared" si="1"/>
        <v>-23</v>
      </c>
      <c r="J19" s="155"/>
      <c r="K19" s="155">
        <f t="shared" si="2"/>
        <v>-51</v>
      </c>
      <c r="L19" s="155"/>
    </row>
    <row r="20" spans="2:12" s="44" customFormat="1" ht="22.5" customHeight="1">
      <c r="B20" s="54" t="s">
        <v>35</v>
      </c>
      <c r="C20" s="122">
        <v>2528</v>
      </c>
      <c r="D20" s="123">
        <f t="shared" si="3"/>
        <v>3695</v>
      </c>
      <c r="E20" s="122">
        <v>1928</v>
      </c>
      <c r="F20" s="122">
        <v>1767</v>
      </c>
      <c r="G20" s="122">
        <v>2523</v>
      </c>
      <c r="H20" s="123">
        <v>3698</v>
      </c>
      <c r="I20" s="155">
        <f t="shared" si="1"/>
        <v>5</v>
      </c>
      <c r="J20" s="155"/>
      <c r="K20" s="155">
        <f t="shared" si="2"/>
        <v>-3</v>
      </c>
      <c r="L20" s="155"/>
    </row>
    <row r="21" spans="2:12" s="44" customFormat="1" ht="22.5" customHeight="1">
      <c r="B21" s="54" t="s">
        <v>18</v>
      </c>
      <c r="C21" s="122">
        <v>1580</v>
      </c>
      <c r="D21" s="123">
        <f t="shared" si="3"/>
        <v>2554</v>
      </c>
      <c r="E21" s="122">
        <v>1267</v>
      </c>
      <c r="F21" s="122">
        <v>1287</v>
      </c>
      <c r="G21" s="122">
        <v>1581</v>
      </c>
      <c r="H21" s="123">
        <v>2559</v>
      </c>
      <c r="I21" s="155">
        <f t="shared" si="1"/>
        <v>-1</v>
      </c>
      <c r="J21" s="155"/>
      <c r="K21" s="155">
        <f t="shared" si="2"/>
        <v>-5</v>
      </c>
      <c r="L21" s="155"/>
    </row>
    <row r="22" spans="2:12" s="44" customFormat="1" ht="22.5" customHeight="1">
      <c r="B22" s="54" t="s">
        <v>19</v>
      </c>
      <c r="C22" s="122">
        <v>2448</v>
      </c>
      <c r="D22" s="123">
        <f t="shared" si="3"/>
        <v>5434</v>
      </c>
      <c r="E22" s="122">
        <v>2659</v>
      </c>
      <c r="F22" s="122">
        <v>2775</v>
      </c>
      <c r="G22" s="122">
        <v>2458</v>
      </c>
      <c r="H22" s="123">
        <v>5446</v>
      </c>
      <c r="I22" s="155">
        <f t="shared" si="1"/>
        <v>-10</v>
      </c>
      <c r="J22" s="155"/>
      <c r="K22" s="155">
        <f t="shared" si="2"/>
        <v>-12</v>
      </c>
      <c r="L22" s="155"/>
    </row>
    <row r="23" spans="2:12" s="44" customFormat="1" ht="22.5" customHeight="1">
      <c r="B23" s="54" t="s">
        <v>20</v>
      </c>
      <c r="C23" s="122">
        <v>4290</v>
      </c>
      <c r="D23" s="123">
        <f t="shared" si="3"/>
        <v>8465</v>
      </c>
      <c r="E23" s="122">
        <v>4236</v>
      </c>
      <c r="F23" s="122">
        <v>4229</v>
      </c>
      <c r="G23" s="122">
        <v>4293</v>
      </c>
      <c r="H23" s="123">
        <v>8483</v>
      </c>
      <c r="I23" s="155">
        <f t="shared" si="1"/>
        <v>-3</v>
      </c>
      <c r="J23" s="155"/>
      <c r="K23" s="155">
        <f t="shared" si="2"/>
        <v>-18</v>
      </c>
      <c r="L23" s="155"/>
    </row>
    <row r="24" spans="2:12" s="44" customFormat="1" ht="22.5" customHeight="1">
      <c r="B24" s="54" t="s">
        <v>21</v>
      </c>
      <c r="C24" s="122">
        <v>6212</v>
      </c>
      <c r="D24" s="123">
        <f t="shared" si="3"/>
        <v>11141</v>
      </c>
      <c r="E24" s="122">
        <v>5553</v>
      </c>
      <c r="F24" s="122">
        <v>5588</v>
      </c>
      <c r="G24" s="122">
        <v>6204</v>
      </c>
      <c r="H24" s="123">
        <v>11145</v>
      </c>
      <c r="I24" s="155">
        <f t="shared" si="1"/>
        <v>8</v>
      </c>
      <c r="J24" s="155"/>
      <c r="K24" s="155">
        <f t="shared" si="2"/>
        <v>-4</v>
      </c>
      <c r="L24" s="155"/>
    </row>
    <row r="25" spans="2:12" s="44" customFormat="1" ht="22.5" customHeight="1">
      <c r="B25" s="54" t="s">
        <v>22</v>
      </c>
      <c r="C25" s="122">
        <v>6393</v>
      </c>
      <c r="D25" s="123">
        <f t="shared" si="3"/>
        <v>14162</v>
      </c>
      <c r="E25" s="122">
        <v>6705</v>
      </c>
      <c r="F25" s="122">
        <v>7457</v>
      </c>
      <c r="G25" s="122">
        <v>6401</v>
      </c>
      <c r="H25" s="123">
        <v>14201</v>
      </c>
      <c r="I25" s="155">
        <f t="shared" si="1"/>
        <v>-8</v>
      </c>
      <c r="J25" s="155"/>
      <c r="K25" s="155">
        <f t="shared" si="2"/>
        <v>-39</v>
      </c>
      <c r="L25" s="155"/>
    </row>
    <row r="26" spans="2:12" s="44" customFormat="1" ht="22.5" customHeight="1">
      <c r="B26" s="54" t="s">
        <v>23</v>
      </c>
      <c r="C26" s="122">
        <v>8989</v>
      </c>
      <c r="D26" s="123">
        <f t="shared" si="3"/>
        <v>19929</v>
      </c>
      <c r="E26" s="122">
        <v>9482</v>
      </c>
      <c r="F26" s="122">
        <v>10447</v>
      </c>
      <c r="G26" s="122">
        <v>8984</v>
      </c>
      <c r="H26" s="123">
        <v>19921</v>
      </c>
      <c r="I26" s="155">
        <f t="shared" si="1"/>
        <v>5</v>
      </c>
      <c r="J26" s="155"/>
      <c r="K26" s="155">
        <f t="shared" si="2"/>
        <v>8</v>
      </c>
      <c r="L26" s="155"/>
    </row>
    <row r="27" spans="2:12" s="44" customFormat="1" ht="22.5" customHeight="1">
      <c r="B27" s="54" t="s">
        <v>24</v>
      </c>
      <c r="C27" s="122">
        <v>1939</v>
      </c>
      <c r="D27" s="123">
        <f t="shared" si="3"/>
        <v>4182</v>
      </c>
      <c r="E27" s="122">
        <v>2106</v>
      </c>
      <c r="F27" s="122">
        <v>2076</v>
      </c>
      <c r="G27" s="122">
        <v>1930</v>
      </c>
      <c r="H27" s="123">
        <v>4180</v>
      </c>
      <c r="I27" s="155">
        <f t="shared" si="1"/>
        <v>9</v>
      </c>
      <c r="J27" s="155"/>
      <c r="K27" s="155">
        <f t="shared" si="2"/>
        <v>2</v>
      </c>
      <c r="L27" s="155"/>
    </row>
    <row r="28" spans="2:12" s="44" customFormat="1" ht="22.5" customHeight="1">
      <c r="B28" s="54" t="s">
        <v>25</v>
      </c>
      <c r="C28" s="122">
        <v>8236</v>
      </c>
      <c r="D28" s="123">
        <f t="shared" si="3"/>
        <v>12183</v>
      </c>
      <c r="E28" s="122">
        <v>6462</v>
      </c>
      <c r="F28" s="122">
        <v>5721</v>
      </c>
      <c r="G28" s="122">
        <v>8237</v>
      </c>
      <c r="H28" s="123">
        <v>12192</v>
      </c>
      <c r="I28" s="155">
        <f t="shared" si="1"/>
        <v>-1</v>
      </c>
      <c r="J28" s="155"/>
      <c r="K28" s="155">
        <f t="shared" si="2"/>
        <v>-9</v>
      </c>
      <c r="L28" s="155"/>
    </row>
    <row r="29" spans="2:12" s="44" customFormat="1" ht="22.5" customHeight="1">
      <c r="B29" s="54" t="s">
        <v>26</v>
      </c>
      <c r="C29" s="122">
        <v>2813</v>
      </c>
      <c r="D29" s="123">
        <f t="shared" si="3"/>
        <v>4398</v>
      </c>
      <c r="E29" s="122">
        <v>2210</v>
      </c>
      <c r="F29" s="122">
        <v>2188</v>
      </c>
      <c r="G29" s="122">
        <v>2832</v>
      </c>
      <c r="H29" s="123">
        <v>4417</v>
      </c>
      <c r="I29" s="155">
        <f t="shared" si="1"/>
        <v>-19</v>
      </c>
      <c r="J29" s="155"/>
      <c r="K29" s="155">
        <f t="shared" si="2"/>
        <v>-19</v>
      </c>
      <c r="L29" s="155"/>
    </row>
    <row r="30" spans="2:12" s="44" customFormat="1" ht="22.5" customHeight="1">
      <c r="B30" s="54" t="s">
        <v>27</v>
      </c>
      <c r="C30" s="122">
        <v>15295</v>
      </c>
      <c r="D30" s="123">
        <f t="shared" si="3"/>
        <v>33776</v>
      </c>
      <c r="E30" s="122">
        <v>16709</v>
      </c>
      <c r="F30" s="122">
        <v>17067</v>
      </c>
      <c r="G30" s="122">
        <v>15274</v>
      </c>
      <c r="H30" s="123">
        <v>33757</v>
      </c>
      <c r="I30" s="155">
        <f t="shared" si="1"/>
        <v>21</v>
      </c>
      <c r="J30" s="155"/>
      <c r="K30" s="155">
        <f t="shared" si="2"/>
        <v>19</v>
      </c>
      <c r="L30" s="155"/>
    </row>
    <row r="31" spans="2:12" s="44" customFormat="1" ht="22.5" customHeight="1">
      <c r="B31" s="54" t="s">
        <v>28</v>
      </c>
      <c r="C31" s="122">
        <v>20146</v>
      </c>
      <c r="D31" s="123">
        <f t="shared" si="3"/>
        <v>47619</v>
      </c>
      <c r="E31" s="122">
        <v>22883</v>
      </c>
      <c r="F31" s="122">
        <v>24736</v>
      </c>
      <c r="G31" s="122">
        <v>20185</v>
      </c>
      <c r="H31" s="123">
        <v>47687</v>
      </c>
      <c r="I31" s="162">
        <f t="shared" si="1"/>
        <v>-39</v>
      </c>
      <c r="J31" s="162"/>
      <c r="K31" s="155">
        <f t="shared" si="2"/>
        <v>-68</v>
      </c>
      <c r="L31" s="155"/>
    </row>
    <row r="32" spans="2:12" s="44" customFormat="1" ht="22.5" customHeight="1">
      <c r="B32" s="54" t="s">
        <v>29</v>
      </c>
      <c r="C32" s="122">
        <v>11020</v>
      </c>
      <c r="D32" s="123">
        <f t="shared" si="3"/>
        <v>25708</v>
      </c>
      <c r="E32" s="122">
        <v>12506</v>
      </c>
      <c r="F32" s="122">
        <v>13202</v>
      </c>
      <c r="G32" s="122">
        <v>11028</v>
      </c>
      <c r="H32" s="123">
        <v>25741</v>
      </c>
      <c r="I32" s="155">
        <f t="shared" si="1"/>
        <v>-8</v>
      </c>
      <c r="J32" s="155"/>
      <c r="K32" s="155">
        <f t="shared" si="2"/>
        <v>-33</v>
      </c>
      <c r="L32" s="155"/>
    </row>
    <row r="33" spans="2:14" s="44" customFormat="1" ht="22.5" customHeight="1">
      <c r="B33" s="54" t="s">
        <v>30</v>
      </c>
      <c r="C33" s="122">
        <v>11126</v>
      </c>
      <c r="D33" s="123">
        <f t="shared" si="3"/>
        <v>25723</v>
      </c>
      <c r="E33" s="122">
        <v>12858</v>
      </c>
      <c r="F33" s="122">
        <v>12865</v>
      </c>
      <c r="G33" s="122">
        <v>11121</v>
      </c>
      <c r="H33" s="123">
        <v>25746</v>
      </c>
      <c r="I33" s="155">
        <f t="shared" si="1"/>
        <v>5</v>
      </c>
      <c r="J33" s="155"/>
      <c r="K33" s="155">
        <f t="shared" si="2"/>
        <v>-23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1093</v>
      </c>
      <c r="C38" s="114"/>
      <c r="D38" s="17" t="s">
        <v>36</v>
      </c>
      <c r="E38" s="17">
        <v>361</v>
      </c>
      <c r="F38" s="18" t="s">
        <v>37</v>
      </c>
      <c r="G38" s="17">
        <v>732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164</v>
      </c>
    </row>
    <row r="39" spans="2:14" s="3" customFormat="1" ht="30" customHeight="1">
      <c r="B39" s="23" t="str">
        <f>"◎ 관외전출 : "&amp;E39+G39</f>
        <v>◎ 관외전출 : 1257</v>
      </c>
      <c r="C39" s="26"/>
      <c r="D39" s="25" t="s">
        <v>36</v>
      </c>
      <c r="E39" s="25">
        <v>289</v>
      </c>
      <c r="F39" s="26" t="s">
        <v>37</v>
      </c>
      <c r="G39" s="25">
        <v>968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129</v>
      </c>
      <c r="C40" s="157"/>
      <c r="D40" s="32" t="s">
        <v>41</v>
      </c>
      <c r="E40" s="32">
        <v>118</v>
      </c>
      <c r="F40" s="33" t="s">
        <v>45</v>
      </c>
      <c r="G40" s="32">
        <v>11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97</v>
      </c>
    </row>
    <row r="41" spans="2:14" s="3" customFormat="1" ht="30" customHeight="1" thickBot="1">
      <c r="B41" s="160" t="str">
        <f>"◎ 사망,말소,국외,기타 : "&amp;E41+G41+I41+K41</f>
        <v>◎ 사망,말소,국외,기타 : 226</v>
      </c>
      <c r="C41" s="161"/>
      <c r="D41" s="39" t="s">
        <v>42</v>
      </c>
      <c r="E41" s="39">
        <v>215</v>
      </c>
      <c r="F41" s="40" t="s">
        <v>43</v>
      </c>
      <c r="G41" s="39">
        <v>10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58231</v>
      </c>
      <c r="C42" s="168"/>
      <c r="D42" s="57" t="s">
        <v>52</v>
      </c>
      <c r="E42" s="58">
        <v>25249</v>
      </c>
      <c r="F42" s="57" t="s">
        <v>44</v>
      </c>
      <c r="G42" s="58">
        <v>32982</v>
      </c>
      <c r="H42" s="59"/>
      <c r="I42" s="10"/>
      <c r="J42" s="169" t="s">
        <v>562</v>
      </c>
      <c r="K42" s="169"/>
      <c r="L42" s="170"/>
      <c r="N42" s="104"/>
    </row>
    <row r="43" spans="2:14" s="3" customFormat="1" ht="21" customHeight="1">
      <c r="B43" s="55" t="s">
        <v>559</v>
      </c>
      <c r="C43" s="91"/>
      <c r="D43" s="127"/>
      <c r="G43" s="8"/>
      <c r="J43" s="171" t="s">
        <v>563</v>
      </c>
      <c r="K43" s="171"/>
      <c r="L43" s="172"/>
      <c r="N43" s="104"/>
    </row>
    <row r="44" spans="2:14" s="3" customFormat="1" ht="27" customHeight="1">
      <c r="B44" s="55" t="s">
        <v>560</v>
      </c>
      <c r="C44" s="91"/>
      <c r="D44" s="127"/>
      <c r="E44" s="129"/>
      <c r="F44" s="130"/>
      <c r="G44" s="129"/>
      <c r="H44" s="131"/>
      <c r="J44" s="173" t="s">
        <v>564</v>
      </c>
      <c r="K44" s="173"/>
      <c r="L44" s="174"/>
      <c r="N44" s="104"/>
    </row>
    <row r="45" spans="2:14" s="3" customFormat="1" ht="21" customHeight="1" thickBot="1">
      <c r="B45" s="60" t="s">
        <v>561</v>
      </c>
      <c r="C45" s="92"/>
      <c r="D45" s="128"/>
      <c r="E45" s="126"/>
      <c r="F45" s="126"/>
      <c r="G45" s="62"/>
      <c r="H45" s="69"/>
      <c r="I45" s="61"/>
      <c r="J45" s="175" t="s">
        <v>565</v>
      </c>
      <c r="K45" s="175"/>
      <c r="L45" s="176"/>
      <c r="N45" s="104"/>
    </row>
    <row r="46" spans="2:14">
      <c r="L46" s="77"/>
    </row>
  </sheetData>
  <mergeCells count="78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B42:C42"/>
    <mergeCell ref="J42:L42"/>
    <mergeCell ref="J43:L43"/>
    <mergeCell ref="J44:L44"/>
    <mergeCell ref="J45:L45"/>
  </mergeCells>
  <phoneticPr fontId="1" type="noConversion"/>
  <conditionalFormatting sqref="I6:L33">
    <cfRule type="cellIs" dxfId="236" priority="1" operator="lessThan">
      <formula>0</formula>
    </cfRule>
    <cfRule type="cellIs" dxfId="235" priority="4" operator="greaterThan">
      <formula>0</formula>
    </cfRule>
  </conditionalFormatting>
  <conditionalFormatting sqref="K6:L33">
    <cfRule type="cellIs" dxfId="234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46"/>
  <sheetViews>
    <sheetView view="pageBreakPreview" topLeftCell="A19" zoomScale="89" zoomScaleNormal="70" zoomScaleSheetLayoutView="89" workbookViewId="0">
      <selection activeCell="C44" sqref="C44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550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135537</v>
      </c>
      <c r="D6" s="132">
        <f>D7+D8</f>
        <v>291285</v>
      </c>
      <c r="E6" s="132">
        <f t="shared" ref="E6:F6" si="0">E7+E8</f>
        <v>143891</v>
      </c>
      <c r="F6" s="132">
        <f t="shared" si="0"/>
        <v>147394</v>
      </c>
      <c r="G6" s="132">
        <v>135494</v>
      </c>
      <c r="H6" s="133">
        <v>291188</v>
      </c>
      <c r="I6" s="152">
        <f>C6-G6</f>
        <v>43</v>
      </c>
      <c r="J6" s="152"/>
      <c r="K6" s="152">
        <f>D6-H6</f>
        <v>97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4379</v>
      </c>
      <c r="E7" s="136">
        <v>2229</v>
      </c>
      <c r="F7" s="136">
        <v>2150</v>
      </c>
      <c r="G7" s="134">
        <v>0</v>
      </c>
      <c r="H7" s="135">
        <v>4253</v>
      </c>
      <c r="I7" s="153" t="s">
        <v>54</v>
      </c>
      <c r="J7" s="154"/>
      <c r="K7" s="154">
        <f>D7-H7</f>
        <v>126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135537</v>
      </c>
      <c r="D8" s="137">
        <f>E8+F8</f>
        <v>286906</v>
      </c>
      <c r="E8" s="137">
        <f>SUM(E9:E33)</f>
        <v>141662</v>
      </c>
      <c r="F8" s="137">
        <f>SUM(F9:F33)</f>
        <v>145244</v>
      </c>
      <c r="G8" s="137">
        <v>135494</v>
      </c>
      <c r="H8" s="138">
        <v>286935</v>
      </c>
      <c r="I8" s="145">
        <f t="shared" ref="I8:I33" si="1">C8-G8</f>
        <v>43</v>
      </c>
      <c r="J8" s="145"/>
      <c r="K8" s="146">
        <f t="shared" ref="K8:K33" si="2">D8-H8</f>
        <v>-29</v>
      </c>
      <c r="L8" s="146"/>
    </row>
    <row r="9" spans="2:13" s="44" customFormat="1" ht="22.5" customHeight="1">
      <c r="B9" s="54" t="s">
        <v>10</v>
      </c>
      <c r="C9" s="122">
        <v>3681</v>
      </c>
      <c r="D9" s="123">
        <f>E9+F9</f>
        <v>7271</v>
      </c>
      <c r="E9" s="122">
        <v>3646</v>
      </c>
      <c r="F9" s="122">
        <v>3625</v>
      </c>
      <c r="G9" s="122">
        <v>3682</v>
      </c>
      <c r="H9" s="123">
        <v>7266</v>
      </c>
      <c r="I9" s="155">
        <f t="shared" si="1"/>
        <v>-1</v>
      </c>
      <c r="J9" s="155"/>
      <c r="K9" s="155">
        <f t="shared" si="2"/>
        <v>5</v>
      </c>
      <c r="L9" s="155"/>
    </row>
    <row r="10" spans="2:13" s="44" customFormat="1" ht="22.5" customHeight="1">
      <c r="B10" s="54" t="s">
        <v>33</v>
      </c>
      <c r="C10" s="122">
        <v>8117</v>
      </c>
      <c r="D10" s="123">
        <f t="shared" ref="D10:D33" si="3">E10+F10</f>
        <v>19249</v>
      </c>
      <c r="E10" s="122">
        <v>9522</v>
      </c>
      <c r="F10" s="122">
        <v>9727</v>
      </c>
      <c r="G10" s="122">
        <v>8107</v>
      </c>
      <c r="H10" s="123">
        <v>19244</v>
      </c>
      <c r="I10" s="155">
        <f t="shared" si="1"/>
        <v>10</v>
      </c>
      <c r="J10" s="155"/>
      <c r="K10" s="155">
        <f t="shared" si="2"/>
        <v>5</v>
      </c>
      <c r="L10" s="155"/>
    </row>
    <row r="11" spans="2:13" s="44" customFormat="1" ht="22.5" customHeight="1">
      <c r="B11" s="54" t="s">
        <v>11</v>
      </c>
      <c r="C11" s="124">
        <v>788</v>
      </c>
      <c r="D11" s="123">
        <f t="shared" si="3"/>
        <v>1415</v>
      </c>
      <c r="E11" s="124">
        <v>760</v>
      </c>
      <c r="F11" s="124">
        <v>655</v>
      </c>
      <c r="G11" s="124">
        <v>791</v>
      </c>
      <c r="H11" s="123">
        <v>1416</v>
      </c>
      <c r="I11" s="155">
        <f t="shared" si="1"/>
        <v>-3</v>
      </c>
      <c r="J11" s="155"/>
      <c r="K11" s="155">
        <f t="shared" si="2"/>
        <v>-1</v>
      </c>
      <c r="L11" s="155"/>
    </row>
    <row r="12" spans="2:13" s="44" customFormat="1" ht="22.5" customHeight="1">
      <c r="B12" s="54" t="s">
        <v>12</v>
      </c>
      <c r="C12" s="122">
        <v>1220</v>
      </c>
      <c r="D12" s="123">
        <f t="shared" si="3"/>
        <v>2568</v>
      </c>
      <c r="E12" s="122">
        <v>1328</v>
      </c>
      <c r="F12" s="122">
        <v>1240</v>
      </c>
      <c r="G12" s="122">
        <v>1226</v>
      </c>
      <c r="H12" s="123">
        <v>2572</v>
      </c>
      <c r="I12" s="155">
        <f t="shared" si="1"/>
        <v>-6</v>
      </c>
      <c r="J12" s="155"/>
      <c r="K12" s="155">
        <f t="shared" si="2"/>
        <v>-4</v>
      </c>
      <c r="L12" s="155"/>
    </row>
    <row r="13" spans="2:13" s="44" customFormat="1" ht="22.5" customHeight="1">
      <c r="B13" s="54" t="s">
        <v>13</v>
      </c>
      <c r="C13" s="122">
        <v>7890</v>
      </c>
      <c r="D13" s="123">
        <f t="shared" si="3"/>
        <v>16841</v>
      </c>
      <c r="E13" s="122">
        <v>8422</v>
      </c>
      <c r="F13" s="122">
        <v>8419</v>
      </c>
      <c r="G13" s="122">
        <v>7890</v>
      </c>
      <c r="H13" s="123">
        <v>16863</v>
      </c>
      <c r="I13" s="155">
        <f t="shared" si="1"/>
        <v>0</v>
      </c>
      <c r="J13" s="155"/>
      <c r="K13" s="155">
        <f t="shared" si="2"/>
        <v>-22</v>
      </c>
      <c r="L13" s="155"/>
    </row>
    <row r="14" spans="2:13" s="44" customFormat="1" ht="22.5" customHeight="1">
      <c r="B14" s="54" t="s">
        <v>32</v>
      </c>
      <c r="C14" s="124">
        <v>661</v>
      </c>
      <c r="D14" s="123">
        <f t="shared" si="3"/>
        <v>1071</v>
      </c>
      <c r="E14" s="124">
        <v>581</v>
      </c>
      <c r="F14" s="124">
        <v>490</v>
      </c>
      <c r="G14" s="124">
        <v>665</v>
      </c>
      <c r="H14" s="123">
        <v>1079</v>
      </c>
      <c r="I14" s="155">
        <f t="shared" si="1"/>
        <v>-4</v>
      </c>
      <c r="J14" s="155"/>
      <c r="K14" s="155">
        <f t="shared" si="2"/>
        <v>-8</v>
      </c>
      <c r="L14" s="155"/>
    </row>
    <row r="15" spans="2:13" s="44" customFormat="1" ht="22.5" customHeight="1">
      <c r="B15" s="54" t="s">
        <v>14</v>
      </c>
      <c r="C15" s="122">
        <v>1978</v>
      </c>
      <c r="D15" s="123">
        <f t="shared" si="3"/>
        <v>3364</v>
      </c>
      <c r="E15" s="122">
        <v>1758</v>
      </c>
      <c r="F15" s="122">
        <v>1606</v>
      </c>
      <c r="G15" s="122">
        <v>1982</v>
      </c>
      <c r="H15" s="123">
        <v>3364</v>
      </c>
      <c r="I15" s="155">
        <f t="shared" si="1"/>
        <v>-4</v>
      </c>
      <c r="J15" s="155"/>
      <c r="K15" s="155">
        <f t="shared" si="2"/>
        <v>0</v>
      </c>
      <c r="L15" s="155"/>
    </row>
    <row r="16" spans="2:13" s="44" customFormat="1" ht="22.5" customHeight="1">
      <c r="B16" s="54" t="s">
        <v>34</v>
      </c>
      <c r="C16" s="122">
        <v>1985</v>
      </c>
      <c r="D16" s="123">
        <f t="shared" si="3"/>
        <v>3705</v>
      </c>
      <c r="E16" s="122">
        <v>1901</v>
      </c>
      <c r="F16" s="122">
        <v>1804</v>
      </c>
      <c r="G16" s="122">
        <v>1980</v>
      </c>
      <c r="H16" s="123">
        <v>3701</v>
      </c>
      <c r="I16" s="155">
        <f t="shared" si="1"/>
        <v>5</v>
      </c>
      <c r="J16" s="155"/>
      <c r="K16" s="155">
        <f t="shared" si="2"/>
        <v>4</v>
      </c>
      <c r="L16" s="155"/>
    </row>
    <row r="17" spans="2:12" s="44" customFormat="1" ht="22.5" customHeight="1">
      <c r="B17" s="54" t="s">
        <v>15</v>
      </c>
      <c r="C17" s="122">
        <v>1426</v>
      </c>
      <c r="D17" s="123">
        <f t="shared" si="3"/>
        <v>2427</v>
      </c>
      <c r="E17" s="122">
        <v>1204</v>
      </c>
      <c r="F17" s="122">
        <v>1223</v>
      </c>
      <c r="G17" s="122">
        <v>1426</v>
      </c>
      <c r="H17" s="123">
        <v>2431</v>
      </c>
      <c r="I17" s="155">
        <f t="shared" si="1"/>
        <v>0</v>
      </c>
      <c r="J17" s="155"/>
      <c r="K17" s="155">
        <f t="shared" si="2"/>
        <v>-4</v>
      </c>
      <c r="L17" s="155"/>
    </row>
    <row r="18" spans="2:12" s="44" customFormat="1" ht="22.5" customHeight="1">
      <c r="B18" s="54" t="s">
        <v>16</v>
      </c>
      <c r="C18" s="124">
        <v>625</v>
      </c>
      <c r="D18" s="123">
        <f t="shared" si="3"/>
        <v>957</v>
      </c>
      <c r="E18" s="124">
        <v>538</v>
      </c>
      <c r="F18" s="124">
        <v>419</v>
      </c>
      <c r="G18" s="124">
        <v>627</v>
      </c>
      <c r="H18" s="123">
        <v>963</v>
      </c>
      <c r="I18" s="155">
        <f t="shared" si="1"/>
        <v>-2</v>
      </c>
      <c r="J18" s="155"/>
      <c r="K18" s="155">
        <f t="shared" si="2"/>
        <v>-6</v>
      </c>
      <c r="L18" s="155"/>
    </row>
    <row r="19" spans="2:12" s="44" customFormat="1" ht="22.5" customHeight="1">
      <c r="B19" s="54" t="s">
        <v>17</v>
      </c>
      <c r="C19" s="122">
        <v>4115</v>
      </c>
      <c r="D19" s="123">
        <f t="shared" si="3"/>
        <v>8865</v>
      </c>
      <c r="E19" s="122">
        <v>4336</v>
      </c>
      <c r="F19" s="122">
        <v>4529</v>
      </c>
      <c r="G19" s="122">
        <v>4122</v>
      </c>
      <c r="H19" s="123">
        <v>8868</v>
      </c>
      <c r="I19" s="155">
        <f t="shared" si="1"/>
        <v>-7</v>
      </c>
      <c r="J19" s="155"/>
      <c r="K19" s="155">
        <f t="shared" si="2"/>
        <v>-3</v>
      </c>
      <c r="L19" s="155"/>
    </row>
    <row r="20" spans="2:12" s="44" customFormat="1" ht="22.5" customHeight="1">
      <c r="B20" s="54" t="s">
        <v>35</v>
      </c>
      <c r="C20" s="122">
        <v>2523</v>
      </c>
      <c r="D20" s="123">
        <f t="shared" si="3"/>
        <v>3698</v>
      </c>
      <c r="E20" s="122">
        <v>1928</v>
      </c>
      <c r="F20" s="122">
        <v>1770</v>
      </c>
      <c r="G20" s="122">
        <v>2528</v>
      </c>
      <c r="H20" s="123">
        <v>3696</v>
      </c>
      <c r="I20" s="155">
        <f t="shared" si="1"/>
        <v>-5</v>
      </c>
      <c r="J20" s="155"/>
      <c r="K20" s="155">
        <f t="shared" si="2"/>
        <v>2</v>
      </c>
      <c r="L20" s="155"/>
    </row>
    <row r="21" spans="2:12" s="44" customFormat="1" ht="22.5" customHeight="1">
      <c r="B21" s="54" t="s">
        <v>18</v>
      </c>
      <c r="C21" s="122">
        <v>1581</v>
      </c>
      <c r="D21" s="123">
        <f t="shared" si="3"/>
        <v>2559</v>
      </c>
      <c r="E21" s="122">
        <v>1268</v>
      </c>
      <c r="F21" s="122">
        <v>1291</v>
      </c>
      <c r="G21" s="122">
        <v>1584</v>
      </c>
      <c r="H21" s="123">
        <v>2561</v>
      </c>
      <c r="I21" s="155">
        <f t="shared" si="1"/>
        <v>-3</v>
      </c>
      <c r="J21" s="155"/>
      <c r="K21" s="155">
        <f t="shared" si="2"/>
        <v>-2</v>
      </c>
      <c r="L21" s="155"/>
    </row>
    <row r="22" spans="2:12" s="44" customFormat="1" ht="22.5" customHeight="1">
      <c r="B22" s="54" t="s">
        <v>19</v>
      </c>
      <c r="C22" s="122">
        <v>2458</v>
      </c>
      <c r="D22" s="123">
        <f t="shared" si="3"/>
        <v>5446</v>
      </c>
      <c r="E22" s="122">
        <v>2666</v>
      </c>
      <c r="F22" s="122">
        <v>2780</v>
      </c>
      <c r="G22" s="122">
        <v>2460</v>
      </c>
      <c r="H22" s="123">
        <v>5438</v>
      </c>
      <c r="I22" s="155">
        <f t="shared" si="1"/>
        <v>-2</v>
      </c>
      <c r="J22" s="155"/>
      <c r="K22" s="155">
        <f t="shared" si="2"/>
        <v>8</v>
      </c>
      <c r="L22" s="155"/>
    </row>
    <row r="23" spans="2:12" s="44" customFormat="1" ht="22.5" customHeight="1">
      <c r="B23" s="54" t="s">
        <v>20</v>
      </c>
      <c r="C23" s="122">
        <v>4293</v>
      </c>
      <c r="D23" s="123">
        <f t="shared" si="3"/>
        <v>8483</v>
      </c>
      <c r="E23" s="122">
        <v>4235</v>
      </c>
      <c r="F23" s="122">
        <v>4248</v>
      </c>
      <c r="G23" s="122">
        <v>4295</v>
      </c>
      <c r="H23" s="123">
        <v>8499</v>
      </c>
      <c r="I23" s="155">
        <f t="shared" si="1"/>
        <v>-2</v>
      </c>
      <c r="J23" s="155"/>
      <c r="K23" s="155">
        <f t="shared" si="2"/>
        <v>-16</v>
      </c>
      <c r="L23" s="155"/>
    </row>
    <row r="24" spans="2:12" s="44" customFormat="1" ht="22.5" customHeight="1">
      <c r="B24" s="54" t="s">
        <v>21</v>
      </c>
      <c r="C24" s="122">
        <v>6204</v>
      </c>
      <c r="D24" s="123">
        <f t="shared" si="3"/>
        <v>11145</v>
      </c>
      <c r="E24" s="122">
        <v>5550</v>
      </c>
      <c r="F24" s="122">
        <v>5595</v>
      </c>
      <c r="G24" s="122">
        <v>6203</v>
      </c>
      <c r="H24" s="123">
        <v>11152</v>
      </c>
      <c r="I24" s="155">
        <f t="shared" si="1"/>
        <v>1</v>
      </c>
      <c r="J24" s="155"/>
      <c r="K24" s="155">
        <f t="shared" si="2"/>
        <v>-7</v>
      </c>
      <c r="L24" s="155"/>
    </row>
    <row r="25" spans="2:12" s="44" customFormat="1" ht="22.5" customHeight="1">
      <c r="B25" s="54" t="s">
        <v>22</v>
      </c>
      <c r="C25" s="122">
        <v>6401</v>
      </c>
      <c r="D25" s="123">
        <f t="shared" si="3"/>
        <v>14201</v>
      </c>
      <c r="E25" s="122">
        <v>6723</v>
      </c>
      <c r="F25" s="122">
        <v>7478</v>
      </c>
      <c r="G25" s="122">
        <v>6398</v>
      </c>
      <c r="H25" s="123">
        <v>14208</v>
      </c>
      <c r="I25" s="155">
        <f t="shared" si="1"/>
        <v>3</v>
      </c>
      <c r="J25" s="155"/>
      <c r="K25" s="155">
        <f t="shared" si="2"/>
        <v>-7</v>
      </c>
      <c r="L25" s="155"/>
    </row>
    <row r="26" spans="2:12" s="44" customFormat="1" ht="22.5" customHeight="1">
      <c r="B26" s="54" t="s">
        <v>23</v>
      </c>
      <c r="C26" s="122">
        <v>8984</v>
      </c>
      <c r="D26" s="123">
        <f t="shared" si="3"/>
        <v>19921</v>
      </c>
      <c r="E26" s="122">
        <v>9484</v>
      </c>
      <c r="F26" s="122">
        <v>10437</v>
      </c>
      <c r="G26" s="122">
        <v>8996</v>
      </c>
      <c r="H26" s="123">
        <v>19980</v>
      </c>
      <c r="I26" s="155">
        <f t="shared" si="1"/>
        <v>-12</v>
      </c>
      <c r="J26" s="155"/>
      <c r="K26" s="155">
        <f t="shared" si="2"/>
        <v>-59</v>
      </c>
      <c r="L26" s="155"/>
    </row>
    <row r="27" spans="2:12" s="44" customFormat="1" ht="22.5" customHeight="1">
      <c r="B27" s="54" t="s">
        <v>24</v>
      </c>
      <c r="C27" s="122">
        <v>1930</v>
      </c>
      <c r="D27" s="123">
        <f t="shared" si="3"/>
        <v>4180</v>
      </c>
      <c r="E27" s="122">
        <v>2100</v>
      </c>
      <c r="F27" s="122">
        <v>2080</v>
      </c>
      <c r="G27" s="122">
        <v>1923</v>
      </c>
      <c r="H27" s="123">
        <v>4173</v>
      </c>
      <c r="I27" s="155">
        <f t="shared" si="1"/>
        <v>7</v>
      </c>
      <c r="J27" s="155"/>
      <c r="K27" s="155">
        <f t="shared" si="2"/>
        <v>7</v>
      </c>
      <c r="L27" s="155"/>
    </row>
    <row r="28" spans="2:12" s="44" customFormat="1" ht="22.5" customHeight="1">
      <c r="B28" s="54" t="s">
        <v>25</v>
      </c>
      <c r="C28" s="122">
        <v>8237</v>
      </c>
      <c r="D28" s="123">
        <f t="shared" si="3"/>
        <v>12192</v>
      </c>
      <c r="E28" s="122">
        <v>6467</v>
      </c>
      <c r="F28" s="122">
        <v>5725</v>
      </c>
      <c r="G28" s="122">
        <v>8202</v>
      </c>
      <c r="H28" s="123">
        <v>12173</v>
      </c>
      <c r="I28" s="155">
        <f t="shared" si="1"/>
        <v>35</v>
      </c>
      <c r="J28" s="155"/>
      <c r="K28" s="155">
        <f t="shared" si="2"/>
        <v>19</v>
      </c>
      <c r="L28" s="155"/>
    </row>
    <row r="29" spans="2:12" s="44" customFormat="1" ht="22.5" customHeight="1">
      <c r="B29" s="54" t="s">
        <v>26</v>
      </c>
      <c r="C29" s="122">
        <v>2832</v>
      </c>
      <c r="D29" s="123">
        <f t="shared" si="3"/>
        <v>4417</v>
      </c>
      <c r="E29" s="122">
        <v>2217</v>
      </c>
      <c r="F29" s="122">
        <v>2200</v>
      </c>
      <c r="G29" s="122">
        <v>2821</v>
      </c>
      <c r="H29" s="123">
        <v>4430</v>
      </c>
      <c r="I29" s="155">
        <f t="shared" si="1"/>
        <v>11</v>
      </c>
      <c r="J29" s="155"/>
      <c r="K29" s="155">
        <f t="shared" si="2"/>
        <v>-13</v>
      </c>
      <c r="L29" s="155"/>
    </row>
    <row r="30" spans="2:12" s="44" customFormat="1" ht="22.5" customHeight="1">
      <c r="B30" s="54" t="s">
        <v>27</v>
      </c>
      <c r="C30" s="122">
        <v>15274</v>
      </c>
      <c r="D30" s="123">
        <f t="shared" si="3"/>
        <v>33757</v>
      </c>
      <c r="E30" s="122">
        <v>16697</v>
      </c>
      <c r="F30" s="122">
        <v>17060</v>
      </c>
      <c r="G30" s="122">
        <v>15254</v>
      </c>
      <c r="H30" s="123">
        <v>33719</v>
      </c>
      <c r="I30" s="155">
        <f t="shared" si="1"/>
        <v>20</v>
      </c>
      <c r="J30" s="155"/>
      <c r="K30" s="155">
        <f t="shared" si="2"/>
        <v>38</v>
      </c>
      <c r="L30" s="155"/>
    </row>
    <row r="31" spans="2:12" s="44" customFormat="1" ht="22.5" customHeight="1">
      <c r="B31" s="54" t="s">
        <v>28</v>
      </c>
      <c r="C31" s="122">
        <v>20185</v>
      </c>
      <c r="D31" s="123">
        <f t="shared" si="3"/>
        <v>47687</v>
      </c>
      <c r="E31" s="122">
        <v>22930</v>
      </c>
      <c r="F31" s="122">
        <v>24757</v>
      </c>
      <c r="G31" s="122">
        <v>20186</v>
      </c>
      <c r="H31" s="123">
        <v>47710</v>
      </c>
      <c r="I31" s="162">
        <f t="shared" si="1"/>
        <v>-1</v>
      </c>
      <c r="J31" s="162"/>
      <c r="K31" s="155">
        <f t="shared" si="2"/>
        <v>-23</v>
      </c>
      <c r="L31" s="155"/>
    </row>
    <row r="32" spans="2:12" s="44" customFormat="1" ht="22.5" customHeight="1">
      <c r="B32" s="54" t="s">
        <v>29</v>
      </c>
      <c r="C32" s="122">
        <v>11028</v>
      </c>
      <c r="D32" s="123">
        <f t="shared" si="3"/>
        <v>25741</v>
      </c>
      <c r="E32" s="122">
        <v>12536</v>
      </c>
      <c r="F32" s="122">
        <v>13205</v>
      </c>
      <c r="G32" s="122">
        <v>11031</v>
      </c>
      <c r="H32" s="123">
        <v>25728</v>
      </c>
      <c r="I32" s="155">
        <f t="shared" si="1"/>
        <v>-3</v>
      </c>
      <c r="J32" s="155"/>
      <c r="K32" s="155">
        <f t="shared" si="2"/>
        <v>13</v>
      </c>
      <c r="L32" s="155"/>
    </row>
    <row r="33" spans="2:14" s="44" customFormat="1" ht="22.5" customHeight="1">
      <c r="B33" s="54" t="s">
        <v>30</v>
      </c>
      <c r="C33" s="122">
        <v>11121</v>
      </c>
      <c r="D33" s="123">
        <f t="shared" si="3"/>
        <v>25746</v>
      </c>
      <c r="E33" s="122">
        <v>12865</v>
      </c>
      <c r="F33" s="122">
        <v>12881</v>
      </c>
      <c r="G33" s="122">
        <v>11115</v>
      </c>
      <c r="H33" s="123">
        <v>25701</v>
      </c>
      <c r="I33" s="155">
        <f t="shared" si="1"/>
        <v>6</v>
      </c>
      <c r="J33" s="155"/>
      <c r="K33" s="155">
        <f t="shared" si="2"/>
        <v>45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1151</v>
      </c>
      <c r="C38" s="114"/>
      <c r="D38" s="17" t="s">
        <v>36</v>
      </c>
      <c r="E38" s="17">
        <v>333</v>
      </c>
      <c r="F38" s="18" t="s">
        <v>37</v>
      </c>
      <c r="G38" s="17">
        <v>818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</v>
      </c>
    </row>
    <row r="39" spans="2:14" s="3" customFormat="1" ht="30" customHeight="1">
      <c r="B39" s="23" t="str">
        <f>"◎ 관외전출 : "&amp;E39+G39</f>
        <v>◎ 관외전출 : 1150</v>
      </c>
      <c r="C39" s="26"/>
      <c r="D39" s="25" t="s">
        <v>36</v>
      </c>
      <c r="E39" s="25">
        <v>299</v>
      </c>
      <c r="F39" s="26" t="s">
        <v>37</v>
      </c>
      <c r="G39" s="25">
        <v>851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133</v>
      </c>
      <c r="C40" s="157"/>
      <c r="D40" s="32" t="s">
        <v>41</v>
      </c>
      <c r="E40" s="32">
        <v>120</v>
      </c>
      <c r="F40" s="33" t="s">
        <v>45</v>
      </c>
      <c r="G40" s="32">
        <v>13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30</v>
      </c>
    </row>
    <row r="41" spans="2:14" s="3" customFormat="1" ht="30" customHeight="1" thickBot="1">
      <c r="B41" s="160" t="str">
        <f>"◎ 사망,말소,국외,기타 : "&amp;E41+G41+I41+K41</f>
        <v>◎ 사망,말소,국외,기타 : 163</v>
      </c>
      <c r="C41" s="161"/>
      <c r="D41" s="39" t="s">
        <v>42</v>
      </c>
      <c r="E41" s="39">
        <v>156</v>
      </c>
      <c r="F41" s="40" t="s">
        <v>43</v>
      </c>
      <c r="G41" s="39">
        <v>7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58023</v>
      </c>
      <c r="C42" s="168"/>
      <c r="D42" s="57" t="s">
        <v>52</v>
      </c>
      <c r="E42" s="58">
        <v>25127</v>
      </c>
      <c r="F42" s="57" t="s">
        <v>44</v>
      </c>
      <c r="G42" s="58">
        <v>32896</v>
      </c>
      <c r="H42" s="59"/>
      <c r="I42" s="10"/>
      <c r="J42" s="169" t="s">
        <v>554</v>
      </c>
      <c r="K42" s="169"/>
      <c r="L42" s="170"/>
      <c r="N42" s="104"/>
    </row>
    <row r="43" spans="2:14" s="3" customFormat="1" ht="21" customHeight="1">
      <c r="B43" s="55" t="s">
        <v>551</v>
      </c>
      <c r="C43" s="91"/>
      <c r="D43" s="127"/>
      <c r="G43" s="8"/>
      <c r="J43" s="171" t="s">
        <v>555</v>
      </c>
      <c r="K43" s="171"/>
      <c r="L43" s="172"/>
      <c r="N43" s="104"/>
    </row>
    <row r="44" spans="2:14" s="3" customFormat="1" ht="27" customHeight="1">
      <c r="B44" s="55" t="s">
        <v>552</v>
      </c>
      <c r="C44" s="91"/>
      <c r="D44" s="127"/>
      <c r="E44" s="129"/>
      <c r="F44" s="130"/>
      <c r="G44" s="129"/>
      <c r="H44" s="131"/>
      <c r="J44" s="171" t="s">
        <v>556</v>
      </c>
      <c r="K44" s="171"/>
      <c r="L44" s="172"/>
      <c r="N44" s="104"/>
    </row>
    <row r="45" spans="2:14" s="3" customFormat="1" ht="21" customHeight="1" thickBot="1">
      <c r="B45" s="60" t="s">
        <v>553</v>
      </c>
      <c r="C45" s="92"/>
      <c r="D45" s="128"/>
      <c r="E45" s="126"/>
      <c r="F45" s="126"/>
      <c r="G45" s="62"/>
      <c r="H45" s="69"/>
      <c r="I45" s="61"/>
      <c r="J45" s="175" t="s">
        <v>557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33" priority="1" operator="lessThan">
      <formula>0</formula>
    </cfRule>
    <cfRule type="cellIs" dxfId="232" priority="4" operator="greaterThan">
      <formula>0</formula>
    </cfRule>
  </conditionalFormatting>
  <conditionalFormatting sqref="K6:L33">
    <cfRule type="cellIs" dxfId="231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view="pageBreakPreview" zoomScale="89" zoomScaleNormal="70" zoomScaleSheetLayoutView="89" workbookViewId="0">
      <selection activeCell="J42" sqref="J42:L42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542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135494</v>
      </c>
      <c r="D6" s="132">
        <f>D7+D8</f>
        <v>291188</v>
      </c>
      <c r="E6" s="132">
        <f t="shared" ref="E6:F6" si="0">E7+E8</f>
        <v>143841</v>
      </c>
      <c r="F6" s="132">
        <f t="shared" si="0"/>
        <v>147347</v>
      </c>
      <c r="G6" s="132">
        <f>G7+G8</f>
        <v>135345</v>
      </c>
      <c r="H6" s="133">
        <v>291212</v>
      </c>
      <c r="I6" s="152">
        <f>C6-G6</f>
        <v>149</v>
      </c>
      <c r="J6" s="152"/>
      <c r="K6" s="152">
        <f>D6-H6</f>
        <v>-24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4253</v>
      </c>
      <c r="E7" s="136">
        <v>2241</v>
      </c>
      <c r="F7" s="136">
        <v>2012</v>
      </c>
      <c r="G7" s="134">
        <v>0</v>
      </c>
      <c r="H7" s="135">
        <v>4355</v>
      </c>
      <c r="I7" s="153" t="s">
        <v>54</v>
      </c>
      <c r="J7" s="154"/>
      <c r="K7" s="154">
        <f>D7-H7</f>
        <v>-102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135494</v>
      </c>
      <c r="D8" s="137">
        <f>E8+F8</f>
        <v>286935</v>
      </c>
      <c r="E8" s="137">
        <f>SUM(E9:E33)</f>
        <v>141600</v>
      </c>
      <c r="F8" s="137">
        <f>SUM(F9:F33)</f>
        <v>145335</v>
      </c>
      <c r="G8" s="137">
        <f>SUM(G9:G33)</f>
        <v>135345</v>
      </c>
      <c r="H8" s="138">
        <v>286857</v>
      </c>
      <c r="I8" s="145">
        <f t="shared" ref="I8:I33" si="1">C8-G8</f>
        <v>149</v>
      </c>
      <c r="J8" s="145"/>
      <c r="K8" s="146">
        <f t="shared" ref="K8:K33" si="2">D8-H8</f>
        <v>78</v>
      </c>
      <c r="L8" s="146"/>
    </row>
    <row r="9" spans="2:13" s="44" customFormat="1" ht="22.5" customHeight="1">
      <c r="B9" s="54" t="s">
        <v>10</v>
      </c>
      <c r="C9" s="122">
        <v>3682</v>
      </c>
      <c r="D9" s="123">
        <f>E9+F9</f>
        <v>7266</v>
      </c>
      <c r="E9" s="122">
        <v>3634</v>
      </c>
      <c r="F9" s="122">
        <v>3632</v>
      </c>
      <c r="G9" s="122">
        <v>3670</v>
      </c>
      <c r="H9" s="123">
        <v>7268</v>
      </c>
      <c r="I9" s="155">
        <f t="shared" si="1"/>
        <v>12</v>
      </c>
      <c r="J9" s="155"/>
      <c r="K9" s="155">
        <f t="shared" si="2"/>
        <v>-2</v>
      </c>
      <c r="L9" s="155"/>
    </row>
    <row r="10" spans="2:13" s="44" customFormat="1" ht="22.5" customHeight="1">
      <c r="B10" s="54" t="s">
        <v>33</v>
      </c>
      <c r="C10" s="122">
        <v>8107</v>
      </c>
      <c r="D10" s="123">
        <f t="shared" ref="D10:D33" si="3">E10+F10</f>
        <v>19244</v>
      </c>
      <c r="E10" s="122">
        <v>9510</v>
      </c>
      <c r="F10" s="122">
        <v>9734</v>
      </c>
      <c r="G10" s="122">
        <v>8080</v>
      </c>
      <c r="H10" s="123">
        <v>19169</v>
      </c>
      <c r="I10" s="155">
        <f t="shared" si="1"/>
        <v>27</v>
      </c>
      <c r="J10" s="155"/>
      <c r="K10" s="155">
        <f t="shared" si="2"/>
        <v>75</v>
      </c>
      <c r="L10" s="155"/>
    </row>
    <row r="11" spans="2:13" s="44" customFormat="1" ht="22.5" customHeight="1">
      <c r="B11" s="54" t="s">
        <v>11</v>
      </c>
      <c r="C11" s="124">
        <v>791</v>
      </c>
      <c r="D11" s="123">
        <f t="shared" si="3"/>
        <v>1416</v>
      </c>
      <c r="E11" s="124">
        <v>758</v>
      </c>
      <c r="F11" s="124">
        <v>658</v>
      </c>
      <c r="G11" s="124">
        <v>798</v>
      </c>
      <c r="H11" s="123">
        <v>1425</v>
      </c>
      <c r="I11" s="155">
        <f t="shared" si="1"/>
        <v>-7</v>
      </c>
      <c r="J11" s="155"/>
      <c r="K11" s="155">
        <f t="shared" si="2"/>
        <v>-9</v>
      </c>
      <c r="L11" s="155"/>
    </row>
    <row r="12" spans="2:13" s="44" customFormat="1" ht="22.5" customHeight="1">
      <c r="B12" s="54" t="s">
        <v>12</v>
      </c>
      <c r="C12" s="122">
        <v>1226</v>
      </c>
      <c r="D12" s="123">
        <f t="shared" si="3"/>
        <v>2572</v>
      </c>
      <c r="E12" s="122">
        <v>1333</v>
      </c>
      <c r="F12" s="122">
        <v>1239</v>
      </c>
      <c r="G12" s="122">
        <v>1225</v>
      </c>
      <c r="H12" s="123">
        <v>2571</v>
      </c>
      <c r="I12" s="155">
        <f t="shared" si="1"/>
        <v>1</v>
      </c>
      <c r="J12" s="155"/>
      <c r="K12" s="155">
        <f t="shared" si="2"/>
        <v>1</v>
      </c>
      <c r="L12" s="155"/>
    </row>
    <row r="13" spans="2:13" s="44" customFormat="1" ht="22.5" customHeight="1">
      <c r="B13" s="54" t="s">
        <v>13</v>
      </c>
      <c r="C13" s="122">
        <v>7890</v>
      </c>
      <c r="D13" s="123">
        <f t="shared" si="3"/>
        <v>16863</v>
      </c>
      <c r="E13" s="122">
        <v>8430</v>
      </c>
      <c r="F13" s="122">
        <v>8433</v>
      </c>
      <c r="G13" s="122">
        <v>7892</v>
      </c>
      <c r="H13" s="123">
        <v>16847</v>
      </c>
      <c r="I13" s="155">
        <f t="shared" si="1"/>
        <v>-2</v>
      </c>
      <c r="J13" s="155"/>
      <c r="K13" s="155">
        <f t="shared" si="2"/>
        <v>16</v>
      </c>
      <c r="L13" s="155"/>
    </row>
    <row r="14" spans="2:13" s="44" customFormat="1" ht="22.5" customHeight="1">
      <c r="B14" s="54" t="s">
        <v>32</v>
      </c>
      <c r="C14" s="124">
        <v>665</v>
      </c>
      <c r="D14" s="123">
        <f t="shared" si="3"/>
        <v>1079</v>
      </c>
      <c r="E14" s="124">
        <v>585</v>
      </c>
      <c r="F14" s="124">
        <v>494</v>
      </c>
      <c r="G14" s="124">
        <v>665</v>
      </c>
      <c r="H14" s="123">
        <v>1074</v>
      </c>
      <c r="I14" s="155">
        <f t="shared" si="1"/>
        <v>0</v>
      </c>
      <c r="J14" s="155"/>
      <c r="K14" s="155">
        <f t="shared" si="2"/>
        <v>5</v>
      </c>
      <c r="L14" s="155"/>
    </row>
    <row r="15" spans="2:13" s="44" customFormat="1" ht="22.5" customHeight="1">
      <c r="B15" s="54" t="s">
        <v>14</v>
      </c>
      <c r="C15" s="122">
        <v>1982</v>
      </c>
      <c r="D15" s="123">
        <f t="shared" si="3"/>
        <v>3364</v>
      </c>
      <c r="E15" s="122">
        <v>1762</v>
      </c>
      <c r="F15" s="122">
        <v>1602</v>
      </c>
      <c r="G15" s="122">
        <v>1978</v>
      </c>
      <c r="H15" s="123">
        <v>3361</v>
      </c>
      <c r="I15" s="155">
        <f t="shared" si="1"/>
        <v>4</v>
      </c>
      <c r="J15" s="155"/>
      <c r="K15" s="155">
        <f t="shared" si="2"/>
        <v>3</v>
      </c>
      <c r="L15" s="155"/>
    </row>
    <row r="16" spans="2:13" s="44" customFormat="1" ht="22.5" customHeight="1">
      <c r="B16" s="54" t="s">
        <v>34</v>
      </c>
      <c r="C16" s="122">
        <v>1980</v>
      </c>
      <c r="D16" s="123">
        <f t="shared" si="3"/>
        <v>3701</v>
      </c>
      <c r="E16" s="122">
        <v>1896</v>
      </c>
      <c r="F16" s="122">
        <v>1805</v>
      </c>
      <c r="G16" s="122">
        <v>1983</v>
      </c>
      <c r="H16" s="123">
        <v>3708</v>
      </c>
      <c r="I16" s="155">
        <f t="shared" si="1"/>
        <v>-3</v>
      </c>
      <c r="J16" s="155"/>
      <c r="K16" s="155">
        <f t="shared" si="2"/>
        <v>-7</v>
      </c>
      <c r="L16" s="155"/>
    </row>
    <row r="17" spans="2:12" s="44" customFormat="1" ht="22.5" customHeight="1">
      <c r="B17" s="54" t="s">
        <v>15</v>
      </c>
      <c r="C17" s="122">
        <v>1426</v>
      </c>
      <c r="D17" s="123">
        <f t="shared" si="3"/>
        <v>2431</v>
      </c>
      <c r="E17" s="122">
        <v>1203</v>
      </c>
      <c r="F17" s="122">
        <v>1228</v>
      </c>
      <c r="G17" s="122">
        <v>1422</v>
      </c>
      <c r="H17" s="123">
        <v>2424</v>
      </c>
      <c r="I17" s="155">
        <f t="shared" si="1"/>
        <v>4</v>
      </c>
      <c r="J17" s="155"/>
      <c r="K17" s="155">
        <f t="shared" si="2"/>
        <v>7</v>
      </c>
      <c r="L17" s="155"/>
    </row>
    <row r="18" spans="2:12" s="44" customFormat="1" ht="22.5" customHeight="1">
      <c r="B18" s="54" t="s">
        <v>16</v>
      </c>
      <c r="C18" s="124">
        <v>627</v>
      </c>
      <c r="D18" s="123">
        <f t="shared" si="3"/>
        <v>963</v>
      </c>
      <c r="E18" s="124">
        <v>541</v>
      </c>
      <c r="F18" s="124">
        <v>422</v>
      </c>
      <c r="G18" s="124">
        <v>627</v>
      </c>
      <c r="H18" s="123">
        <v>961</v>
      </c>
      <c r="I18" s="155">
        <f t="shared" si="1"/>
        <v>0</v>
      </c>
      <c r="J18" s="155"/>
      <c r="K18" s="155">
        <f t="shared" si="2"/>
        <v>2</v>
      </c>
      <c r="L18" s="155"/>
    </row>
    <row r="19" spans="2:12" s="44" customFormat="1" ht="22.5" customHeight="1">
      <c r="B19" s="54" t="s">
        <v>17</v>
      </c>
      <c r="C19" s="122">
        <v>4122</v>
      </c>
      <c r="D19" s="123">
        <f t="shared" si="3"/>
        <v>8868</v>
      </c>
      <c r="E19" s="122">
        <v>4335</v>
      </c>
      <c r="F19" s="122">
        <v>4533</v>
      </c>
      <c r="G19" s="122">
        <v>4119</v>
      </c>
      <c r="H19" s="123">
        <v>8882</v>
      </c>
      <c r="I19" s="155">
        <f t="shared" si="1"/>
        <v>3</v>
      </c>
      <c r="J19" s="155"/>
      <c r="K19" s="155">
        <f t="shared" si="2"/>
        <v>-14</v>
      </c>
      <c r="L19" s="155"/>
    </row>
    <row r="20" spans="2:12" s="44" customFormat="1" ht="22.5" customHeight="1">
      <c r="B20" s="54" t="s">
        <v>35</v>
      </c>
      <c r="C20" s="122">
        <v>2528</v>
      </c>
      <c r="D20" s="123">
        <f t="shared" si="3"/>
        <v>3696</v>
      </c>
      <c r="E20" s="122">
        <v>1925</v>
      </c>
      <c r="F20" s="122">
        <v>1771</v>
      </c>
      <c r="G20" s="122">
        <v>2516</v>
      </c>
      <c r="H20" s="123">
        <v>3683</v>
      </c>
      <c r="I20" s="155">
        <f t="shared" si="1"/>
        <v>12</v>
      </c>
      <c r="J20" s="155"/>
      <c r="K20" s="155">
        <f t="shared" si="2"/>
        <v>13</v>
      </c>
      <c r="L20" s="155"/>
    </row>
    <row r="21" spans="2:12" s="44" customFormat="1" ht="22.5" customHeight="1">
      <c r="B21" s="54" t="s">
        <v>18</v>
      </c>
      <c r="C21" s="122">
        <v>1584</v>
      </c>
      <c r="D21" s="123">
        <f t="shared" si="3"/>
        <v>2561</v>
      </c>
      <c r="E21" s="122">
        <v>1269</v>
      </c>
      <c r="F21" s="122">
        <v>1292</v>
      </c>
      <c r="G21" s="122">
        <v>1590</v>
      </c>
      <c r="H21" s="123">
        <v>2574</v>
      </c>
      <c r="I21" s="155">
        <f t="shared" si="1"/>
        <v>-6</v>
      </c>
      <c r="J21" s="155"/>
      <c r="K21" s="155">
        <f t="shared" si="2"/>
        <v>-13</v>
      </c>
      <c r="L21" s="155"/>
    </row>
    <row r="22" spans="2:12" s="44" customFormat="1" ht="22.5" customHeight="1">
      <c r="B22" s="54" t="s">
        <v>19</v>
      </c>
      <c r="C22" s="122">
        <v>2460</v>
      </c>
      <c r="D22" s="123">
        <f t="shared" si="3"/>
        <v>5438</v>
      </c>
      <c r="E22" s="122">
        <v>2653</v>
      </c>
      <c r="F22" s="122">
        <v>2785</v>
      </c>
      <c r="G22" s="122">
        <v>2459</v>
      </c>
      <c r="H22" s="123">
        <v>5426</v>
      </c>
      <c r="I22" s="155">
        <f t="shared" si="1"/>
        <v>1</v>
      </c>
      <c r="J22" s="155"/>
      <c r="K22" s="155">
        <f t="shared" si="2"/>
        <v>12</v>
      </c>
      <c r="L22" s="155"/>
    </row>
    <row r="23" spans="2:12" s="44" customFormat="1" ht="22.5" customHeight="1">
      <c r="B23" s="54" t="s">
        <v>20</v>
      </c>
      <c r="C23" s="122">
        <v>4295</v>
      </c>
      <c r="D23" s="123">
        <f t="shared" si="3"/>
        <v>8499</v>
      </c>
      <c r="E23" s="122">
        <v>4239</v>
      </c>
      <c r="F23" s="122">
        <v>4260</v>
      </c>
      <c r="G23" s="122">
        <v>4301</v>
      </c>
      <c r="H23" s="123">
        <v>8502</v>
      </c>
      <c r="I23" s="155">
        <f t="shared" si="1"/>
        <v>-6</v>
      </c>
      <c r="J23" s="155"/>
      <c r="K23" s="155">
        <f t="shared" si="2"/>
        <v>-3</v>
      </c>
      <c r="L23" s="155"/>
    </row>
    <row r="24" spans="2:12" s="44" customFormat="1" ht="22.5" customHeight="1">
      <c r="B24" s="54" t="s">
        <v>21</v>
      </c>
      <c r="C24" s="122">
        <v>6203</v>
      </c>
      <c r="D24" s="123">
        <f t="shared" si="3"/>
        <v>11152</v>
      </c>
      <c r="E24" s="122">
        <v>5558</v>
      </c>
      <c r="F24" s="122">
        <v>5594</v>
      </c>
      <c r="G24" s="122">
        <v>6202</v>
      </c>
      <c r="H24" s="123">
        <v>11126</v>
      </c>
      <c r="I24" s="155">
        <f t="shared" si="1"/>
        <v>1</v>
      </c>
      <c r="J24" s="155"/>
      <c r="K24" s="155">
        <f t="shared" si="2"/>
        <v>26</v>
      </c>
      <c r="L24" s="155"/>
    </row>
    <row r="25" spans="2:12" s="44" customFormat="1" ht="22.5" customHeight="1">
      <c r="B25" s="54" t="s">
        <v>22</v>
      </c>
      <c r="C25" s="122">
        <v>6398</v>
      </c>
      <c r="D25" s="123">
        <f t="shared" si="3"/>
        <v>14208</v>
      </c>
      <c r="E25" s="122">
        <v>6731</v>
      </c>
      <c r="F25" s="122">
        <v>7477</v>
      </c>
      <c r="G25" s="122">
        <v>6398</v>
      </c>
      <c r="H25" s="123">
        <v>14241</v>
      </c>
      <c r="I25" s="155">
        <f t="shared" si="1"/>
        <v>0</v>
      </c>
      <c r="J25" s="155"/>
      <c r="K25" s="155">
        <f t="shared" si="2"/>
        <v>-33</v>
      </c>
      <c r="L25" s="155"/>
    </row>
    <row r="26" spans="2:12" s="44" customFormat="1" ht="22.5" customHeight="1">
      <c r="B26" s="54" t="s">
        <v>23</v>
      </c>
      <c r="C26" s="122">
        <v>8996</v>
      </c>
      <c r="D26" s="123">
        <f t="shared" si="3"/>
        <v>19980</v>
      </c>
      <c r="E26" s="122">
        <v>9499</v>
      </c>
      <c r="F26" s="122">
        <v>10481</v>
      </c>
      <c r="G26" s="122">
        <v>9000</v>
      </c>
      <c r="H26" s="123">
        <v>20031</v>
      </c>
      <c r="I26" s="155">
        <f t="shared" si="1"/>
        <v>-4</v>
      </c>
      <c r="J26" s="155"/>
      <c r="K26" s="155">
        <f t="shared" si="2"/>
        <v>-51</v>
      </c>
      <c r="L26" s="155"/>
    </row>
    <row r="27" spans="2:12" s="44" customFormat="1" ht="22.5" customHeight="1">
      <c r="B27" s="54" t="s">
        <v>24</v>
      </c>
      <c r="C27" s="122">
        <v>1923</v>
      </c>
      <c r="D27" s="123">
        <f t="shared" si="3"/>
        <v>4173</v>
      </c>
      <c r="E27" s="122">
        <v>2092</v>
      </c>
      <c r="F27" s="122">
        <v>2081</v>
      </c>
      <c r="G27" s="122">
        <v>1921</v>
      </c>
      <c r="H27" s="123">
        <v>4191</v>
      </c>
      <c r="I27" s="155">
        <f t="shared" si="1"/>
        <v>2</v>
      </c>
      <c r="J27" s="155"/>
      <c r="K27" s="155">
        <f t="shared" si="2"/>
        <v>-18</v>
      </c>
      <c r="L27" s="155"/>
    </row>
    <row r="28" spans="2:12" s="44" customFormat="1" ht="22.5" customHeight="1">
      <c r="B28" s="54" t="s">
        <v>25</v>
      </c>
      <c r="C28" s="122">
        <v>8202</v>
      </c>
      <c r="D28" s="123">
        <f t="shared" si="3"/>
        <v>12173</v>
      </c>
      <c r="E28" s="122">
        <v>6459</v>
      </c>
      <c r="F28" s="122">
        <v>5714</v>
      </c>
      <c r="G28" s="122">
        <v>8169</v>
      </c>
      <c r="H28" s="123">
        <v>12159</v>
      </c>
      <c r="I28" s="155">
        <f t="shared" si="1"/>
        <v>33</v>
      </c>
      <c r="J28" s="155"/>
      <c r="K28" s="155">
        <f t="shared" si="2"/>
        <v>14</v>
      </c>
      <c r="L28" s="155"/>
    </row>
    <row r="29" spans="2:12" s="44" customFormat="1" ht="22.5" customHeight="1">
      <c r="B29" s="54" t="s">
        <v>26</v>
      </c>
      <c r="C29" s="122">
        <v>2821</v>
      </c>
      <c r="D29" s="123">
        <f t="shared" si="3"/>
        <v>4430</v>
      </c>
      <c r="E29" s="122">
        <v>2222</v>
      </c>
      <c r="F29" s="122">
        <v>2208</v>
      </c>
      <c r="G29" s="122">
        <v>2799</v>
      </c>
      <c r="H29" s="123">
        <v>4400</v>
      </c>
      <c r="I29" s="155">
        <f t="shared" si="1"/>
        <v>22</v>
      </c>
      <c r="J29" s="155"/>
      <c r="K29" s="155">
        <f t="shared" si="2"/>
        <v>30</v>
      </c>
      <c r="L29" s="155"/>
    </row>
    <row r="30" spans="2:12" s="44" customFormat="1" ht="22.5" customHeight="1">
      <c r="B30" s="54" t="s">
        <v>27</v>
      </c>
      <c r="C30" s="122">
        <v>15254</v>
      </c>
      <c r="D30" s="123">
        <f t="shared" si="3"/>
        <v>33719</v>
      </c>
      <c r="E30" s="122">
        <v>16671</v>
      </c>
      <c r="F30" s="122">
        <v>17048</v>
      </c>
      <c r="G30" s="122">
        <v>15245</v>
      </c>
      <c r="H30" s="123">
        <v>33751</v>
      </c>
      <c r="I30" s="155">
        <f t="shared" si="1"/>
        <v>9</v>
      </c>
      <c r="J30" s="155"/>
      <c r="K30" s="155">
        <f t="shared" si="2"/>
        <v>-32</v>
      </c>
      <c r="L30" s="155"/>
    </row>
    <row r="31" spans="2:12" s="44" customFormat="1" ht="22.5" customHeight="1">
      <c r="B31" s="54" t="s">
        <v>28</v>
      </c>
      <c r="C31" s="122">
        <v>20186</v>
      </c>
      <c r="D31" s="123">
        <f t="shared" si="3"/>
        <v>47710</v>
      </c>
      <c r="E31" s="122">
        <v>22937</v>
      </c>
      <c r="F31" s="122">
        <v>24773</v>
      </c>
      <c r="G31" s="122">
        <v>20154</v>
      </c>
      <c r="H31" s="123">
        <v>47718</v>
      </c>
      <c r="I31" s="162">
        <f t="shared" si="1"/>
        <v>32</v>
      </c>
      <c r="J31" s="162"/>
      <c r="K31" s="155">
        <f t="shared" si="2"/>
        <v>-8</v>
      </c>
      <c r="L31" s="155"/>
    </row>
    <row r="32" spans="2:12" s="44" customFormat="1" ht="22.5" customHeight="1">
      <c r="B32" s="54" t="s">
        <v>29</v>
      </c>
      <c r="C32" s="122">
        <v>11031</v>
      </c>
      <c r="D32" s="123">
        <f t="shared" si="3"/>
        <v>25728</v>
      </c>
      <c r="E32" s="122">
        <v>12524</v>
      </c>
      <c r="F32" s="122">
        <v>13204</v>
      </c>
      <c r="G32" s="122">
        <v>11028</v>
      </c>
      <c r="H32" s="123">
        <v>25714</v>
      </c>
      <c r="I32" s="155">
        <f t="shared" si="1"/>
        <v>3</v>
      </c>
      <c r="J32" s="155"/>
      <c r="K32" s="155">
        <f t="shared" si="2"/>
        <v>14</v>
      </c>
      <c r="L32" s="155"/>
    </row>
    <row r="33" spans="2:14" s="44" customFormat="1" ht="22.5" customHeight="1">
      <c r="B33" s="54" t="s">
        <v>30</v>
      </c>
      <c r="C33" s="122">
        <v>11115</v>
      </c>
      <c r="D33" s="123">
        <f t="shared" si="3"/>
        <v>25701</v>
      </c>
      <c r="E33" s="122">
        <v>12834</v>
      </c>
      <c r="F33" s="122">
        <v>12867</v>
      </c>
      <c r="G33" s="122">
        <v>11104</v>
      </c>
      <c r="H33" s="123">
        <v>25651</v>
      </c>
      <c r="I33" s="155">
        <f t="shared" si="1"/>
        <v>11</v>
      </c>
      <c r="J33" s="155"/>
      <c r="K33" s="155">
        <f t="shared" si="2"/>
        <v>50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1472</v>
      </c>
      <c r="C38" s="114"/>
      <c r="D38" s="17" t="s">
        <v>36</v>
      </c>
      <c r="E38" s="17">
        <v>439</v>
      </c>
      <c r="F38" s="18" t="s">
        <v>37</v>
      </c>
      <c r="G38" s="17">
        <v>1033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193</v>
      </c>
    </row>
    <row r="39" spans="2:14" s="3" customFormat="1" ht="30" customHeight="1">
      <c r="B39" s="23" t="str">
        <f>"◎ 관외전출 : "&amp;E39+G39</f>
        <v>◎ 관외전출 : 1279</v>
      </c>
      <c r="C39" s="26"/>
      <c r="D39" s="25" t="s">
        <v>36</v>
      </c>
      <c r="E39" s="25">
        <v>333</v>
      </c>
      <c r="F39" s="26" t="s">
        <v>37</v>
      </c>
      <c r="G39" s="25">
        <v>946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110</v>
      </c>
      <c r="C40" s="157"/>
      <c r="D40" s="32" t="s">
        <v>41</v>
      </c>
      <c r="E40" s="32">
        <v>101</v>
      </c>
      <c r="F40" s="33" t="s">
        <v>45</v>
      </c>
      <c r="G40" s="32">
        <v>9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115</v>
      </c>
    </row>
    <row r="41" spans="2:14" s="3" customFormat="1" ht="30" customHeight="1" thickBot="1">
      <c r="B41" s="160" t="str">
        <f>"◎ 사망,말소,국외,기타 : "&amp;E41+G41+I41+K41</f>
        <v>◎ 사망,말소,국외,기타 : 225</v>
      </c>
      <c r="C41" s="161"/>
      <c r="D41" s="39" t="s">
        <v>42</v>
      </c>
      <c r="E41" s="39">
        <v>217</v>
      </c>
      <c r="F41" s="40" t="s">
        <v>43</v>
      </c>
      <c r="G41" s="39">
        <v>8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57766</v>
      </c>
      <c r="C42" s="168"/>
      <c r="D42" s="57" t="s">
        <v>52</v>
      </c>
      <c r="E42" s="58">
        <v>24980</v>
      </c>
      <c r="F42" s="57" t="s">
        <v>44</v>
      </c>
      <c r="G42" s="58">
        <v>32786</v>
      </c>
      <c r="H42" s="59"/>
      <c r="I42" s="10"/>
      <c r="J42" s="169" t="s">
        <v>549</v>
      </c>
      <c r="K42" s="169"/>
      <c r="L42" s="170"/>
      <c r="N42" s="104"/>
    </row>
    <row r="43" spans="2:14" s="3" customFormat="1" ht="21" customHeight="1">
      <c r="B43" s="55" t="s">
        <v>543</v>
      </c>
      <c r="C43" s="91"/>
      <c r="D43" s="127"/>
      <c r="G43" s="8"/>
      <c r="J43" s="171" t="s">
        <v>546</v>
      </c>
      <c r="K43" s="171"/>
      <c r="L43" s="172"/>
      <c r="N43" s="104"/>
    </row>
    <row r="44" spans="2:14" s="3" customFormat="1" ht="27" customHeight="1">
      <c r="B44" s="55" t="s">
        <v>544</v>
      </c>
      <c r="C44" s="91"/>
      <c r="D44" s="127"/>
      <c r="E44" s="129"/>
      <c r="F44" s="130"/>
      <c r="G44" s="129"/>
      <c r="H44" s="131"/>
      <c r="J44" s="173" t="s">
        <v>547</v>
      </c>
      <c r="K44" s="173"/>
      <c r="L44" s="174"/>
      <c r="N44" s="104"/>
    </row>
    <row r="45" spans="2:14" s="3" customFormat="1" ht="21" customHeight="1" thickBot="1">
      <c r="B45" s="60" t="s">
        <v>545</v>
      </c>
      <c r="C45" s="92"/>
      <c r="D45" s="128"/>
      <c r="E45" s="126"/>
      <c r="F45" s="126"/>
      <c r="G45" s="62"/>
      <c r="H45" s="69"/>
      <c r="I45" s="61"/>
      <c r="J45" s="175" t="s">
        <v>548</v>
      </c>
      <c r="K45" s="175"/>
      <c r="L45" s="176"/>
      <c r="N45" s="104"/>
    </row>
    <row r="46" spans="2:14">
      <c r="L46" s="77"/>
    </row>
  </sheetData>
  <mergeCells count="78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B42:C42"/>
    <mergeCell ref="J42:L42"/>
    <mergeCell ref="J43:L43"/>
    <mergeCell ref="J44:L44"/>
    <mergeCell ref="J45:L45"/>
  </mergeCells>
  <phoneticPr fontId="1" type="noConversion"/>
  <conditionalFormatting sqref="I6:L33">
    <cfRule type="cellIs" dxfId="230" priority="1" operator="lessThan">
      <formula>0</formula>
    </cfRule>
    <cfRule type="cellIs" dxfId="229" priority="4" operator="greaterThan">
      <formula>0</formula>
    </cfRule>
  </conditionalFormatting>
  <conditionalFormatting sqref="K6:L33">
    <cfRule type="cellIs" dxfId="228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view="pageBreakPreview" topLeftCell="A28" zoomScale="89" zoomScaleNormal="70" zoomScaleSheetLayoutView="89" workbookViewId="0">
      <selection activeCell="W32" sqref="W32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535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135345</v>
      </c>
      <c r="D6" s="132">
        <f>D7+D8</f>
        <v>291212</v>
      </c>
      <c r="E6" s="132">
        <f t="shared" ref="E6:F6" si="0">E7+E8</f>
        <v>143905</v>
      </c>
      <c r="F6" s="132">
        <f t="shared" si="0"/>
        <v>147307</v>
      </c>
      <c r="G6" s="133">
        <v>135273</v>
      </c>
      <c r="H6" s="133">
        <v>291311</v>
      </c>
      <c r="I6" s="152">
        <f>C6-G6</f>
        <v>72</v>
      </c>
      <c r="J6" s="152"/>
      <c r="K6" s="152">
        <f>D6-H6</f>
        <v>-99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4355</v>
      </c>
      <c r="E7" s="136">
        <v>2338</v>
      </c>
      <c r="F7" s="136">
        <v>2017</v>
      </c>
      <c r="G7" s="134">
        <v>0</v>
      </c>
      <c r="H7" s="135">
        <v>4373</v>
      </c>
      <c r="I7" s="153" t="s">
        <v>54</v>
      </c>
      <c r="J7" s="154"/>
      <c r="K7" s="154">
        <f>D7-H7</f>
        <v>-18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135345</v>
      </c>
      <c r="D8" s="137">
        <f>E8+F8</f>
        <v>286857</v>
      </c>
      <c r="E8" s="139">
        <v>141567</v>
      </c>
      <c r="F8" s="139">
        <v>145290</v>
      </c>
      <c r="G8" s="137">
        <v>135273</v>
      </c>
      <c r="H8" s="138">
        <v>286938</v>
      </c>
      <c r="I8" s="145">
        <f t="shared" ref="I8:I33" si="1">C8-G8</f>
        <v>72</v>
      </c>
      <c r="J8" s="145"/>
      <c r="K8" s="146">
        <f t="shared" ref="K8:K33" si="2">D8-H8</f>
        <v>-81</v>
      </c>
      <c r="L8" s="146"/>
    </row>
    <row r="9" spans="2:13" s="44" customFormat="1" ht="22.5" customHeight="1">
      <c r="B9" s="54" t="s">
        <v>10</v>
      </c>
      <c r="C9" s="122">
        <v>3670</v>
      </c>
      <c r="D9" s="123">
        <f>E9+F9</f>
        <v>7268</v>
      </c>
      <c r="E9" s="122">
        <v>3628</v>
      </c>
      <c r="F9" s="122">
        <v>3640</v>
      </c>
      <c r="G9" s="122">
        <v>3668</v>
      </c>
      <c r="H9" s="123">
        <v>7268</v>
      </c>
      <c r="I9" s="155">
        <f t="shared" si="1"/>
        <v>2</v>
      </c>
      <c r="J9" s="155"/>
      <c r="K9" s="155">
        <f t="shared" si="2"/>
        <v>0</v>
      </c>
      <c r="L9" s="155"/>
    </row>
    <row r="10" spans="2:13" s="44" customFormat="1" ht="22.5" customHeight="1">
      <c r="B10" s="54" t="s">
        <v>33</v>
      </c>
      <c r="C10" s="122">
        <v>8080</v>
      </c>
      <c r="D10" s="123">
        <f t="shared" ref="D10:D33" si="3">E10+F10</f>
        <v>19169</v>
      </c>
      <c r="E10" s="122">
        <v>9473</v>
      </c>
      <c r="F10" s="122">
        <v>9696</v>
      </c>
      <c r="G10" s="122">
        <v>8071</v>
      </c>
      <c r="H10" s="123">
        <v>19165</v>
      </c>
      <c r="I10" s="155">
        <f t="shared" si="1"/>
        <v>9</v>
      </c>
      <c r="J10" s="155"/>
      <c r="K10" s="155">
        <f t="shared" si="2"/>
        <v>4</v>
      </c>
      <c r="L10" s="155"/>
    </row>
    <row r="11" spans="2:13" s="44" customFormat="1" ht="22.5" customHeight="1">
      <c r="B11" s="54" t="s">
        <v>11</v>
      </c>
      <c r="C11" s="124">
        <v>798</v>
      </c>
      <c r="D11" s="123">
        <f t="shared" si="3"/>
        <v>1425</v>
      </c>
      <c r="E11" s="124">
        <v>765</v>
      </c>
      <c r="F11" s="124">
        <v>660</v>
      </c>
      <c r="G11" s="124">
        <v>805</v>
      </c>
      <c r="H11" s="123">
        <v>1435</v>
      </c>
      <c r="I11" s="155">
        <f t="shared" si="1"/>
        <v>-7</v>
      </c>
      <c r="J11" s="155"/>
      <c r="K11" s="155">
        <f t="shared" si="2"/>
        <v>-10</v>
      </c>
      <c r="L11" s="155"/>
    </row>
    <row r="12" spans="2:13" s="44" customFormat="1" ht="22.5" customHeight="1">
      <c r="B12" s="54" t="s">
        <v>12</v>
      </c>
      <c r="C12" s="122">
        <v>1225</v>
      </c>
      <c r="D12" s="123">
        <f t="shared" si="3"/>
        <v>2571</v>
      </c>
      <c r="E12" s="122">
        <v>1331</v>
      </c>
      <c r="F12" s="122">
        <v>1240</v>
      </c>
      <c r="G12" s="122">
        <v>1229</v>
      </c>
      <c r="H12" s="123">
        <v>2587</v>
      </c>
      <c r="I12" s="155">
        <f t="shared" si="1"/>
        <v>-4</v>
      </c>
      <c r="J12" s="155"/>
      <c r="K12" s="155">
        <f t="shared" si="2"/>
        <v>-16</v>
      </c>
      <c r="L12" s="155"/>
    </row>
    <row r="13" spans="2:13" s="44" customFormat="1" ht="22.5" customHeight="1">
      <c r="B13" s="54" t="s">
        <v>13</v>
      </c>
      <c r="C13" s="122">
        <v>7892</v>
      </c>
      <c r="D13" s="123">
        <f t="shared" si="3"/>
        <v>16847</v>
      </c>
      <c r="E13" s="122">
        <v>8421</v>
      </c>
      <c r="F13" s="122">
        <v>8426</v>
      </c>
      <c r="G13" s="122">
        <v>7898</v>
      </c>
      <c r="H13" s="123">
        <v>16876</v>
      </c>
      <c r="I13" s="155">
        <f t="shared" si="1"/>
        <v>-6</v>
      </c>
      <c r="J13" s="155"/>
      <c r="K13" s="155">
        <f t="shared" si="2"/>
        <v>-29</v>
      </c>
      <c r="L13" s="155"/>
    </row>
    <row r="14" spans="2:13" s="44" customFormat="1" ht="22.5" customHeight="1">
      <c r="B14" s="54" t="s">
        <v>32</v>
      </c>
      <c r="C14" s="124">
        <v>665</v>
      </c>
      <c r="D14" s="123">
        <f t="shared" si="3"/>
        <v>1074</v>
      </c>
      <c r="E14" s="124">
        <v>583</v>
      </c>
      <c r="F14" s="124">
        <v>491</v>
      </c>
      <c r="G14" s="124">
        <v>664</v>
      </c>
      <c r="H14" s="123">
        <v>1075</v>
      </c>
      <c r="I14" s="155">
        <f t="shared" si="1"/>
        <v>1</v>
      </c>
      <c r="J14" s="155"/>
      <c r="K14" s="155">
        <f t="shared" si="2"/>
        <v>-1</v>
      </c>
      <c r="L14" s="155"/>
    </row>
    <row r="15" spans="2:13" s="44" customFormat="1" ht="22.5" customHeight="1">
      <c r="B15" s="54" t="s">
        <v>14</v>
      </c>
      <c r="C15" s="122">
        <v>1978</v>
      </c>
      <c r="D15" s="123">
        <f t="shared" si="3"/>
        <v>3361</v>
      </c>
      <c r="E15" s="122">
        <v>1764</v>
      </c>
      <c r="F15" s="122">
        <v>1597</v>
      </c>
      <c r="G15" s="122">
        <v>1973</v>
      </c>
      <c r="H15" s="123">
        <v>3346</v>
      </c>
      <c r="I15" s="155">
        <f t="shared" si="1"/>
        <v>5</v>
      </c>
      <c r="J15" s="155"/>
      <c r="K15" s="155">
        <f t="shared" si="2"/>
        <v>15</v>
      </c>
      <c r="L15" s="155"/>
    </row>
    <row r="16" spans="2:13" s="44" customFormat="1" ht="22.5" customHeight="1">
      <c r="B16" s="54" t="s">
        <v>34</v>
      </c>
      <c r="C16" s="122">
        <v>1983</v>
      </c>
      <c r="D16" s="123">
        <f t="shared" si="3"/>
        <v>3708</v>
      </c>
      <c r="E16" s="122">
        <v>1898</v>
      </c>
      <c r="F16" s="122">
        <v>1810</v>
      </c>
      <c r="G16" s="122">
        <v>1970</v>
      </c>
      <c r="H16" s="123">
        <v>3706</v>
      </c>
      <c r="I16" s="155">
        <f t="shared" si="1"/>
        <v>13</v>
      </c>
      <c r="J16" s="155"/>
      <c r="K16" s="155">
        <f t="shared" si="2"/>
        <v>2</v>
      </c>
      <c r="L16" s="155"/>
    </row>
    <row r="17" spans="2:12" s="44" customFormat="1" ht="22.5" customHeight="1">
      <c r="B17" s="54" t="s">
        <v>15</v>
      </c>
      <c r="C17" s="122">
        <v>1422</v>
      </c>
      <c r="D17" s="123">
        <f t="shared" si="3"/>
        <v>2424</v>
      </c>
      <c r="E17" s="122">
        <v>1200</v>
      </c>
      <c r="F17" s="122">
        <v>1224</v>
      </c>
      <c r="G17" s="122">
        <v>1419</v>
      </c>
      <c r="H17" s="123">
        <v>2414</v>
      </c>
      <c r="I17" s="155">
        <f t="shared" si="1"/>
        <v>3</v>
      </c>
      <c r="J17" s="155"/>
      <c r="K17" s="155">
        <f t="shared" si="2"/>
        <v>10</v>
      </c>
      <c r="L17" s="155"/>
    </row>
    <row r="18" spans="2:12" s="44" customFormat="1" ht="22.5" customHeight="1">
      <c r="B18" s="54" t="s">
        <v>16</v>
      </c>
      <c r="C18" s="124">
        <v>627</v>
      </c>
      <c r="D18" s="123">
        <f t="shared" si="3"/>
        <v>961</v>
      </c>
      <c r="E18" s="124">
        <v>539</v>
      </c>
      <c r="F18" s="124">
        <v>422</v>
      </c>
      <c r="G18" s="124">
        <v>626</v>
      </c>
      <c r="H18" s="123">
        <v>960</v>
      </c>
      <c r="I18" s="155">
        <f t="shared" si="1"/>
        <v>1</v>
      </c>
      <c r="J18" s="155"/>
      <c r="K18" s="155">
        <f t="shared" si="2"/>
        <v>1</v>
      </c>
      <c r="L18" s="155"/>
    </row>
    <row r="19" spans="2:12" s="44" customFormat="1" ht="22.5" customHeight="1">
      <c r="B19" s="54" t="s">
        <v>17</v>
      </c>
      <c r="C19" s="122">
        <v>4119</v>
      </c>
      <c r="D19" s="123">
        <f t="shared" si="3"/>
        <v>8882</v>
      </c>
      <c r="E19" s="122">
        <v>4350</v>
      </c>
      <c r="F19" s="122">
        <v>4532</v>
      </c>
      <c r="G19" s="122">
        <v>4124</v>
      </c>
      <c r="H19" s="123">
        <v>8901</v>
      </c>
      <c r="I19" s="155">
        <f t="shared" si="1"/>
        <v>-5</v>
      </c>
      <c r="J19" s="155"/>
      <c r="K19" s="155">
        <f t="shared" si="2"/>
        <v>-19</v>
      </c>
      <c r="L19" s="155"/>
    </row>
    <row r="20" spans="2:12" s="44" customFormat="1" ht="22.5" customHeight="1">
      <c r="B20" s="54" t="s">
        <v>35</v>
      </c>
      <c r="C20" s="122">
        <v>2516</v>
      </c>
      <c r="D20" s="123">
        <f t="shared" si="3"/>
        <v>3683</v>
      </c>
      <c r="E20" s="122">
        <v>1911</v>
      </c>
      <c r="F20" s="122">
        <v>1772</v>
      </c>
      <c r="G20" s="122">
        <v>2502</v>
      </c>
      <c r="H20" s="123">
        <v>3662</v>
      </c>
      <c r="I20" s="155">
        <f t="shared" si="1"/>
        <v>14</v>
      </c>
      <c r="J20" s="155"/>
      <c r="K20" s="155">
        <f t="shared" si="2"/>
        <v>21</v>
      </c>
      <c r="L20" s="155"/>
    </row>
    <row r="21" spans="2:12" s="44" customFormat="1" ht="22.5" customHeight="1">
      <c r="B21" s="54" t="s">
        <v>18</v>
      </c>
      <c r="C21" s="122">
        <v>1590</v>
      </c>
      <c r="D21" s="123">
        <f t="shared" si="3"/>
        <v>2574</v>
      </c>
      <c r="E21" s="122">
        <v>1277</v>
      </c>
      <c r="F21" s="122">
        <v>1297</v>
      </c>
      <c r="G21" s="122">
        <v>1584</v>
      </c>
      <c r="H21" s="123">
        <v>2563</v>
      </c>
      <c r="I21" s="155">
        <f t="shared" si="1"/>
        <v>6</v>
      </c>
      <c r="J21" s="155"/>
      <c r="K21" s="155">
        <f t="shared" si="2"/>
        <v>11</v>
      </c>
      <c r="L21" s="155"/>
    </row>
    <row r="22" spans="2:12" s="44" customFormat="1" ht="22.5" customHeight="1">
      <c r="B22" s="54" t="s">
        <v>19</v>
      </c>
      <c r="C22" s="122">
        <v>2459</v>
      </c>
      <c r="D22" s="123">
        <f t="shared" si="3"/>
        <v>5426</v>
      </c>
      <c r="E22" s="122">
        <v>2638</v>
      </c>
      <c r="F22" s="122">
        <v>2788</v>
      </c>
      <c r="G22" s="122">
        <v>2461</v>
      </c>
      <c r="H22" s="123">
        <v>5428</v>
      </c>
      <c r="I22" s="155">
        <f t="shared" si="1"/>
        <v>-2</v>
      </c>
      <c r="J22" s="155"/>
      <c r="K22" s="155">
        <f t="shared" si="2"/>
        <v>-2</v>
      </c>
      <c r="L22" s="155"/>
    </row>
    <row r="23" spans="2:12" s="44" customFormat="1" ht="22.5" customHeight="1">
      <c r="B23" s="54" t="s">
        <v>20</v>
      </c>
      <c r="C23" s="122">
        <v>4301</v>
      </c>
      <c r="D23" s="123">
        <f t="shared" si="3"/>
        <v>8502</v>
      </c>
      <c r="E23" s="122">
        <v>4234</v>
      </c>
      <c r="F23" s="122">
        <v>4268</v>
      </c>
      <c r="G23" s="122">
        <v>4302</v>
      </c>
      <c r="H23" s="123">
        <v>8523</v>
      </c>
      <c r="I23" s="155">
        <f t="shared" si="1"/>
        <v>-1</v>
      </c>
      <c r="J23" s="155"/>
      <c r="K23" s="155">
        <f t="shared" si="2"/>
        <v>-21</v>
      </c>
      <c r="L23" s="155"/>
    </row>
    <row r="24" spans="2:12" s="44" customFormat="1" ht="22.5" customHeight="1">
      <c r="B24" s="54" t="s">
        <v>21</v>
      </c>
      <c r="C24" s="122">
        <v>6202</v>
      </c>
      <c r="D24" s="123">
        <f t="shared" si="3"/>
        <v>11126</v>
      </c>
      <c r="E24" s="122">
        <v>5547</v>
      </c>
      <c r="F24" s="122">
        <v>5579</v>
      </c>
      <c r="G24" s="122">
        <v>6198</v>
      </c>
      <c r="H24" s="123">
        <v>11120</v>
      </c>
      <c r="I24" s="155">
        <f t="shared" si="1"/>
        <v>4</v>
      </c>
      <c r="J24" s="155"/>
      <c r="K24" s="155">
        <f t="shared" si="2"/>
        <v>6</v>
      </c>
      <c r="L24" s="155"/>
    </row>
    <row r="25" spans="2:12" s="44" customFormat="1" ht="22.5" customHeight="1">
      <c r="B25" s="54" t="s">
        <v>22</v>
      </c>
      <c r="C25" s="122">
        <v>6398</v>
      </c>
      <c r="D25" s="123">
        <f t="shared" si="3"/>
        <v>14241</v>
      </c>
      <c r="E25" s="122">
        <v>6742</v>
      </c>
      <c r="F25" s="122">
        <v>7499</v>
      </c>
      <c r="G25" s="122">
        <v>6408</v>
      </c>
      <c r="H25" s="123">
        <v>14252</v>
      </c>
      <c r="I25" s="155">
        <f t="shared" si="1"/>
        <v>-10</v>
      </c>
      <c r="J25" s="155"/>
      <c r="K25" s="155">
        <f t="shared" si="2"/>
        <v>-11</v>
      </c>
      <c r="L25" s="155"/>
    </row>
    <row r="26" spans="2:12" s="44" customFormat="1" ht="22.5" customHeight="1">
      <c r="B26" s="54" t="s">
        <v>23</v>
      </c>
      <c r="C26" s="122">
        <v>9000</v>
      </c>
      <c r="D26" s="123">
        <f t="shared" si="3"/>
        <v>20031</v>
      </c>
      <c r="E26" s="122">
        <v>9526</v>
      </c>
      <c r="F26" s="122">
        <v>10505</v>
      </c>
      <c r="G26" s="122">
        <v>9010</v>
      </c>
      <c r="H26" s="123">
        <v>20072</v>
      </c>
      <c r="I26" s="155">
        <f t="shared" si="1"/>
        <v>-10</v>
      </c>
      <c r="J26" s="155"/>
      <c r="K26" s="155">
        <f t="shared" si="2"/>
        <v>-41</v>
      </c>
      <c r="L26" s="155"/>
    </row>
    <row r="27" spans="2:12" s="44" customFormat="1" ht="22.5" customHeight="1">
      <c r="B27" s="54" t="s">
        <v>24</v>
      </c>
      <c r="C27" s="122">
        <v>1921</v>
      </c>
      <c r="D27" s="123">
        <f t="shared" si="3"/>
        <v>4191</v>
      </c>
      <c r="E27" s="122">
        <v>2105</v>
      </c>
      <c r="F27" s="122">
        <v>2086</v>
      </c>
      <c r="G27" s="122">
        <v>1929</v>
      </c>
      <c r="H27" s="123">
        <v>4200</v>
      </c>
      <c r="I27" s="155">
        <f t="shared" si="1"/>
        <v>-8</v>
      </c>
      <c r="J27" s="155"/>
      <c r="K27" s="155">
        <f t="shared" si="2"/>
        <v>-9</v>
      </c>
      <c r="L27" s="155"/>
    </row>
    <row r="28" spans="2:12" s="44" customFormat="1" ht="22.5" customHeight="1">
      <c r="B28" s="54" t="s">
        <v>25</v>
      </c>
      <c r="C28" s="122">
        <v>8169</v>
      </c>
      <c r="D28" s="123">
        <f t="shared" si="3"/>
        <v>12159</v>
      </c>
      <c r="E28" s="122">
        <v>6457</v>
      </c>
      <c r="F28" s="122">
        <v>5702</v>
      </c>
      <c r="G28" s="122">
        <v>8154</v>
      </c>
      <c r="H28" s="123">
        <v>12142</v>
      </c>
      <c r="I28" s="155">
        <f t="shared" si="1"/>
        <v>15</v>
      </c>
      <c r="J28" s="155"/>
      <c r="K28" s="155">
        <f t="shared" si="2"/>
        <v>17</v>
      </c>
      <c r="L28" s="155"/>
    </row>
    <row r="29" spans="2:12" s="44" customFormat="1" ht="22.5" customHeight="1">
      <c r="B29" s="54" t="s">
        <v>26</v>
      </c>
      <c r="C29" s="122">
        <v>2799</v>
      </c>
      <c r="D29" s="123">
        <f t="shared" si="3"/>
        <v>4400</v>
      </c>
      <c r="E29" s="122">
        <v>2215</v>
      </c>
      <c r="F29" s="122">
        <v>2185</v>
      </c>
      <c r="G29" s="122">
        <v>2806</v>
      </c>
      <c r="H29" s="123">
        <v>4412</v>
      </c>
      <c r="I29" s="155">
        <f t="shared" si="1"/>
        <v>-7</v>
      </c>
      <c r="J29" s="155"/>
      <c r="K29" s="155">
        <f t="shared" si="2"/>
        <v>-12</v>
      </c>
      <c r="L29" s="155"/>
    </row>
    <row r="30" spans="2:12" s="44" customFormat="1" ht="22.5" customHeight="1">
      <c r="B30" s="54" t="s">
        <v>27</v>
      </c>
      <c r="C30" s="122">
        <v>15245</v>
      </c>
      <c r="D30" s="123">
        <f t="shared" si="3"/>
        <v>33751</v>
      </c>
      <c r="E30" s="122">
        <v>16680</v>
      </c>
      <c r="F30" s="122">
        <v>17071</v>
      </c>
      <c r="G30" s="122">
        <v>15244</v>
      </c>
      <c r="H30" s="123">
        <v>33774</v>
      </c>
      <c r="I30" s="155">
        <f t="shared" si="1"/>
        <v>1</v>
      </c>
      <c r="J30" s="155"/>
      <c r="K30" s="155">
        <f t="shared" si="2"/>
        <v>-23</v>
      </c>
      <c r="L30" s="155"/>
    </row>
    <row r="31" spans="2:12" s="44" customFormat="1" ht="22.5" customHeight="1">
      <c r="B31" s="54" t="s">
        <v>28</v>
      </c>
      <c r="C31" s="122">
        <v>20154</v>
      </c>
      <c r="D31" s="123">
        <f t="shared" si="3"/>
        <v>47718</v>
      </c>
      <c r="E31" s="122">
        <v>22943</v>
      </c>
      <c r="F31" s="122">
        <v>24775</v>
      </c>
      <c r="G31" s="122">
        <v>20157</v>
      </c>
      <c r="H31" s="123">
        <v>47777</v>
      </c>
      <c r="I31" s="162">
        <f t="shared" si="1"/>
        <v>-3</v>
      </c>
      <c r="J31" s="162"/>
      <c r="K31" s="155">
        <f t="shared" si="2"/>
        <v>-59</v>
      </c>
      <c r="L31" s="155"/>
    </row>
    <row r="32" spans="2:12" s="44" customFormat="1" ht="22.5" customHeight="1">
      <c r="B32" s="54" t="s">
        <v>29</v>
      </c>
      <c r="C32" s="122">
        <v>11028</v>
      </c>
      <c r="D32" s="123">
        <f t="shared" si="3"/>
        <v>25714</v>
      </c>
      <c r="E32" s="122">
        <v>12529</v>
      </c>
      <c r="F32" s="122">
        <v>13185</v>
      </c>
      <c r="G32" s="122">
        <v>11018</v>
      </c>
      <c r="H32" s="123">
        <v>25718</v>
      </c>
      <c r="I32" s="155">
        <f t="shared" si="1"/>
        <v>10</v>
      </c>
      <c r="J32" s="155"/>
      <c r="K32" s="155">
        <f t="shared" si="2"/>
        <v>-4</v>
      </c>
      <c r="L32" s="155"/>
    </row>
    <row r="33" spans="2:14" s="44" customFormat="1" ht="22.5" customHeight="1">
      <c r="B33" s="54" t="s">
        <v>30</v>
      </c>
      <c r="C33" s="122">
        <v>11104</v>
      </c>
      <c r="D33" s="123">
        <f t="shared" si="3"/>
        <v>25651</v>
      </c>
      <c r="E33" s="122">
        <v>12811</v>
      </c>
      <c r="F33" s="122">
        <v>12840</v>
      </c>
      <c r="G33" s="122">
        <v>11053</v>
      </c>
      <c r="H33" s="123">
        <v>25562</v>
      </c>
      <c r="I33" s="155">
        <f t="shared" si="1"/>
        <v>51</v>
      </c>
      <c r="J33" s="155"/>
      <c r="K33" s="155">
        <f t="shared" si="2"/>
        <v>89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1186</v>
      </c>
      <c r="C38" s="114"/>
      <c r="D38" s="17" t="s">
        <v>36</v>
      </c>
      <c r="E38" s="17">
        <v>356</v>
      </c>
      <c r="F38" s="18" t="s">
        <v>37</v>
      </c>
      <c r="G38" s="17">
        <v>830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감 31</v>
      </c>
    </row>
    <row r="39" spans="2:14" s="3" customFormat="1" ht="30" customHeight="1">
      <c r="B39" s="23" t="str">
        <f>"◎ 관외전출 : "&amp;E39+G39</f>
        <v>◎ 관외전출 : 1217</v>
      </c>
      <c r="C39" s="26"/>
      <c r="D39" s="25" t="s">
        <v>36</v>
      </c>
      <c r="E39" s="25">
        <v>323</v>
      </c>
      <c r="F39" s="26" t="s">
        <v>37</v>
      </c>
      <c r="G39" s="25">
        <v>894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108</v>
      </c>
      <c r="C40" s="157"/>
      <c r="D40" s="32" t="s">
        <v>41</v>
      </c>
      <c r="E40" s="32">
        <v>100</v>
      </c>
      <c r="F40" s="33" t="s">
        <v>45</v>
      </c>
      <c r="G40" s="32">
        <v>7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50</v>
      </c>
    </row>
    <row r="41" spans="2:14" s="3" customFormat="1" ht="30" customHeight="1" thickBot="1">
      <c r="B41" s="160" t="str">
        <f>"◎ 사망,말소,국외,기타 : "&amp;E41+G41+I41+K41</f>
        <v>◎ 사망,말소,국외,기타 : 158</v>
      </c>
      <c r="C41" s="161"/>
      <c r="D41" s="39" t="s">
        <v>42</v>
      </c>
      <c r="E41" s="39">
        <v>153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57507</v>
      </c>
      <c r="C42" s="168"/>
      <c r="D42" s="57" t="s">
        <v>52</v>
      </c>
      <c r="E42" s="58">
        <v>24870</v>
      </c>
      <c r="F42" s="57" t="s">
        <v>44</v>
      </c>
      <c r="G42" s="58">
        <v>32637</v>
      </c>
      <c r="H42" s="59"/>
      <c r="I42" s="10"/>
      <c r="J42" s="169" t="s">
        <v>539</v>
      </c>
      <c r="K42" s="169"/>
      <c r="L42" s="170"/>
      <c r="N42" s="104"/>
    </row>
    <row r="43" spans="2:14" s="3" customFormat="1" ht="21" customHeight="1">
      <c r="B43" s="55" t="s">
        <v>536</v>
      </c>
      <c r="C43" s="91"/>
      <c r="D43" s="127"/>
      <c r="G43" s="8"/>
      <c r="J43" s="171" t="s">
        <v>540</v>
      </c>
      <c r="K43" s="171"/>
      <c r="L43" s="172"/>
      <c r="N43" s="104"/>
    </row>
    <row r="44" spans="2:14" s="3" customFormat="1" ht="27" customHeight="1">
      <c r="B44" s="55" t="s">
        <v>538</v>
      </c>
      <c r="C44" s="91"/>
      <c r="D44" s="127"/>
      <c r="E44" s="129"/>
      <c r="F44" s="130"/>
      <c r="G44" s="129"/>
      <c r="H44" s="131"/>
      <c r="J44" s="173" t="s">
        <v>531</v>
      </c>
      <c r="K44" s="173"/>
      <c r="L44" s="174"/>
      <c r="N44" s="104"/>
    </row>
    <row r="45" spans="2:14" s="3" customFormat="1" ht="21" customHeight="1" thickBot="1">
      <c r="B45" s="60" t="s">
        <v>537</v>
      </c>
      <c r="C45" s="92"/>
      <c r="D45" s="128"/>
      <c r="E45" s="126"/>
      <c r="F45" s="126"/>
      <c r="G45" s="62"/>
      <c r="H45" s="69"/>
      <c r="I45" s="61"/>
      <c r="J45" s="175" t="s">
        <v>541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27" priority="1" operator="lessThan">
      <formula>0</formula>
    </cfRule>
    <cfRule type="cellIs" dxfId="226" priority="4" operator="greaterThan">
      <formula>0</formula>
    </cfRule>
  </conditionalFormatting>
  <conditionalFormatting sqref="K6:L33">
    <cfRule type="cellIs" dxfId="225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N46"/>
  <sheetViews>
    <sheetView view="pageBreakPreview" topLeftCell="A4" zoomScale="89" zoomScaleNormal="70" zoomScaleSheetLayoutView="89" workbookViewId="0">
      <selection activeCell="O56" sqref="O56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528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C7+C8</f>
        <v>135273</v>
      </c>
      <c r="D6" s="45">
        <f>D7+D8</f>
        <v>291311</v>
      </c>
      <c r="E6" s="45">
        <f t="shared" ref="E6:F6" si="0">E7+E8</f>
        <v>143976</v>
      </c>
      <c r="F6" s="45">
        <f t="shared" si="0"/>
        <v>147335</v>
      </c>
      <c r="G6" s="72">
        <v>135100</v>
      </c>
      <c r="H6" s="72">
        <v>291141</v>
      </c>
      <c r="I6" s="152">
        <f>C6-G6</f>
        <v>173</v>
      </c>
      <c r="J6" s="152"/>
      <c r="K6" s="152">
        <f>D6-H6</f>
        <v>170</v>
      </c>
      <c r="L6" s="152"/>
      <c r="M6" s="93"/>
    </row>
    <row r="7" spans="2:13" s="44" customFormat="1" ht="22.5" customHeight="1">
      <c r="B7" s="52" t="s">
        <v>49</v>
      </c>
      <c r="C7" s="71">
        <v>0</v>
      </c>
      <c r="D7" s="46">
        <f>E7+F7</f>
        <v>4373</v>
      </c>
      <c r="E7" s="112">
        <v>2356</v>
      </c>
      <c r="F7" s="112">
        <v>2017</v>
      </c>
      <c r="G7" s="71">
        <v>0</v>
      </c>
      <c r="H7" s="46">
        <v>4287</v>
      </c>
      <c r="I7" s="153" t="s">
        <v>54</v>
      </c>
      <c r="J7" s="154"/>
      <c r="K7" s="154">
        <f>D7-H7</f>
        <v>86</v>
      </c>
      <c r="L7" s="154"/>
      <c r="M7" s="105"/>
    </row>
    <row r="8" spans="2:13" s="44" customFormat="1" ht="22.5" customHeight="1">
      <c r="B8" s="53" t="s">
        <v>9</v>
      </c>
      <c r="C8" s="49">
        <f>SUM(C9:C33)</f>
        <v>135273</v>
      </c>
      <c r="D8" s="49">
        <f>E8+F8</f>
        <v>286938</v>
      </c>
      <c r="E8" s="49">
        <f>SUM(E9:E33)</f>
        <v>141620</v>
      </c>
      <c r="F8" s="49">
        <f>SUM(F9:F33)</f>
        <v>145318</v>
      </c>
      <c r="G8" s="49">
        <v>135100</v>
      </c>
      <c r="H8" s="117">
        <v>286854</v>
      </c>
      <c r="I8" s="179">
        <f t="shared" ref="I8:I33" si="1">C8-G8</f>
        <v>173</v>
      </c>
      <c r="J8" s="179"/>
      <c r="K8" s="180">
        <f t="shared" ref="K8:K33" si="2">D8-H8</f>
        <v>84</v>
      </c>
      <c r="L8" s="180"/>
    </row>
    <row r="9" spans="2:13" s="44" customFormat="1" ht="22.5" customHeight="1">
      <c r="B9" s="54" t="s">
        <v>10</v>
      </c>
      <c r="C9" s="122">
        <v>3668</v>
      </c>
      <c r="D9" s="123">
        <f>E9+F9</f>
        <v>7268</v>
      </c>
      <c r="E9" s="122">
        <v>3634</v>
      </c>
      <c r="F9" s="122">
        <v>3634</v>
      </c>
      <c r="G9" s="122">
        <v>3663</v>
      </c>
      <c r="H9" s="123">
        <v>7262</v>
      </c>
      <c r="I9" s="155">
        <f t="shared" si="1"/>
        <v>5</v>
      </c>
      <c r="J9" s="155"/>
      <c r="K9" s="155">
        <f t="shared" si="2"/>
        <v>6</v>
      </c>
      <c r="L9" s="155"/>
    </row>
    <row r="10" spans="2:13" s="44" customFormat="1" ht="22.5" customHeight="1">
      <c r="B10" s="54" t="s">
        <v>33</v>
      </c>
      <c r="C10" s="122">
        <v>8071</v>
      </c>
      <c r="D10" s="123">
        <f t="shared" ref="D10:D33" si="3">E10+F10</f>
        <v>19165</v>
      </c>
      <c r="E10" s="122">
        <v>9478</v>
      </c>
      <c r="F10" s="122">
        <v>9687</v>
      </c>
      <c r="G10" s="122">
        <v>8083</v>
      </c>
      <c r="H10" s="123">
        <v>19207</v>
      </c>
      <c r="I10" s="155">
        <f t="shared" si="1"/>
        <v>-12</v>
      </c>
      <c r="J10" s="155"/>
      <c r="K10" s="155">
        <f t="shared" si="2"/>
        <v>-42</v>
      </c>
      <c r="L10" s="155"/>
    </row>
    <row r="11" spans="2:13" s="44" customFormat="1" ht="22.5" customHeight="1">
      <c r="B11" s="54" t="s">
        <v>11</v>
      </c>
      <c r="C11" s="124">
        <v>805</v>
      </c>
      <c r="D11" s="123">
        <f t="shared" si="3"/>
        <v>1435</v>
      </c>
      <c r="E11" s="124">
        <v>770</v>
      </c>
      <c r="F11" s="124">
        <v>665</v>
      </c>
      <c r="G11" s="124">
        <v>801</v>
      </c>
      <c r="H11" s="123">
        <v>1433</v>
      </c>
      <c r="I11" s="155">
        <f t="shared" si="1"/>
        <v>4</v>
      </c>
      <c r="J11" s="155"/>
      <c r="K11" s="155">
        <f t="shared" si="2"/>
        <v>2</v>
      </c>
      <c r="L11" s="155"/>
    </row>
    <row r="12" spans="2:13" s="44" customFormat="1" ht="22.5" customHeight="1">
      <c r="B12" s="54" t="s">
        <v>12</v>
      </c>
      <c r="C12" s="122">
        <v>1229</v>
      </c>
      <c r="D12" s="123">
        <f t="shared" si="3"/>
        <v>2587</v>
      </c>
      <c r="E12" s="122">
        <v>1340</v>
      </c>
      <c r="F12" s="122">
        <v>1247</v>
      </c>
      <c r="G12" s="122">
        <v>1230</v>
      </c>
      <c r="H12" s="123">
        <v>2581</v>
      </c>
      <c r="I12" s="155">
        <f t="shared" si="1"/>
        <v>-1</v>
      </c>
      <c r="J12" s="155"/>
      <c r="K12" s="155">
        <f t="shared" si="2"/>
        <v>6</v>
      </c>
      <c r="L12" s="155"/>
    </row>
    <row r="13" spans="2:13" s="44" customFormat="1" ht="22.5" customHeight="1">
      <c r="B13" s="54" t="s">
        <v>13</v>
      </c>
      <c r="C13" s="122">
        <v>7898</v>
      </c>
      <c r="D13" s="123">
        <f t="shared" si="3"/>
        <v>16876</v>
      </c>
      <c r="E13" s="122">
        <v>8438</v>
      </c>
      <c r="F13" s="122">
        <v>8438</v>
      </c>
      <c r="G13" s="122">
        <v>7884</v>
      </c>
      <c r="H13" s="123">
        <v>16873</v>
      </c>
      <c r="I13" s="155">
        <f t="shared" si="1"/>
        <v>14</v>
      </c>
      <c r="J13" s="155"/>
      <c r="K13" s="155">
        <f t="shared" si="2"/>
        <v>3</v>
      </c>
      <c r="L13" s="155"/>
    </row>
    <row r="14" spans="2:13" s="44" customFormat="1" ht="22.5" customHeight="1">
      <c r="B14" s="54" t="s">
        <v>32</v>
      </c>
      <c r="C14" s="124">
        <v>664</v>
      </c>
      <c r="D14" s="123">
        <f t="shared" si="3"/>
        <v>1075</v>
      </c>
      <c r="E14" s="124">
        <v>582</v>
      </c>
      <c r="F14" s="124">
        <v>493</v>
      </c>
      <c r="G14" s="124">
        <v>668</v>
      </c>
      <c r="H14" s="123">
        <v>1076</v>
      </c>
      <c r="I14" s="155">
        <f t="shared" si="1"/>
        <v>-4</v>
      </c>
      <c r="J14" s="155"/>
      <c r="K14" s="155">
        <f t="shared" si="2"/>
        <v>-1</v>
      </c>
      <c r="L14" s="155"/>
    </row>
    <row r="15" spans="2:13" s="44" customFormat="1" ht="22.5" customHeight="1">
      <c r="B15" s="54" t="s">
        <v>14</v>
      </c>
      <c r="C15" s="122">
        <v>1973</v>
      </c>
      <c r="D15" s="123">
        <f t="shared" si="3"/>
        <v>3346</v>
      </c>
      <c r="E15" s="122">
        <v>1756</v>
      </c>
      <c r="F15" s="122">
        <v>1590</v>
      </c>
      <c r="G15" s="122">
        <v>1965</v>
      </c>
      <c r="H15" s="123">
        <v>3337</v>
      </c>
      <c r="I15" s="155">
        <f t="shared" si="1"/>
        <v>8</v>
      </c>
      <c r="J15" s="155"/>
      <c r="K15" s="155">
        <f t="shared" si="2"/>
        <v>9</v>
      </c>
      <c r="L15" s="155"/>
    </row>
    <row r="16" spans="2:13" s="44" customFormat="1" ht="22.5" customHeight="1">
      <c r="B16" s="54" t="s">
        <v>34</v>
      </c>
      <c r="C16" s="122">
        <v>1970</v>
      </c>
      <c r="D16" s="123">
        <f t="shared" si="3"/>
        <v>3706</v>
      </c>
      <c r="E16" s="122">
        <v>1900</v>
      </c>
      <c r="F16" s="122">
        <v>1806</v>
      </c>
      <c r="G16" s="122">
        <v>1969</v>
      </c>
      <c r="H16" s="123">
        <v>3698</v>
      </c>
      <c r="I16" s="155">
        <f t="shared" si="1"/>
        <v>1</v>
      </c>
      <c r="J16" s="155"/>
      <c r="K16" s="155">
        <f t="shared" si="2"/>
        <v>8</v>
      </c>
      <c r="L16" s="155"/>
    </row>
    <row r="17" spans="2:12" s="44" customFormat="1" ht="22.5" customHeight="1">
      <c r="B17" s="54" t="s">
        <v>15</v>
      </c>
      <c r="C17" s="122">
        <v>1419</v>
      </c>
      <c r="D17" s="123">
        <f t="shared" si="3"/>
        <v>2414</v>
      </c>
      <c r="E17" s="122">
        <v>1195</v>
      </c>
      <c r="F17" s="122">
        <v>1219</v>
      </c>
      <c r="G17" s="122">
        <v>1418</v>
      </c>
      <c r="H17" s="123">
        <v>2411</v>
      </c>
      <c r="I17" s="155">
        <f t="shared" si="1"/>
        <v>1</v>
      </c>
      <c r="J17" s="155"/>
      <c r="K17" s="155">
        <f t="shared" si="2"/>
        <v>3</v>
      </c>
      <c r="L17" s="155"/>
    </row>
    <row r="18" spans="2:12" s="44" customFormat="1" ht="22.5" customHeight="1">
      <c r="B18" s="54" t="s">
        <v>16</v>
      </c>
      <c r="C18" s="124">
        <v>626</v>
      </c>
      <c r="D18" s="123">
        <f t="shared" si="3"/>
        <v>960</v>
      </c>
      <c r="E18" s="124">
        <v>538</v>
      </c>
      <c r="F18" s="124">
        <v>422</v>
      </c>
      <c r="G18" s="124">
        <v>627</v>
      </c>
      <c r="H18" s="123">
        <v>964</v>
      </c>
      <c r="I18" s="155">
        <f t="shared" si="1"/>
        <v>-1</v>
      </c>
      <c r="J18" s="155"/>
      <c r="K18" s="155">
        <f t="shared" si="2"/>
        <v>-4</v>
      </c>
      <c r="L18" s="155"/>
    </row>
    <row r="19" spans="2:12" s="44" customFormat="1" ht="22.5" customHeight="1">
      <c r="B19" s="54" t="s">
        <v>17</v>
      </c>
      <c r="C19" s="122">
        <v>4124</v>
      </c>
      <c r="D19" s="123">
        <f t="shared" si="3"/>
        <v>8901</v>
      </c>
      <c r="E19" s="122">
        <v>4357</v>
      </c>
      <c r="F19" s="122">
        <v>4544</v>
      </c>
      <c r="G19" s="122">
        <v>4111</v>
      </c>
      <c r="H19" s="123">
        <v>8901</v>
      </c>
      <c r="I19" s="155">
        <f t="shared" si="1"/>
        <v>13</v>
      </c>
      <c r="J19" s="155"/>
      <c r="K19" s="155">
        <f t="shared" si="2"/>
        <v>0</v>
      </c>
      <c r="L19" s="155"/>
    </row>
    <row r="20" spans="2:12" s="44" customFormat="1" ht="22.5" customHeight="1">
      <c r="B20" s="54" t="s">
        <v>35</v>
      </c>
      <c r="C20" s="122">
        <v>2502</v>
      </c>
      <c r="D20" s="123">
        <f t="shared" si="3"/>
        <v>3662</v>
      </c>
      <c r="E20" s="122">
        <v>1900</v>
      </c>
      <c r="F20" s="122">
        <v>1762</v>
      </c>
      <c r="G20" s="122">
        <v>2509</v>
      </c>
      <c r="H20" s="123">
        <v>3667</v>
      </c>
      <c r="I20" s="155">
        <f t="shared" si="1"/>
        <v>-7</v>
      </c>
      <c r="J20" s="155"/>
      <c r="K20" s="155">
        <f t="shared" si="2"/>
        <v>-5</v>
      </c>
      <c r="L20" s="155"/>
    </row>
    <row r="21" spans="2:12" s="44" customFormat="1" ht="22.5" customHeight="1">
      <c r="B21" s="54" t="s">
        <v>18</v>
      </c>
      <c r="C21" s="122">
        <v>1584</v>
      </c>
      <c r="D21" s="123">
        <f t="shared" si="3"/>
        <v>2563</v>
      </c>
      <c r="E21" s="122">
        <v>1263</v>
      </c>
      <c r="F21" s="122">
        <v>1300</v>
      </c>
      <c r="G21" s="122">
        <v>1574</v>
      </c>
      <c r="H21" s="123">
        <v>2552</v>
      </c>
      <c r="I21" s="155">
        <f t="shared" si="1"/>
        <v>10</v>
      </c>
      <c r="J21" s="155"/>
      <c r="K21" s="155">
        <f t="shared" si="2"/>
        <v>11</v>
      </c>
      <c r="L21" s="155"/>
    </row>
    <row r="22" spans="2:12" s="44" customFormat="1" ht="22.5" customHeight="1">
      <c r="B22" s="54" t="s">
        <v>19</v>
      </c>
      <c r="C22" s="122">
        <v>2461</v>
      </c>
      <c r="D22" s="123">
        <f t="shared" si="3"/>
        <v>5428</v>
      </c>
      <c r="E22" s="122">
        <v>2633</v>
      </c>
      <c r="F22" s="122">
        <v>2795</v>
      </c>
      <c r="G22" s="122">
        <v>2467</v>
      </c>
      <c r="H22" s="123">
        <v>5415</v>
      </c>
      <c r="I22" s="155">
        <f t="shared" si="1"/>
        <v>-6</v>
      </c>
      <c r="J22" s="155"/>
      <c r="K22" s="155">
        <f t="shared" si="2"/>
        <v>13</v>
      </c>
      <c r="L22" s="155"/>
    </row>
    <row r="23" spans="2:12" s="44" customFormat="1" ht="22.5" customHeight="1">
      <c r="B23" s="54" t="s">
        <v>20</v>
      </c>
      <c r="C23" s="122">
        <v>4302</v>
      </c>
      <c r="D23" s="123">
        <f t="shared" si="3"/>
        <v>8523</v>
      </c>
      <c r="E23" s="122">
        <v>4247</v>
      </c>
      <c r="F23" s="122">
        <v>4276</v>
      </c>
      <c r="G23" s="122">
        <v>4310</v>
      </c>
      <c r="H23" s="123">
        <v>8530</v>
      </c>
      <c r="I23" s="155">
        <f t="shared" si="1"/>
        <v>-8</v>
      </c>
      <c r="J23" s="155"/>
      <c r="K23" s="155">
        <f t="shared" si="2"/>
        <v>-7</v>
      </c>
      <c r="L23" s="155"/>
    </row>
    <row r="24" spans="2:12" s="44" customFormat="1" ht="22.5" customHeight="1">
      <c r="B24" s="54" t="s">
        <v>21</v>
      </c>
      <c r="C24" s="122">
        <v>6198</v>
      </c>
      <c r="D24" s="123">
        <f t="shared" si="3"/>
        <v>11120</v>
      </c>
      <c r="E24" s="122">
        <v>5549</v>
      </c>
      <c r="F24" s="122">
        <v>5571</v>
      </c>
      <c r="G24" s="122">
        <v>6197</v>
      </c>
      <c r="H24" s="123">
        <v>11133</v>
      </c>
      <c r="I24" s="155">
        <f t="shared" si="1"/>
        <v>1</v>
      </c>
      <c r="J24" s="155"/>
      <c r="K24" s="155">
        <f t="shared" si="2"/>
        <v>-13</v>
      </c>
      <c r="L24" s="155"/>
    </row>
    <row r="25" spans="2:12" s="44" customFormat="1" ht="22.5" customHeight="1">
      <c r="B25" s="54" t="s">
        <v>22</v>
      </c>
      <c r="C25" s="122">
        <v>6408</v>
      </c>
      <c r="D25" s="123">
        <f t="shared" si="3"/>
        <v>14252</v>
      </c>
      <c r="E25" s="122">
        <v>6755</v>
      </c>
      <c r="F25" s="122">
        <v>7497</v>
      </c>
      <c r="G25" s="122">
        <v>6408</v>
      </c>
      <c r="H25" s="123">
        <v>14265</v>
      </c>
      <c r="I25" s="155">
        <f t="shared" si="1"/>
        <v>0</v>
      </c>
      <c r="J25" s="155"/>
      <c r="K25" s="155">
        <f t="shared" si="2"/>
        <v>-13</v>
      </c>
      <c r="L25" s="155"/>
    </row>
    <row r="26" spans="2:12" s="44" customFormat="1" ht="22.5" customHeight="1">
      <c r="B26" s="54" t="s">
        <v>23</v>
      </c>
      <c r="C26" s="122">
        <v>9010</v>
      </c>
      <c r="D26" s="123">
        <f t="shared" si="3"/>
        <v>20072</v>
      </c>
      <c r="E26" s="122">
        <v>9544</v>
      </c>
      <c r="F26" s="122">
        <v>10528</v>
      </c>
      <c r="G26" s="122">
        <v>9026</v>
      </c>
      <c r="H26" s="123">
        <v>20123</v>
      </c>
      <c r="I26" s="155">
        <f t="shared" si="1"/>
        <v>-16</v>
      </c>
      <c r="J26" s="155"/>
      <c r="K26" s="155">
        <f t="shared" si="2"/>
        <v>-51</v>
      </c>
      <c r="L26" s="155"/>
    </row>
    <row r="27" spans="2:12" s="44" customFormat="1" ht="22.5" customHeight="1">
      <c r="B27" s="54" t="s">
        <v>24</v>
      </c>
      <c r="C27" s="122">
        <v>1929</v>
      </c>
      <c r="D27" s="123">
        <f t="shared" si="3"/>
        <v>4200</v>
      </c>
      <c r="E27" s="122">
        <v>2114</v>
      </c>
      <c r="F27" s="122">
        <v>2086</v>
      </c>
      <c r="G27" s="122">
        <v>1932</v>
      </c>
      <c r="H27" s="123">
        <v>4213</v>
      </c>
      <c r="I27" s="155">
        <f t="shared" si="1"/>
        <v>-3</v>
      </c>
      <c r="J27" s="155"/>
      <c r="K27" s="155">
        <f t="shared" si="2"/>
        <v>-13</v>
      </c>
      <c r="L27" s="155"/>
    </row>
    <row r="28" spans="2:12" s="44" customFormat="1" ht="22.5" customHeight="1">
      <c r="B28" s="54" t="s">
        <v>25</v>
      </c>
      <c r="C28" s="122">
        <v>8154</v>
      </c>
      <c r="D28" s="123">
        <f t="shared" si="3"/>
        <v>12142</v>
      </c>
      <c r="E28" s="122">
        <v>6453</v>
      </c>
      <c r="F28" s="122">
        <v>5689</v>
      </c>
      <c r="G28" s="122">
        <v>8125</v>
      </c>
      <c r="H28" s="123">
        <v>12133</v>
      </c>
      <c r="I28" s="155">
        <f t="shared" si="1"/>
        <v>29</v>
      </c>
      <c r="J28" s="155"/>
      <c r="K28" s="155">
        <f t="shared" si="2"/>
        <v>9</v>
      </c>
      <c r="L28" s="155"/>
    </row>
    <row r="29" spans="2:12" s="44" customFormat="1" ht="22.5" customHeight="1">
      <c r="B29" s="54" t="s">
        <v>26</v>
      </c>
      <c r="C29" s="122">
        <v>2806</v>
      </c>
      <c r="D29" s="123">
        <f t="shared" si="3"/>
        <v>4412</v>
      </c>
      <c r="E29" s="122">
        <v>2218</v>
      </c>
      <c r="F29" s="122">
        <v>2194</v>
      </c>
      <c r="G29" s="122">
        <v>2784</v>
      </c>
      <c r="H29" s="123">
        <v>4396</v>
      </c>
      <c r="I29" s="155">
        <f t="shared" si="1"/>
        <v>22</v>
      </c>
      <c r="J29" s="155"/>
      <c r="K29" s="155">
        <f t="shared" si="2"/>
        <v>16</v>
      </c>
      <c r="L29" s="155"/>
    </row>
    <row r="30" spans="2:12" s="44" customFormat="1" ht="22.5" customHeight="1">
      <c r="B30" s="54" t="s">
        <v>27</v>
      </c>
      <c r="C30" s="122">
        <v>15244</v>
      </c>
      <c r="D30" s="123">
        <f t="shared" si="3"/>
        <v>33774</v>
      </c>
      <c r="E30" s="122">
        <v>16696</v>
      </c>
      <c r="F30" s="122">
        <v>17078</v>
      </c>
      <c r="G30" s="122">
        <v>15217</v>
      </c>
      <c r="H30" s="123">
        <v>33768</v>
      </c>
      <c r="I30" s="155">
        <f t="shared" si="1"/>
        <v>27</v>
      </c>
      <c r="J30" s="155"/>
      <c r="K30" s="155">
        <f t="shared" si="2"/>
        <v>6</v>
      </c>
      <c r="L30" s="155"/>
    </row>
    <row r="31" spans="2:12" s="44" customFormat="1" ht="22.5" customHeight="1">
      <c r="B31" s="54" t="s">
        <v>28</v>
      </c>
      <c r="C31" s="122">
        <v>20157</v>
      </c>
      <c r="D31" s="123">
        <f t="shared" si="3"/>
        <v>47777</v>
      </c>
      <c r="E31" s="122">
        <v>22965</v>
      </c>
      <c r="F31" s="122">
        <v>24812</v>
      </c>
      <c r="G31" s="122">
        <v>20147</v>
      </c>
      <c r="H31" s="123">
        <v>47811</v>
      </c>
      <c r="I31" s="162">
        <f t="shared" si="1"/>
        <v>10</v>
      </c>
      <c r="J31" s="162"/>
      <c r="K31" s="155">
        <f t="shared" si="2"/>
        <v>-34</v>
      </c>
      <c r="L31" s="155"/>
    </row>
    <row r="32" spans="2:12" s="44" customFormat="1" ht="22.5" customHeight="1">
      <c r="B32" s="54" t="s">
        <v>29</v>
      </c>
      <c r="C32" s="122">
        <v>11018</v>
      </c>
      <c r="D32" s="123">
        <f t="shared" si="3"/>
        <v>25718</v>
      </c>
      <c r="E32" s="122">
        <v>12530</v>
      </c>
      <c r="F32" s="122">
        <v>13188</v>
      </c>
      <c r="G32" s="122">
        <v>11018</v>
      </c>
      <c r="H32" s="123">
        <v>25715</v>
      </c>
      <c r="I32" s="155">
        <f t="shared" si="1"/>
        <v>0</v>
      </c>
      <c r="J32" s="155"/>
      <c r="K32" s="155">
        <f t="shared" si="2"/>
        <v>3</v>
      </c>
      <c r="L32" s="155"/>
    </row>
    <row r="33" spans="2:14" s="44" customFormat="1" ht="22.5" customHeight="1">
      <c r="B33" s="54" t="s">
        <v>30</v>
      </c>
      <c r="C33" s="122">
        <v>11053</v>
      </c>
      <c r="D33" s="123">
        <f t="shared" si="3"/>
        <v>25562</v>
      </c>
      <c r="E33" s="122">
        <v>12765</v>
      </c>
      <c r="F33" s="122">
        <v>12797</v>
      </c>
      <c r="G33" s="122">
        <v>10967</v>
      </c>
      <c r="H33" s="123">
        <v>25390</v>
      </c>
      <c r="I33" s="155">
        <f t="shared" si="1"/>
        <v>86</v>
      </c>
      <c r="J33" s="155"/>
      <c r="K33" s="155">
        <f t="shared" si="2"/>
        <v>172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1217</v>
      </c>
      <c r="C38" s="114"/>
      <c r="D38" s="17" t="s">
        <v>36</v>
      </c>
      <c r="E38" s="17">
        <v>375</v>
      </c>
      <c r="F38" s="18" t="s">
        <v>37</v>
      </c>
      <c r="G38" s="17">
        <v>842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127</v>
      </c>
    </row>
    <row r="39" spans="2:14" s="3" customFormat="1" ht="30" customHeight="1">
      <c r="B39" s="23" t="str">
        <f>"◎ 관외전출 : "&amp;E39+G39</f>
        <v>◎ 관외전출 : 1090</v>
      </c>
      <c r="C39" s="26"/>
      <c r="D39" s="25" t="s">
        <v>36</v>
      </c>
      <c r="E39" s="25">
        <v>246</v>
      </c>
      <c r="F39" s="26" t="s">
        <v>37</v>
      </c>
      <c r="G39" s="25">
        <v>844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129</v>
      </c>
      <c r="C40" s="157"/>
      <c r="D40" s="32" t="s">
        <v>41</v>
      </c>
      <c r="E40" s="32">
        <v>117</v>
      </c>
      <c r="F40" s="33" t="s">
        <v>45</v>
      </c>
      <c r="G40" s="32">
        <v>7</v>
      </c>
      <c r="H40" s="34" t="s">
        <v>38</v>
      </c>
      <c r="I40" s="34">
        <v>5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43</v>
      </c>
    </row>
    <row r="41" spans="2:14" s="3" customFormat="1" ht="30" customHeight="1" thickBot="1">
      <c r="B41" s="160" t="str">
        <f>"◎ 사망,말소,국외,기타 : "&amp;E41+G41+I41+K41</f>
        <v>◎ 사망,말소,국외,기타 : 172</v>
      </c>
      <c r="C41" s="161"/>
      <c r="D41" s="39" t="s">
        <v>42</v>
      </c>
      <c r="E41" s="39">
        <v>163</v>
      </c>
      <c r="F41" s="40" t="s">
        <v>43</v>
      </c>
      <c r="G41" s="39">
        <v>9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57274</v>
      </c>
      <c r="C42" s="168"/>
      <c r="D42" s="57" t="s">
        <v>52</v>
      </c>
      <c r="E42" s="58">
        <v>24764</v>
      </c>
      <c r="F42" s="57" t="s">
        <v>44</v>
      </c>
      <c r="G42" s="58">
        <v>32510</v>
      </c>
      <c r="H42" s="59"/>
      <c r="I42" s="10"/>
      <c r="J42" s="169" t="s">
        <v>534</v>
      </c>
      <c r="K42" s="169"/>
      <c r="L42" s="170"/>
      <c r="N42" s="104"/>
    </row>
    <row r="43" spans="2:14" s="3" customFormat="1" ht="21" customHeight="1">
      <c r="B43" s="55" t="s">
        <v>516</v>
      </c>
      <c r="C43" s="91"/>
      <c r="D43" s="127"/>
      <c r="G43" s="8"/>
      <c r="J43" s="171" t="s">
        <v>533</v>
      </c>
      <c r="K43" s="171"/>
      <c r="L43" s="172"/>
      <c r="N43" s="104"/>
    </row>
    <row r="44" spans="2:14" s="3" customFormat="1" ht="27" customHeight="1">
      <c r="B44" s="55" t="s">
        <v>529</v>
      </c>
      <c r="C44" s="91"/>
      <c r="D44" s="127"/>
      <c r="E44" s="129"/>
      <c r="F44" s="130"/>
      <c r="G44" s="129"/>
      <c r="H44" s="131"/>
      <c r="J44" s="173" t="s">
        <v>532</v>
      </c>
      <c r="K44" s="173"/>
      <c r="L44" s="174"/>
      <c r="N44" s="104"/>
    </row>
    <row r="45" spans="2:14" s="3" customFormat="1" ht="21" customHeight="1" thickBot="1">
      <c r="B45" s="60" t="s">
        <v>530</v>
      </c>
      <c r="C45" s="92"/>
      <c r="D45" s="128"/>
      <c r="E45" s="126"/>
      <c r="F45" s="126"/>
      <c r="G45" s="62"/>
      <c r="H45" s="69"/>
      <c r="I45" s="61"/>
      <c r="J45" s="175" t="s">
        <v>531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24" priority="1" operator="lessThan">
      <formula>0</formula>
    </cfRule>
    <cfRule type="cellIs" dxfId="223" priority="4" operator="greaterThan">
      <formula>0</formula>
    </cfRule>
  </conditionalFormatting>
  <conditionalFormatting sqref="K6:L33">
    <cfRule type="cellIs" dxfId="222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N46"/>
  <sheetViews>
    <sheetView view="pageBreakPreview" zoomScale="89" zoomScaleNormal="70" zoomScaleSheetLayoutView="89" workbookViewId="0">
      <selection activeCell="D45" sqref="D45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522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C7+C8</f>
        <v>135100</v>
      </c>
      <c r="D6" s="45">
        <f>D7+D8</f>
        <v>291141</v>
      </c>
      <c r="E6" s="45">
        <f t="shared" ref="E6:F6" si="0">E7+E8</f>
        <v>143821</v>
      </c>
      <c r="F6" s="45">
        <f t="shared" si="0"/>
        <v>147320</v>
      </c>
      <c r="G6" s="72">
        <v>134738</v>
      </c>
      <c r="H6" s="72">
        <v>290923</v>
      </c>
      <c r="I6" s="152">
        <f>C6-G6</f>
        <v>362</v>
      </c>
      <c r="J6" s="152"/>
      <c r="K6" s="152">
        <f>D6-H6</f>
        <v>218</v>
      </c>
      <c r="L6" s="152"/>
      <c r="M6" s="93"/>
    </row>
    <row r="7" spans="2:13" s="44" customFormat="1" ht="22.5" customHeight="1">
      <c r="B7" s="52" t="s">
        <v>49</v>
      </c>
      <c r="C7" s="71">
        <v>0</v>
      </c>
      <c r="D7" s="46">
        <f>E7+F7</f>
        <v>4287</v>
      </c>
      <c r="E7" s="112">
        <v>2266</v>
      </c>
      <c r="F7" s="112">
        <v>2021</v>
      </c>
      <c r="G7" s="71">
        <v>0</v>
      </c>
      <c r="H7" s="46">
        <v>4180</v>
      </c>
      <c r="I7" s="153" t="s">
        <v>54</v>
      </c>
      <c r="J7" s="154"/>
      <c r="K7" s="154">
        <f>D7-H7</f>
        <v>107</v>
      </c>
      <c r="L7" s="154"/>
      <c r="M7" s="105"/>
    </row>
    <row r="8" spans="2:13" s="44" customFormat="1" ht="22.5" customHeight="1">
      <c r="B8" s="53" t="s">
        <v>9</v>
      </c>
      <c r="C8" s="49">
        <f>SUM(C9:C33)</f>
        <v>135100</v>
      </c>
      <c r="D8" s="49">
        <f>E8+F8</f>
        <v>286854</v>
      </c>
      <c r="E8" s="49">
        <f>SUM(E9:E33)</f>
        <v>141555</v>
      </c>
      <c r="F8" s="49">
        <f>SUM(F9:F33)</f>
        <v>145299</v>
      </c>
      <c r="G8" s="49">
        <v>134738</v>
      </c>
      <c r="H8" s="117">
        <v>286743</v>
      </c>
      <c r="I8" s="179">
        <f t="shared" ref="I8:I33" si="1">C8-G8</f>
        <v>362</v>
      </c>
      <c r="J8" s="179"/>
      <c r="K8" s="180">
        <f t="shared" ref="K8:K33" si="2">D8-H8</f>
        <v>111</v>
      </c>
      <c r="L8" s="180"/>
    </row>
    <row r="9" spans="2:13" s="44" customFormat="1" ht="22.5" customHeight="1">
      <c r="B9" s="54" t="s">
        <v>10</v>
      </c>
      <c r="C9" s="122">
        <v>3663</v>
      </c>
      <c r="D9" s="123">
        <f>E9+F9</f>
        <v>7262</v>
      </c>
      <c r="E9" s="122">
        <v>3637</v>
      </c>
      <c r="F9" s="122">
        <v>3625</v>
      </c>
      <c r="G9" s="122">
        <v>3678</v>
      </c>
      <c r="H9" s="123">
        <v>7301</v>
      </c>
      <c r="I9" s="155">
        <f t="shared" si="1"/>
        <v>-15</v>
      </c>
      <c r="J9" s="155"/>
      <c r="K9" s="155">
        <f t="shared" si="2"/>
        <v>-39</v>
      </c>
      <c r="L9" s="155"/>
    </row>
    <row r="10" spans="2:13" s="44" customFormat="1" ht="22.5" customHeight="1">
      <c r="B10" s="54" t="s">
        <v>33</v>
      </c>
      <c r="C10" s="122">
        <v>8083</v>
      </c>
      <c r="D10" s="123">
        <f t="shared" ref="D10:D33" si="3">E10+F10</f>
        <v>19207</v>
      </c>
      <c r="E10" s="122">
        <v>9500</v>
      </c>
      <c r="F10" s="122">
        <v>9707</v>
      </c>
      <c r="G10" s="122">
        <v>8098</v>
      </c>
      <c r="H10" s="123">
        <v>19282</v>
      </c>
      <c r="I10" s="155">
        <f t="shared" si="1"/>
        <v>-15</v>
      </c>
      <c r="J10" s="155"/>
      <c r="K10" s="155">
        <f t="shared" si="2"/>
        <v>-75</v>
      </c>
      <c r="L10" s="155"/>
    </row>
    <row r="11" spans="2:13" s="44" customFormat="1" ht="22.5" customHeight="1">
      <c r="B11" s="54" t="s">
        <v>11</v>
      </c>
      <c r="C11" s="124">
        <v>801</v>
      </c>
      <c r="D11" s="123">
        <f t="shared" si="3"/>
        <v>1433</v>
      </c>
      <c r="E11" s="124">
        <v>767</v>
      </c>
      <c r="F11" s="124">
        <v>666</v>
      </c>
      <c r="G11" s="124">
        <v>802</v>
      </c>
      <c r="H11" s="123">
        <v>1442</v>
      </c>
      <c r="I11" s="155">
        <f t="shared" si="1"/>
        <v>-1</v>
      </c>
      <c r="J11" s="155"/>
      <c r="K11" s="155">
        <f t="shared" si="2"/>
        <v>-9</v>
      </c>
      <c r="L11" s="155"/>
    </row>
    <row r="12" spans="2:13" s="44" customFormat="1" ht="22.5" customHeight="1">
      <c r="B12" s="54" t="s">
        <v>12</v>
      </c>
      <c r="C12" s="122">
        <v>1230</v>
      </c>
      <c r="D12" s="123">
        <f t="shared" si="3"/>
        <v>2581</v>
      </c>
      <c r="E12" s="122">
        <v>1341</v>
      </c>
      <c r="F12" s="122">
        <v>1240</v>
      </c>
      <c r="G12" s="122">
        <v>1226</v>
      </c>
      <c r="H12" s="123">
        <v>2587</v>
      </c>
      <c r="I12" s="155">
        <f t="shared" si="1"/>
        <v>4</v>
      </c>
      <c r="J12" s="155"/>
      <c r="K12" s="155">
        <f t="shared" si="2"/>
        <v>-6</v>
      </c>
      <c r="L12" s="155"/>
    </row>
    <row r="13" spans="2:13" s="44" customFormat="1" ht="22.5" customHeight="1">
      <c r="B13" s="54" t="s">
        <v>13</v>
      </c>
      <c r="C13" s="122">
        <v>7884</v>
      </c>
      <c r="D13" s="123">
        <f t="shared" si="3"/>
        <v>16873</v>
      </c>
      <c r="E13" s="122">
        <v>8423</v>
      </c>
      <c r="F13" s="122">
        <v>8450</v>
      </c>
      <c r="G13" s="122">
        <v>7869</v>
      </c>
      <c r="H13" s="123">
        <v>16833</v>
      </c>
      <c r="I13" s="155">
        <f t="shared" si="1"/>
        <v>15</v>
      </c>
      <c r="J13" s="155"/>
      <c r="K13" s="155">
        <f t="shared" si="2"/>
        <v>40</v>
      </c>
      <c r="L13" s="155"/>
    </row>
    <row r="14" spans="2:13" s="44" customFormat="1" ht="22.5" customHeight="1">
      <c r="B14" s="54" t="s">
        <v>32</v>
      </c>
      <c r="C14" s="124">
        <v>668</v>
      </c>
      <c r="D14" s="123">
        <f t="shared" si="3"/>
        <v>1076</v>
      </c>
      <c r="E14" s="124">
        <v>584</v>
      </c>
      <c r="F14" s="124">
        <v>492</v>
      </c>
      <c r="G14" s="124">
        <v>664</v>
      </c>
      <c r="H14" s="123">
        <v>1079</v>
      </c>
      <c r="I14" s="155">
        <f t="shared" si="1"/>
        <v>4</v>
      </c>
      <c r="J14" s="155"/>
      <c r="K14" s="155">
        <f t="shared" si="2"/>
        <v>-3</v>
      </c>
      <c r="L14" s="155"/>
    </row>
    <row r="15" spans="2:13" s="44" customFormat="1" ht="22.5" customHeight="1">
      <c r="B15" s="54" t="s">
        <v>14</v>
      </c>
      <c r="C15" s="122">
        <v>1965</v>
      </c>
      <c r="D15" s="123">
        <f t="shared" si="3"/>
        <v>3337</v>
      </c>
      <c r="E15" s="122">
        <v>1749</v>
      </c>
      <c r="F15" s="122">
        <v>1588</v>
      </c>
      <c r="G15" s="122">
        <v>1966</v>
      </c>
      <c r="H15" s="123">
        <v>3348</v>
      </c>
      <c r="I15" s="155">
        <f t="shared" si="1"/>
        <v>-1</v>
      </c>
      <c r="J15" s="155"/>
      <c r="K15" s="155">
        <f t="shared" si="2"/>
        <v>-11</v>
      </c>
      <c r="L15" s="155"/>
    </row>
    <row r="16" spans="2:13" s="44" customFormat="1" ht="22.5" customHeight="1">
      <c r="B16" s="54" t="s">
        <v>34</v>
      </c>
      <c r="C16" s="122">
        <v>1969</v>
      </c>
      <c r="D16" s="123">
        <f t="shared" si="3"/>
        <v>3698</v>
      </c>
      <c r="E16" s="122">
        <v>1898</v>
      </c>
      <c r="F16" s="122">
        <v>1800</v>
      </c>
      <c r="G16" s="122">
        <v>1958</v>
      </c>
      <c r="H16" s="123">
        <v>3699</v>
      </c>
      <c r="I16" s="155">
        <f t="shared" si="1"/>
        <v>11</v>
      </c>
      <c r="J16" s="155"/>
      <c r="K16" s="155">
        <f t="shared" si="2"/>
        <v>-1</v>
      </c>
      <c r="L16" s="155"/>
    </row>
    <row r="17" spans="2:12" s="44" customFormat="1" ht="22.5" customHeight="1">
      <c r="B17" s="54" t="s">
        <v>15</v>
      </c>
      <c r="C17" s="122">
        <v>1418</v>
      </c>
      <c r="D17" s="123">
        <f t="shared" si="3"/>
        <v>2411</v>
      </c>
      <c r="E17" s="122">
        <v>1196</v>
      </c>
      <c r="F17" s="122">
        <v>1215</v>
      </c>
      <c r="G17" s="122">
        <v>1417</v>
      </c>
      <c r="H17" s="123">
        <v>2415</v>
      </c>
      <c r="I17" s="155">
        <f t="shared" si="1"/>
        <v>1</v>
      </c>
      <c r="J17" s="155"/>
      <c r="K17" s="155">
        <f t="shared" si="2"/>
        <v>-4</v>
      </c>
      <c r="L17" s="155"/>
    </row>
    <row r="18" spans="2:12" s="44" customFormat="1" ht="22.5" customHeight="1">
      <c r="B18" s="54" t="s">
        <v>16</v>
      </c>
      <c r="C18" s="124">
        <v>627</v>
      </c>
      <c r="D18" s="123">
        <f t="shared" si="3"/>
        <v>964</v>
      </c>
      <c r="E18" s="124">
        <v>540</v>
      </c>
      <c r="F18" s="124">
        <v>424</v>
      </c>
      <c r="G18" s="124">
        <v>633</v>
      </c>
      <c r="H18" s="125">
        <v>975</v>
      </c>
      <c r="I18" s="155">
        <f t="shared" si="1"/>
        <v>-6</v>
      </c>
      <c r="J18" s="155"/>
      <c r="K18" s="155">
        <f t="shared" si="2"/>
        <v>-11</v>
      </c>
      <c r="L18" s="155"/>
    </row>
    <row r="19" spans="2:12" s="44" customFormat="1" ht="22.5" customHeight="1">
      <c r="B19" s="54" t="s">
        <v>17</v>
      </c>
      <c r="C19" s="122">
        <v>4111</v>
      </c>
      <c r="D19" s="123">
        <f t="shared" si="3"/>
        <v>8901</v>
      </c>
      <c r="E19" s="122">
        <v>4357</v>
      </c>
      <c r="F19" s="122">
        <v>4544</v>
      </c>
      <c r="G19" s="122">
        <v>4111</v>
      </c>
      <c r="H19" s="123">
        <v>8933</v>
      </c>
      <c r="I19" s="155">
        <f t="shared" si="1"/>
        <v>0</v>
      </c>
      <c r="J19" s="155"/>
      <c r="K19" s="155">
        <f t="shared" si="2"/>
        <v>-32</v>
      </c>
      <c r="L19" s="155"/>
    </row>
    <row r="20" spans="2:12" s="44" customFormat="1" ht="22.5" customHeight="1">
      <c r="B20" s="54" t="s">
        <v>35</v>
      </c>
      <c r="C20" s="122">
        <v>2509</v>
      </c>
      <c r="D20" s="123">
        <f t="shared" si="3"/>
        <v>3667</v>
      </c>
      <c r="E20" s="122">
        <v>1895</v>
      </c>
      <c r="F20" s="122">
        <v>1772</v>
      </c>
      <c r="G20" s="122">
        <v>2477</v>
      </c>
      <c r="H20" s="123">
        <v>3633</v>
      </c>
      <c r="I20" s="155">
        <f t="shared" si="1"/>
        <v>32</v>
      </c>
      <c r="J20" s="155"/>
      <c r="K20" s="155">
        <f t="shared" si="2"/>
        <v>34</v>
      </c>
      <c r="L20" s="155"/>
    </row>
    <row r="21" spans="2:12" s="44" customFormat="1" ht="22.5" customHeight="1">
      <c r="B21" s="54" t="s">
        <v>18</v>
      </c>
      <c r="C21" s="122">
        <v>1574</v>
      </c>
      <c r="D21" s="123">
        <f t="shared" si="3"/>
        <v>2552</v>
      </c>
      <c r="E21" s="122">
        <v>1255</v>
      </c>
      <c r="F21" s="122">
        <v>1297</v>
      </c>
      <c r="G21" s="122">
        <v>1579</v>
      </c>
      <c r="H21" s="123">
        <v>2562</v>
      </c>
      <c r="I21" s="155">
        <f t="shared" si="1"/>
        <v>-5</v>
      </c>
      <c r="J21" s="155"/>
      <c r="K21" s="155">
        <f t="shared" si="2"/>
        <v>-10</v>
      </c>
      <c r="L21" s="155"/>
    </row>
    <row r="22" spans="2:12" s="44" customFormat="1" ht="22.5" customHeight="1">
      <c r="B22" s="54" t="s">
        <v>19</v>
      </c>
      <c r="C22" s="122">
        <v>2467</v>
      </c>
      <c r="D22" s="123">
        <f t="shared" si="3"/>
        <v>5415</v>
      </c>
      <c r="E22" s="122">
        <v>2632</v>
      </c>
      <c r="F22" s="122">
        <v>2783</v>
      </c>
      <c r="G22" s="122">
        <v>2471</v>
      </c>
      <c r="H22" s="123">
        <v>5414</v>
      </c>
      <c r="I22" s="155">
        <f t="shared" si="1"/>
        <v>-4</v>
      </c>
      <c r="J22" s="155"/>
      <c r="K22" s="155">
        <f t="shared" si="2"/>
        <v>1</v>
      </c>
      <c r="L22" s="155"/>
    </row>
    <row r="23" spans="2:12" s="44" customFormat="1" ht="22.5" customHeight="1">
      <c r="B23" s="54" t="s">
        <v>20</v>
      </c>
      <c r="C23" s="122">
        <v>4310</v>
      </c>
      <c r="D23" s="123">
        <f t="shared" si="3"/>
        <v>8530</v>
      </c>
      <c r="E23" s="122">
        <v>4255</v>
      </c>
      <c r="F23" s="122">
        <v>4275</v>
      </c>
      <c r="G23" s="122">
        <v>4316</v>
      </c>
      <c r="H23" s="123">
        <v>8563</v>
      </c>
      <c r="I23" s="155">
        <f t="shared" si="1"/>
        <v>-6</v>
      </c>
      <c r="J23" s="155"/>
      <c r="K23" s="155">
        <f t="shared" si="2"/>
        <v>-33</v>
      </c>
      <c r="L23" s="155"/>
    </row>
    <row r="24" spans="2:12" s="44" customFormat="1" ht="22.5" customHeight="1">
      <c r="B24" s="54" t="s">
        <v>21</v>
      </c>
      <c r="C24" s="122">
        <v>6197</v>
      </c>
      <c r="D24" s="123">
        <f t="shared" si="3"/>
        <v>11133</v>
      </c>
      <c r="E24" s="122">
        <v>5550</v>
      </c>
      <c r="F24" s="122">
        <v>5583</v>
      </c>
      <c r="G24" s="122">
        <v>6191</v>
      </c>
      <c r="H24" s="123">
        <v>11145</v>
      </c>
      <c r="I24" s="155">
        <f t="shared" si="1"/>
        <v>6</v>
      </c>
      <c r="J24" s="155"/>
      <c r="K24" s="155">
        <f t="shared" si="2"/>
        <v>-12</v>
      </c>
      <c r="L24" s="155"/>
    </row>
    <row r="25" spans="2:12" s="44" customFormat="1" ht="22.5" customHeight="1">
      <c r="B25" s="54" t="s">
        <v>22</v>
      </c>
      <c r="C25" s="122">
        <v>6408</v>
      </c>
      <c r="D25" s="123">
        <f t="shared" si="3"/>
        <v>14265</v>
      </c>
      <c r="E25" s="122">
        <v>6765</v>
      </c>
      <c r="F25" s="122">
        <v>7500</v>
      </c>
      <c r="G25" s="122">
        <v>6405</v>
      </c>
      <c r="H25" s="123">
        <v>14276</v>
      </c>
      <c r="I25" s="155">
        <f t="shared" si="1"/>
        <v>3</v>
      </c>
      <c r="J25" s="155"/>
      <c r="K25" s="155">
        <f t="shared" si="2"/>
        <v>-11</v>
      </c>
      <c r="L25" s="155"/>
    </row>
    <row r="26" spans="2:12" s="44" customFormat="1" ht="22.5" customHeight="1">
      <c r="B26" s="54" t="s">
        <v>23</v>
      </c>
      <c r="C26" s="122">
        <v>9026</v>
      </c>
      <c r="D26" s="123">
        <f t="shared" si="3"/>
        <v>20123</v>
      </c>
      <c r="E26" s="122">
        <v>9561</v>
      </c>
      <c r="F26" s="122">
        <v>10562</v>
      </c>
      <c r="G26" s="122">
        <v>9025</v>
      </c>
      <c r="H26" s="123">
        <v>20154</v>
      </c>
      <c r="I26" s="155">
        <f t="shared" si="1"/>
        <v>1</v>
      </c>
      <c r="J26" s="155"/>
      <c r="K26" s="155">
        <f t="shared" si="2"/>
        <v>-31</v>
      </c>
      <c r="L26" s="155"/>
    </row>
    <row r="27" spans="2:12" s="44" customFormat="1" ht="22.5" customHeight="1">
      <c r="B27" s="54" t="s">
        <v>24</v>
      </c>
      <c r="C27" s="122">
        <v>1932</v>
      </c>
      <c r="D27" s="123">
        <f t="shared" si="3"/>
        <v>4213</v>
      </c>
      <c r="E27" s="122">
        <v>2118</v>
      </c>
      <c r="F27" s="122">
        <v>2095</v>
      </c>
      <c r="G27" s="122">
        <v>1934</v>
      </c>
      <c r="H27" s="123">
        <v>4227</v>
      </c>
      <c r="I27" s="155">
        <f t="shared" si="1"/>
        <v>-2</v>
      </c>
      <c r="J27" s="155"/>
      <c r="K27" s="155">
        <f t="shared" si="2"/>
        <v>-14</v>
      </c>
      <c r="L27" s="155"/>
    </row>
    <row r="28" spans="2:12" s="44" customFormat="1" ht="22.5" customHeight="1">
      <c r="B28" s="54" t="s">
        <v>25</v>
      </c>
      <c r="C28" s="122">
        <v>8125</v>
      </c>
      <c r="D28" s="123">
        <f t="shared" si="3"/>
        <v>12133</v>
      </c>
      <c r="E28" s="122">
        <v>6436</v>
      </c>
      <c r="F28" s="122">
        <v>5697</v>
      </c>
      <c r="G28" s="122">
        <v>8024</v>
      </c>
      <c r="H28" s="123">
        <v>12041</v>
      </c>
      <c r="I28" s="155">
        <f t="shared" si="1"/>
        <v>101</v>
      </c>
      <c r="J28" s="155"/>
      <c r="K28" s="155">
        <f t="shared" si="2"/>
        <v>92</v>
      </c>
      <c r="L28" s="155"/>
    </row>
    <row r="29" spans="2:12" s="44" customFormat="1" ht="22.5" customHeight="1">
      <c r="B29" s="54" t="s">
        <v>26</v>
      </c>
      <c r="C29" s="122">
        <v>2784</v>
      </c>
      <c r="D29" s="123">
        <f t="shared" si="3"/>
        <v>4396</v>
      </c>
      <c r="E29" s="122">
        <v>2207</v>
      </c>
      <c r="F29" s="122">
        <v>2189</v>
      </c>
      <c r="G29" s="122">
        <v>2778</v>
      </c>
      <c r="H29" s="123">
        <v>4400</v>
      </c>
      <c r="I29" s="155">
        <f t="shared" si="1"/>
        <v>6</v>
      </c>
      <c r="J29" s="155"/>
      <c r="K29" s="155">
        <f t="shared" si="2"/>
        <v>-4</v>
      </c>
      <c r="L29" s="155"/>
    </row>
    <row r="30" spans="2:12" s="44" customFormat="1" ht="22.5" customHeight="1">
      <c r="B30" s="54" t="s">
        <v>27</v>
      </c>
      <c r="C30" s="122">
        <v>15217</v>
      </c>
      <c r="D30" s="123">
        <f t="shared" si="3"/>
        <v>33768</v>
      </c>
      <c r="E30" s="122">
        <v>16689</v>
      </c>
      <c r="F30" s="122">
        <v>17079</v>
      </c>
      <c r="G30" s="122">
        <v>15176</v>
      </c>
      <c r="H30" s="123">
        <v>33777</v>
      </c>
      <c r="I30" s="155">
        <f t="shared" si="1"/>
        <v>41</v>
      </c>
      <c r="J30" s="155"/>
      <c r="K30" s="155">
        <f t="shared" si="2"/>
        <v>-9</v>
      </c>
      <c r="L30" s="155"/>
    </row>
    <row r="31" spans="2:12" s="44" customFormat="1" ht="22.5" customHeight="1">
      <c r="B31" s="54" t="s">
        <v>28</v>
      </c>
      <c r="C31" s="122">
        <v>20147</v>
      </c>
      <c r="D31" s="123">
        <f t="shared" si="3"/>
        <v>47811</v>
      </c>
      <c r="E31" s="122">
        <v>22997</v>
      </c>
      <c r="F31" s="122">
        <v>24814</v>
      </c>
      <c r="G31" s="122">
        <v>20156</v>
      </c>
      <c r="H31" s="123">
        <v>47914</v>
      </c>
      <c r="I31" s="162">
        <f t="shared" si="1"/>
        <v>-9</v>
      </c>
      <c r="J31" s="162"/>
      <c r="K31" s="155">
        <f t="shared" si="2"/>
        <v>-103</v>
      </c>
      <c r="L31" s="155"/>
    </row>
    <row r="32" spans="2:12" s="44" customFormat="1" ht="22.5" customHeight="1">
      <c r="B32" s="54" t="s">
        <v>29</v>
      </c>
      <c r="C32" s="122">
        <v>11018</v>
      </c>
      <c r="D32" s="123">
        <f t="shared" si="3"/>
        <v>25715</v>
      </c>
      <c r="E32" s="122">
        <v>12529</v>
      </c>
      <c r="F32" s="122">
        <v>13186</v>
      </c>
      <c r="G32" s="122">
        <v>11014</v>
      </c>
      <c r="H32" s="123">
        <v>25731</v>
      </c>
      <c r="I32" s="155">
        <f t="shared" si="1"/>
        <v>4</v>
      </c>
      <c r="J32" s="155"/>
      <c r="K32" s="155">
        <f t="shared" si="2"/>
        <v>-16</v>
      </c>
      <c r="L32" s="155"/>
    </row>
    <row r="33" spans="2:14" s="44" customFormat="1" ht="22.5" customHeight="1">
      <c r="B33" s="54" t="s">
        <v>30</v>
      </c>
      <c r="C33" s="122">
        <v>10967</v>
      </c>
      <c r="D33" s="123">
        <f t="shared" si="3"/>
        <v>25390</v>
      </c>
      <c r="E33" s="122">
        <v>12674</v>
      </c>
      <c r="F33" s="122">
        <v>12716</v>
      </c>
      <c r="G33" s="122">
        <v>10770</v>
      </c>
      <c r="H33" s="123">
        <v>25012</v>
      </c>
      <c r="I33" s="155">
        <f t="shared" si="1"/>
        <v>197</v>
      </c>
      <c r="J33" s="155"/>
      <c r="K33" s="155">
        <f t="shared" si="2"/>
        <v>378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1338</v>
      </c>
      <c r="C38" s="114"/>
      <c r="D38" s="17" t="s">
        <v>36</v>
      </c>
      <c r="E38" s="17">
        <v>391</v>
      </c>
      <c r="F38" s="18" t="s">
        <v>37</v>
      </c>
      <c r="G38" s="17">
        <v>947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증 162</v>
      </c>
    </row>
    <row r="39" spans="2:14" s="3" customFormat="1" ht="30" customHeight="1">
      <c r="B39" s="23" t="str">
        <f>"◎ 관외전출 : "&amp;E39+G39</f>
        <v>◎ 관외전출 : 1176</v>
      </c>
      <c r="C39" s="26"/>
      <c r="D39" s="25" t="s">
        <v>36</v>
      </c>
      <c r="E39" s="25">
        <v>306</v>
      </c>
      <c r="F39" s="26" t="s">
        <v>37</v>
      </c>
      <c r="G39" s="25">
        <v>870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123</v>
      </c>
      <c r="C40" s="157"/>
      <c r="D40" s="32" t="s">
        <v>41</v>
      </c>
      <c r="E40" s="32">
        <v>111</v>
      </c>
      <c r="F40" s="33" t="s">
        <v>45</v>
      </c>
      <c r="G40" s="32">
        <v>10</v>
      </c>
      <c r="H40" s="34" t="s">
        <v>38</v>
      </c>
      <c r="I40" s="34">
        <v>2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51</v>
      </c>
    </row>
    <row r="41" spans="2:14" s="3" customFormat="1" ht="30" customHeight="1" thickBot="1">
      <c r="B41" s="160" t="str">
        <f>"◎ 사망,말소,국외,기타 : "&amp;E41+G41+I41+K41</f>
        <v>◎ 사망,말소,국외,기타 : 174</v>
      </c>
      <c r="C41" s="161"/>
      <c r="D41" s="39" t="s">
        <v>42</v>
      </c>
      <c r="E41" s="39">
        <v>168</v>
      </c>
      <c r="F41" s="40" t="s">
        <v>43</v>
      </c>
      <c r="G41" s="39">
        <v>6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57094</v>
      </c>
      <c r="C42" s="168"/>
      <c r="D42" s="57" t="s">
        <v>52</v>
      </c>
      <c r="E42" s="58">
        <v>24680</v>
      </c>
      <c r="F42" s="57" t="s">
        <v>44</v>
      </c>
      <c r="G42" s="58">
        <v>32414</v>
      </c>
      <c r="H42" s="59"/>
      <c r="I42" s="10"/>
      <c r="J42" s="169" t="s">
        <v>525</v>
      </c>
      <c r="K42" s="169"/>
      <c r="L42" s="170"/>
      <c r="N42" s="104"/>
    </row>
    <row r="43" spans="2:14" s="3" customFormat="1" ht="21" customHeight="1">
      <c r="B43" s="55" t="s">
        <v>523</v>
      </c>
      <c r="C43" s="91"/>
      <c r="D43" s="127"/>
      <c r="G43" s="8"/>
      <c r="J43" s="173" t="s">
        <v>526</v>
      </c>
      <c r="K43" s="173"/>
      <c r="L43" s="174"/>
      <c r="N43" s="104"/>
    </row>
    <row r="44" spans="2:14" s="3" customFormat="1" ht="27" customHeight="1">
      <c r="B44" s="55" t="s">
        <v>524</v>
      </c>
      <c r="C44" s="91"/>
      <c r="D44" s="127"/>
      <c r="E44" s="129"/>
      <c r="F44" s="130"/>
      <c r="G44" s="129"/>
      <c r="H44" s="131"/>
      <c r="J44" s="173" t="s">
        <v>526</v>
      </c>
      <c r="K44" s="173"/>
      <c r="L44" s="174"/>
      <c r="N44" s="104"/>
    </row>
    <row r="45" spans="2:14" s="3" customFormat="1" ht="21" customHeight="1" thickBot="1">
      <c r="B45" s="60" t="s">
        <v>527</v>
      </c>
      <c r="C45" s="92"/>
      <c r="D45" s="128"/>
      <c r="E45" s="126"/>
      <c r="F45" s="126"/>
      <c r="G45" s="62"/>
      <c r="H45" s="69"/>
      <c r="I45" s="61"/>
      <c r="J45" s="175" t="s">
        <v>526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21" priority="1" operator="lessThan">
      <formula>0</formula>
    </cfRule>
    <cfRule type="cellIs" dxfId="220" priority="4" operator="greaterThan">
      <formula>0</formula>
    </cfRule>
  </conditionalFormatting>
  <conditionalFormatting sqref="K6:L33">
    <cfRule type="cellIs" dxfId="219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N46"/>
  <sheetViews>
    <sheetView view="pageBreakPreview" zoomScale="89" zoomScaleNormal="70" zoomScaleSheetLayoutView="89" workbookViewId="0">
      <selection activeCell="F13" sqref="F13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515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C7+C8</f>
        <v>134738</v>
      </c>
      <c r="D6" s="45">
        <f>D7+D8</f>
        <v>290923</v>
      </c>
      <c r="E6" s="45">
        <f t="shared" ref="E6:F6" si="0">E7+E8</f>
        <v>143684</v>
      </c>
      <c r="F6" s="45">
        <f t="shared" si="0"/>
        <v>147239</v>
      </c>
      <c r="G6" s="72">
        <v>134626</v>
      </c>
      <c r="H6" s="72">
        <v>291082</v>
      </c>
      <c r="I6" s="152">
        <f>C6-G6</f>
        <v>112</v>
      </c>
      <c r="J6" s="152"/>
      <c r="K6" s="152">
        <f>D6-H6</f>
        <v>-159</v>
      </c>
      <c r="L6" s="152"/>
      <c r="M6" s="93"/>
    </row>
    <row r="7" spans="2:13" s="44" customFormat="1" ht="22.5" customHeight="1">
      <c r="B7" s="52" t="s">
        <v>49</v>
      </c>
      <c r="C7" s="71">
        <v>0</v>
      </c>
      <c r="D7" s="46">
        <f>E7+F7</f>
        <v>4180</v>
      </c>
      <c r="E7" s="112">
        <v>2165</v>
      </c>
      <c r="F7" s="112">
        <v>2015</v>
      </c>
      <c r="G7" s="71">
        <v>0</v>
      </c>
      <c r="H7" s="46">
        <v>4232</v>
      </c>
      <c r="I7" s="153" t="s">
        <v>54</v>
      </c>
      <c r="J7" s="154"/>
      <c r="K7" s="154">
        <f>D7-H7</f>
        <v>-52</v>
      </c>
      <c r="L7" s="154"/>
      <c r="M7" s="105"/>
    </row>
    <row r="8" spans="2:13" s="44" customFormat="1" ht="22.5" customHeight="1">
      <c r="B8" s="53" t="s">
        <v>9</v>
      </c>
      <c r="C8" s="49">
        <f>SUM(C9:C33)</f>
        <v>134738</v>
      </c>
      <c r="D8" s="49">
        <f>E8+F8</f>
        <v>286743</v>
      </c>
      <c r="E8" s="49">
        <f>SUM(E9:E33)</f>
        <v>141519</v>
      </c>
      <c r="F8" s="49">
        <f>SUM(F9:F33)</f>
        <v>145224</v>
      </c>
      <c r="G8" s="49">
        <v>134626</v>
      </c>
      <c r="H8" s="117">
        <v>286850</v>
      </c>
      <c r="I8" s="179">
        <f t="shared" ref="I8:I33" si="1">C8-G8</f>
        <v>112</v>
      </c>
      <c r="J8" s="179"/>
      <c r="K8" s="180">
        <f t="shared" ref="K8:K33" si="2">D8-H8</f>
        <v>-107</v>
      </c>
      <c r="L8" s="180"/>
    </row>
    <row r="9" spans="2:13" s="44" customFormat="1" ht="22.5" customHeight="1">
      <c r="B9" s="54" t="s">
        <v>10</v>
      </c>
      <c r="C9" s="122">
        <v>3678</v>
      </c>
      <c r="D9" s="123">
        <f>E9+F9</f>
        <v>7301</v>
      </c>
      <c r="E9" s="122">
        <v>3654</v>
      </c>
      <c r="F9" s="122">
        <v>3647</v>
      </c>
      <c r="G9" s="122">
        <v>3648</v>
      </c>
      <c r="H9" s="123">
        <v>7310</v>
      </c>
      <c r="I9" s="155">
        <f t="shared" si="1"/>
        <v>30</v>
      </c>
      <c r="J9" s="155"/>
      <c r="K9" s="155">
        <f t="shared" si="2"/>
        <v>-9</v>
      </c>
      <c r="L9" s="155"/>
    </row>
    <row r="10" spans="2:13" s="44" customFormat="1" ht="22.5" customHeight="1">
      <c r="B10" s="54" t="s">
        <v>33</v>
      </c>
      <c r="C10" s="122">
        <v>8098</v>
      </c>
      <c r="D10" s="123">
        <f t="shared" ref="D10:D33" si="3">E10+F10</f>
        <v>19282</v>
      </c>
      <c r="E10" s="122">
        <v>9531</v>
      </c>
      <c r="F10" s="122">
        <v>9751</v>
      </c>
      <c r="G10" s="122">
        <v>8087</v>
      </c>
      <c r="H10" s="123">
        <v>19296</v>
      </c>
      <c r="I10" s="155">
        <f t="shared" si="1"/>
        <v>11</v>
      </c>
      <c r="J10" s="155"/>
      <c r="K10" s="155">
        <f t="shared" si="2"/>
        <v>-14</v>
      </c>
      <c r="L10" s="155"/>
    </row>
    <row r="11" spans="2:13" s="44" customFormat="1" ht="22.5" customHeight="1">
      <c r="B11" s="54" t="s">
        <v>11</v>
      </c>
      <c r="C11" s="124">
        <v>802</v>
      </c>
      <c r="D11" s="123">
        <f t="shared" si="3"/>
        <v>1442</v>
      </c>
      <c r="E11" s="124">
        <v>774</v>
      </c>
      <c r="F11" s="124">
        <v>668</v>
      </c>
      <c r="G11" s="124">
        <v>797</v>
      </c>
      <c r="H11" s="123">
        <v>1440</v>
      </c>
      <c r="I11" s="155">
        <f t="shared" si="1"/>
        <v>5</v>
      </c>
      <c r="J11" s="155"/>
      <c r="K11" s="155">
        <f t="shared" si="2"/>
        <v>2</v>
      </c>
      <c r="L11" s="155"/>
    </row>
    <row r="12" spans="2:13" s="44" customFormat="1" ht="22.5" customHeight="1">
      <c r="B12" s="54" t="s">
        <v>12</v>
      </c>
      <c r="C12" s="122">
        <v>1226</v>
      </c>
      <c r="D12" s="123">
        <f t="shared" si="3"/>
        <v>2587</v>
      </c>
      <c r="E12" s="122">
        <v>1343</v>
      </c>
      <c r="F12" s="122">
        <v>1244</v>
      </c>
      <c r="G12" s="122">
        <v>1223</v>
      </c>
      <c r="H12" s="123">
        <v>2592</v>
      </c>
      <c r="I12" s="155">
        <f t="shared" si="1"/>
        <v>3</v>
      </c>
      <c r="J12" s="155"/>
      <c r="K12" s="155">
        <f t="shared" si="2"/>
        <v>-5</v>
      </c>
      <c r="L12" s="155"/>
    </row>
    <row r="13" spans="2:13" s="44" customFormat="1" ht="22.5" customHeight="1">
      <c r="B13" s="54" t="s">
        <v>13</v>
      </c>
      <c r="C13" s="122">
        <v>7869</v>
      </c>
      <c r="D13" s="123">
        <f t="shared" si="3"/>
        <v>16833</v>
      </c>
      <c r="E13" s="122">
        <v>8399</v>
      </c>
      <c r="F13" s="122">
        <v>8434</v>
      </c>
      <c r="G13" s="122">
        <v>7870</v>
      </c>
      <c r="H13" s="123">
        <v>16844</v>
      </c>
      <c r="I13" s="155">
        <f t="shared" si="1"/>
        <v>-1</v>
      </c>
      <c r="J13" s="155"/>
      <c r="K13" s="155">
        <f t="shared" si="2"/>
        <v>-11</v>
      </c>
      <c r="L13" s="155"/>
    </row>
    <row r="14" spans="2:13" s="44" customFormat="1" ht="22.5" customHeight="1">
      <c r="B14" s="54" t="s">
        <v>32</v>
      </c>
      <c r="C14" s="124">
        <v>664</v>
      </c>
      <c r="D14" s="123">
        <f t="shared" si="3"/>
        <v>1079</v>
      </c>
      <c r="E14" s="124">
        <v>586</v>
      </c>
      <c r="F14" s="124">
        <v>493</v>
      </c>
      <c r="G14" s="124">
        <v>665</v>
      </c>
      <c r="H14" s="123">
        <v>1080</v>
      </c>
      <c r="I14" s="155">
        <f t="shared" si="1"/>
        <v>-1</v>
      </c>
      <c r="J14" s="155"/>
      <c r="K14" s="155">
        <f t="shared" si="2"/>
        <v>-1</v>
      </c>
      <c r="L14" s="155"/>
    </row>
    <row r="15" spans="2:13" s="44" customFormat="1" ht="22.5" customHeight="1">
      <c r="B15" s="54" t="s">
        <v>14</v>
      </c>
      <c r="C15" s="122">
        <v>1966</v>
      </c>
      <c r="D15" s="123">
        <f t="shared" si="3"/>
        <v>3348</v>
      </c>
      <c r="E15" s="122">
        <v>1759</v>
      </c>
      <c r="F15" s="122">
        <v>1589</v>
      </c>
      <c r="G15" s="122">
        <v>1965</v>
      </c>
      <c r="H15" s="123">
        <v>3355</v>
      </c>
      <c r="I15" s="155">
        <f t="shared" si="1"/>
        <v>1</v>
      </c>
      <c r="J15" s="155"/>
      <c r="K15" s="155">
        <f t="shared" si="2"/>
        <v>-7</v>
      </c>
      <c r="L15" s="155"/>
    </row>
    <row r="16" spans="2:13" s="44" customFormat="1" ht="22.5" customHeight="1">
      <c r="B16" s="54" t="s">
        <v>34</v>
      </c>
      <c r="C16" s="122">
        <v>1958</v>
      </c>
      <c r="D16" s="123">
        <f t="shared" si="3"/>
        <v>3699</v>
      </c>
      <c r="E16" s="122">
        <v>1903</v>
      </c>
      <c r="F16" s="122">
        <v>1796</v>
      </c>
      <c r="G16" s="122">
        <v>1964</v>
      </c>
      <c r="H16" s="123">
        <v>3696</v>
      </c>
      <c r="I16" s="155">
        <f t="shared" si="1"/>
        <v>-6</v>
      </c>
      <c r="J16" s="155"/>
      <c r="K16" s="155">
        <f t="shared" si="2"/>
        <v>3</v>
      </c>
      <c r="L16" s="155"/>
    </row>
    <row r="17" spans="2:12" s="44" customFormat="1" ht="22.5" customHeight="1">
      <c r="B17" s="54" t="s">
        <v>15</v>
      </c>
      <c r="C17" s="122">
        <v>1417</v>
      </c>
      <c r="D17" s="123">
        <f t="shared" si="3"/>
        <v>2415</v>
      </c>
      <c r="E17" s="122">
        <v>1196</v>
      </c>
      <c r="F17" s="122">
        <v>1219</v>
      </c>
      <c r="G17" s="122">
        <v>1415</v>
      </c>
      <c r="H17" s="123">
        <v>2413</v>
      </c>
      <c r="I17" s="155">
        <f t="shared" si="1"/>
        <v>2</v>
      </c>
      <c r="J17" s="155"/>
      <c r="K17" s="155">
        <f t="shared" si="2"/>
        <v>2</v>
      </c>
      <c r="L17" s="155"/>
    </row>
    <row r="18" spans="2:12" s="44" customFormat="1" ht="22.5" customHeight="1">
      <c r="B18" s="54" t="s">
        <v>16</v>
      </c>
      <c r="C18" s="124">
        <v>633</v>
      </c>
      <c r="D18" s="123">
        <f t="shared" si="3"/>
        <v>975</v>
      </c>
      <c r="E18" s="124">
        <v>545</v>
      </c>
      <c r="F18" s="124">
        <v>430</v>
      </c>
      <c r="G18" s="124">
        <v>636</v>
      </c>
      <c r="H18" s="125">
        <v>975</v>
      </c>
      <c r="I18" s="155">
        <f t="shared" si="1"/>
        <v>-3</v>
      </c>
      <c r="J18" s="155"/>
      <c r="K18" s="155">
        <f t="shared" si="2"/>
        <v>0</v>
      </c>
      <c r="L18" s="155"/>
    </row>
    <row r="19" spans="2:12" s="44" customFormat="1" ht="22.5" customHeight="1">
      <c r="B19" s="54" t="s">
        <v>17</v>
      </c>
      <c r="C19" s="122">
        <v>4111</v>
      </c>
      <c r="D19" s="123">
        <f t="shared" si="3"/>
        <v>8933</v>
      </c>
      <c r="E19" s="122">
        <v>4389</v>
      </c>
      <c r="F19" s="122">
        <v>4544</v>
      </c>
      <c r="G19" s="122">
        <v>4128</v>
      </c>
      <c r="H19" s="123">
        <v>8957</v>
      </c>
      <c r="I19" s="155">
        <f t="shared" si="1"/>
        <v>-17</v>
      </c>
      <c r="J19" s="155"/>
      <c r="K19" s="155">
        <f t="shared" si="2"/>
        <v>-24</v>
      </c>
      <c r="L19" s="155"/>
    </row>
    <row r="20" spans="2:12" s="44" customFormat="1" ht="22.5" customHeight="1">
      <c r="B20" s="54" t="s">
        <v>35</v>
      </c>
      <c r="C20" s="122">
        <v>2477</v>
      </c>
      <c r="D20" s="123">
        <f t="shared" si="3"/>
        <v>3633</v>
      </c>
      <c r="E20" s="122">
        <v>1887</v>
      </c>
      <c r="F20" s="122">
        <v>1746</v>
      </c>
      <c r="G20" s="122">
        <v>2463</v>
      </c>
      <c r="H20" s="123">
        <v>3605</v>
      </c>
      <c r="I20" s="155">
        <f t="shared" si="1"/>
        <v>14</v>
      </c>
      <c r="J20" s="155"/>
      <c r="K20" s="155">
        <f t="shared" si="2"/>
        <v>28</v>
      </c>
      <c r="L20" s="155"/>
    </row>
    <row r="21" spans="2:12" s="44" customFormat="1" ht="22.5" customHeight="1">
      <c r="B21" s="54" t="s">
        <v>18</v>
      </c>
      <c r="C21" s="122">
        <v>1579</v>
      </c>
      <c r="D21" s="123">
        <f t="shared" si="3"/>
        <v>2562</v>
      </c>
      <c r="E21" s="122">
        <v>1261</v>
      </c>
      <c r="F21" s="122">
        <v>1301</v>
      </c>
      <c r="G21" s="122">
        <v>1576</v>
      </c>
      <c r="H21" s="123">
        <v>2557</v>
      </c>
      <c r="I21" s="155">
        <f t="shared" si="1"/>
        <v>3</v>
      </c>
      <c r="J21" s="155"/>
      <c r="K21" s="155">
        <f t="shared" si="2"/>
        <v>5</v>
      </c>
      <c r="L21" s="155"/>
    </row>
    <row r="22" spans="2:12" s="44" customFormat="1" ht="22.5" customHeight="1">
      <c r="B22" s="54" t="s">
        <v>19</v>
      </c>
      <c r="C22" s="122">
        <v>2471</v>
      </c>
      <c r="D22" s="123">
        <f t="shared" si="3"/>
        <v>5414</v>
      </c>
      <c r="E22" s="122">
        <v>2632</v>
      </c>
      <c r="F22" s="122">
        <v>2782</v>
      </c>
      <c r="G22" s="122">
        <v>2466</v>
      </c>
      <c r="H22" s="123">
        <v>5404</v>
      </c>
      <c r="I22" s="155">
        <f t="shared" si="1"/>
        <v>5</v>
      </c>
      <c r="J22" s="155"/>
      <c r="K22" s="155">
        <f t="shared" si="2"/>
        <v>10</v>
      </c>
      <c r="L22" s="155"/>
    </row>
    <row r="23" spans="2:12" s="44" customFormat="1" ht="22.5" customHeight="1">
      <c r="B23" s="54" t="s">
        <v>20</v>
      </c>
      <c r="C23" s="122">
        <v>4316</v>
      </c>
      <c r="D23" s="123">
        <f t="shared" si="3"/>
        <v>8563</v>
      </c>
      <c r="E23" s="122">
        <v>4275</v>
      </c>
      <c r="F23" s="122">
        <v>4288</v>
      </c>
      <c r="G23" s="122">
        <v>4313</v>
      </c>
      <c r="H23" s="123">
        <v>8579</v>
      </c>
      <c r="I23" s="155">
        <f t="shared" si="1"/>
        <v>3</v>
      </c>
      <c r="J23" s="155"/>
      <c r="K23" s="155">
        <f t="shared" si="2"/>
        <v>-16</v>
      </c>
      <c r="L23" s="155"/>
    </row>
    <row r="24" spans="2:12" s="44" customFormat="1" ht="22.5" customHeight="1">
      <c r="B24" s="54" t="s">
        <v>21</v>
      </c>
      <c r="C24" s="122">
        <v>6191</v>
      </c>
      <c r="D24" s="123">
        <f t="shared" si="3"/>
        <v>11145</v>
      </c>
      <c r="E24" s="122">
        <v>5556</v>
      </c>
      <c r="F24" s="122">
        <v>5589</v>
      </c>
      <c r="G24" s="122">
        <v>6183</v>
      </c>
      <c r="H24" s="123">
        <v>11172</v>
      </c>
      <c r="I24" s="155">
        <f t="shared" si="1"/>
        <v>8</v>
      </c>
      <c r="J24" s="155"/>
      <c r="K24" s="155">
        <f t="shared" si="2"/>
        <v>-27</v>
      </c>
      <c r="L24" s="155"/>
    </row>
    <row r="25" spans="2:12" s="44" customFormat="1" ht="22.5" customHeight="1">
      <c r="B25" s="54" t="s">
        <v>22</v>
      </c>
      <c r="C25" s="122">
        <v>6405</v>
      </c>
      <c r="D25" s="123">
        <f t="shared" si="3"/>
        <v>14276</v>
      </c>
      <c r="E25" s="122">
        <v>6771</v>
      </c>
      <c r="F25" s="122">
        <v>7505</v>
      </c>
      <c r="G25" s="122">
        <v>6417</v>
      </c>
      <c r="H25" s="123">
        <v>14300</v>
      </c>
      <c r="I25" s="155">
        <f t="shared" si="1"/>
        <v>-12</v>
      </c>
      <c r="J25" s="155"/>
      <c r="K25" s="155">
        <f t="shared" si="2"/>
        <v>-24</v>
      </c>
      <c r="L25" s="155"/>
    </row>
    <row r="26" spans="2:12" s="44" customFormat="1" ht="22.5" customHeight="1">
      <c r="B26" s="54" t="s">
        <v>23</v>
      </c>
      <c r="C26" s="122">
        <v>9025</v>
      </c>
      <c r="D26" s="123">
        <f t="shared" si="3"/>
        <v>20154</v>
      </c>
      <c r="E26" s="122">
        <v>9577</v>
      </c>
      <c r="F26" s="122">
        <v>10577</v>
      </c>
      <c r="G26" s="122">
        <v>9022</v>
      </c>
      <c r="H26" s="123">
        <v>20177</v>
      </c>
      <c r="I26" s="155">
        <f t="shared" si="1"/>
        <v>3</v>
      </c>
      <c r="J26" s="155"/>
      <c r="K26" s="155">
        <f t="shared" si="2"/>
        <v>-23</v>
      </c>
      <c r="L26" s="155"/>
    </row>
    <row r="27" spans="2:12" s="44" customFormat="1" ht="22.5" customHeight="1">
      <c r="B27" s="54" t="s">
        <v>24</v>
      </c>
      <c r="C27" s="122">
        <v>1934</v>
      </c>
      <c r="D27" s="123">
        <f t="shared" si="3"/>
        <v>4227</v>
      </c>
      <c r="E27" s="122">
        <v>2120</v>
      </c>
      <c r="F27" s="122">
        <v>2107</v>
      </c>
      <c r="G27" s="122">
        <v>1934</v>
      </c>
      <c r="H27" s="123">
        <v>4238</v>
      </c>
      <c r="I27" s="155">
        <f t="shared" si="1"/>
        <v>0</v>
      </c>
      <c r="J27" s="155"/>
      <c r="K27" s="155">
        <f t="shared" si="2"/>
        <v>-11</v>
      </c>
      <c r="L27" s="155"/>
    </row>
    <row r="28" spans="2:12" s="44" customFormat="1" ht="22.5" customHeight="1">
      <c r="B28" s="54" t="s">
        <v>25</v>
      </c>
      <c r="C28" s="122">
        <v>8024</v>
      </c>
      <c r="D28" s="123">
        <f t="shared" si="3"/>
        <v>12041</v>
      </c>
      <c r="E28" s="122">
        <v>6393</v>
      </c>
      <c r="F28" s="122">
        <v>5648</v>
      </c>
      <c r="G28" s="122">
        <v>7992</v>
      </c>
      <c r="H28" s="123">
        <v>12019</v>
      </c>
      <c r="I28" s="155">
        <f t="shared" si="1"/>
        <v>32</v>
      </c>
      <c r="J28" s="155"/>
      <c r="K28" s="155">
        <f t="shared" si="2"/>
        <v>22</v>
      </c>
      <c r="L28" s="155"/>
    </row>
    <row r="29" spans="2:12" s="44" customFormat="1" ht="22.5" customHeight="1">
      <c r="B29" s="54" t="s">
        <v>26</v>
      </c>
      <c r="C29" s="122">
        <v>2778</v>
      </c>
      <c r="D29" s="123">
        <f t="shared" si="3"/>
        <v>4400</v>
      </c>
      <c r="E29" s="122">
        <v>2207</v>
      </c>
      <c r="F29" s="122">
        <v>2193</v>
      </c>
      <c r="G29" s="122">
        <v>2792</v>
      </c>
      <c r="H29" s="123">
        <v>4417</v>
      </c>
      <c r="I29" s="155">
        <f t="shared" si="1"/>
        <v>-14</v>
      </c>
      <c r="J29" s="155"/>
      <c r="K29" s="155">
        <f t="shared" si="2"/>
        <v>-17</v>
      </c>
      <c r="L29" s="155"/>
    </row>
    <row r="30" spans="2:12" s="44" customFormat="1" ht="22.5" customHeight="1">
      <c r="B30" s="54" t="s">
        <v>27</v>
      </c>
      <c r="C30" s="122">
        <v>15176</v>
      </c>
      <c r="D30" s="123">
        <f t="shared" si="3"/>
        <v>33777</v>
      </c>
      <c r="E30" s="122">
        <v>16693</v>
      </c>
      <c r="F30" s="122">
        <v>17084</v>
      </c>
      <c r="G30" s="122">
        <v>15196</v>
      </c>
      <c r="H30" s="123">
        <v>33861</v>
      </c>
      <c r="I30" s="155">
        <f t="shared" si="1"/>
        <v>-20</v>
      </c>
      <c r="J30" s="155"/>
      <c r="K30" s="155">
        <f t="shared" si="2"/>
        <v>-84</v>
      </c>
      <c r="L30" s="155"/>
    </row>
    <row r="31" spans="2:12" s="44" customFormat="1" ht="22.5" customHeight="1">
      <c r="B31" s="54" t="s">
        <v>28</v>
      </c>
      <c r="C31" s="122">
        <v>20156</v>
      </c>
      <c r="D31" s="123">
        <f t="shared" si="3"/>
        <v>47914</v>
      </c>
      <c r="E31" s="122">
        <v>23035</v>
      </c>
      <c r="F31" s="122">
        <v>24879</v>
      </c>
      <c r="G31" s="122">
        <v>20138</v>
      </c>
      <c r="H31" s="123">
        <v>47902</v>
      </c>
      <c r="I31" s="162">
        <f t="shared" si="1"/>
        <v>18</v>
      </c>
      <c r="J31" s="162"/>
      <c r="K31" s="155">
        <f t="shared" si="2"/>
        <v>12</v>
      </c>
      <c r="L31" s="155"/>
    </row>
    <row r="32" spans="2:12" s="44" customFormat="1" ht="22.5" customHeight="1">
      <c r="B32" s="54" t="s">
        <v>29</v>
      </c>
      <c r="C32" s="122">
        <v>11014</v>
      </c>
      <c r="D32" s="123">
        <f t="shared" si="3"/>
        <v>25731</v>
      </c>
      <c r="E32" s="122">
        <v>12543</v>
      </c>
      <c r="F32" s="122">
        <v>13188</v>
      </c>
      <c r="G32" s="122">
        <v>10991</v>
      </c>
      <c r="H32" s="123">
        <v>25687</v>
      </c>
      <c r="I32" s="155">
        <f t="shared" si="1"/>
        <v>23</v>
      </c>
      <c r="J32" s="155"/>
      <c r="K32" s="155">
        <f t="shared" si="2"/>
        <v>44</v>
      </c>
      <c r="L32" s="155"/>
    </row>
    <row r="33" spans="2:14" s="44" customFormat="1" ht="22.5" customHeight="1">
      <c r="B33" s="54" t="s">
        <v>30</v>
      </c>
      <c r="C33" s="122">
        <v>10770</v>
      </c>
      <c r="D33" s="123">
        <f t="shared" si="3"/>
        <v>25012</v>
      </c>
      <c r="E33" s="122">
        <v>12490</v>
      </c>
      <c r="F33" s="122">
        <v>12522</v>
      </c>
      <c r="G33" s="122">
        <v>10745</v>
      </c>
      <c r="H33" s="123">
        <v>24974</v>
      </c>
      <c r="I33" s="155">
        <f t="shared" si="1"/>
        <v>25</v>
      </c>
      <c r="J33" s="155"/>
      <c r="K33" s="155">
        <f t="shared" si="2"/>
        <v>38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1050</v>
      </c>
      <c r="C38" s="114"/>
      <c r="D38" s="17" t="s">
        <v>36</v>
      </c>
      <c r="E38" s="17">
        <v>306</v>
      </c>
      <c r="F38" s="18" t="s">
        <v>37</v>
      </c>
      <c r="G38" s="17">
        <v>744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54</v>
      </c>
    </row>
    <row r="39" spans="2:14" s="3" customFormat="1" ht="30" customHeight="1">
      <c r="B39" s="23" t="str">
        <f>"◎ 관외전출 : "&amp;E39+G39</f>
        <v>◎ 관외전출 : 1104</v>
      </c>
      <c r="C39" s="26"/>
      <c r="D39" s="25" t="s">
        <v>36</v>
      </c>
      <c r="E39" s="25">
        <v>288</v>
      </c>
      <c r="F39" s="26" t="s">
        <v>37</v>
      </c>
      <c r="G39" s="25">
        <v>816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118</v>
      </c>
      <c r="C40" s="157"/>
      <c r="D40" s="32" t="s">
        <v>41</v>
      </c>
      <c r="E40" s="32">
        <v>106</v>
      </c>
      <c r="F40" s="33" t="s">
        <v>45</v>
      </c>
      <c r="G40" s="32">
        <v>8</v>
      </c>
      <c r="H40" s="34" t="s">
        <v>38</v>
      </c>
      <c r="I40" s="34">
        <v>3</v>
      </c>
      <c r="J40" s="35" t="s">
        <v>39</v>
      </c>
      <c r="K40" s="36">
        <v>1</v>
      </c>
      <c r="L40" s="158" t="str">
        <f>"▶ "&amp;IF((E41+G41+I41+K41)-(E40+G40+I40+K40)&lt;0,"증 "&amp;-((E41+G41+I41+K41)-(E40+G40+I40+K40)),"감 "&amp;(E41+G41+I41+K41)-(E40+G40+I40+K40))</f>
        <v>▶ 감 53</v>
      </c>
    </row>
    <row r="41" spans="2:14" s="3" customFormat="1" ht="30" customHeight="1" thickBot="1">
      <c r="B41" s="160" t="str">
        <f>"◎ 사망,말소,국외,기타 : "&amp;E41+G41+I41+K41</f>
        <v>◎ 사망,말소,국외,기타 : 171</v>
      </c>
      <c r="C41" s="161"/>
      <c r="D41" s="39" t="s">
        <v>42</v>
      </c>
      <c r="E41" s="39">
        <v>163</v>
      </c>
      <c r="F41" s="40" t="s">
        <v>43</v>
      </c>
      <c r="G41" s="39">
        <v>7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56924</v>
      </c>
      <c r="C42" s="168"/>
      <c r="D42" s="57" t="s">
        <v>52</v>
      </c>
      <c r="E42" s="58">
        <v>24615</v>
      </c>
      <c r="F42" s="57" t="s">
        <v>44</v>
      </c>
      <c r="G42" s="58">
        <v>32309</v>
      </c>
      <c r="H42" s="59"/>
      <c r="I42" s="10"/>
      <c r="J42" s="169" t="s">
        <v>518</v>
      </c>
      <c r="K42" s="169"/>
      <c r="L42" s="170"/>
      <c r="N42" s="104"/>
    </row>
    <row r="43" spans="2:14" s="3" customFormat="1" ht="21" customHeight="1">
      <c r="B43" s="55" t="s">
        <v>516</v>
      </c>
      <c r="C43" s="91"/>
      <c r="D43" s="127"/>
      <c r="G43" s="8"/>
      <c r="J43" s="171" t="s">
        <v>519</v>
      </c>
      <c r="K43" s="171"/>
      <c r="L43" s="172"/>
      <c r="N43" s="104"/>
    </row>
    <row r="44" spans="2:14" s="3" customFormat="1" ht="27" customHeight="1">
      <c r="B44" s="55" t="s">
        <v>517</v>
      </c>
      <c r="C44" s="91"/>
      <c r="D44" s="127"/>
      <c r="E44" s="129"/>
      <c r="F44" s="130"/>
      <c r="G44" s="129"/>
      <c r="H44" s="131"/>
      <c r="J44" s="173" t="s">
        <v>520</v>
      </c>
      <c r="K44" s="173"/>
      <c r="L44" s="174"/>
      <c r="N44" s="104"/>
    </row>
    <row r="45" spans="2:14" s="3" customFormat="1" ht="21" customHeight="1" thickBot="1">
      <c r="B45" s="60" t="s">
        <v>513</v>
      </c>
      <c r="C45" s="92"/>
      <c r="D45" s="128">
        <v>668</v>
      </c>
      <c r="E45" s="126"/>
      <c r="F45" s="126"/>
      <c r="G45" s="62"/>
      <c r="H45" s="69"/>
      <c r="I45" s="61"/>
      <c r="J45" s="175" t="s">
        <v>521</v>
      </c>
      <c r="K45" s="175"/>
      <c r="L45" s="176"/>
      <c r="N45" s="104"/>
    </row>
    <row r="46" spans="2:14">
      <c r="L46" s="77"/>
    </row>
  </sheetData>
  <mergeCells count="78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B42:C42"/>
    <mergeCell ref="J42:L42"/>
    <mergeCell ref="J43:L43"/>
    <mergeCell ref="J44:L44"/>
    <mergeCell ref="J45:L45"/>
  </mergeCells>
  <phoneticPr fontId="1" type="noConversion"/>
  <conditionalFormatting sqref="I6:L33">
    <cfRule type="cellIs" dxfId="218" priority="1" operator="lessThan">
      <formula>0</formula>
    </cfRule>
    <cfRule type="cellIs" dxfId="217" priority="4" operator="greaterThan">
      <formula>0</formula>
    </cfRule>
  </conditionalFormatting>
  <conditionalFormatting sqref="K6:L33">
    <cfRule type="cellIs" dxfId="216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46"/>
  <sheetViews>
    <sheetView view="pageBreakPreview" topLeftCell="A13" zoomScale="81" zoomScaleNormal="70" zoomScaleSheetLayoutView="81" workbookViewId="0">
      <selection activeCell="D7" sqref="D7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641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 t="shared" ref="C6:H6" si="0">C7+C8</f>
        <v>136988</v>
      </c>
      <c r="D6" s="132">
        <f t="shared" si="0"/>
        <v>291319</v>
      </c>
      <c r="E6" s="132">
        <f t="shared" si="0"/>
        <v>144016</v>
      </c>
      <c r="F6" s="132">
        <f t="shared" si="0"/>
        <v>147303</v>
      </c>
      <c r="G6" s="132">
        <f t="shared" si="0"/>
        <v>136907</v>
      </c>
      <c r="H6" s="132">
        <f t="shared" si="0"/>
        <v>290941</v>
      </c>
      <c r="I6" s="152">
        <f>C6-G6</f>
        <v>81</v>
      </c>
      <c r="J6" s="152"/>
      <c r="K6" s="152">
        <f>D6-H6</f>
        <v>378</v>
      </c>
      <c r="L6" s="152"/>
      <c r="M6" s="93"/>
    </row>
    <row r="7" spans="2:13" s="44" customFormat="1" ht="22.5" customHeight="1">
      <c r="B7" s="144" t="s">
        <v>49</v>
      </c>
      <c r="C7" s="134">
        <v>0</v>
      </c>
      <c r="D7" s="135">
        <f>E7+F7</f>
        <v>5195</v>
      </c>
      <c r="E7" s="136">
        <v>2742</v>
      </c>
      <c r="F7" s="136">
        <v>2453</v>
      </c>
      <c r="G7" s="134">
        <v>0</v>
      </c>
      <c r="H7" s="135">
        <v>4715</v>
      </c>
      <c r="I7" s="153" t="s">
        <v>54</v>
      </c>
      <c r="J7" s="154"/>
      <c r="K7" s="154">
        <f>D7-H7</f>
        <v>480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136988</v>
      </c>
      <c r="D8" s="137">
        <f>E8+F8</f>
        <v>286124</v>
      </c>
      <c r="E8" s="137">
        <f>SUM(E9:E33)</f>
        <v>141274</v>
      </c>
      <c r="F8" s="137">
        <f>SUM(F9:F33)</f>
        <v>144850</v>
      </c>
      <c r="G8" s="137">
        <f>SUM(G9:G33)</f>
        <v>136907</v>
      </c>
      <c r="H8" s="137">
        <v>286226</v>
      </c>
      <c r="I8" s="145">
        <f t="shared" ref="I8:I33" si="1">C8-G8</f>
        <v>81</v>
      </c>
      <c r="J8" s="145"/>
      <c r="K8" s="146">
        <f>D8-H8</f>
        <v>-102</v>
      </c>
      <c r="L8" s="146"/>
    </row>
    <row r="9" spans="2:13" s="44" customFormat="1" ht="22.5" customHeight="1">
      <c r="B9" s="54" t="s">
        <v>10</v>
      </c>
      <c r="C9" s="142">
        <v>3681</v>
      </c>
      <c r="D9" s="142">
        <v>7207</v>
      </c>
      <c r="E9" s="142">
        <v>3628</v>
      </c>
      <c r="F9" s="142">
        <v>3579</v>
      </c>
      <c r="G9" s="142">
        <v>3687</v>
      </c>
      <c r="H9" s="142">
        <v>7225</v>
      </c>
      <c r="I9" s="155">
        <f>C9-G9</f>
        <v>-6</v>
      </c>
      <c r="J9" s="155"/>
      <c r="K9" s="155">
        <f t="shared" ref="K9:K33" si="2">D9-H9</f>
        <v>-18</v>
      </c>
      <c r="L9" s="155"/>
    </row>
    <row r="10" spans="2:13" s="44" customFormat="1" ht="22.5" customHeight="1">
      <c r="B10" s="54" t="s">
        <v>33</v>
      </c>
      <c r="C10" s="142">
        <v>8156</v>
      </c>
      <c r="D10" s="142">
        <v>19082</v>
      </c>
      <c r="E10" s="142">
        <v>9401</v>
      </c>
      <c r="F10" s="142">
        <v>9681</v>
      </c>
      <c r="G10" s="142">
        <v>8147</v>
      </c>
      <c r="H10" s="142">
        <v>19080</v>
      </c>
      <c r="I10" s="155">
        <f t="shared" si="1"/>
        <v>9</v>
      </c>
      <c r="J10" s="155"/>
      <c r="K10" s="155">
        <f t="shared" si="2"/>
        <v>2</v>
      </c>
      <c r="L10" s="155"/>
    </row>
    <row r="11" spans="2:13" s="44" customFormat="1" ht="22.5" customHeight="1">
      <c r="B11" s="54" t="s">
        <v>11</v>
      </c>
      <c r="C11" s="143">
        <v>768</v>
      </c>
      <c r="D11" s="142">
        <v>1368</v>
      </c>
      <c r="E11" s="143">
        <v>743</v>
      </c>
      <c r="F11" s="143">
        <v>625</v>
      </c>
      <c r="G11" s="143">
        <v>766</v>
      </c>
      <c r="H11" s="142">
        <v>1369</v>
      </c>
      <c r="I11" s="155">
        <f t="shared" si="1"/>
        <v>2</v>
      </c>
      <c r="J11" s="155"/>
      <c r="K11" s="155">
        <f t="shared" si="2"/>
        <v>-1</v>
      </c>
      <c r="L11" s="155"/>
    </row>
    <row r="12" spans="2:13" s="44" customFormat="1" ht="22.5" customHeight="1">
      <c r="B12" s="54" t="s">
        <v>12</v>
      </c>
      <c r="C12" s="142">
        <v>1218</v>
      </c>
      <c r="D12" s="142">
        <v>2546</v>
      </c>
      <c r="E12" s="142">
        <v>1328</v>
      </c>
      <c r="F12" s="142">
        <v>1218</v>
      </c>
      <c r="G12" s="142">
        <v>1221</v>
      </c>
      <c r="H12" s="142">
        <v>2548</v>
      </c>
      <c r="I12" s="155">
        <f t="shared" si="1"/>
        <v>-3</v>
      </c>
      <c r="J12" s="155"/>
      <c r="K12" s="155">
        <f t="shared" si="2"/>
        <v>-2</v>
      </c>
      <c r="L12" s="155"/>
    </row>
    <row r="13" spans="2:13" s="44" customFormat="1" ht="22.5" customHeight="1">
      <c r="B13" s="54" t="s">
        <v>13</v>
      </c>
      <c r="C13" s="142">
        <v>7896</v>
      </c>
      <c r="D13" s="142">
        <v>16637</v>
      </c>
      <c r="E13" s="142">
        <v>8310</v>
      </c>
      <c r="F13" s="142">
        <v>8327</v>
      </c>
      <c r="G13" s="142">
        <v>7883</v>
      </c>
      <c r="H13" s="142">
        <v>16622</v>
      </c>
      <c r="I13" s="155">
        <f t="shared" si="1"/>
        <v>13</v>
      </c>
      <c r="J13" s="155"/>
      <c r="K13" s="155">
        <f t="shared" si="2"/>
        <v>15</v>
      </c>
      <c r="L13" s="155"/>
    </row>
    <row r="14" spans="2:13" s="44" customFormat="1" ht="22.5" customHeight="1">
      <c r="B14" s="54" t="s">
        <v>32</v>
      </c>
      <c r="C14" s="143">
        <v>654</v>
      </c>
      <c r="D14" s="142">
        <v>1050</v>
      </c>
      <c r="E14" s="143">
        <v>568</v>
      </c>
      <c r="F14" s="143">
        <v>482</v>
      </c>
      <c r="G14" s="143">
        <v>661</v>
      </c>
      <c r="H14" s="142">
        <v>1057</v>
      </c>
      <c r="I14" s="155">
        <f t="shared" si="1"/>
        <v>-7</v>
      </c>
      <c r="J14" s="155"/>
      <c r="K14" s="155">
        <f t="shared" si="2"/>
        <v>-7</v>
      </c>
      <c r="L14" s="155"/>
    </row>
    <row r="15" spans="2:13" s="44" customFormat="1" ht="22.5" customHeight="1">
      <c r="B15" s="54" t="s">
        <v>14</v>
      </c>
      <c r="C15" s="142">
        <v>1951</v>
      </c>
      <c r="D15" s="142">
        <v>3293</v>
      </c>
      <c r="E15" s="142">
        <v>1715</v>
      </c>
      <c r="F15" s="142">
        <v>1578</v>
      </c>
      <c r="G15" s="142">
        <v>1946</v>
      </c>
      <c r="H15" s="142">
        <v>3284</v>
      </c>
      <c r="I15" s="155">
        <f t="shared" si="1"/>
        <v>5</v>
      </c>
      <c r="J15" s="155"/>
      <c r="K15" s="155">
        <f t="shared" si="2"/>
        <v>9</v>
      </c>
      <c r="L15" s="155"/>
    </row>
    <row r="16" spans="2:13" s="44" customFormat="1" ht="22.5" customHeight="1">
      <c r="B16" s="54" t="s">
        <v>34</v>
      </c>
      <c r="C16" s="142">
        <v>1981</v>
      </c>
      <c r="D16" s="142">
        <v>3619</v>
      </c>
      <c r="E16" s="142">
        <v>1870</v>
      </c>
      <c r="F16" s="142">
        <v>1749</v>
      </c>
      <c r="G16" s="142">
        <v>1978</v>
      </c>
      <c r="H16" s="142">
        <v>3627</v>
      </c>
      <c r="I16" s="155">
        <f t="shared" si="1"/>
        <v>3</v>
      </c>
      <c r="J16" s="155"/>
      <c r="K16" s="155">
        <f t="shared" si="2"/>
        <v>-8</v>
      </c>
      <c r="L16" s="155"/>
    </row>
    <row r="17" spans="2:12" s="44" customFormat="1" ht="22.5" customHeight="1">
      <c r="B17" s="54" t="s">
        <v>15</v>
      </c>
      <c r="C17" s="142">
        <v>1389</v>
      </c>
      <c r="D17" s="142">
        <v>2373</v>
      </c>
      <c r="E17" s="142">
        <v>1180</v>
      </c>
      <c r="F17" s="142">
        <v>1193</v>
      </c>
      <c r="G17" s="142">
        <v>1390</v>
      </c>
      <c r="H17" s="142">
        <v>2379</v>
      </c>
      <c r="I17" s="155">
        <f t="shared" si="1"/>
        <v>-1</v>
      </c>
      <c r="J17" s="155"/>
      <c r="K17" s="155">
        <f t="shared" si="2"/>
        <v>-6</v>
      </c>
      <c r="L17" s="155"/>
    </row>
    <row r="18" spans="2:12" s="44" customFormat="1" ht="22.5" customHeight="1">
      <c r="B18" s="54" t="s">
        <v>16</v>
      </c>
      <c r="C18" s="143">
        <v>620</v>
      </c>
      <c r="D18" s="143">
        <v>950</v>
      </c>
      <c r="E18" s="143">
        <v>540</v>
      </c>
      <c r="F18" s="143">
        <v>410</v>
      </c>
      <c r="G18" s="143">
        <v>620</v>
      </c>
      <c r="H18" s="143">
        <v>950</v>
      </c>
      <c r="I18" s="155">
        <f t="shared" si="1"/>
        <v>0</v>
      </c>
      <c r="J18" s="155"/>
      <c r="K18" s="155">
        <f t="shared" si="2"/>
        <v>0</v>
      </c>
      <c r="L18" s="155"/>
    </row>
    <row r="19" spans="2:12" s="44" customFormat="1" ht="22.5" customHeight="1">
      <c r="B19" s="54" t="s">
        <v>17</v>
      </c>
      <c r="C19" s="142">
        <v>4192</v>
      </c>
      <c r="D19" s="142">
        <v>8923</v>
      </c>
      <c r="E19" s="142">
        <v>4328</v>
      </c>
      <c r="F19" s="142">
        <v>4595</v>
      </c>
      <c r="G19" s="142">
        <v>4187</v>
      </c>
      <c r="H19" s="142">
        <v>8916</v>
      </c>
      <c r="I19" s="155">
        <f t="shared" si="1"/>
        <v>5</v>
      </c>
      <c r="J19" s="155"/>
      <c r="K19" s="155">
        <f t="shared" si="2"/>
        <v>7</v>
      </c>
      <c r="L19" s="155"/>
    </row>
    <row r="20" spans="2:12" s="44" customFormat="1" ht="22.5" customHeight="1">
      <c r="B20" s="54" t="s">
        <v>35</v>
      </c>
      <c r="C20" s="142">
        <v>2721</v>
      </c>
      <c r="D20" s="142">
        <v>3868</v>
      </c>
      <c r="E20" s="142">
        <v>2037</v>
      </c>
      <c r="F20" s="142">
        <v>1831</v>
      </c>
      <c r="G20" s="142">
        <v>2690</v>
      </c>
      <c r="H20" s="142">
        <v>3838</v>
      </c>
      <c r="I20" s="155">
        <f t="shared" si="1"/>
        <v>31</v>
      </c>
      <c r="J20" s="155"/>
      <c r="K20" s="155">
        <f t="shared" si="2"/>
        <v>30</v>
      </c>
      <c r="L20" s="155"/>
    </row>
    <row r="21" spans="2:12" s="44" customFormat="1" ht="22.5" customHeight="1">
      <c r="B21" s="54" t="s">
        <v>18</v>
      </c>
      <c r="C21" s="142">
        <v>1579</v>
      </c>
      <c r="D21" s="142">
        <v>2535</v>
      </c>
      <c r="E21" s="142">
        <v>1266</v>
      </c>
      <c r="F21" s="142">
        <v>1269</v>
      </c>
      <c r="G21" s="142">
        <v>1590</v>
      </c>
      <c r="H21" s="142">
        <v>2548</v>
      </c>
      <c r="I21" s="155">
        <f t="shared" si="1"/>
        <v>-11</v>
      </c>
      <c r="J21" s="155"/>
      <c r="K21" s="155">
        <f t="shared" si="2"/>
        <v>-13</v>
      </c>
      <c r="L21" s="155"/>
    </row>
    <row r="22" spans="2:12" s="44" customFormat="1" ht="22.5" customHeight="1">
      <c r="B22" s="54" t="s">
        <v>19</v>
      </c>
      <c r="C22" s="142">
        <v>2426</v>
      </c>
      <c r="D22" s="142">
        <v>5416</v>
      </c>
      <c r="E22" s="142">
        <v>2639</v>
      </c>
      <c r="F22" s="142">
        <v>2777</v>
      </c>
      <c r="G22" s="142">
        <v>2439</v>
      </c>
      <c r="H22" s="142">
        <v>5430</v>
      </c>
      <c r="I22" s="155">
        <f t="shared" si="1"/>
        <v>-13</v>
      </c>
      <c r="J22" s="155"/>
      <c r="K22" s="155">
        <f t="shared" si="2"/>
        <v>-14</v>
      </c>
      <c r="L22" s="155"/>
    </row>
    <row r="23" spans="2:12" s="44" customFormat="1" ht="22.5" customHeight="1">
      <c r="B23" s="54" t="s">
        <v>20</v>
      </c>
      <c r="C23" s="142">
        <v>4543</v>
      </c>
      <c r="D23" s="142">
        <v>9105</v>
      </c>
      <c r="E23" s="142">
        <v>4591</v>
      </c>
      <c r="F23" s="142">
        <v>4514</v>
      </c>
      <c r="G23" s="142">
        <v>4559</v>
      </c>
      <c r="H23" s="142">
        <v>9093</v>
      </c>
      <c r="I23" s="155">
        <f t="shared" si="1"/>
        <v>-16</v>
      </c>
      <c r="J23" s="155"/>
      <c r="K23" s="155">
        <f t="shared" si="2"/>
        <v>12</v>
      </c>
      <c r="L23" s="155"/>
    </row>
    <row r="24" spans="2:12" s="44" customFormat="1" ht="22.5" customHeight="1">
      <c r="B24" s="54" t="s">
        <v>21</v>
      </c>
      <c r="C24" s="142">
        <v>6392</v>
      </c>
      <c r="D24" s="142">
        <v>11258</v>
      </c>
      <c r="E24" s="142">
        <v>5606</v>
      </c>
      <c r="F24" s="142">
        <v>5652</v>
      </c>
      <c r="G24" s="142">
        <v>6400</v>
      </c>
      <c r="H24" s="142">
        <v>11253</v>
      </c>
      <c r="I24" s="155">
        <f t="shared" si="1"/>
        <v>-8</v>
      </c>
      <c r="J24" s="155"/>
      <c r="K24" s="155">
        <f t="shared" si="2"/>
        <v>5</v>
      </c>
      <c r="L24" s="155"/>
    </row>
    <row r="25" spans="2:12" s="44" customFormat="1" ht="22.5" customHeight="1">
      <c r="B25" s="54" t="s">
        <v>22</v>
      </c>
      <c r="C25" s="142">
        <v>6385</v>
      </c>
      <c r="D25" s="142">
        <v>14028</v>
      </c>
      <c r="E25" s="142">
        <v>6652</v>
      </c>
      <c r="F25" s="142">
        <v>7376</v>
      </c>
      <c r="G25" s="142">
        <v>6376</v>
      </c>
      <c r="H25" s="142">
        <v>14025</v>
      </c>
      <c r="I25" s="155">
        <f t="shared" si="1"/>
        <v>9</v>
      </c>
      <c r="J25" s="155"/>
      <c r="K25" s="155">
        <f t="shared" si="2"/>
        <v>3</v>
      </c>
      <c r="L25" s="155"/>
    </row>
    <row r="26" spans="2:12" s="44" customFormat="1" ht="22.5" customHeight="1">
      <c r="B26" s="54" t="s">
        <v>23</v>
      </c>
      <c r="C26" s="142">
        <v>9006</v>
      </c>
      <c r="D26" s="142">
        <v>19648</v>
      </c>
      <c r="E26" s="142">
        <v>9328</v>
      </c>
      <c r="F26" s="142">
        <v>10320</v>
      </c>
      <c r="G26" s="142">
        <v>9014</v>
      </c>
      <c r="H26" s="142">
        <v>19697</v>
      </c>
      <c r="I26" s="155">
        <f t="shared" si="1"/>
        <v>-8</v>
      </c>
      <c r="J26" s="155"/>
      <c r="K26" s="155">
        <f t="shared" si="2"/>
        <v>-49</v>
      </c>
      <c r="L26" s="155"/>
    </row>
    <row r="27" spans="2:12" s="44" customFormat="1" ht="22.5" customHeight="1">
      <c r="B27" s="54" t="s">
        <v>24</v>
      </c>
      <c r="C27" s="142">
        <v>1937</v>
      </c>
      <c r="D27" s="142">
        <v>4081</v>
      </c>
      <c r="E27" s="142">
        <v>2039</v>
      </c>
      <c r="F27" s="142">
        <v>2042</v>
      </c>
      <c r="G27" s="142">
        <v>1941</v>
      </c>
      <c r="H27" s="142">
        <v>4087</v>
      </c>
      <c r="I27" s="155">
        <f t="shared" si="1"/>
        <v>-4</v>
      </c>
      <c r="J27" s="155"/>
      <c r="K27" s="155">
        <f t="shared" si="2"/>
        <v>-6</v>
      </c>
      <c r="L27" s="155"/>
    </row>
    <row r="28" spans="2:12" s="44" customFormat="1" ht="22.5" customHeight="1">
      <c r="B28" s="54" t="s">
        <v>25</v>
      </c>
      <c r="C28" s="142">
        <v>8811</v>
      </c>
      <c r="D28" s="142">
        <v>12674</v>
      </c>
      <c r="E28" s="142">
        <v>6859</v>
      </c>
      <c r="F28" s="142">
        <v>5815</v>
      </c>
      <c r="G28" s="142">
        <v>8765</v>
      </c>
      <c r="H28" s="142">
        <v>12646</v>
      </c>
      <c r="I28" s="155">
        <f t="shared" si="1"/>
        <v>46</v>
      </c>
      <c r="J28" s="155"/>
      <c r="K28" s="155">
        <f t="shared" si="2"/>
        <v>28</v>
      </c>
      <c r="L28" s="155"/>
    </row>
    <row r="29" spans="2:12" s="44" customFormat="1" ht="22.5" customHeight="1">
      <c r="B29" s="54" t="s">
        <v>26</v>
      </c>
      <c r="C29" s="142">
        <v>2907</v>
      </c>
      <c r="D29" s="142">
        <v>4448</v>
      </c>
      <c r="E29" s="142">
        <v>2260</v>
      </c>
      <c r="F29" s="142">
        <v>2188</v>
      </c>
      <c r="G29" s="142">
        <v>2900</v>
      </c>
      <c r="H29" s="142">
        <v>4444</v>
      </c>
      <c r="I29" s="155">
        <f t="shared" si="1"/>
        <v>7</v>
      </c>
      <c r="J29" s="155"/>
      <c r="K29" s="155">
        <f t="shared" si="2"/>
        <v>4</v>
      </c>
      <c r="L29" s="155"/>
    </row>
    <row r="30" spans="2:12" s="44" customFormat="1" ht="22.5" customHeight="1">
      <c r="B30" s="54" t="s">
        <v>27</v>
      </c>
      <c r="C30" s="142">
        <v>15485</v>
      </c>
      <c r="D30" s="142">
        <v>33571</v>
      </c>
      <c r="E30" s="142">
        <v>16604</v>
      </c>
      <c r="F30" s="142">
        <v>16967</v>
      </c>
      <c r="G30" s="142">
        <v>15462</v>
      </c>
      <c r="H30" s="142">
        <v>33590</v>
      </c>
      <c r="I30" s="155">
        <f t="shared" si="1"/>
        <v>23</v>
      </c>
      <c r="J30" s="155"/>
      <c r="K30" s="155">
        <f t="shared" si="2"/>
        <v>-19</v>
      </c>
      <c r="L30" s="155"/>
    </row>
    <row r="31" spans="2:12" s="44" customFormat="1" ht="22.5" customHeight="1">
      <c r="B31" s="54" t="s">
        <v>28</v>
      </c>
      <c r="C31" s="142">
        <v>20154</v>
      </c>
      <c r="D31" s="142">
        <v>47197</v>
      </c>
      <c r="E31" s="142">
        <v>22597</v>
      </c>
      <c r="F31" s="142">
        <v>24600</v>
      </c>
      <c r="G31" s="142">
        <v>20153</v>
      </c>
      <c r="H31" s="142">
        <v>47222</v>
      </c>
      <c r="I31" s="162">
        <f t="shared" si="1"/>
        <v>1</v>
      </c>
      <c r="J31" s="162"/>
      <c r="K31" s="155">
        <f t="shared" si="2"/>
        <v>-25</v>
      </c>
      <c r="L31" s="155"/>
    </row>
    <row r="32" spans="2:12" s="44" customFormat="1" ht="22.5" customHeight="1">
      <c r="B32" s="54" t="s">
        <v>29</v>
      </c>
      <c r="C32" s="142">
        <v>11066</v>
      </c>
      <c r="D32" s="142">
        <v>25606</v>
      </c>
      <c r="E32" s="142">
        <v>12421</v>
      </c>
      <c r="F32" s="142">
        <v>13185</v>
      </c>
      <c r="G32" s="142">
        <v>11062</v>
      </c>
      <c r="H32" s="142">
        <v>25660</v>
      </c>
      <c r="I32" s="155">
        <f t="shared" si="1"/>
        <v>4</v>
      </c>
      <c r="J32" s="155"/>
      <c r="K32" s="155">
        <f t="shared" si="2"/>
        <v>-54</v>
      </c>
      <c r="L32" s="155"/>
    </row>
    <row r="33" spans="2:14" s="44" customFormat="1" ht="22.5" customHeight="1">
      <c r="B33" s="54" t="s">
        <v>30</v>
      </c>
      <c r="C33" s="142">
        <v>11070</v>
      </c>
      <c r="D33" s="142">
        <v>25641</v>
      </c>
      <c r="E33" s="142">
        <v>12764</v>
      </c>
      <c r="F33" s="142">
        <v>12877</v>
      </c>
      <c r="G33" s="142">
        <v>11070</v>
      </c>
      <c r="H33" s="142">
        <v>25636</v>
      </c>
      <c r="I33" s="155">
        <f t="shared" si="1"/>
        <v>0</v>
      </c>
      <c r="J33" s="155"/>
      <c r="K33" s="155">
        <f t="shared" si="2"/>
        <v>5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1068</v>
      </c>
      <c r="C38" s="114"/>
      <c r="D38" s="17" t="s">
        <v>36</v>
      </c>
      <c r="E38" s="17">
        <v>338</v>
      </c>
      <c r="F38" s="18" t="s">
        <v>37</v>
      </c>
      <c r="G38" s="140">
        <v>730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43</v>
      </c>
    </row>
    <row r="39" spans="2:14" s="3" customFormat="1" ht="30" customHeight="1">
      <c r="B39" s="23" t="str">
        <f>"◎ 관외전출 : "&amp;E39+G39</f>
        <v>◎ 관외전출 : 1111</v>
      </c>
      <c r="C39" s="26"/>
      <c r="D39" s="25" t="s">
        <v>36</v>
      </c>
      <c r="E39" s="25">
        <v>285</v>
      </c>
      <c r="F39" s="26" t="s">
        <v>37</v>
      </c>
      <c r="G39" s="141">
        <v>826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122</v>
      </c>
      <c r="C40" s="157"/>
      <c r="D40" s="32" t="s">
        <v>41</v>
      </c>
      <c r="E40" s="32">
        <v>101</v>
      </c>
      <c r="F40" s="33" t="s">
        <v>45</v>
      </c>
      <c r="G40" s="32">
        <v>18</v>
      </c>
      <c r="H40" s="34" t="s">
        <v>40</v>
      </c>
      <c r="I40" s="34">
        <v>2</v>
      </c>
      <c r="J40" s="35" t="s">
        <v>39</v>
      </c>
      <c r="K40" s="36">
        <v>1</v>
      </c>
      <c r="L40" s="158" t="str">
        <f>"▶ "&amp;IF((E41+G41+I41+K41)-(E40+G40+I40+K40)&lt;0,"증 "&amp;-((E41+G41+I41+K41)-(E40+G40+I40+K40)),"감 "&amp;(E41+G41+I41+K41)-(E40+G40+I40+K40))</f>
        <v>▶ 감 59</v>
      </c>
    </row>
    <row r="41" spans="2:14" s="3" customFormat="1" ht="30" customHeight="1" thickBot="1">
      <c r="B41" s="160" t="str">
        <f>"◎ 사망,말소,국외,기타 : "&amp;E41+G41+I41+K41</f>
        <v>◎ 사망,말소,국외,기타 : 181</v>
      </c>
      <c r="C41" s="161"/>
      <c r="D41" s="39" t="s">
        <v>42</v>
      </c>
      <c r="E41" s="39">
        <v>179</v>
      </c>
      <c r="F41" s="40" t="s">
        <v>43</v>
      </c>
      <c r="G41" s="39">
        <v>1</v>
      </c>
      <c r="H41" s="41" t="s">
        <v>40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60582</v>
      </c>
      <c r="C42" s="168"/>
      <c r="D42" s="57" t="s">
        <v>52</v>
      </c>
      <c r="E42" s="58">
        <v>26356</v>
      </c>
      <c r="F42" s="57" t="s">
        <v>44</v>
      </c>
      <c r="G42" s="58">
        <v>34226</v>
      </c>
      <c r="H42" s="59"/>
      <c r="I42" s="10"/>
      <c r="J42" s="169" t="s">
        <v>644</v>
      </c>
      <c r="K42" s="169"/>
      <c r="L42" s="170"/>
      <c r="N42" s="104"/>
    </row>
    <row r="43" spans="2:14" s="3" customFormat="1" ht="21" customHeight="1">
      <c r="B43" s="55" t="s">
        <v>642</v>
      </c>
      <c r="C43" s="91"/>
      <c r="D43" s="127"/>
      <c r="G43" s="8"/>
      <c r="J43" s="171" t="s">
        <v>645</v>
      </c>
      <c r="K43" s="171"/>
      <c r="L43" s="172"/>
      <c r="N43" s="104"/>
    </row>
    <row r="44" spans="2:14" s="3" customFormat="1" ht="27" customHeight="1">
      <c r="B44" s="55" t="s">
        <v>630</v>
      </c>
      <c r="C44" s="91"/>
      <c r="D44" s="127"/>
      <c r="E44" s="129"/>
      <c r="F44" s="130"/>
      <c r="G44" s="129"/>
      <c r="H44" s="131"/>
      <c r="J44" s="173" t="s">
        <v>640</v>
      </c>
      <c r="K44" s="173"/>
      <c r="L44" s="174"/>
      <c r="N44" s="104"/>
    </row>
    <row r="45" spans="2:14" s="3" customFormat="1" ht="21" customHeight="1" thickBot="1">
      <c r="B45" s="60" t="s">
        <v>643</v>
      </c>
      <c r="C45" s="92"/>
      <c r="D45" s="128"/>
      <c r="E45" s="126"/>
      <c r="F45" s="126"/>
      <c r="G45" s="62"/>
      <c r="H45" s="69"/>
      <c r="I45" s="61"/>
      <c r="J45" s="175" t="s">
        <v>627</v>
      </c>
      <c r="K45" s="175"/>
      <c r="L45" s="176"/>
      <c r="N45" s="104"/>
    </row>
    <row r="46" spans="2:14">
      <c r="L46" s="77"/>
    </row>
  </sheetData>
  <mergeCells count="78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B42:C42"/>
    <mergeCell ref="J42:L42"/>
    <mergeCell ref="J43:L43"/>
    <mergeCell ref="J44:L44"/>
    <mergeCell ref="J45:L45"/>
  </mergeCells>
  <phoneticPr fontId="1" type="noConversion"/>
  <conditionalFormatting sqref="I6:L33">
    <cfRule type="cellIs" dxfId="269" priority="1" operator="lessThan">
      <formula>0</formula>
    </cfRule>
    <cfRule type="cellIs" dxfId="268" priority="4" operator="greaterThan">
      <formula>0</formula>
    </cfRule>
  </conditionalFormatting>
  <conditionalFormatting sqref="K6:L33">
    <cfRule type="cellIs" dxfId="267" priority="2" operator="lessThan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N46"/>
  <sheetViews>
    <sheetView view="pageBreakPreview" zoomScale="89" zoomScaleNormal="70" zoomScaleSheetLayoutView="89" workbookViewId="0">
      <selection activeCell="D6" sqref="D6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508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C7+C8</f>
        <v>134626</v>
      </c>
      <c r="D6" s="45">
        <f>D7+D8</f>
        <v>291082</v>
      </c>
      <c r="E6" s="45">
        <f t="shared" ref="E6:F6" si="0">E7+E8</f>
        <v>143762</v>
      </c>
      <c r="F6" s="45">
        <f t="shared" si="0"/>
        <v>147320</v>
      </c>
      <c r="G6" s="72">
        <f>G7+G8</f>
        <v>134241</v>
      </c>
      <c r="H6" s="72">
        <f>H7+H8</f>
        <v>290949</v>
      </c>
      <c r="I6" s="152">
        <f>C6-G6</f>
        <v>385</v>
      </c>
      <c r="J6" s="152"/>
      <c r="K6" s="152">
        <f>D6-H6</f>
        <v>133</v>
      </c>
      <c r="L6" s="152"/>
      <c r="M6" s="93"/>
    </row>
    <row r="7" spans="2:13" s="44" customFormat="1" ht="22.5" customHeight="1">
      <c r="B7" s="52" t="s">
        <v>49</v>
      </c>
      <c r="C7" s="71">
        <v>0</v>
      </c>
      <c r="D7" s="46">
        <f>E7+F7</f>
        <v>4232</v>
      </c>
      <c r="E7" s="112">
        <v>2176</v>
      </c>
      <c r="F7" s="112">
        <v>2056</v>
      </c>
      <c r="G7" s="71">
        <v>0</v>
      </c>
      <c r="H7" s="46">
        <v>4110</v>
      </c>
      <c r="I7" s="153" t="s">
        <v>54</v>
      </c>
      <c r="J7" s="154"/>
      <c r="K7" s="154">
        <f>D7-H7</f>
        <v>122</v>
      </c>
      <c r="L7" s="154"/>
      <c r="M7" s="105"/>
    </row>
    <row r="8" spans="2:13" s="44" customFormat="1" ht="22.5" customHeight="1">
      <c r="B8" s="53" t="s">
        <v>9</v>
      </c>
      <c r="C8" s="49">
        <f>SUM(C9:C33)</f>
        <v>134626</v>
      </c>
      <c r="D8" s="49">
        <f>E8+F8</f>
        <v>286850</v>
      </c>
      <c r="E8" s="49">
        <f>SUM(E9:E33)</f>
        <v>141586</v>
      </c>
      <c r="F8" s="49">
        <f>SUM(F9:F33)</f>
        <v>145264</v>
      </c>
      <c r="G8" s="49">
        <f>SUM(G9:G33)</f>
        <v>134241</v>
      </c>
      <c r="H8" s="117">
        <f>SUM(H9:H33)</f>
        <v>286839</v>
      </c>
      <c r="I8" s="179">
        <f t="shared" ref="I8:I33" si="1">C8-G8</f>
        <v>385</v>
      </c>
      <c r="J8" s="179"/>
      <c r="K8" s="180">
        <f t="shared" ref="K8:K33" si="2">D8-H8</f>
        <v>11</v>
      </c>
      <c r="L8" s="180"/>
    </row>
    <row r="9" spans="2:13" s="44" customFormat="1" ht="22.5" customHeight="1">
      <c r="B9" s="54" t="s">
        <v>10</v>
      </c>
      <c r="C9" s="122">
        <v>3648</v>
      </c>
      <c r="D9" s="123">
        <f>E9+F9</f>
        <v>7310</v>
      </c>
      <c r="E9" s="122">
        <v>3655</v>
      </c>
      <c r="F9" s="122">
        <v>3655</v>
      </c>
      <c r="G9" s="122">
        <v>3627</v>
      </c>
      <c r="H9" s="123">
        <v>7308</v>
      </c>
      <c r="I9" s="155">
        <f t="shared" si="1"/>
        <v>21</v>
      </c>
      <c r="J9" s="155"/>
      <c r="K9" s="155">
        <f t="shared" si="2"/>
        <v>2</v>
      </c>
      <c r="L9" s="155"/>
    </row>
    <row r="10" spans="2:13" s="44" customFormat="1" ht="22.5" customHeight="1">
      <c r="B10" s="54" t="s">
        <v>33</v>
      </c>
      <c r="C10" s="122">
        <v>8087</v>
      </c>
      <c r="D10" s="123">
        <f t="shared" ref="D10:D33" si="3">E10+F10</f>
        <v>19296</v>
      </c>
      <c r="E10" s="122">
        <v>9536</v>
      </c>
      <c r="F10" s="122">
        <v>9760</v>
      </c>
      <c r="G10" s="122">
        <v>8067</v>
      </c>
      <c r="H10" s="123">
        <v>19353</v>
      </c>
      <c r="I10" s="155">
        <f t="shared" si="1"/>
        <v>20</v>
      </c>
      <c r="J10" s="155"/>
      <c r="K10" s="155">
        <f t="shared" si="2"/>
        <v>-57</v>
      </c>
      <c r="L10" s="155"/>
    </row>
    <row r="11" spans="2:13" s="44" customFormat="1" ht="22.5" customHeight="1">
      <c r="B11" s="54" t="s">
        <v>11</v>
      </c>
      <c r="C11" s="124">
        <v>797</v>
      </c>
      <c r="D11" s="123">
        <f t="shared" si="3"/>
        <v>1440</v>
      </c>
      <c r="E11" s="124">
        <v>772</v>
      </c>
      <c r="F11" s="124">
        <v>668</v>
      </c>
      <c r="G11" s="124">
        <v>794</v>
      </c>
      <c r="H11" s="123">
        <v>1440</v>
      </c>
      <c r="I11" s="155">
        <f t="shared" si="1"/>
        <v>3</v>
      </c>
      <c r="J11" s="155"/>
      <c r="K11" s="155">
        <f t="shared" si="2"/>
        <v>0</v>
      </c>
      <c r="L11" s="155"/>
    </row>
    <row r="12" spans="2:13" s="44" customFormat="1" ht="22.5" customHeight="1">
      <c r="B12" s="54" t="s">
        <v>12</v>
      </c>
      <c r="C12" s="122">
        <v>1223</v>
      </c>
      <c r="D12" s="123">
        <f t="shared" si="3"/>
        <v>2592</v>
      </c>
      <c r="E12" s="122">
        <v>1341</v>
      </c>
      <c r="F12" s="122">
        <v>1251</v>
      </c>
      <c r="G12" s="122">
        <v>1227</v>
      </c>
      <c r="H12" s="123">
        <v>2593</v>
      </c>
      <c r="I12" s="155">
        <f t="shared" si="1"/>
        <v>-4</v>
      </c>
      <c r="J12" s="155"/>
      <c r="K12" s="155">
        <f t="shared" si="2"/>
        <v>-1</v>
      </c>
      <c r="L12" s="155"/>
    </row>
    <row r="13" spans="2:13" s="44" customFormat="1" ht="22.5" customHeight="1">
      <c r="B13" s="54" t="s">
        <v>13</v>
      </c>
      <c r="C13" s="122">
        <v>7870</v>
      </c>
      <c r="D13" s="123">
        <f t="shared" si="3"/>
        <v>16844</v>
      </c>
      <c r="E13" s="122">
        <v>8397</v>
      </c>
      <c r="F13" s="122">
        <v>8447</v>
      </c>
      <c r="G13" s="122">
        <v>7864</v>
      </c>
      <c r="H13" s="123">
        <v>16846</v>
      </c>
      <c r="I13" s="155">
        <f t="shared" si="1"/>
        <v>6</v>
      </c>
      <c r="J13" s="155"/>
      <c r="K13" s="155">
        <f t="shared" si="2"/>
        <v>-2</v>
      </c>
      <c r="L13" s="155"/>
    </row>
    <row r="14" spans="2:13" s="44" customFormat="1" ht="22.5" customHeight="1">
      <c r="B14" s="54" t="s">
        <v>32</v>
      </c>
      <c r="C14" s="124">
        <v>665</v>
      </c>
      <c r="D14" s="123">
        <f t="shared" si="3"/>
        <v>1080</v>
      </c>
      <c r="E14" s="124">
        <v>586</v>
      </c>
      <c r="F14" s="124">
        <v>494</v>
      </c>
      <c r="G14" s="124">
        <v>659</v>
      </c>
      <c r="H14" s="123">
        <v>1074</v>
      </c>
      <c r="I14" s="155">
        <f t="shared" si="1"/>
        <v>6</v>
      </c>
      <c r="J14" s="155"/>
      <c r="K14" s="155">
        <f t="shared" si="2"/>
        <v>6</v>
      </c>
      <c r="L14" s="155"/>
    </row>
    <row r="15" spans="2:13" s="44" customFormat="1" ht="22.5" customHeight="1">
      <c r="B15" s="54" t="s">
        <v>14</v>
      </c>
      <c r="C15" s="122">
        <v>1965</v>
      </c>
      <c r="D15" s="123">
        <f t="shared" si="3"/>
        <v>3355</v>
      </c>
      <c r="E15" s="122">
        <v>1770</v>
      </c>
      <c r="F15" s="122">
        <v>1585</v>
      </c>
      <c r="G15" s="122">
        <v>1964</v>
      </c>
      <c r="H15" s="123">
        <v>3362</v>
      </c>
      <c r="I15" s="155">
        <f t="shared" si="1"/>
        <v>1</v>
      </c>
      <c r="J15" s="155"/>
      <c r="K15" s="155">
        <f t="shared" si="2"/>
        <v>-7</v>
      </c>
      <c r="L15" s="155"/>
    </row>
    <row r="16" spans="2:13" s="44" customFormat="1" ht="22.5" customHeight="1">
      <c r="B16" s="54" t="s">
        <v>34</v>
      </c>
      <c r="C16" s="122">
        <v>1964</v>
      </c>
      <c r="D16" s="123">
        <f t="shared" si="3"/>
        <v>3696</v>
      </c>
      <c r="E16" s="122">
        <v>1900</v>
      </c>
      <c r="F16" s="122">
        <v>1796</v>
      </c>
      <c r="G16" s="122">
        <v>1968</v>
      </c>
      <c r="H16" s="123">
        <v>3701</v>
      </c>
      <c r="I16" s="155">
        <f t="shared" si="1"/>
        <v>-4</v>
      </c>
      <c r="J16" s="155"/>
      <c r="K16" s="155">
        <f t="shared" si="2"/>
        <v>-5</v>
      </c>
      <c r="L16" s="155"/>
    </row>
    <row r="17" spans="2:12" s="44" customFormat="1" ht="22.5" customHeight="1">
      <c r="B17" s="54" t="s">
        <v>15</v>
      </c>
      <c r="C17" s="122">
        <v>1415</v>
      </c>
      <c r="D17" s="123">
        <f t="shared" si="3"/>
        <v>2413</v>
      </c>
      <c r="E17" s="122">
        <v>1194</v>
      </c>
      <c r="F17" s="122">
        <v>1219</v>
      </c>
      <c r="G17" s="122">
        <v>1424</v>
      </c>
      <c r="H17" s="123">
        <v>2413</v>
      </c>
      <c r="I17" s="155">
        <f t="shared" si="1"/>
        <v>-9</v>
      </c>
      <c r="J17" s="155"/>
      <c r="K17" s="155">
        <f t="shared" si="2"/>
        <v>0</v>
      </c>
      <c r="L17" s="155"/>
    </row>
    <row r="18" spans="2:12" s="44" customFormat="1" ht="22.5" customHeight="1">
      <c r="B18" s="54" t="s">
        <v>16</v>
      </c>
      <c r="C18" s="124">
        <v>636</v>
      </c>
      <c r="D18" s="123">
        <f t="shared" si="3"/>
        <v>975</v>
      </c>
      <c r="E18" s="124">
        <v>546</v>
      </c>
      <c r="F18" s="124">
        <v>429</v>
      </c>
      <c r="G18" s="124">
        <v>633</v>
      </c>
      <c r="H18" s="125">
        <v>974</v>
      </c>
      <c r="I18" s="155">
        <f t="shared" si="1"/>
        <v>3</v>
      </c>
      <c r="J18" s="155"/>
      <c r="K18" s="155">
        <f t="shared" si="2"/>
        <v>1</v>
      </c>
      <c r="L18" s="155"/>
    </row>
    <row r="19" spans="2:12" s="44" customFormat="1" ht="22.5" customHeight="1">
      <c r="B19" s="54" t="s">
        <v>17</v>
      </c>
      <c r="C19" s="122">
        <v>4128</v>
      </c>
      <c r="D19" s="123">
        <f t="shared" si="3"/>
        <v>8957</v>
      </c>
      <c r="E19" s="122">
        <v>4394</v>
      </c>
      <c r="F19" s="122">
        <v>4563</v>
      </c>
      <c r="G19" s="122">
        <v>4129</v>
      </c>
      <c r="H19" s="123">
        <v>8976</v>
      </c>
      <c r="I19" s="155">
        <f t="shared" si="1"/>
        <v>-1</v>
      </c>
      <c r="J19" s="155"/>
      <c r="K19" s="155">
        <f t="shared" si="2"/>
        <v>-19</v>
      </c>
      <c r="L19" s="155"/>
    </row>
    <row r="20" spans="2:12" s="44" customFormat="1" ht="22.5" customHeight="1">
      <c r="B20" s="54" t="s">
        <v>35</v>
      </c>
      <c r="C20" s="122">
        <v>2463</v>
      </c>
      <c r="D20" s="123">
        <f t="shared" si="3"/>
        <v>3605</v>
      </c>
      <c r="E20" s="122">
        <v>1882</v>
      </c>
      <c r="F20" s="122">
        <v>1723</v>
      </c>
      <c r="G20" s="122">
        <v>2414</v>
      </c>
      <c r="H20" s="123">
        <v>3561</v>
      </c>
      <c r="I20" s="155">
        <f t="shared" si="1"/>
        <v>49</v>
      </c>
      <c r="J20" s="155"/>
      <c r="K20" s="155">
        <f t="shared" si="2"/>
        <v>44</v>
      </c>
      <c r="L20" s="155"/>
    </row>
    <row r="21" spans="2:12" s="44" customFormat="1" ht="22.5" customHeight="1">
      <c r="B21" s="54" t="s">
        <v>18</v>
      </c>
      <c r="C21" s="122">
        <v>1576</v>
      </c>
      <c r="D21" s="123">
        <f t="shared" si="3"/>
        <v>2557</v>
      </c>
      <c r="E21" s="122">
        <v>1264</v>
      </c>
      <c r="F21" s="122">
        <v>1293</v>
      </c>
      <c r="G21" s="122">
        <v>1582</v>
      </c>
      <c r="H21" s="123">
        <v>2573</v>
      </c>
      <c r="I21" s="155">
        <f t="shared" si="1"/>
        <v>-6</v>
      </c>
      <c r="J21" s="155"/>
      <c r="K21" s="155">
        <f t="shared" si="2"/>
        <v>-16</v>
      </c>
      <c r="L21" s="155"/>
    </row>
    <row r="22" spans="2:12" s="44" customFormat="1" ht="22.5" customHeight="1">
      <c r="B22" s="54" t="s">
        <v>19</v>
      </c>
      <c r="C22" s="122">
        <v>2466</v>
      </c>
      <c r="D22" s="123">
        <f t="shared" si="3"/>
        <v>5404</v>
      </c>
      <c r="E22" s="122">
        <v>2630</v>
      </c>
      <c r="F22" s="122">
        <v>2774</v>
      </c>
      <c r="G22" s="122">
        <v>2451</v>
      </c>
      <c r="H22" s="123">
        <v>5379</v>
      </c>
      <c r="I22" s="155">
        <f t="shared" si="1"/>
        <v>15</v>
      </c>
      <c r="J22" s="155"/>
      <c r="K22" s="155">
        <f t="shared" si="2"/>
        <v>25</v>
      </c>
      <c r="L22" s="155"/>
    </row>
    <row r="23" spans="2:12" s="44" customFormat="1" ht="22.5" customHeight="1">
      <c r="B23" s="54" t="s">
        <v>20</v>
      </c>
      <c r="C23" s="122">
        <v>4313</v>
      </c>
      <c r="D23" s="123">
        <f t="shared" si="3"/>
        <v>8579</v>
      </c>
      <c r="E23" s="122">
        <v>4300</v>
      </c>
      <c r="F23" s="122">
        <v>4279</v>
      </c>
      <c r="G23" s="122">
        <v>4305</v>
      </c>
      <c r="H23" s="123">
        <v>8579</v>
      </c>
      <c r="I23" s="155">
        <f t="shared" si="1"/>
        <v>8</v>
      </c>
      <c r="J23" s="155"/>
      <c r="K23" s="155">
        <f t="shared" si="2"/>
        <v>0</v>
      </c>
      <c r="L23" s="155"/>
    </row>
    <row r="24" spans="2:12" s="44" customFormat="1" ht="22.5" customHeight="1">
      <c r="B24" s="54" t="s">
        <v>21</v>
      </c>
      <c r="C24" s="122">
        <v>6183</v>
      </c>
      <c r="D24" s="123">
        <f t="shared" si="3"/>
        <v>11172</v>
      </c>
      <c r="E24" s="122">
        <v>5560</v>
      </c>
      <c r="F24" s="122">
        <v>5612</v>
      </c>
      <c r="G24" s="122">
        <v>6166</v>
      </c>
      <c r="H24" s="123">
        <v>11159</v>
      </c>
      <c r="I24" s="155">
        <f t="shared" si="1"/>
        <v>17</v>
      </c>
      <c r="J24" s="155"/>
      <c r="K24" s="155">
        <f t="shared" si="2"/>
        <v>13</v>
      </c>
      <c r="L24" s="155"/>
    </row>
    <row r="25" spans="2:12" s="44" customFormat="1" ht="22.5" customHeight="1">
      <c r="B25" s="54" t="s">
        <v>22</v>
      </c>
      <c r="C25" s="122">
        <v>6417</v>
      </c>
      <c r="D25" s="123">
        <f t="shared" si="3"/>
        <v>14300</v>
      </c>
      <c r="E25" s="122">
        <v>6783</v>
      </c>
      <c r="F25" s="122">
        <v>7517</v>
      </c>
      <c r="G25" s="122">
        <v>6398</v>
      </c>
      <c r="H25" s="123">
        <v>14291</v>
      </c>
      <c r="I25" s="155">
        <f t="shared" si="1"/>
        <v>19</v>
      </c>
      <c r="J25" s="155"/>
      <c r="K25" s="155">
        <f t="shared" si="2"/>
        <v>9</v>
      </c>
      <c r="L25" s="155"/>
    </row>
    <row r="26" spans="2:12" s="44" customFormat="1" ht="22.5" customHeight="1">
      <c r="B26" s="54" t="s">
        <v>23</v>
      </c>
      <c r="C26" s="122">
        <v>9022</v>
      </c>
      <c r="D26" s="123">
        <f t="shared" si="3"/>
        <v>20177</v>
      </c>
      <c r="E26" s="122">
        <v>9594</v>
      </c>
      <c r="F26" s="122">
        <v>10583</v>
      </c>
      <c r="G26" s="122">
        <v>9015</v>
      </c>
      <c r="H26" s="123">
        <v>20208</v>
      </c>
      <c r="I26" s="155">
        <f t="shared" si="1"/>
        <v>7</v>
      </c>
      <c r="J26" s="155"/>
      <c r="K26" s="155">
        <f t="shared" si="2"/>
        <v>-31</v>
      </c>
      <c r="L26" s="155"/>
    </row>
    <row r="27" spans="2:12" s="44" customFormat="1" ht="22.5" customHeight="1">
      <c r="B27" s="54" t="s">
        <v>24</v>
      </c>
      <c r="C27" s="122">
        <v>1934</v>
      </c>
      <c r="D27" s="123">
        <f t="shared" si="3"/>
        <v>4238</v>
      </c>
      <c r="E27" s="122">
        <v>2128</v>
      </c>
      <c r="F27" s="122">
        <v>2110</v>
      </c>
      <c r="G27" s="122">
        <v>1932</v>
      </c>
      <c r="H27" s="123">
        <v>4250</v>
      </c>
      <c r="I27" s="155">
        <f t="shared" si="1"/>
        <v>2</v>
      </c>
      <c r="J27" s="155"/>
      <c r="K27" s="155">
        <f t="shared" si="2"/>
        <v>-12</v>
      </c>
      <c r="L27" s="155"/>
    </row>
    <row r="28" spans="2:12" s="44" customFormat="1" ht="22.5" customHeight="1">
      <c r="B28" s="54" t="s">
        <v>25</v>
      </c>
      <c r="C28" s="122">
        <v>7992</v>
      </c>
      <c r="D28" s="123">
        <f t="shared" si="3"/>
        <v>12019</v>
      </c>
      <c r="E28" s="122">
        <v>6374</v>
      </c>
      <c r="F28" s="122">
        <v>5645</v>
      </c>
      <c r="G28" s="122">
        <v>7899</v>
      </c>
      <c r="H28" s="123">
        <v>11939</v>
      </c>
      <c r="I28" s="155">
        <f t="shared" si="1"/>
        <v>93</v>
      </c>
      <c r="J28" s="155"/>
      <c r="K28" s="155">
        <f t="shared" si="2"/>
        <v>80</v>
      </c>
      <c r="L28" s="155"/>
    </row>
    <row r="29" spans="2:12" s="44" customFormat="1" ht="22.5" customHeight="1">
      <c r="B29" s="54" t="s">
        <v>26</v>
      </c>
      <c r="C29" s="122">
        <v>2792</v>
      </c>
      <c r="D29" s="123">
        <f t="shared" si="3"/>
        <v>4417</v>
      </c>
      <c r="E29" s="122">
        <v>2214</v>
      </c>
      <c r="F29" s="122">
        <v>2203</v>
      </c>
      <c r="G29" s="122">
        <v>2758</v>
      </c>
      <c r="H29" s="123">
        <v>4387</v>
      </c>
      <c r="I29" s="155">
        <f t="shared" si="1"/>
        <v>34</v>
      </c>
      <c r="J29" s="155"/>
      <c r="K29" s="155">
        <f t="shared" si="2"/>
        <v>30</v>
      </c>
      <c r="L29" s="155"/>
    </row>
    <row r="30" spans="2:12" s="44" customFormat="1" ht="22.5" customHeight="1">
      <c r="B30" s="54" t="s">
        <v>27</v>
      </c>
      <c r="C30" s="122">
        <v>15196</v>
      </c>
      <c r="D30" s="123">
        <f t="shared" si="3"/>
        <v>33861</v>
      </c>
      <c r="E30" s="122">
        <v>16735</v>
      </c>
      <c r="F30" s="122">
        <v>17126</v>
      </c>
      <c r="G30" s="122">
        <v>15130</v>
      </c>
      <c r="H30" s="123">
        <v>33868</v>
      </c>
      <c r="I30" s="155">
        <f t="shared" si="1"/>
        <v>66</v>
      </c>
      <c r="J30" s="155"/>
      <c r="K30" s="155">
        <f t="shared" si="2"/>
        <v>-7</v>
      </c>
      <c r="L30" s="155"/>
    </row>
    <row r="31" spans="2:12" s="44" customFormat="1" ht="22.5" customHeight="1">
      <c r="B31" s="54" t="s">
        <v>28</v>
      </c>
      <c r="C31" s="122">
        <v>20138</v>
      </c>
      <c r="D31" s="123">
        <f t="shared" si="3"/>
        <v>47902</v>
      </c>
      <c r="E31" s="122">
        <v>23037</v>
      </c>
      <c r="F31" s="122">
        <v>24865</v>
      </c>
      <c r="G31" s="122">
        <v>20139</v>
      </c>
      <c r="H31" s="123">
        <v>47973</v>
      </c>
      <c r="I31" s="162">
        <f t="shared" si="1"/>
        <v>-1</v>
      </c>
      <c r="J31" s="162"/>
      <c r="K31" s="155">
        <f t="shared" si="2"/>
        <v>-71</v>
      </c>
      <c r="L31" s="155"/>
    </row>
    <row r="32" spans="2:12" s="44" customFormat="1" ht="22.5" customHeight="1">
      <c r="B32" s="54" t="s">
        <v>29</v>
      </c>
      <c r="C32" s="122">
        <v>10991</v>
      </c>
      <c r="D32" s="123">
        <f t="shared" si="3"/>
        <v>25687</v>
      </c>
      <c r="E32" s="122">
        <v>12516</v>
      </c>
      <c r="F32" s="122">
        <v>13171</v>
      </c>
      <c r="G32" s="122">
        <v>10970</v>
      </c>
      <c r="H32" s="123">
        <v>25697</v>
      </c>
      <c r="I32" s="155">
        <f t="shared" si="1"/>
        <v>21</v>
      </c>
      <c r="J32" s="155"/>
      <c r="K32" s="155">
        <f t="shared" si="2"/>
        <v>-10</v>
      </c>
      <c r="L32" s="155"/>
    </row>
    <row r="33" spans="2:14" s="44" customFormat="1" ht="22.5" customHeight="1">
      <c r="B33" s="54" t="s">
        <v>30</v>
      </c>
      <c r="C33" s="122">
        <v>10745</v>
      </c>
      <c r="D33" s="123">
        <f t="shared" si="3"/>
        <v>24974</v>
      </c>
      <c r="E33" s="122">
        <v>12478</v>
      </c>
      <c r="F33" s="122">
        <v>12496</v>
      </c>
      <c r="G33" s="122">
        <v>10726</v>
      </c>
      <c r="H33" s="123">
        <v>24935</v>
      </c>
      <c r="I33" s="155">
        <f t="shared" si="1"/>
        <v>19</v>
      </c>
      <c r="J33" s="155"/>
      <c r="K33" s="155">
        <f t="shared" si="2"/>
        <v>39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1870</v>
      </c>
      <c r="C38" s="114"/>
      <c r="D38" s="17" t="s">
        <v>36</v>
      </c>
      <c r="E38" s="17">
        <v>589</v>
      </c>
      <c r="F38" s="18" t="s">
        <v>37</v>
      </c>
      <c r="G38" s="17">
        <v>1281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86</v>
      </c>
    </row>
    <row r="39" spans="2:14" s="3" customFormat="1" ht="30" customHeight="1">
      <c r="B39" s="23" t="str">
        <f>"◎ 관외전출 : "&amp;E39+G39</f>
        <v>◎ 관외전출 : 1784</v>
      </c>
      <c r="C39" s="26"/>
      <c r="D39" s="25" t="s">
        <v>36</v>
      </c>
      <c r="E39" s="25">
        <v>512</v>
      </c>
      <c r="F39" s="26" t="s">
        <v>37</v>
      </c>
      <c r="G39" s="25">
        <v>1272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126</v>
      </c>
      <c r="C40" s="157"/>
      <c r="D40" s="32" t="s">
        <v>41</v>
      </c>
      <c r="E40" s="32">
        <v>112</v>
      </c>
      <c r="F40" s="33" t="s">
        <v>45</v>
      </c>
      <c r="G40" s="32">
        <v>12</v>
      </c>
      <c r="H40" s="34" t="s">
        <v>38</v>
      </c>
      <c r="I40" s="34">
        <v>2</v>
      </c>
      <c r="J40" s="35" t="s">
        <v>39</v>
      </c>
      <c r="K40" s="36"/>
      <c r="L40" s="158" t="str">
        <f>"▶ "&amp;IF((E41+G41+I41+K41)-(E40+G40+I40+K40)&lt;0,"증 "&amp;-((E41+G41+I41+K41)-(E40+G40+I40+K40)),"감 "&amp;(E41+G41+I41+K41)-(E40+G40+I40+K40))</f>
        <v>▶ 감 75</v>
      </c>
    </row>
    <row r="41" spans="2:14" s="3" customFormat="1" ht="30" customHeight="1" thickBot="1">
      <c r="B41" s="160" t="str">
        <f>"◎ 사망,말소,국외,기타 : "&amp;E41+G41+I41+K41</f>
        <v>◎ 사망,말소,국외,기타 : 201</v>
      </c>
      <c r="C41" s="161"/>
      <c r="D41" s="39" t="s">
        <v>42</v>
      </c>
      <c r="E41" s="39">
        <v>195</v>
      </c>
      <c r="F41" s="40" t="s">
        <v>43</v>
      </c>
      <c r="G41" s="39">
        <v>6</v>
      </c>
      <c r="H41" s="41" t="s">
        <v>38</v>
      </c>
      <c r="I41" s="41"/>
      <c r="J41" s="42" t="s">
        <v>39</v>
      </c>
      <c r="K41" s="43"/>
      <c r="L41" s="159"/>
    </row>
    <row r="42" spans="2:14" s="3" customFormat="1" ht="27" customHeight="1">
      <c r="B42" s="167" t="str">
        <f>"    ○ 65세이상 :      "&amp;" "&amp;E42+G42</f>
        <v xml:space="preserve">    ○ 65세이상 :       56712</v>
      </c>
      <c r="C42" s="168"/>
      <c r="D42" s="57" t="s">
        <v>52</v>
      </c>
      <c r="E42" s="58">
        <v>24521</v>
      </c>
      <c r="F42" s="57" t="s">
        <v>44</v>
      </c>
      <c r="G42" s="58">
        <v>32191</v>
      </c>
      <c r="H42" s="59"/>
      <c r="I42" s="10"/>
      <c r="J42" s="169" t="s">
        <v>512</v>
      </c>
      <c r="K42" s="169"/>
      <c r="L42" s="170"/>
      <c r="N42" s="104"/>
    </row>
    <row r="43" spans="2:14" s="3" customFormat="1" ht="21" customHeight="1">
      <c r="B43" s="55" t="s">
        <v>56</v>
      </c>
      <c r="C43" s="91"/>
      <c r="D43" s="127">
        <v>666</v>
      </c>
      <c r="G43" s="8"/>
      <c r="J43" s="171" t="s">
        <v>509</v>
      </c>
      <c r="K43" s="171"/>
      <c r="L43" s="172"/>
      <c r="N43" s="104"/>
    </row>
    <row r="44" spans="2:14" s="3" customFormat="1" ht="27" customHeight="1">
      <c r="B44" s="55" t="s">
        <v>57</v>
      </c>
      <c r="C44" s="91"/>
      <c r="D44" s="127">
        <v>413</v>
      </c>
      <c r="E44" s="129"/>
      <c r="F44" s="130"/>
      <c r="G44" s="129"/>
      <c r="H44" s="131"/>
      <c r="J44" s="173" t="s">
        <v>510</v>
      </c>
      <c r="K44" s="173"/>
      <c r="L44" s="174"/>
      <c r="N44" s="104"/>
    </row>
    <row r="45" spans="2:14" s="3" customFormat="1" ht="21" customHeight="1" thickBot="1">
      <c r="B45" s="60" t="s">
        <v>513</v>
      </c>
      <c r="C45" s="92"/>
      <c r="D45" s="128">
        <v>657</v>
      </c>
      <c r="E45" s="126"/>
      <c r="F45" s="126"/>
      <c r="G45" s="62"/>
      <c r="H45" s="69"/>
      <c r="I45" s="61"/>
      <c r="J45" s="175" t="s">
        <v>514</v>
      </c>
      <c r="K45" s="175"/>
      <c r="L45" s="176"/>
      <c r="N45" s="104"/>
    </row>
    <row r="46" spans="2:14">
      <c r="L46" s="77"/>
    </row>
  </sheetData>
  <mergeCells count="78">
    <mergeCell ref="J43:L43"/>
    <mergeCell ref="J44:L44"/>
    <mergeCell ref="J45:L45"/>
    <mergeCell ref="I32:J32"/>
    <mergeCell ref="K32:L32"/>
    <mergeCell ref="I33:J33"/>
    <mergeCell ref="K33:L33"/>
    <mergeCell ref="B34:L34"/>
    <mergeCell ref="B36:L36"/>
    <mergeCell ref="L38:L39"/>
    <mergeCell ref="B40:C40"/>
    <mergeCell ref="L40:L41"/>
    <mergeCell ref="B41:C41"/>
    <mergeCell ref="B42:C42"/>
    <mergeCell ref="J42:L42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15" priority="1" operator="lessThan">
      <formula>0</formula>
    </cfRule>
    <cfRule type="cellIs" dxfId="214" priority="4" operator="greaterThan">
      <formula>0</formula>
    </cfRule>
  </conditionalFormatting>
  <conditionalFormatting sqref="K6:L33">
    <cfRule type="cellIs" dxfId="213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N45"/>
  <sheetViews>
    <sheetView view="pageBreakPreview" zoomScale="89" zoomScaleNormal="70" zoomScaleSheetLayoutView="89" workbookViewId="0">
      <selection activeCell="P17" sqref="P17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505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C7+C8</f>
        <v>134241</v>
      </c>
      <c r="D6" s="45">
        <f>D7+D8</f>
        <v>290949</v>
      </c>
      <c r="E6" s="45">
        <f t="shared" ref="E6:F6" si="0">E7+E8</f>
        <v>143781</v>
      </c>
      <c r="F6" s="45">
        <f t="shared" si="0"/>
        <v>147168</v>
      </c>
      <c r="G6" s="72">
        <v>133834</v>
      </c>
      <c r="H6" s="72">
        <v>290727</v>
      </c>
      <c r="I6" s="152">
        <f>C6-G6</f>
        <v>407</v>
      </c>
      <c r="J6" s="152"/>
      <c r="K6" s="152">
        <f>D6-H6</f>
        <v>222</v>
      </c>
      <c r="L6" s="152"/>
      <c r="M6" s="93"/>
    </row>
    <row r="7" spans="2:13" s="44" customFormat="1" ht="22.5" customHeight="1">
      <c r="B7" s="52" t="s">
        <v>49</v>
      </c>
      <c r="C7" s="71">
        <v>0</v>
      </c>
      <c r="D7" s="46">
        <f>E7+F7</f>
        <v>4110</v>
      </c>
      <c r="E7" s="112">
        <v>2150</v>
      </c>
      <c r="F7" s="112">
        <v>1960</v>
      </c>
      <c r="G7" s="71">
        <v>0</v>
      </c>
      <c r="H7" s="46">
        <v>4104</v>
      </c>
      <c r="I7" s="153" t="s">
        <v>54</v>
      </c>
      <c r="J7" s="154"/>
      <c r="K7" s="154">
        <f>D7-H7</f>
        <v>6</v>
      </c>
      <c r="L7" s="154"/>
      <c r="M7" s="105"/>
    </row>
    <row r="8" spans="2:13" s="44" customFormat="1" ht="22.5" customHeight="1">
      <c r="B8" s="53" t="s">
        <v>9</v>
      </c>
      <c r="C8" s="49">
        <f>SUM(C9:C33)</f>
        <v>134241</v>
      </c>
      <c r="D8" s="49">
        <f>E8+F8</f>
        <v>286839</v>
      </c>
      <c r="E8" s="49">
        <v>141631</v>
      </c>
      <c r="F8" s="49">
        <v>145208</v>
      </c>
      <c r="G8" s="118">
        <v>133834</v>
      </c>
      <c r="H8" s="117">
        <v>286623</v>
      </c>
      <c r="I8" s="179">
        <f t="shared" ref="I8:I33" si="1">C8-G8</f>
        <v>407</v>
      </c>
      <c r="J8" s="179"/>
      <c r="K8" s="180">
        <f t="shared" ref="K8:K33" si="2">D8-H8</f>
        <v>216</v>
      </c>
      <c r="L8" s="180"/>
    </row>
    <row r="9" spans="2:13" s="44" customFormat="1" ht="22.5" customHeight="1">
      <c r="B9" s="54" t="s">
        <v>10</v>
      </c>
      <c r="C9" s="110">
        <v>3627</v>
      </c>
      <c r="D9" s="120">
        <v>7308</v>
      </c>
      <c r="E9" s="110">
        <v>3657</v>
      </c>
      <c r="F9" s="110">
        <v>3651</v>
      </c>
      <c r="G9" s="110">
        <v>3636</v>
      </c>
      <c r="H9" s="100">
        <v>7333</v>
      </c>
      <c r="I9" s="155">
        <f t="shared" si="1"/>
        <v>-9</v>
      </c>
      <c r="J9" s="155"/>
      <c r="K9" s="155">
        <f t="shared" si="2"/>
        <v>-25</v>
      </c>
      <c r="L9" s="155"/>
    </row>
    <row r="10" spans="2:13" s="44" customFormat="1" ht="22.5" customHeight="1">
      <c r="B10" s="54" t="s">
        <v>33</v>
      </c>
      <c r="C10" s="110">
        <v>8067</v>
      </c>
      <c r="D10" s="120">
        <v>19353</v>
      </c>
      <c r="E10" s="110">
        <v>9574</v>
      </c>
      <c r="F10" s="110">
        <v>9779</v>
      </c>
      <c r="G10" s="110">
        <v>8059</v>
      </c>
      <c r="H10" s="100">
        <v>19363</v>
      </c>
      <c r="I10" s="155">
        <f t="shared" si="1"/>
        <v>8</v>
      </c>
      <c r="J10" s="155"/>
      <c r="K10" s="155">
        <f t="shared" si="2"/>
        <v>-10</v>
      </c>
      <c r="L10" s="155"/>
    </row>
    <row r="11" spans="2:13" s="44" customFormat="1" ht="22.5" customHeight="1">
      <c r="B11" s="54" t="s">
        <v>11</v>
      </c>
      <c r="C11" s="111">
        <v>794</v>
      </c>
      <c r="D11" s="120">
        <v>1440</v>
      </c>
      <c r="E11" s="111">
        <v>777</v>
      </c>
      <c r="F11" s="111">
        <v>663</v>
      </c>
      <c r="G11" s="111">
        <v>796</v>
      </c>
      <c r="H11" s="100">
        <v>1442</v>
      </c>
      <c r="I11" s="155">
        <f t="shared" si="1"/>
        <v>-2</v>
      </c>
      <c r="J11" s="155"/>
      <c r="K11" s="155">
        <f t="shared" si="2"/>
        <v>-2</v>
      </c>
      <c r="L11" s="155"/>
    </row>
    <row r="12" spans="2:13" s="44" customFormat="1" ht="22.5" customHeight="1">
      <c r="B12" s="54" t="s">
        <v>12</v>
      </c>
      <c r="C12" s="110">
        <v>1227</v>
      </c>
      <c r="D12" s="120">
        <v>2593</v>
      </c>
      <c r="E12" s="110">
        <v>1343</v>
      </c>
      <c r="F12" s="110">
        <v>1250</v>
      </c>
      <c r="G12" s="110">
        <v>1229</v>
      </c>
      <c r="H12" s="100">
        <v>2596</v>
      </c>
      <c r="I12" s="155">
        <f t="shared" si="1"/>
        <v>-2</v>
      </c>
      <c r="J12" s="155"/>
      <c r="K12" s="155">
        <f t="shared" si="2"/>
        <v>-3</v>
      </c>
      <c r="L12" s="155"/>
    </row>
    <row r="13" spans="2:13" s="44" customFormat="1" ht="22.5" customHeight="1">
      <c r="B13" s="54" t="s">
        <v>13</v>
      </c>
      <c r="C13" s="110">
        <v>7864</v>
      </c>
      <c r="D13" s="120">
        <v>16846</v>
      </c>
      <c r="E13" s="110">
        <v>8405</v>
      </c>
      <c r="F13" s="110">
        <v>8441</v>
      </c>
      <c r="G13" s="110">
        <v>7858</v>
      </c>
      <c r="H13" s="100">
        <v>16864</v>
      </c>
      <c r="I13" s="155">
        <f t="shared" si="1"/>
        <v>6</v>
      </c>
      <c r="J13" s="155"/>
      <c r="K13" s="155">
        <f t="shared" si="2"/>
        <v>-18</v>
      </c>
      <c r="L13" s="155"/>
    </row>
    <row r="14" spans="2:13" s="44" customFormat="1" ht="22.5" customHeight="1">
      <c r="B14" s="54" t="s">
        <v>32</v>
      </c>
      <c r="C14" s="111">
        <v>659</v>
      </c>
      <c r="D14" s="120">
        <v>1074</v>
      </c>
      <c r="E14" s="111">
        <v>583</v>
      </c>
      <c r="F14" s="111">
        <v>491</v>
      </c>
      <c r="G14" s="111">
        <v>661</v>
      </c>
      <c r="H14" s="100">
        <v>1072</v>
      </c>
      <c r="I14" s="155">
        <f t="shared" si="1"/>
        <v>-2</v>
      </c>
      <c r="J14" s="155"/>
      <c r="K14" s="155">
        <f t="shared" si="2"/>
        <v>2</v>
      </c>
      <c r="L14" s="155"/>
    </row>
    <row r="15" spans="2:13" s="44" customFormat="1" ht="22.5" customHeight="1">
      <c r="B15" s="54" t="s">
        <v>14</v>
      </c>
      <c r="C15" s="110">
        <v>1964</v>
      </c>
      <c r="D15" s="120">
        <v>3362</v>
      </c>
      <c r="E15" s="110">
        <v>1776</v>
      </c>
      <c r="F15" s="110">
        <v>1586</v>
      </c>
      <c r="G15" s="110">
        <v>1965</v>
      </c>
      <c r="H15" s="100">
        <v>3355</v>
      </c>
      <c r="I15" s="155">
        <f t="shared" si="1"/>
        <v>-1</v>
      </c>
      <c r="J15" s="155"/>
      <c r="K15" s="155">
        <f t="shared" si="2"/>
        <v>7</v>
      </c>
      <c r="L15" s="155"/>
    </row>
    <row r="16" spans="2:13" s="44" customFormat="1" ht="22.5" customHeight="1">
      <c r="B16" s="54" t="s">
        <v>34</v>
      </c>
      <c r="C16" s="110">
        <v>1968</v>
      </c>
      <c r="D16" s="120">
        <v>3701</v>
      </c>
      <c r="E16" s="110">
        <v>1903</v>
      </c>
      <c r="F16" s="110">
        <v>1798</v>
      </c>
      <c r="G16" s="110">
        <v>1960</v>
      </c>
      <c r="H16" s="100">
        <v>3695</v>
      </c>
      <c r="I16" s="155">
        <f t="shared" si="1"/>
        <v>8</v>
      </c>
      <c r="J16" s="155"/>
      <c r="K16" s="155">
        <f t="shared" si="2"/>
        <v>6</v>
      </c>
      <c r="L16" s="155"/>
    </row>
    <row r="17" spans="2:12" s="44" customFormat="1" ht="22.5" customHeight="1">
      <c r="B17" s="54" t="s">
        <v>15</v>
      </c>
      <c r="C17" s="110">
        <v>1424</v>
      </c>
      <c r="D17" s="120">
        <v>2413</v>
      </c>
      <c r="E17" s="110">
        <v>1201</v>
      </c>
      <c r="F17" s="110">
        <v>1212</v>
      </c>
      <c r="G17" s="110">
        <v>1430</v>
      </c>
      <c r="H17" s="100">
        <v>2425</v>
      </c>
      <c r="I17" s="155">
        <f t="shared" si="1"/>
        <v>-6</v>
      </c>
      <c r="J17" s="155"/>
      <c r="K17" s="155">
        <f t="shared" si="2"/>
        <v>-12</v>
      </c>
      <c r="L17" s="155"/>
    </row>
    <row r="18" spans="2:12" s="44" customFormat="1" ht="22.5" customHeight="1">
      <c r="B18" s="54" t="s">
        <v>16</v>
      </c>
      <c r="C18" s="111">
        <v>633</v>
      </c>
      <c r="D18" s="121">
        <v>974</v>
      </c>
      <c r="E18" s="111">
        <v>547</v>
      </c>
      <c r="F18" s="111">
        <v>427</v>
      </c>
      <c r="G18" s="111">
        <v>633</v>
      </c>
      <c r="H18" s="99">
        <v>975</v>
      </c>
      <c r="I18" s="155">
        <f t="shared" si="1"/>
        <v>0</v>
      </c>
      <c r="J18" s="155"/>
      <c r="K18" s="155">
        <f t="shared" si="2"/>
        <v>-1</v>
      </c>
      <c r="L18" s="155"/>
    </row>
    <row r="19" spans="2:12" s="44" customFormat="1" ht="22.5" customHeight="1">
      <c r="B19" s="54" t="s">
        <v>17</v>
      </c>
      <c r="C19" s="110">
        <v>4129</v>
      </c>
      <c r="D19" s="120">
        <v>8976</v>
      </c>
      <c r="E19" s="110">
        <v>4406</v>
      </c>
      <c r="F19" s="110">
        <v>4570</v>
      </c>
      <c r="G19" s="110">
        <v>4123</v>
      </c>
      <c r="H19" s="100">
        <v>8996</v>
      </c>
      <c r="I19" s="155">
        <f t="shared" si="1"/>
        <v>6</v>
      </c>
      <c r="J19" s="155"/>
      <c r="K19" s="155">
        <f t="shared" si="2"/>
        <v>-20</v>
      </c>
      <c r="L19" s="155"/>
    </row>
    <row r="20" spans="2:12" s="44" customFormat="1" ht="22.5" customHeight="1">
      <c r="B20" s="54" t="s">
        <v>35</v>
      </c>
      <c r="C20" s="110">
        <v>2414</v>
      </c>
      <c r="D20" s="120">
        <v>3561</v>
      </c>
      <c r="E20" s="110">
        <v>1850</v>
      </c>
      <c r="F20" s="110">
        <v>1711</v>
      </c>
      <c r="G20" s="110">
        <v>2400</v>
      </c>
      <c r="H20" s="100">
        <v>3547</v>
      </c>
      <c r="I20" s="155">
        <f t="shared" si="1"/>
        <v>14</v>
      </c>
      <c r="J20" s="155"/>
      <c r="K20" s="155">
        <f t="shared" si="2"/>
        <v>14</v>
      </c>
      <c r="L20" s="155"/>
    </row>
    <row r="21" spans="2:12" s="44" customFormat="1" ht="22.5" customHeight="1">
      <c r="B21" s="54" t="s">
        <v>18</v>
      </c>
      <c r="C21" s="110">
        <v>1582</v>
      </c>
      <c r="D21" s="120">
        <v>2573</v>
      </c>
      <c r="E21" s="110">
        <v>1273</v>
      </c>
      <c r="F21" s="110">
        <v>1300</v>
      </c>
      <c r="G21" s="110">
        <v>1583</v>
      </c>
      <c r="H21" s="100">
        <v>2591</v>
      </c>
      <c r="I21" s="155">
        <f t="shared" si="1"/>
        <v>-1</v>
      </c>
      <c r="J21" s="155"/>
      <c r="K21" s="155">
        <f t="shared" si="2"/>
        <v>-18</v>
      </c>
      <c r="L21" s="155"/>
    </row>
    <row r="22" spans="2:12" s="44" customFormat="1" ht="22.5" customHeight="1">
      <c r="B22" s="54" t="s">
        <v>19</v>
      </c>
      <c r="C22" s="110">
        <v>2451</v>
      </c>
      <c r="D22" s="120">
        <v>5379</v>
      </c>
      <c r="E22" s="110">
        <v>2614</v>
      </c>
      <c r="F22" s="110">
        <v>2765</v>
      </c>
      <c r="G22" s="110">
        <v>2409</v>
      </c>
      <c r="H22" s="100">
        <v>5283</v>
      </c>
      <c r="I22" s="155">
        <f t="shared" si="1"/>
        <v>42</v>
      </c>
      <c r="J22" s="155"/>
      <c r="K22" s="155">
        <f t="shared" si="2"/>
        <v>96</v>
      </c>
      <c r="L22" s="155"/>
    </row>
    <row r="23" spans="2:12" s="44" customFormat="1" ht="22.5" customHeight="1">
      <c r="B23" s="54" t="s">
        <v>20</v>
      </c>
      <c r="C23" s="110">
        <v>4305</v>
      </c>
      <c r="D23" s="120">
        <v>8579</v>
      </c>
      <c r="E23" s="110">
        <v>4310</v>
      </c>
      <c r="F23" s="110">
        <v>4269</v>
      </c>
      <c r="G23" s="110">
        <v>4293</v>
      </c>
      <c r="H23" s="100">
        <v>8556</v>
      </c>
      <c r="I23" s="155">
        <f t="shared" si="1"/>
        <v>12</v>
      </c>
      <c r="J23" s="155"/>
      <c r="K23" s="155">
        <f t="shared" si="2"/>
        <v>23</v>
      </c>
      <c r="L23" s="155"/>
    </row>
    <row r="24" spans="2:12" s="44" customFormat="1" ht="22.5" customHeight="1">
      <c r="B24" s="54" t="s">
        <v>21</v>
      </c>
      <c r="C24" s="110">
        <v>6166</v>
      </c>
      <c r="D24" s="120">
        <v>11159</v>
      </c>
      <c r="E24" s="110">
        <v>5565</v>
      </c>
      <c r="F24" s="110">
        <v>5594</v>
      </c>
      <c r="G24" s="110">
        <v>6132</v>
      </c>
      <c r="H24" s="100">
        <v>11125</v>
      </c>
      <c r="I24" s="155">
        <f t="shared" si="1"/>
        <v>34</v>
      </c>
      <c r="J24" s="155"/>
      <c r="K24" s="155">
        <f t="shared" si="2"/>
        <v>34</v>
      </c>
      <c r="L24" s="155"/>
    </row>
    <row r="25" spans="2:12" s="44" customFormat="1" ht="22.5" customHeight="1">
      <c r="B25" s="54" t="s">
        <v>22</v>
      </c>
      <c r="C25" s="110">
        <v>6398</v>
      </c>
      <c r="D25" s="120">
        <v>14291</v>
      </c>
      <c r="E25" s="110">
        <v>6773</v>
      </c>
      <c r="F25" s="110">
        <v>7518</v>
      </c>
      <c r="G25" s="110">
        <v>6376</v>
      </c>
      <c r="H25" s="100">
        <v>14261</v>
      </c>
      <c r="I25" s="155">
        <f t="shared" si="1"/>
        <v>22</v>
      </c>
      <c r="J25" s="155"/>
      <c r="K25" s="155">
        <f t="shared" si="2"/>
        <v>30</v>
      </c>
      <c r="L25" s="155"/>
    </row>
    <row r="26" spans="2:12" s="44" customFormat="1" ht="22.5" customHeight="1">
      <c r="B26" s="54" t="s">
        <v>23</v>
      </c>
      <c r="C26" s="110">
        <v>9015</v>
      </c>
      <c r="D26" s="120">
        <v>20208</v>
      </c>
      <c r="E26" s="110">
        <v>9617</v>
      </c>
      <c r="F26" s="110">
        <v>10591</v>
      </c>
      <c r="G26" s="110">
        <v>9023</v>
      </c>
      <c r="H26" s="100">
        <v>20233</v>
      </c>
      <c r="I26" s="155">
        <f t="shared" si="1"/>
        <v>-8</v>
      </c>
      <c r="J26" s="155"/>
      <c r="K26" s="155">
        <f t="shared" si="2"/>
        <v>-25</v>
      </c>
      <c r="L26" s="155"/>
    </row>
    <row r="27" spans="2:12" s="44" customFormat="1" ht="22.5" customHeight="1">
      <c r="B27" s="54" t="s">
        <v>24</v>
      </c>
      <c r="C27" s="110">
        <v>1932</v>
      </c>
      <c r="D27" s="120">
        <v>4250</v>
      </c>
      <c r="E27" s="110">
        <v>2140</v>
      </c>
      <c r="F27" s="110">
        <v>2110</v>
      </c>
      <c r="G27" s="110">
        <v>1937</v>
      </c>
      <c r="H27" s="100">
        <v>4270</v>
      </c>
      <c r="I27" s="155">
        <f t="shared" si="1"/>
        <v>-5</v>
      </c>
      <c r="J27" s="155"/>
      <c r="K27" s="155">
        <f t="shared" si="2"/>
        <v>-20</v>
      </c>
      <c r="L27" s="155"/>
    </row>
    <row r="28" spans="2:12" s="44" customFormat="1" ht="22.5" customHeight="1">
      <c r="B28" s="54" t="s">
        <v>25</v>
      </c>
      <c r="C28" s="110">
        <v>7899</v>
      </c>
      <c r="D28" s="120">
        <v>11939</v>
      </c>
      <c r="E28" s="110">
        <v>6320</v>
      </c>
      <c r="F28" s="110">
        <v>5619</v>
      </c>
      <c r="G28" s="110">
        <v>7801</v>
      </c>
      <c r="H28" s="100">
        <v>11892</v>
      </c>
      <c r="I28" s="155">
        <f t="shared" si="1"/>
        <v>98</v>
      </c>
      <c r="J28" s="155"/>
      <c r="K28" s="155">
        <f t="shared" si="2"/>
        <v>47</v>
      </c>
      <c r="L28" s="155"/>
    </row>
    <row r="29" spans="2:12" s="44" customFormat="1" ht="22.5" customHeight="1">
      <c r="B29" s="54" t="s">
        <v>26</v>
      </c>
      <c r="C29" s="110">
        <v>2758</v>
      </c>
      <c r="D29" s="120">
        <v>4387</v>
      </c>
      <c r="E29" s="110">
        <v>2193</v>
      </c>
      <c r="F29" s="110">
        <v>2194</v>
      </c>
      <c r="G29" s="110">
        <v>2697</v>
      </c>
      <c r="H29" s="100">
        <v>4335</v>
      </c>
      <c r="I29" s="155">
        <f t="shared" si="1"/>
        <v>61</v>
      </c>
      <c r="J29" s="155"/>
      <c r="K29" s="155">
        <f t="shared" si="2"/>
        <v>52</v>
      </c>
      <c r="L29" s="155"/>
    </row>
    <row r="30" spans="2:12" s="44" customFormat="1" ht="22.5" customHeight="1">
      <c r="B30" s="54" t="s">
        <v>27</v>
      </c>
      <c r="C30" s="110">
        <v>15130</v>
      </c>
      <c r="D30" s="120">
        <v>33868</v>
      </c>
      <c r="E30" s="110">
        <v>16753</v>
      </c>
      <c r="F30" s="110">
        <v>17115</v>
      </c>
      <c r="G30" s="110">
        <v>15073</v>
      </c>
      <c r="H30" s="100">
        <v>33867</v>
      </c>
      <c r="I30" s="155">
        <f t="shared" si="1"/>
        <v>57</v>
      </c>
      <c r="J30" s="155"/>
      <c r="K30" s="155">
        <f t="shared" si="2"/>
        <v>1</v>
      </c>
      <c r="L30" s="155"/>
    </row>
    <row r="31" spans="2:12" s="44" customFormat="1" ht="22.5" customHeight="1">
      <c r="B31" s="54" t="s">
        <v>28</v>
      </c>
      <c r="C31" s="110">
        <v>20139</v>
      </c>
      <c r="D31" s="120">
        <v>47973</v>
      </c>
      <c r="E31" s="110">
        <v>23072</v>
      </c>
      <c r="F31" s="110">
        <v>24901</v>
      </c>
      <c r="G31" s="110">
        <v>20094</v>
      </c>
      <c r="H31" s="100">
        <v>47961</v>
      </c>
      <c r="I31" s="162">
        <f t="shared" si="1"/>
        <v>45</v>
      </c>
      <c r="J31" s="162"/>
      <c r="K31" s="155">
        <f t="shared" si="2"/>
        <v>12</v>
      </c>
      <c r="L31" s="155"/>
    </row>
    <row r="32" spans="2:12" s="44" customFormat="1" ht="22.5" customHeight="1">
      <c r="B32" s="54" t="s">
        <v>29</v>
      </c>
      <c r="C32" s="110">
        <v>10970</v>
      </c>
      <c r="D32" s="120">
        <v>25697</v>
      </c>
      <c r="E32" s="110">
        <v>12513</v>
      </c>
      <c r="F32" s="110">
        <v>13184</v>
      </c>
      <c r="G32" s="110">
        <v>10933</v>
      </c>
      <c r="H32" s="100">
        <v>25635</v>
      </c>
      <c r="I32" s="155">
        <f t="shared" si="1"/>
        <v>37</v>
      </c>
      <c r="J32" s="155"/>
      <c r="K32" s="155">
        <f t="shared" si="2"/>
        <v>62</v>
      </c>
      <c r="L32" s="155"/>
    </row>
    <row r="33" spans="2:14" s="44" customFormat="1" ht="22.5" customHeight="1">
      <c r="B33" s="54" t="s">
        <v>30</v>
      </c>
      <c r="C33" s="110">
        <v>10726</v>
      </c>
      <c r="D33" s="120">
        <v>24935</v>
      </c>
      <c r="E33" s="110">
        <v>12466</v>
      </c>
      <c r="F33" s="110">
        <v>12469</v>
      </c>
      <c r="G33" s="110">
        <v>10733</v>
      </c>
      <c r="H33" s="100">
        <v>24951</v>
      </c>
      <c r="I33" s="155">
        <f t="shared" si="1"/>
        <v>-7</v>
      </c>
      <c r="J33" s="155"/>
      <c r="K33" s="155">
        <f t="shared" si="2"/>
        <v>-16</v>
      </c>
      <c r="L33" s="155"/>
    </row>
    <row r="34" spans="2:14" s="44" customFormat="1" ht="91.5" customHeight="1">
      <c r="B34" s="163" t="s">
        <v>309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2355</v>
      </c>
      <c r="C38" s="114"/>
      <c r="D38" s="17" t="s">
        <v>36</v>
      </c>
      <c r="E38" s="17">
        <v>730</v>
      </c>
      <c r="F38" s="18" t="s">
        <v>37</v>
      </c>
      <c r="G38" s="17">
        <v>1625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289</v>
      </c>
    </row>
    <row r="39" spans="2:14" s="3" customFormat="1" ht="30" customHeight="1">
      <c r="B39" s="23" t="str">
        <f>"◎ 관외전출 : "&amp;E39+G39</f>
        <v>◎ 관외전출 : 2066</v>
      </c>
      <c r="C39" s="26"/>
      <c r="D39" s="25" t="s">
        <v>36</v>
      </c>
      <c r="E39" s="25">
        <v>512</v>
      </c>
      <c r="F39" s="26" t="s">
        <v>37</v>
      </c>
      <c r="G39" s="25">
        <v>1554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137</v>
      </c>
      <c r="C40" s="157"/>
      <c r="D40" s="32" t="s">
        <v>41</v>
      </c>
      <c r="E40" s="32">
        <v>132</v>
      </c>
      <c r="F40" s="33" t="s">
        <v>45</v>
      </c>
      <c r="G40" s="32">
        <v>5</v>
      </c>
      <c r="H40" s="34" t="s">
        <v>38</v>
      </c>
      <c r="I40" s="34"/>
      <c r="J40" s="35" t="s">
        <v>39</v>
      </c>
      <c r="K40" s="36"/>
      <c r="L40" s="158" t="str">
        <f>"▶ "&amp;IF((E41+G41+I41+K41)-(E40+G40+I40+K40)&lt;0,"증 "&amp;-((E41+G41+I41+K41)-(E40+G40+I40+K40)),"감 "&amp;(E41+G41+I41+K41)-(E40+G40+I40+K40))</f>
        <v>▶ 감 73</v>
      </c>
    </row>
    <row r="41" spans="2:14" s="3" customFormat="1" ht="30" customHeight="1" thickBot="1">
      <c r="B41" s="160" t="str">
        <f>"◎ 사망,말소,국외,기타 : "&amp;E41+G41+I41+K41</f>
        <v>◎ 사망,말소,국외,기타 : 210</v>
      </c>
      <c r="C41" s="161"/>
      <c r="D41" s="39" t="s">
        <v>42</v>
      </c>
      <c r="E41" s="39">
        <v>200</v>
      </c>
      <c r="F41" s="40" t="s">
        <v>43</v>
      </c>
      <c r="G41" s="39">
        <v>10</v>
      </c>
      <c r="H41" s="41" t="s">
        <v>38</v>
      </c>
      <c r="I41" s="41"/>
      <c r="J41" s="42" t="s">
        <v>39</v>
      </c>
      <c r="K41" s="43"/>
      <c r="L41" s="159"/>
    </row>
    <row r="42" spans="2:14" s="3" customFormat="1" ht="27" customHeight="1">
      <c r="B42" s="167" t="str">
        <f>"   ○ 65세이상 :      "&amp;" "&amp;E42+G42</f>
        <v xml:space="preserve">   ○ 65세이상 :       56403</v>
      </c>
      <c r="C42" s="168"/>
      <c r="D42" s="57" t="s">
        <v>52</v>
      </c>
      <c r="E42" s="58">
        <v>24384</v>
      </c>
      <c r="F42" s="57" t="s">
        <v>44</v>
      </c>
      <c r="G42" s="58">
        <v>32019</v>
      </c>
      <c r="H42" s="59"/>
      <c r="I42" s="10"/>
      <c r="J42" s="169" t="s">
        <v>506</v>
      </c>
      <c r="K42" s="169"/>
      <c r="L42" s="170"/>
      <c r="N42" s="104"/>
    </row>
    <row r="43" spans="2:14" s="3" customFormat="1" ht="21" customHeight="1">
      <c r="B43" s="55" t="s">
        <v>56</v>
      </c>
      <c r="C43" s="91"/>
      <c r="D43" s="108">
        <v>669</v>
      </c>
      <c r="G43" s="8"/>
      <c r="J43" s="171" t="s">
        <v>507</v>
      </c>
      <c r="K43" s="171"/>
      <c r="L43" s="172"/>
      <c r="N43" s="104"/>
    </row>
    <row r="44" spans="2:14" s="3" customFormat="1" ht="21" customHeight="1" thickBot="1">
      <c r="B44" s="60" t="s">
        <v>57</v>
      </c>
      <c r="C44" s="92"/>
      <c r="D44" s="109">
        <v>411</v>
      </c>
      <c r="E44" s="61"/>
      <c r="F44" s="61"/>
      <c r="G44" s="62"/>
      <c r="H44" s="61"/>
      <c r="I44" s="61"/>
      <c r="J44" s="181" t="s">
        <v>108</v>
      </c>
      <c r="K44" s="181"/>
      <c r="L44" s="182"/>
      <c r="N44" s="104"/>
    </row>
    <row r="45" spans="2:14">
      <c r="L45" s="77"/>
    </row>
  </sheetData>
  <mergeCells count="77">
    <mergeCell ref="J44:L44"/>
    <mergeCell ref="I33:J33"/>
    <mergeCell ref="K33:L33"/>
    <mergeCell ref="B34:L34"/>
    <mergeCell ref="B36:L36"/>
    <mergeCell ref="L38:L39"/>
    <mergeCell ref="B40:C40"/>
    <mergeCell ref="L40:L41"/>
    <mergeCell ref="B41:C41"/>
    <mergeCell ref="I32:J32"/>
    <mergeCell ref="K32:L32"/>
    <mergeCell ref="B42:C42"/>
    <mergeCell ref="J42:L42"/>
    <mergeCell ref="J43:L43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12" priority="1" operator="lessThan">
      <formula>0</formula>
    </cfRule>
    <cfRule type="cellIs" dxfId="211" priority="4" operator="greaterThan">
      <formula>0</formula>
    </cfRule>
  </conditionalFormatting>
  <conditionalFormatting sqref="K6:L33">
    <cfRule type="cellIs" dxfId="210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45"/>
  <sheetViews>
    <sheetView view="pageBreakPreview" zoomScale="89" zoomScaleNormal="70" zoomScaleSheetLayoutView="89" workbookViewId="0">
      <selection activeCell="Q6" sqref="Q6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501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C7+C8</f>
        <v>133834</v>
      </c>
      <c r="D6" s="45">
        <f>D7+D8</f>
        <v>290727</v>
      </c>
      <c r="E6" s="45">
        <f t="shared" ref="E6:F6" si="0">E7+E8</f>
        <v>143646</v>
      </c>
      <c r="F6" s="45">
        <f t="shared" si="0"/>
        <v>147081</v>
      </c>
      <c r="G6" s="72">
        <f>G7+G8</f>
        <v>133668</v>
      </c>
      <c r="H6" s="72">
        <f>H7+H8</f>
        <v>290804</v>
      </c>
      <c r="I6" s="152">
        <f>C6-G6</f>
        <v>166</v>
      </c>
      <c r="J6" s="152"/>
      <c r="K6" s="152">
        <f>D6-H6</f>
        <v>-77</v>
      </c>
      <c r="L6" s="152"/>
      <c r="M6" s="93"/>
    </row>
    <row r="7" spans="2:13" s="44" customFormat="1" ht="22.5" customHeight="1">
      <c r="B7" s="52" t="s">
        <v>49</v>
      </c>
      <c r="C7" s="71">
        <v>0</v>
      </c>
      <c r="D7" s="46">
        <f>E7+F7</f>
        <v>4104</v>
      </c>
      <c r="E7" s="112">
        <v>2159</v>
      </c>
      <c r="F7" s="112">
        <v>1945</v>
      </c>
      <c r="G7" s="71">
        <v>0</v>
      </c>
      <c r="H7" s="46">
        <v>4140</v>
      </c>
      <c r="I7" s="153" t="s">
        <v>54</v>
      </c>
      <c r="J7" s="154"/>
      <c r="K7" s="154">
        <f>D7-H7</f>
        <v>-36</v>
      </c>
      <c r="L7" s="154"/>
      <c r="M7" s="105"/>
    </row>
    <row r="8" spans="2:13" s="44" customFormat="1" ht="22.5" customHeight="1">
      <c r="B8" s="53" t="s">
        <v>9</v>
      </c>
      <c r="C8" s="49">
        <f>SUM(C9:C33)</f>
        <v>133834</v>
      </c>
      <c r="D8" s="49">
        <f>E8+F8</f>
        <v>286623</v>
      </c>
      <c r="E8" s="49">
        <f>SUM(E9:E33)</f>
        <v>141487</v>
      </c>
      <c r="F8" s="49">
        <f>SUM(F9:F33)</f>
        <v>145136</v>
      </c>
      <c r="G8" s="118">
        <v>133668</v>
      </c>
      <c r="H8" s="117">
        <v>286664</v>
      </c>
      <c r="I8" s="179">
        <f t="shared" ref="I8:I33" si="1">C8-G8</f>
        <v>166</v>
      </c>
      <c r="J8" s="179"/>
      <c r="K8" s="180">
        <f t="shared" ref="K8:K33" si="2">D8-H8</f>
        <v>-41</v>
      </c>
      <c r="L8" s="180"/>
    </row>
    <row r="9" spans="2:13" s="44" customFormat="1" ht="22.5" customHeight="1">
      <c r="B9" s="54" t="s">
        <v>10</v>
      </c>
      <c r="C9" s="110">
        <v>3636</v>
      </c>
      <c r="D9" s="119">
        <f t="shared" ref="D9:D33" si="3">E9+F9</f>
        <v>7333</v>
      </c>
      <c r="E9" s="110">
        <v>3676</v>
      </c>
      <c r="F9" s="110">
        <v>3657</v>
      </c>
      <c r="G9" s="110" t="s">
        <v>476</v>
      </c>
      <c r="H9" s="100">
        <v>7337</v>
      </c>
      <c r="I9" s="155">
        <f t="shared" si="1"/>
        <v>6</v>
      </c>
      <c r="J9" s="155"/>
      <c r="K9" s="155">
        <f t="shared" si="2"/>
        <v>-4</v>
      </c>
      <c r="L9" s="155"/>
    </row>
    <row r="10" spans="2:13" s="44" customFormat="1" ht="22.5" customHeight="1">
      <c r="B10" s="54" t="s">
        <v>33</v>
      </c>
      <c r="C10" s="110">
        <v>8059</v>
      </c>
      <c r="D10" s="119">
        <f t="shared" si="3"/>
        <v>19363</v>
      </c>
      <c r="E10" s="110">
        <v>9587</v>
      </c>
      <c r="F10" s="110">
        <v>9776</v>
      </c>
      <c r="G10" s="110" t="s">
        <v>477</v>
      </c>
      <c r="H10" s="100">
        <v>19352</v>
      </c>
      <c r="I10" s="155">
        <f t="shared" si="1"/>
        <v>18</v>
      </c>
      <c r="J10" s="155"/>
      <c r="K10" s="155">
        <f t="shared" si="2"/>
        <v>11</v>
      </c>
      <c r="L10" s="155"/>
    </row>
    <row r="11" spans="2:13" s="44" customFormat="1" ht="22.5" customHeight="1">
      <c r="B11" s="54" t="s">
        <v>11</v>
      </c>
      <c r="C11" s="111">
        <v>796</v>
      </c>
      <c r="D11" s="119">
        <f t="shared" si="3"/>
        <v>1442</v>
      </c>
      <c r="E11" s="111">
        <v>780</v>
      </c>
      <c r="F11" s="111">
        <v>662</v>
      </c>
      <c r="G11" s="111" t="s">
        <v>478</v>
      </c>
      <c r="H11" s="100">
        <v>1455</v>
      </c>
      <c r="I11" s="155">
        <f t="shared" si="1"/>
        <v>-8</v>
      </c>
      <c r="J11" s="155"/>
      <c r="K11" s="155">
        <f t="shared" si="2"/>
        <v>-13</v>
      </c>
      <c r="L11" s="155"/>
    </row>
    <row r="12" spans="2:13" s="44" customFormat="1" ht="22.5" customHeight="1">
      <c r="B12" s="54" t="s">
        <v>12</v>
      </c>
      <c r="C12" s="110">
        <v>1229</v>
      </c>
      <c r="D12" s="119">
        <f t="shared" si="3"/>
        <v>2596</v>
      </c>
      <c r="E12" s="110">
        <v>1337</v>
      </c>
      <c r="F12" s="110">
        <v>1259</v>
      </c>
      <c r="G12" s="110" t="s">
        <v>479</v>
      </c>
      <c r="H12" s="100">
        <v>2600</v>
      </c>
      <c r="I12" s="155">
        <f t="shared" si="1"/>
        <v>-3</v>
      </c>
      <c r="J12" s="155"/>
      <c r="K12" s="155">
        <f t="shared" si="2"/>
        <v>-4</v>
      </c>
      <c r="L12" s="155"/>
    </row>
    <row r="13" spans="2:13" s="44" customFormat="1" ht="22.5" customHeight="1">
      <c r="B13" s="54" t="s">
        <v>13</v>
      </c>
      <c r="C13" s="110">
        <v>7858</v>
      </c>
      <c r="D13" s="119">
        <f t="shared" si="3"/>
        <v>16864</v>
      </c>
      <c r="E13" s="110">
        <v>8423</v>
      </c>
      <c r="F13" s="110">
        <v>8441</v>
      </c>
      <c r="G13" s="110" t="s">
        <v>480</v>
      </c>
      <c r="H13" s="100">
        <v>16881</v>
      </c>
      <c r="I13" s="155">
        <f t="shared" si="1"/>
        <v>7</v>
      </c>
      <c r="J13" s="155"/>
      <c r="K13" s="155">
        <f t="shared" si="2"/>
        <v>-17</v>
      </c>
      <c r="L13" s="155"/>
    </row>
    <row r="14" spans="2:13" s="44" customFormat="1" ht="22.5" customHeight="1">
      <c r="B14" s="54" t="s">
        <v>32</v>
      </c>
      <c r="C14" s="111">
        <v>661</v>
      </c>
      <c r="D14" s="119">
        <f t="shared" si="3"/>
        <v>1072</v>
      </c>
      <c r="E14" s="111">
        <v>579</v>
      </c>
      <c r="F14" s="111">
        <v>493</v>
      </c>
      <c r="G14" s="111" t="s">
        <v>375</v>
      </c>
      <c r="H14" s="100">
        <v>1062</v>
      </c>
      <c r="I14" s="155">
        <f t="shared" si="1"/>
        <v>3</v>
      </c>
      <c r="J14" s="155"/>
      <c r="K14" s="155">
        <f t="shared" si="2"/>
        <v>10</v>
      </c>
      <c r="L14" s="155"/>
    </row>
    <row r="15" spans="2:13" s="44" customFormat="1" ht="22.5" customHeight="1">
      <c r="B15" s="54" t="s">
        <v>14</v>
      </c>
      <c r="C15" s="110">
        <v>1965</v>
      </c>
      <c r="D15" s="119">
        <f t="shared" si="3"/>
        <v>3355</v>
      </c>
      <c r="E15" s="110">
        <v>1771</v>
      </c>
      <c r="F15" s="110">
        <v>1584</v>
      </c>
      <c r="G15" s="110" t="s">
        <v>481</v>
      </c>
      <c r="H15" s="100">
        <v>3360</v>
      </c>
      <c r="I15" s="155">
        <f t="shared" si="1"/>
        <v>-3</v>
      </c>
      <c r="J15" s="155"/>
      <c r="K15" s="155">
        <f t="shared" si="2"/>
        <v>-5</v>
      </c>
      <c r="L15" s="155"/>
    </row>
    <row r="16" spans="2:13" s="44" customFormat="1" ht="22.5" customHeight="1">
      <c r="B16" s="54" t="s">
        <v>34</v>
      </c>
      <c r="C16" s="110">
        <v>1960</v>
      </c>
      <c r="D16" s="119">
        <f t="shared" si="3"/>
        <v>3695</v>
      </c>
      <c r="E16" s="110">
        <v>1897</v>
      </c>
      <c r="F16" s="110">
        <v>1798</v>
      </c>
      <c r="G16" s="110" t="s">
        <v>482</v>
      </c>
      <c r="H16" s="100">
        <v>3700</v>
      </c>
      <c r="I16" s="155">
        <f t="shared" si="1"/>
        <v>0</v>
      </c>
      <c r="J16" s="155"/>
      <c r="K16" s="155">
        <f t="shared" si="2"/>
        <v>-5</v>
      </c>
      <c r="L16" s="155"/>
    </row>
    <row r="17" spans="2:12" s="44" customFormat="1" ht="22.5" customHeight="1">
      <c r="B17" s="54" t="s">
        <v>15</v>
      </c>
      <c r="C17" s="110">
        <v>1430</v>
      </c>
      <c r="D17" s="119">
        <f t="shared" si="3"/>
        <v>2425</v>
      </c>
      <c r="E17" s="110">
        <v>1203</v>
      </c>
      <c r="F17" s="110">
        <v>1222</v>
      </c>
      <c r="G17" s="110" t="s">
        <v>483</v>
      </c>
      <c r="H17" s="100">
        <v>2449</v>
      </c>
      <c r="I17" s="155">
        <f t="shared" si="1"/>
        <v>-7</v>
      </c>
      <c r="J17" s="155"/>
      <c r="K17" s="155">
        <f t="shared" si="2"/>
        <v>-24</v>
      </c>
      <c r="L17" s="155"/>
    </row>
    <row r="18" spans="2:12" s="44" customFormat="1" ht="22.5" customHeight="1">
      <c r="B18" s="54" t="s">
        <v>16</v>
      </c>
      <c r="C18" s="111">
        <v>633</v>
      </c>
      <c r="D18" s="119">
        <f t="shared" si="3"/>
        <v>975</v>
      </c>
      <c r="E18" s="111">
        <v>547</v>
      </c>
      <c r="F18" s="111">
        <v>428</v>
      </c>
      <c r="G18" s="111" t="s">
        <v>378</v>
      </c>
      <c r="H18" s="99">
        <v>985</v>
      </c>
      <c r="I18" s="155">
        <f t="shared" si="1"/>
        <v>-6</v>
      </c>
      <c r="J18" s="155"/>
      <c r="K18" s="155">
        <f t="shared" si="2"/>
        <v>-10</v>
      </c>
      <c r="L18" s="155"/>
    </row>
    <row r="19" spans="2:12" s="44" customFormat="1" ht="22.5" customHeight="1">
      <c r="B19" s="54" t="s">
        <v>17</v>
      </c>
      <c r="C19" s="110">
        <v>4123</v>
      </c>
      <c r="D19" s="119">
        <f t="shared" si="3"/>
        <v>8996</v>
      </c>
      <c r="E19" s="110">
        <v>4415</v>
      </c>
      <c r="F19" s="110">
        <v>4581</v>
      </c>
      <c r="G19" s="110" t="s">
        <v>484</v>
      </c>
      <c r="H19" s="100">
        <v>9028</v>
      </c>
      <c r="I19" s="155">
        <f t="shared" si="1"/>
        <v>-13</v>
      </c>
      <c r="J19" s="155"/>
      <c r="K19" s="155">
        <f t="shared" si="2"/>
        <v>-32</v>
      </c>
      <c r="L19" s="155"/>
    </row>
    <row r="20" spans="2:12" s="44" customFormat="1" ht="22.5" customHeight="1">
      <c r="B20" s="54" t="s">
        <v>35</v>
      </c>
      <c r="C20" s="110">
        <v>2400</v>
      </c>
      <c r="D20" s="119">
        <f t="shared" si="3"/>
        <v>3547</v>
      </c>
      <c r="E20" s="110">
        <v>1844</v>
      </c>
      <c r="F20" s="110">
        <v>1703</v>
      </c>
      <c r="G20" s="110" t="s">
        <v>485</v>
      </c>
      <c r="H20" s="100">
        <v>3545</v>
      </c>
      <c r="I20" s="155">
        <f t="shared" si="1"/>
        <v>5</v>
      </c>
      <c r="J20" s="155"/>
      <c r="K20" s="155">
        <f t="shared" si="2"/>
        <v>2</v>
      </c>
      <c r="L20" s="155"/>
    </row>
    <row r="21" spans="2:12" s="44" customFormat="1" ht="22.5" customHeight="1">
      <c r="B21" s="54" t="s">
        <v>18</v>
      </c>
      <c r="C21" s="110">
        <v>1583</v>
      </c>
      <c r="D21" s="119">
        <f t="shared" si="3"/>
        <v>2591</v>
      </c>
      <c r="E21" s="110">
        <v>1279</v>
      </c>
      <c r="F21" s="110">
        <v>1312</v>
      </c>
      <c r="G21" s="110" t="s">
        <v>486</v>
      </c>
      <c r="H21" s="100">
        <v>2599</v>
      </c>
      <c r="I21" s="155">
        <f t="shared" si="1"/>
        <v>-1</v>
      </c>
      <c r="J21" s="155"/>
      <c r="K21" s="155">
        <f t="shared" si="2"/>
        <v>-8</v>
      </c>
      <c r="L21" s="155"/>
    </row>
    <row r="22" spans="2:12" s="44" customFormat="1" ht="22.5" customHeight="1">
      <c r="B22" s="54" t="s">
        <v>19</v>
      </c>
      <c r="C22" s="110">
        <v>2409</v>
      </c>
      <c r="D22" s="119">
        <f t="shared" si="3"/>
        <v>5283</v>
      </c>
      <c r="E22" s="110">
        <v>2556</v>
      </c>
      <c r="F22" s="110">
        <v>2727</v>
      </c>
      <c r="G22" s="110" t="s">
        <v>487</v>
      </c>
      <c r="H22" s="100">
        <v>5205</v>
      </c>
      <c r="I22" s="155">
        <f t="shared" si="1"/>
        <v>31</v>
      </c>
      <c r="J22" s="155"/>
      <c r="K22" s="155">
        <f t="shared" si="2"/>
        <v>78</v>
      </c>
      <c r="L22" s="155"/>
    </row>
    <row r="23" spans="2:12" s="44" customFormat="1" ht="22.5" customHeight="1">
      <c r="B23" s="54" t="s">
        <v>20</v>
      </c>
      <c r="C23" s="110">
        <v>4293</v>
      </c>
      <c r="D23" s="119">
        <f t="shared" si="3"/>
        <v>8556</v>
      </c>
      <c r="E23" s="110">
        <v>4301</v>
      </c>
      <c r="F23" s="110">
        <v>4255</v>
      </c>
      <c r="G23" s="110" t="s">
        <v>488</v>
      </c>
      <c r="H23" s="100">
        <v>8536</v>
      </c>
      <c r="I23" s="155">
        <f t="shared" si="1"/>
        <v>19</v>
      </c>
      <c r="J23" s="155"/>
      <c r="K23" s="155">
        <f t="shared" si="2"/>
        <v>20</v>
      </c>
      <c r="L23" s="155"/>
    </row>
    <row r="24" spans="2:12" s="44" customFormat="1" ht="22.5" customHeight="1">
      <c r="B24" s="54" t="s">
        <v>21</v>
      </c>
      <c r="C24" s="110">
        <v>6132</v>
      </c>
      <c r="D24" s="119">
        <f t="shared" si="3"/>
        <v>11125</v>
      </c>
      <c r="E24" s="110">
        <v>5549</v>
      </c>
      <c r="F24" s="110">
        <v>5576</v>
      </c>
      <c r="G24" s="110" t="s">
        <v>489</v>
      </c>
      <c r="H24" s="100">
        <v>11089</v>
      </c>
      <c r="I24" s="155">
        <f t="shared" si="1"/>
        <v>32</v>
      </c>
      <c r="J24" s="155"/>
      <c r="K24" s="155">
        <f t="shared" si="2"/>
        <v>36</v>
      </c>
      <c r="L24" s="155"/>
    </row>
    <row r="25" spans="2:12" s="44" customFormat="1" ht="22.5" customHeight="1">
      <c r="B25" s="54" t="s">
        <v>22</v>
      </c>
      <c r="C25" s="110">
        <v>6376</v>
      </c>
      <c r="D25" s="119">
        <f t="shared" si="3"/>
        <v>14261</v>
      </c>
      <c r="E25" s="110">
        <v>6755</v>
      </c>
      <c r="F25" s="110">
        <v>7506</v>
      </c>
      <c r="G25" s="110" t="s">
        <v>490</v>
      </c>
      <c r="H25" s="100">
        <v>14295</v>
      </c>
      <c r="I25" s="155">
        <f t="shared" si="1"/>
        <v>-12</v>
      </c>
      <c r="J25" s="155"/>
      <c r="K25" s="155">
        <f t="shared" si="2"/>
        <v>-34</v>
      </c>
      <c r="L25" s="155"/>
    </row>
    <row r="26" spans="2:12" s="44" customFormat="1" ht="22.5" customHeight="1">
      <c r="B26" s="54" t="s">
        <v>23</v>
      </c>
      <c r="C26" s="110">
        <v>9023</v>
      </c>
      <c r="D26" s="119">
        <f t="shared" si="3"/>
        <v>20233</v>
      </c>
      <c r="E26" s="110">
        <v>9617</v>
      </c>
      <c r="F26" s="110">
        <v>10616</v>
      </c>
      <c r="G26" s="110" t="s">
        <v>491</v>
      </c>
      <c r="H26" s="100">
        <v>20227</v>
      </c>
      <c r="I26" s="155">
        <f t="shared" si="1"/>
        <v>17</v>
      </c>
      <c r="J26" s="155"/>
      <c r="K26" s="155">
        <f t="shared" si="2"/>
        <v>6</v>
      </c>
      <c r="L26" s="155"/>
    </row>
    <row r="27" spans="2:12" s="44" customFormat="1" ht="22.5" customHeight="1">
      <c r="B27" s="54" t="s">
        <v>24</v>
      </c>
      <c r="C27" s="110">
        <v>1937</v>
      </c>
      <c r="D27" s="119">
        <f t="shared" si="3"/>
        <v>4270</v>
      </c>
      <c r="E27" s="110">
        <v>2141</v>
      </c>
      <c r="F27" s="110">
        <v>2129</v>
      </c>
      <c r="G27" s="110" t="s">
        <v>492</v>
      </c>
      <c r="H27" s="100">
        <v>4283</v>
      </c>
      <c r="I27" s="155">
        <f t="shared" si="1"/>
        <v>-5</v>
      </c>
      <c r="J27" s="155"/>
      <c r="K27" s="155">
        <f t="shared" si="2"/>
        <v>-13</v>
      </c>
      <c r="L27" s="155"/>
    </row>
    <row r="28" spans="2:12" s="44" customFormat="1" ht="22.5" customHeight="1">
      <c r="B28" s="54" t="s">
        <v>25</v>
      </c>
      <c r="C28" s="110">
        <v>7801</v>
      </c>
      <c r="D28" s="119">
        <f t="shared" si="3"/>
        <v>11892</v>
      </c>
      <c r="E28" s="110">
        <v>6287</v>
      </c>
      <c r="F28" s="110">
        <v>5605</v>
      </c>
      <c r="G28" s="110" t="s">
        <v>493</v>
      </c>
      <c r="H28" s="100">
        <v>11922</v>
      </c>
      <c r="I28" s="155">
        <f t="shared" si="1"/>
        <v>-30</v>
      </c>
      <c r="J28" s="155"/>
      <c r="K28" s="155">
        <f t="shared" si="2"/>
        <v>-30</v>
      </c>
      <c r="L28" s="155"/>
    </row>
    <row r="29" spans="2:12" s="44" customFormat="1" ht="22.5" customHeight="1">
      <c r="B29" s="54" t="s">
        <v>26</v>
      </c>
      <c r="C29" s="110">
        <v>2697</v>
      </c>
      <c r="D29" s="119">
        <f t="shared" si="3"/>
        <v>4335</v>
      </c>
      <c r="E29" s="110">
        <v>2159</v>
      </c>
      <c r="F29" s="110">
        <v>2176</v>
      </c>
      <c r="G29" s="110" t="s">
        <v>494</v>
      </c>
      <c r="H29" s="100">
        <v>4335</v>
      </c>
      <c r="I29" s="155">
        <f t="shared" si="1"/>
        <v>5</v>
      </c>
      <c r="J29" s="155"/>
      <c r="K29" s="155">
        <f t="shared" si="2"/>
        <v>0</v>
      </c>
      <c r="L29" s="155"/>
    </row>
    <row r="30" spans="2:12" s="44" customFormat="1" ht="22.5" customHeight="1">
      <c r="B30" s="54" t="s">
        <v>27</v>
      </c>
      <c r="C30" s="110">
        <v>15073</v>
      </c>
      <c r="D30" s="119">
        <f t="shared" si="3"/>
        <v>33867</v>
      </c>
      <c r="E30" s="110">
        <v>16742</v>
      </c>
      <c r="F30" s="110">
        <v>17125</v>
      </c>
      <c r="G30" s="110" t="s">
        <v>495</v>
      </c>
      <c r="H30" s="100">
        <v>33875</v>
      </c>
      <c r="I30" s="155">
        <f t="shared" si="1"/>
        <v>12</v>
      </c>
      <c r="J30" s="155"/>
      <c r="K30" s="155">
        <f t="shared" si="2"/>
        <v>-8</v>
      </c>
      <c r="L30" s="155"/>
    </row>
    <row r="31" spans="2:12" s="44" customFormat="1" ht="22.5" customHeight="1">
      <c r="B31" s="54" t="s">
        <v>28</v>
      </c>
      <c r="C31" s="110">
        <v>20094</v>
      </c>
      <c r="D31" s="119">
        <f t="shared" si="3"/>
        <v>47961</v>
      </c>
      <c r="E31" s="110">
        <v>23082</v>
      </c>
      <c r="F31" s="110">
        <v>24879</v>
      </c>
      <c r="G31" s="110" t="s">
        <v>496</v>
      </c>
      <c r="H31" s="100">
        <v>48001</v>
      </c>
      <c r="I31" s="162">
        <f t="shared" si="1"/>
        <v>19</v>
      </c>
      <c r="J31" s="162"/>
      <c r="K31" s="155">
        <f t="shared" si="2"/>
        <v>-40</v>
      </c>
      <c r="L31" s="155"/>
    </row>
    <row r="32" spans="2:12" s="44" customFormat="1" ht="22.5" customHeight="1">
      <c r="B32" s="54" t="s">
        <v>29</v>
      </c>
      <c r="C32" s="110">
        <v>10933</v>
      </c>
      <c r="D32" s="119">
        <f t="shared" si="3"/>
        <v>25635</v>
      </c>
      <c r="E32" s="110">
        <v>12484</v>
      </c>
      <c r="F32" s="110">
        <v>13151</v>
      </c>
      <c r="G32" s="110" t="s">
        <v>497</v>
      </c>
      <c r="H32" s="100">
        <v>25595</v>
      </c>
      <c r="I32" s="155">
        <f t="shared" si="1"/>
        <v>21</v>
      </c>
      <c r="J32" s="155"/>
      <c r="K32" s="155">
        <f t="shared" si="2"/>
        <v>40</v>
      </c>
      <c r="L32" s="155"/>
    </row>
    <row r="33" spans="2:14" s="44" customFormat="1" ht="22.5" customHeight="1">
      <c r="B33" s="54" t="s">
        <v>30</v>
      </c>
      <c r="C33" s="110">
        <v>10733</v>
      </c>
      <c r="D33" s="119">
        <f t="shared" si="3"/>
        <v>24951</v>
      </c>
      <c r="E33" s="110">
        <v>12476</v>
      </c>
      <c r="F33" s="110">
        <v>12475</v>
      </c>
      <c r="G33" s="110" t="s">
        <v>498</v>
      </c>
      <c r="H33" s="100">
        <v>24948</v>
      </c>
      <c r="I33" s="155">
        <f t="shared" si="1"/>
        <v>59</v>
      </c>
      <c r="J33" s="155"/>
      <c r="K33" s="155">
        <f t="shared" si="2"/>
        <v>3</v>
      </c>
      <c r="L33" s="155"/>
    </row>
    <row r="34" spans="2:14" s="44" customFormat="1" ht="91.5" customHeight="1">
      <c r="B34" s="163" t="s">
        <v>309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1582</v>
      </c>
      <c r="C38" s="114"/>
      <c r="D38" s="17" t="s">
        <v>36</v>
      </c>
      <c r="E38" s="17">
        <v>556</v>
      </c>
      <c r="F38" s="18" t="s">
        <v>37</v>
      </c>
      <c r="G38" s="17">
        <v>1026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56</v>
      </c>
    </row>
    <row r="39" spans="2:14" s="3" customFormat="1" ht="30" customHeight="1">
      <c r="B39" s="23" t="str">
        <f>"◎ 관외전출 : "&amp;E39+G39</f>
        <v>◎ 관외전출 : 1526</v>
      </c>
      <c r="C39" s="26"/>
      <c r="D39" s="25" t="s">
        <v>36</v>
      </c>
      <c r="E39" s="25">
        <v>394</v>
      </c>
      <c r="F39" s="26" t="s">
        <v>37</v>
      </c>
      <c r="G39" s="25">
        <v>1132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133</v>
      </c>
      <c r="C40" s="157"/>
      <c r="D40" s="32" t="s">
        <v>41</v>
      </c>
      <c r="E40" s="32">
        <v>120</v>
      </c>
      <c r="F40" s="33" t="s">
        <v>45</v>
      </c>
      <c r="G40" s="32">
        <v>12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97</v>
      </c>
    </row>
    <row r="41" spans="2:14" s="3" customFormat="1" ht="30" customHeight="1" thickBot="1">
      <c r="B41" s="160" t="str">
        <f>"◎ 사망,말소,국외,기타 : "&amp;E41+G41+I41+K41</f>
        <v>◎ 사망,말소,국외,기타 : 230</v>
      </c>
      <c r="C41" s="161"/>
      <c r="D41" s="39" t="s">
        <v>42</v>
      </c>
      <c r="E41" s="39">
        <v>211</v>
      </c>
      <c r="F41" s="40" t="s">
        <v>43</v>
      </c>
      <c r="G41" s="39">
        <v>18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183" t="str">
        <f>"   ○ 65세이상 :      "&amp;" "&amp;E42+G42</f>
        <v xml:space="preserve">   ○ 65세이상 :       56126</v>
      </c>
      <c r="C42" s="184"/>
      <c r="D42" s="57" t="s">
        <v>52</v>
      </c>
      <c r="E42" s="58">
        <v>24246</v>
      </c>
      <c r="F42" s="57" t="s">
        <v>44</v>
      </c>
      <c r="G42" s="58">
        <v>31880</v>
      </c>
      <c r="H42" s="59"/>
      <c r="I42" s="10"/>
      <c r="J42" s="169" t="s">
        <v>502</v>
      </c>
      <c r="K42" s="169"/>
      <c r="L42" s="170"/>
      <c r="N42" s="104"/>
    </row>
    <row r="43" spans="2:14" s="3" customFormat="1" ht="21" customHeight="1">
      <c r="B43" s="55" t="s">
        <v>56</v>
      </c>
      <c r="C43" s="91"/>
      <c r="D43" s="108">
        <v>698</v>
      </c>
      <c r="G43" s="8"/>
      <c r="J43" s="173" t="s">
        <v>503</v>
      </c>
      <c r="K43" s="173"/>
      <c r="L43" s="174"/>
      <c r="N43" s="104"/>
    </row>
    <row r="44" spans="2:14" s="3" customFormat="1" ht="21" customHeight="1" thickBot="1">
      <c r="B44" s="60" t="s">
        <v>57</v>
      </c>
      <c r="C44" s="92"/>
      <c r="D44" s="109">
        <v>414</v>
      </c>
      <c r="E44" s="61"/>
      <c r="F44" s="61"/>
      <c r="G44" s="62"/>
      <c r="H44" s="61"/>
      <c r="I44" s="61"/>
      <c r="J44" s="175" t="s">
        <v>504</v>
      </c>
      <c r="K44" s="175"/>
      <c r="L44" s="176"/>
      <c r="N44" s="104"/>
    </row>
    <row r="45" spans="2:14">
      <c r="L45" s="77"/>
    </row>
  </sheetData>
  <mergeCells count="77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J44:L44"/>
    <mergeCell ref="B40:C40"/>
    <mergeCell ref="B41:C41"/>
    <mergeCell ref="L40:L41"/>
    <mergeCell ref="B36:L36"/>
    <mergeCell ref="L38:L39"/>
    <mergeCell ref="B42:C42"/>
    <mergeCell ref="J42:L42"/>
    <mergeCell ref="J43:L43"/>
  </mergeCells>
  <phoneticPr fontId="1" type="noConversion"/>
  <conditionalFormatting sqref="I6:L33">
    <cfRule type="cellIs" dxfId="209" priority="1" operator="lessThan">
      <formula>0</formula>
    </cfRule>
    <cfRule type="cellIs" dxfId="208" priority="4" operator="greaterThan">
      <formula>0</formula>
    </cfRule>
  </conditionalFormatting>
  <conditionalFormatting sqref="K6:L33">
    <cfRule type="cellIs" dxfId="207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N45"/>
  <sheetViews>
    <sheetView view="pageBreakPreview" zoomScale="86" zoomScaleNormal="70" zoomScaleSheetLayoutView="86" workbookViewId="0">
      <selection activeCell="N17" sqref="N17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399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v>133668</v>
      </c>
      <c r="D6" s="45">
        <f>D7+D8</f>
        <v>290804</v>
      </c>
      <c r="E6" s="45">
        <f t="shared" ref="E6:F6" si="0">E7+E8</f>
        <v>143663</v>
      </c>
      <c r="F6" s="45">
        <f t="shared" si="0"/>
        <v>147141</v>
      </c>
      <c r="G6" s="72">
        <v>133457</v>
      </c>
      <c r="H6" s="72">
        <v>290693</v>
      </c>
      <c r="I6" s="152">
        <f>C6-G6</f>
        <v>211</v>
      </c>
      <c r="J6" s="152"/>
      <c r="K6" s="152">
        <f t="shared" ref="K6:K33" si="1">D6-H6</f>
        <v>111</v>
      </c>
      <c r="L6" s="152"/>
      <c r="M6" s="93"/>
    </row>
    <row r="7" spans="2:13" s="44" customFormat="1" ht="22.5" customHeight="1">
      <c r="B7" s="52" t="s">
        <v>49</v>
      </c>
      <c r="C7" s="71" t="s">
        <v>54</v>
      </c>
      <c r="D7" s="46">
        <f>SUM(E7:F7)</f>
        <v>4140</v>
      </c>
      <c r="E7" s="112">
        <v>2173</v>
      </c>
      <c r="F7" s="112">
        <v>1967</v>
      </c>
      <c r="G7" s="71" t="s">
        <v>55</v>
      </c>
      <c r="H7" s="46">
        <v>4158</v>
      </c>
      <c r="I7" s="153" t="s">
        <v>54</v>
      </c>
      <c r="J7" s="154"/>
      <c r="K7" s="154">
        <f t="shared" si="1"/>
        <v>-18</v>
      </c>
      <c r="L7" s="154"/>
      <c r="M7" s="105"/>
    </row>
    <row r="8" spans="2:13" s="44" customFormat="1" ht="22.5" customHeight="1">
      <c r="B8" s="53" t="s">
        <v>9</v>
      </c>
      <c r="C8" s="116" t="s">
        <v>475</v>
      </c>
      <c r="D8" s="49" t="s">
        <v>400</v>
      </c>
      <c r="E8" s="49" t="s">
        <v>401</v>
      </c>
      <c r="F8" s="49" t="s">
        <v>402</v>
      </c>
      <c r="G8" s="48">
        <v>133457</v>
      </c>
      <c r="H8" s="49">
        <v>286535</v>
      </c>
      <c r="I8" s="179">
        <f t="shared" ref="I8:I33" si="2">C8-G8</f>
        <v>211</v>
      </c>
      <c r="J8" s="179"/>
      <c r="K8" s="180">
        <f t="shared" si="1"/>
        <v>129</v>
      </c>
      <c r="L8" s="180"/>
    </row>
    <row r="9" spans="2:13" s="44" customFormat="1" ht="22.5" customHeight="1">
      <c r="B9" s="54" t="s">
        <v>10</v>
      </c>
      <c r="C9" s="110" t="s">
        <v>476</v>
      </c>
      <c r="D9" s="115" t="s">
        <v>403</v>
      </c>
      <c r="E9" s="110" t="s">
        <v>404</v>
      </c>
      <c r="F9" s="110" t="s">
        <v>323</v>
      </c>
      <c r="G9" s="110" t="s">
        <v>371</v>
      </c>
      <c r="H9" s="50">
        <v>7340</v>
      </c>
      <c r="I9" s="155">
        <f t="shared" si="2"/>
        <v>3</v>
      </c>
      <c r="J9" s="155"/>
      <c r="K9" s="155">
        <f t="shared" si="1"/>
        <v>-3</v>
      </c>
      <c r="L9" s="155"/>
    </row>
    <row r="10" spans="2:13" s="44" customFormat="1" ht="22.5" customHeight="1">
      <c r="B10" s="54" t="s">
        <v>33</v>
      </c>
      <c r="C10" s="110" t="s">
        <v>477</v>
      </c>
      <c r="D10" s="115" t="s">
        <v>405</v>
      </c>
      <c r="E10" s="110" t="s">
        <v>406</v>
      </c>
      <c r="F10" s="110" t="s">
        <v>407</v>
      </c>
      <c r="G10" s="110" t="s">
        <v>372</v>
      </c>
      <c r="H10" s="50">
        <v>19337</v>
      </c>
      <c r="I10" s="155">
        <f t="shared" si="2"/>
        <v>18</v>
      </c>
      <c r="J10" s="155"/>
      <c r="K10" s="155">
        <f t="shared" si="1"/>
        <v>15</v>
      </c>
      <c r="L10" s="155"/>
    </row>
    <row r="11" spans="2:13" s="44" customFormat="1" ht="22.5" customHeight="1">
      <c r="B11" s="54" t="s">
        <v>11</v>
      </c>
      <c r="C11" s="111" t="s">
        <v>478</v>
      </c>
      <c r="D11" s="115" t="s">
        <v>408</v>
      </c>
      <c r="E11" s="111" t="s">
        <v>409</v>
      </c>
      <c r="F11" s="111" t="s">
        <v>410</v>
      </c>
      <c r="G11" s="111" t="s">
        <v>373</v>
      </c>
      <c r="H11" s="50">
        <v>1468</v>
      </c>
      <c r="I11" s="155">
        <f t="shared" si="2"/>
        <v>-3</v>
      </c>
      <c r="J11" s="155"/>
      <c r="K11" s="155">
        <f t="shared" si="1"/>
        <v>-13</v>
      </c>
      <c r="L11" s="155"/>
    </row>
    <row r="12" spans="2:13" s="44" customFormat="1" ht="22.5" customHeight="1">
      <c r="B12" s="54" t="s">
        <v>12</v>
      </c>
      <c r="C12" s="110" t="s">
        <v>479</v>
      </c>
      <c r="D12" s="115" t="s">
        <v>411</v>
      </c>
      <c r="E12" s="110" t="s">
        <v>328</v>
      </c>
      <c r="F12" s="110" t="s">
        <v>412</v>
      </c>
      <c r="G12" s="110" t="s">
        <v>374</v>
      </c>
      <c r="H12" s="50">
        <v>2592</v>
      </c>
      <c r="I12" s="155">
        <f t="shared" si="2"/>
        <v>5</v>
      </c>
      <c r="J12" s="155"/>
      <c r="K12" s="155">
        <f t="shared" si="1"/>
        <v>8</v>
      </c>
      <c r="L12" s="155"/>
    </row>
    <row r="13" spans="2:13" s="44" customFormat="1" ht="22.5" customHeight="1">
      <c r="B13" s="54" t="s">
        <v>13</v>
      </c>
      <c r="C13" s="110" t="s">
        <v>480</v>
      </c>
      <c r="D13" s="115" t="s">
        <v>413</v>
      </c>
      <c r="E13" s="110" t="s">
        <v>414</v>
      </c>
      <c r="F13" s="110" t="s">
        <v>415</v>
      </c>
      <c r="G13" s="110" t="s">
        <v>379</v>
      </c>
      <c r="H13" s="50">
        <v>16892</v>
      </c>
      <c r="I13" s="155">
        <f t="shared" si="2"/>
        <v>21</v>
      </c>
      <c r="J13" s="155"/>
      <c r="K13" s="155">
        <f t="shared" si="1"/>
        <v>-11</v>
      </c>
      <c r="L13" s="155"/>
    </row>
    <row r="14" spans="2:13" s="44" customFormat="1" ht="22.5" customHeight="1">
      <c r="B14" s="54" t="s">
        <v>32</v>
      </c>
      <c r="C14" s="111" t="s">
        <v>375</v>
      </c>
      <c r="D14" s="115" t="s">
        <v>416</v>
      </c>
      <c r="E14" s="111" t="s">
        <v>417</v>
      </c>
      <c r="F14" s="111" t="s">
        <v>418</v>
      </c>
      <c r="G14" s="111" t="s">
        <v>375</v>
      </c>
      <c r="H14" s="50">
        <v>1070</v>
      </c>
      <c r="I14" s="155">
        <f t="shared" si="2"/>
        <v>0</v>
      </c>
      <c r="J14" s="155"/>
      <c r="K14" s="155">
        <f t="shared" si="1"/>
        <v>-8</v>
      </c>
      <c r="L14" s="155"/>
    </row>
    <row r="15" spans="2:13" s="44" customFormat="1" ht="22.5" customHeight="1">
      <c r="B15" s="54" t="s">
        <v>14</v>
      </c>
      <c r="C15" s="110" t="s">
        <v>481</v>
      </c>
      <c r="D15" s="115" t="s">
        <v>419</v>
      </c>
      <c r="E15" s="110" t="s">
        <v>420</v>
      </c>
      <c r="F15" s="110" t="s">
        <v>421</v>
      </c>
      <c r="G15" s="110" t="s">
        <v>380</v>
      </c>
      <c r="H15" s="50">
        <v>3387</v>
      </c>
      <c r="I15" s="155">
        <f t="shared" si="2"/>
        <v>-6</v>
      </c>
      <c r="J15" s="155"/>
      <c r="K15" s="155">
        <f t="shared" si="1"/>
        <v>-27</v>
      </c>
      <c r="L15" s="155"/>
    </row>
    <row r="16" spans="2:13" s="44" customFormat="1" ht="22.5" customHeight="1">
      <c r="B16" s="54" t="s">
        <v>34</v>
      </c>
      <c r="C16" s="110" t="s">
        <v>482</v>
      </c>
      <c r="D16" s="115" t="s">
        <v>422</v>
      </c>
      <c r="E16" s="110" t="s">
        <v>423</v>
      </c>
      <c r="F16" s="110" t="s">
        <v>424</v>
      </c>
      <c r="G16" s="110" t="s">
        <v>376</v>
      </c>
      <c r="H16" s="50">
        <v>3688</v>
      </c>
      <c r="I16" s="155">
        <f t="shared" si="2"/>
        <v>10</v>
      </c>
      <c r="J16" s="155"/>
      <c r="K16" s="155">
        <f t="shared" si="1"/>
        <v>12</v>
      </c>
      <c r="L16" s="155"/>
    </row>
    <row r="17" spans="2:12" s="44" customFormat="1" ht="22.5" customHeight="1">
      <c r="B17" s="54" t="s">
        <v>15</v>
      </c>
      <c r="C17" s="110" t="s">
        <v>483</v>
      </c>
      <c r="D17" s="115" t="s">
        <v>425</v>
      </c>
      <c r="E17" s="110" t="s">
        <v>426</v>
      </c>
      <c r="F17" s="110" t="s">
        <v>427</v>
      </c>
      <c r="G17" s="110" t="s">
        <v>377</v>
      </c>
      <c r="H17" s="50">
        <v>2449</v>
      </c>
      <c r="I17" s="155">
        <f t="shared" si="2"/>
        <v>-5</v>
      </c>
      <c r="J17" s="155"/>
      <c r="K17" s="155">
        <f t="shared" si="1"/>
        <v>0</v>
      </c>
      <c r="L17" s="155"/>
    </row>
    <row r="18" spans="2:12" s="44" customFormat="1" ht="22.5" customHeight="1">
      <c r="B18" s="54" t="s">
        <v>16</v>
      </c>
      <c r="C18" s="111" t="s">
        <v>378</v>
      </c>
      <c r="D18" s="115" t="s">
        <v>428</v>
      </c>
      <c r="E18" s="111" t="s">
        <v>336</v>
      </c>
      <c r="F18" s="111" t="s">
        <v>429</v>
      </c>
      <c r="G18" s="111" t="s">
        <v>378</v>
      </c>
      <c r="H18" s="50">
        <v>986</v>
      </c>
      <c r="I18" s="155">
        <f t="shared" si="2"/>
        <v>0</v>
      </c>
      <c r="J18" s="155"/>
      <c r="K18" s="155">
        <f t="shared" si="1"/>
        <v>-1</v>
      </c>
      <c r="L18" s="155"/>
    </row>
    <row r="19" spans="2:12" s="44" customFormat="1" ht="22.5" customHeight="1">
      <c r="B19" s="54" t="s">
        <v>17</v>
      </c>
      <c r="C19" s="110" t="s">
        <v>484</v>
      </c>
      <c r="D19" s="115" t="s">
        <v>430</v>
      </c>
      <c r="E19" s="110" t="s">
        <v>431</v>
      </c>
      <c r="F19" s="110" t="s">
        <v>432</v>
      </c>
      <c r="G19" s="110" t="s">
        <v>385</v>
      </c>
      <c r="H19" s="50">
        <v>9027</v>
      </c>
      <c r="I19" s="155">
        <f t="shared" si="2"/>
        <v>6</v>
      </c>
      <c r="J19" s="155"/>
      <c r="K19" s="155">
        <f t="shared" si="1"/>
        <v>1</v>
      </c>
      <c r="L19" s="155"/>
    </row>
    <row r="20" spans="2:12" s="44" customFormat="1" ht="22.5" customHeight="1">
      <c r="B20" s="54" t="s">
        <v>35</v>
      </c>
      <c r="C20" s="110" t="s">
        <v>485</v>
      </c>
      <c r="D20" s="115" t="s">
        <v>433</v>
      </c>
      <c r="E20" s="110" t="s">
        <v>434</v>
      </c>
      <c r="F20" s="110" t="s">
        <v>435</v>
      </c>
      <c r="G20" s="110" t="s">
        <v>381</v>
      </c>
      <c r="H20" s="50">
        <v>3547</v>
      </c>
      <c r="I20" s="155">
        <f t="shared" si="2"/>
        <v>5</v>
      </c>
      <c r="J20" s="155"/>
      <c r="K20" s="155">
        <f t="shared" si="1"/>
        <v>-2</v>
      </c>
      <c r="L20" s="155"/>
    </row>
    <row r="21" spans="2:12" s="44" customFormat="1" ht="22.5" customHeight="1">
      <c r="B21" s="54" t="s">
        <v>18</v>
      </c>
      <c r="C21" s="110" t="s">
        <v>486</v>
      </c>
      <c r="D21" s="115" t="s">
        <v>436</v>
      </c>
      <c r="E21" s="110" t="s">
        <v>437</v>
      </c>
      <c r="F21" s="110" t="s">
        <v>438</v>
      </c>
      <c r="G21" s="110" t="s">
        <v>382</v>
      </c>
      <c r="H21" s="50">
        <v>2582</v>
      </c>
      <c r="I21" s="155">
        <f t="shared" si="2"/>
        <v>11</v>
      </c>
      <c r="J21" s="155"/>
      <c r="K21" s="155">
        <f t="shared" si="1"/>
        <v>17</v>
      </c>
      <c r="L21" s="155"/>
    </row>
    <row r="22" spans="2:12" s="44" customFormat="1" ht="22.5" customHeight="1">
      <c r="B22" s="54" t="s">
        <v>19</v>
      </c>
      <c r="C22" s="110" t="s">
        <v>487</v>
      </c>
      <c r="D22" s="115" t="s">
        <v>439</v>
      </c>
      <c r="E22" s="110" t="s">
        <v>440</v>
      </c>
      <c r="F22" s="110" t="s">
        <v>441</v>
      </c>
      <c r="G22" s="110" t="s">
        <v>383</v>
      </c>
      <c r="H22" s="50">
        <v>5130</v>
      </c>
      <c r="I22" s="155">
        <f t="shared" si="2"/>
        <v>32</v>
      </c>
      <c r="J22" s="155"/>
      <c r="K22" s="155">
        <f t="shared" si="1"/>
        <v>75</v>
      </c>
      <c r="L22" s="155"/>
    </row>
    <row r="23" spans="2:12" s="44" customFormat="1" ht="22.5" customHeight="1">
      <c r="B23" s="54" t="s">
        <v>20</v>
      </c>
      <c r="C23" s="110" t="s">
        <v>488</v>
      </c>
      <c r="D23" s="115" t="s">
        <v>442</v>
      </c>
      <c r="E23" s="110" t="s">
        <v>443</v>
      </c>
      <c r="F23" s="110" t="s">
        <v>444</v>
      </c>
      <c r="G23" s="110" t="s">
        <v>384</v>
      </c>
      <c r="H23" s="50">
        <v>8483</v>
      </c>
      <c r="I23" s="155">
        <f t="shared" si="2"/>
        <v>32</v>
      </c>
      <c r="J23" s="155"/>
      <c r="K23" s="155">
        <f t="shared" si="1"/>
        <v>53</v>
      </c>
      <c r="L23" s="155"/>
    </row>
    <row r="24" spans="2:12" s="44" customFormat="1" ht="22.5" customHeight="1">
      <c r="B24" s="54" t="s">
        <v>21</v>
      </c>
      <c r="C24" s="110" t="s">
        <v>489</v>
      </c>
      <c r="D24" s="115" t="s">
        <v>445</v>
      </c>
      <c r="E24" s="110" t="s">
        <v>446</v>
      </c>
      <c r="F24" s="110" t="s">
        <v>447</v>
      </c>
      <c r="G24" s="110" t="s">
        <v>386</v>
      </c>
      <c r="H24" s="50">
        <v>11136</v>
      </c>
      <c r="I24" s="155">
        <f t="shared" si="2"/>
        <v>-15</v>
      </c>
      <c r="J24" s="155"/>
      <c r="K24" s="155">
        <f t="shared" si="1"/>
        <v>-47</v>
      </c>
      <c r="L24" s="155"/>
    </row>
    <row r="25" spans="2:12" s="44" customFormat="1" ht="22.5" customHeight="1">
      <c r="B25" s="54" t="s">
        <v>22</v>
      </c>
      <c r="C25" s="110" t="s">
        <v>490</v>
      </c>
      <c r="D25" s="115" t="s">
        <v>448</v>
      </c>
      <c r="E25" s="110" t="s">
        <v>449</v>
      </c>
      <c r="F25" s="110" t="s">
        <v>450</v>
      </c>
      <c r="G25" s="110" t="s">
        <v>387</v>
      </c>
      <c r="H25" s="50">
        <v>14303</v>
      </c>
      <c r="I25" s="155">
        <f t="shared" si="2"/>
        <v>4</v>
      </c>
      <c r="J25" s="155"/>
      <c r="K25" s="155">
        <f t="shared" si="1"/>
        <v>-8</v>
      </c>
      <c r="L25" s="155"/>
    </row>
    <row r="26" spans="2:12" s="44" customFormat="1" ht="22.5" customHeight="1">
      <c r="B26" s="54" t="s">
        <v>23</v>
      </c>
      <c r="C26" s="110" t="s">
        <v>491</v>
      </c>
      <c r="D26" s="115" t="s">
        <v>451</v>
      </c>
      <c r="E26" s="110" t="s">
        <v>452</v>
      </c>
      <c r="F26" s="110" t="s">
        <v>453</v>
      </c>
      <c r="G26" s="110" t="s">
        <v>388</v>
      </c>
      <c r="H26" s="50">
        <v>20244</v>
      </c>
      <c r="I26" s="155">
        <f t="shared" si="2"/>
        <v>-4</v>
      </c>
      <c r="J26" s="155"/>
      <c r="K26" s="155">
        <f t="shared" si="1"/>
        <v>-17</v>
      </c>
      <c r="L26" s="155"/>
    </row>
    <row r="27" spans="2:12" s="44" customFormat="1" ht="22.5" customHeight="1">
      <c r="B27" s="54" t="s">
        <v>24</v>
      </c>
      <c r="C27" s="110" t="s">
        <v>492</v>
      </c>
      <c r="D27" s="115" t="s">
        <v>454</v>
      </c>
      <c r="E27" s="110" t="s">
        <v>455</v>
      </c>
      <c r="F27" s="110" t="s">
        <v>456</v>
      </c>
      <c r="G27" s="110" t="s">
        <v>389</v>
      </c>
      <c r="H27" s="50">
        <v>4288</v>
      </c>
      <c r="I27" s="155">
        <f t="shared" si="2"/>
        <v>-1</v>
      </c>
      <c r="J27" s="155"/>
      <c r="K27" s="155">
        <f t="shared" si="1"/>
        <v>-5</v>
      </c>
      <c r="L27" s="155"/>
    </row>
    <row r="28" spans="2:12" s="44" customFormat="1" ht="22.5" customHeight="1">
      <c r="B28" s="54" t="s">
        <v>25</v>
      </c>
      <c r="C28" s="110" t="s">
        <v>493</v>
      </c>
      <c r="D28" s="115" t="s">
        <v>457</v>
      </c>
      <c r="E28" s="110" t="s">
        <v>458</v>
      </c>
      <c r="F28" s="110" t="s">
        <v>459</v>
      </c>
      <c r="G28" s="110" t="s">
        <v>390</v>
      </c>
      <c r="H28" s="50">
        <v>11927</v>
      </c>
      <c r="I28" s="155">
        <f t="shared" si="2"/>
        <v>12</v>
      </c>
      <c r="J28" s="155"/>
      <c r="K28" s="155">
        <f t="shared" si="1"/>
        <v>-5</v>
      </c>
      <c r="L28" s="155"/>
    </row>
    <row r="29" spans="2:12" s="44" customFormat="1" ht="22.5" customHeight="1">
      <c r="B29" s="54" t="s">
        <v>26</v>
      </c>
      <c r="C29" s="110" t="s">
        <v>494</v>
      </c>
      <c r="D29" s="115" t="s">
        <v>460</v>
      </c>
      <c r="E29" s="110" t="s">
        <v>461</v>
      </c>
      <c r="F29" s="110" t="s">
        <v>462</v>
      </c>
      <c r="G29" s="110" t="s">
        <v>391</v>
      </c>
      <c r="H29" s="50">
        <v>4350</v>
      </c>
      <c r="I29" s="155">
        <f t="shared" si="2"/>
        <v>-10</v>
      </c>
      <c r="J29" s="155"/>
      <c r="K29" s="155">
        <f t="shared" si="1"/>
        <v>-15</v>
      </c>
      <c r="L29" s="155"/>
    </row>
    <row r="30" spans="2:12" s="44" customFormat="1" ht="22.5" customHeight="1">
      <c r="B30" s="54" t="s">
        <v>27</v>
      </c>
      <c r="C30" s="110" t="s">
        <v>495</v>
      </c>
      <c r="D30" s="115" t="s">
        <v>463</v>
      </c>
      <c r="E30" s="110" t="s">
        <v>464</v>
      </c>
      <c r="F30" s="110" t="s">
        <v>465</v>
      </c>
      <c r="G30" s="110" t="s">
        <v>392</v>
      </c>
      <c r="H30" s="50">
        <v>33903</v>
      </c>
      <c r="I30" s="155">
        <f t="shared" si="2"/>
        <v>-8</v>
      </c>
      <c r="J30" s="155"/>
      <c r="K30" s="155">
        <f t="shared" si="1"/>
        <v>-28</v>
      </c>
      <c r="L30" s="155"/>
    </row>
    <row r="31" spans="2:12" s="44" customFormat="1" ht="22.5" customHeight="1">
      <c r="B31" s="54" t="s">
        <v>28</v>
      </c>
      <c r="C31" s="110" t="s">
        <v>496</v>
      </c>
      <c r="D31" s="115" t="s">
        <v>466</v>
      </c>
      <c r="E31" s="110" t="s">
        <v>467</v>
      </c>
      <c r="F31" s="110" t="s">
        <v>468</v>
      </c>
      <c r="G31" s="110" t="s">
        <v>393</v>
      </c>
      <c r="H31" s="50">
        <v>47986</v>
      </c>
      <c r="I31" s="162">
        <f t="shared" si="2"/>
        <v>25</v>
      </c>
      <c r="J31" s="162"/>
      <c r="K31" s="155">
        <f t="shared" si="1"/>
        <v>15</v>
      </c>
      <c r="L31" s="155"/>
    </row>
    <row r="32" spans="2:12" s="44" customFormat="1" ht="22.5" customHeight="1">
      <c r="B32" s="54" t="s">
        <v>29</v>
      </c>
      <c r="C32" s="110" t="s">
        <v>497</v>
      </c>
      <c r="D32" s="115" t="s">
        <v>469</v>
      </c>
      <c r="E32" s="110" t="s">
        <v>470</v>
      </c>
      <c r="F32" s="110" t="s">
        <v>471</v>
      </c>
      <c r="G32" s="110" t="s">
        <v>394</v>
      </c>
      <c r="H32" s="50">
        <v>25526</v>
      </c>
      <c r="I32" s="155">
        <f t="shared" si="2"/>
        <v>35</v>
      </c>
      <c r="J32" s="155"/>
      <c r="K32" s="155">
        <f t="shared" si="1"/>
        <v>69</v>
      </c>
      <c r="L32" s="155"/>
    </row>
    <row r="33" spans="2:14" s="44" customFormat="1" ht="22.5" customHeight="1">
      <c r="B33" s="54" t="s">
        <v>30</v>
      </c>
      <c r="C33" s="110" t="s">
        <v>498</v>
      </c>
      <c r="D33" s="115" t="s">
        <v>472</v>
      </c>
      <c r="E33" s="110" t="s">
        <v>473</v>
      </c>
      <c r="F33" s="110" t="s">
        <v>474</v>
      </c>
      <c r="G33" s="110" t="s">
        <v>395</v>
      </c>
      <c r="H33" s="50">
        <v>24894</v>
      </c>
      <c r="I33" s="155">
        <f t="shared" si="2"/>
        <v>44</v>
      </c>
      <c r="J33" s="155"/>
      <c r="K33" s="155">
        <f t="shared" si="1"/>
        <v>54</v>
      </c>
      <c r="L33" s="155"/>
    </row>
    <row r="34" spans="2:14" s="44" customFormat="1" ht="91.5" customHeight="1">
      <c r="B34" s="163" t="s">
        <v>309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1513</v>
      </c>
      <c r="C38" s="114">
        <v>1513</v>
      </c>
      <c r="D38" s="17" t="s">
        <v>36</v>
      </c>
      <c r="E38" s="17">
        <v>453</v>
      </c>
      <c r="F38" s="18" t="s">
        <v>37</v>
      </c>
      <c r="G38" s="17">
        <v>1060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222</v>
      </c>
    </row>
    <row r="39" spans="2:14" s="3" customFormat="1" ht="30" customHeight="1">
      <c r="B39" s="23" t="str">
        <f>"◎ 관외전출 : "&amp;E39+G39</f>
        <v>◎ 관외전출 : 1291</v>
      </c>
      <c r="C39" s="26">
        <v>1291</v>
      </c>
      <c r="D39" s="25" t="s">
        <v>36</v>
      </c>
      <c r="E39" s="25">
        <v>366</v>
      </c>
      <c r="F39" s="26" t="s">
        <v>37</v>
      </c>
      <c r="G39" s="25">
        <v>925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121</v>
      </c>
      <c r="C40" s="31"/>
      <c r="D40" s="32" t="s">
        <v>41</v>
      </c>
      <c r="E40" s="32">
        <v>113</v>
      </c>
      <c r="F40" s="33" t="s">
        <v>45</v>
      </c>
      <c r="G40" s="32">
        <v>7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93</v>
      </c>
    </row>
    <row r="41" spans="2:14" s="3" customFormat="1" ht="30" customHeight="1" thickBot="1">
      <c r="B41" s="37" t="str">
        <f>"◎ 사망,말소,국외,기타 : "&amp;E41+G41+I41+K41</f>
        <v>◎ 사망,말소,국외,기타 : 214</v>
      </c>
      <c r="C41" s="38"/>
      <c r="D41" s="39" t="s">
        <v>42</v>
      </c>
      <c r="E41" s="39">
        <v>210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183" t="str">
        <f>"   ○ 65세이상 :      "&amp;" "&amp;E42+G42</f>
        <v xml:space="preserve">   ○ 65세이상 :       55802</v>
      </c>
      <c r="C42" s="184"/>
      <c r="D42" s="57" t="s">
        <v>52</v>
      </c>
      <c r="E42" s="58">
        <v>24090</v>
      </c>
      <c r="F42" s="57" t="s">
        <v>44</v>
      </c>
      <c r="G42" s="58">
        <v>31712</v>
      </c>
      <c r="H42" s="59"/>
      <c r="I42" s="10"/>
      <c r="J42" s="169" t="s">
        <v>499</v>
      </c>
      <c r="K42" s="169"/>
      <c r="L42" s="170"/>
      <c r="N42" s="104"/>
    </row>
    <row r="43" spans="2:14" s="3" customFormat="1" ht="21" customHeight="1">
      <c r="B43" s="55" t="s">
        <v>56</v>
      </c>
      <c r="C43" s="91"/>
      <c r="D43" s="108">
        <v>689</v>
      </c>
      <c r="G43" s="8"/>
      <c r="J43" s="173" t="s">
        <v>500</v>
      </c>
      <c r="K43" s="173"/>
      <c r="L43" s="174"/>
      <c r="N43" s="104"/>
    </row>
    <row r="44" spans="2:14" s="3" customFormat="1" ht="21" customHeight="1" thickBot="1">
      <c r="B44" s="60" t="s">
        <v>57</v>
      </c>
      <c r="C44" s="92"/>
      <c r="D44" s="109">
        <v>413</v>
      </c>
      <c r="E44" s="61"/>
      <c r="F44" s="61"/>
      <c r="G44" s="62"/>
      <c r="H44" s="61"/>
      <c r="I44" s="61"/>
      <c r="J44" s="175" t="s">
        <v>119</v>
      </c>
      <c r="K44" s="175"/>
      <c r="L44" s="176"/>
      <c r="N44" s="104"/>
    </row>
    <row r="45" spans="2:14">
      <c r="L45" s="77"/>
    </row>
  </sheetData>
  <mergeCells count="75">
    <mergeCell ref="J44:L44"/>
    <mergeCell ref="I33:J33"/>
    <mergeCell ref="K33:L33"/>
    <mergeCell ref="B34:L34"/>
    <mergeCell ref="B36:L36"/>
    <mergeCell ref="L38:L39"/>
    <mergeCell ref="L40:L41"/>
    <mergeCell ref="I32:J32"/>
    <mergeCell ref="K32:L32"/>
    <mergeCell ref="B42:C42"/>
    <mergeCell ref="J42:L42"/>
    <mergeCell ref="J43:L43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06" priority="1" operator="lessThan">
      <formula>0</formula>
    </cfRule>
    <cfRule type="cellIs" dxfId="205" priority="4" operator="greaterThan">
      <formula>0</formula>
    </cfRule>
  </conditionalFormatting>
  <conditionalFormatting sqref="K6:L33">
    <cfRule type="cellIs" dxfId="204" priority="2" operator="lessThan">
      <formula>0</formula>
    </cfRule>
  </conditionalFormatting>
  <pageMargins left="0.7" right="0.7" top="0.75" bottom="0.75" header="0.3" footer="0.3"/>
  <pageSetup paperSize="9" scale="4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N45"/>
  <sheetViews>
    <sheetView view="pageBreakPreview" zoomScale="86" zoomScaleNormal="70" zoomScaleSheetLayoutView="86" workbookViewId="0">
      <selection activeCell="H14" sqref="H14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5.09765625" customWidth="1"/>
    <col min="5" max="8" width="13.6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321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133457</v>
      </c>
      <c r="D6" s="45">
        <f t="shared" ref="D6:F6" si="0">SUM(D7:D8)</f>
        <v>290693</v>
      </c>
      <c r="E6" s="45">
        <f t="shared" si="0"/>
        <v>143605</v>
      </c>
      <c r="F6" s="45">
        <f t="shared" si="0"/>
        <v>147088</v>
      </c>
      <c r="G6" s="72">
        <v>133430</v>
      </c>
      <c r="H6" s="72">
        <v>290604</v>
      </c>
      <c r="I6" s="152">
        <f>C6-G6</f>
        <v>27</v>
      </c>
      <c r="J6" s="152"/>
      <c r="K6" s="152">
        <f t="shared" ref="K6:K33" si="1">D6-H6</f>
        <v>89</v>
      </c>
      <c r="L6" s="152"/>
      <c r="M6" s="93"/>
    </row>
    <row r="7" spans="2:13" s="44" customFormat="1" ht="22.5" customHeight="1">
      <c r="B7" s="52" t="s">
        <v>49</v>
      </c>
      <c r="C7" s="71" t="s">
        <v>54</v>
      </c>
      <c r="D7" s="46">
        <f>SUM(E7:F7)</f>
        <v>4158</v>
      </c>
      <c r="E7" s="112">
        <v>2188</v>
      </c>
      <c r="F7" s="112">
        <v>1970</v>
      </c>
      <c r="G7" s="71" t="s">
        <v>55</v>
      </c>
      <c r="H7" s="46">
        <v>4138</v>
      </c>
      <c r="I7" s="153" t="s">
        <v>54</v>
      </c>
      <c r="J7" s="154"/>
      <c r="K7" s="154">
        <f t="shared" si="1"/>
        <v>20</v>
      </c>
      <c r="L7" s="154"/>
      <c r="M7" s="105"/>
    </row>
    <row r="8" spans="2:13" s="44" customFormat="1" ht="22.5" customHeight="1">
      <c r="B8" s="53" t="s">
        <v>9</v>
      </c>
      <c r="C8" s="48">
        <v>133457</v>
      </c>
      <c r="D8" s="49">
        <f t="shared" ref="D8" si="2">SUM(D9:D33)</f>
        <v>286535</v>
      </c>
      <c r="E8" s="49">
        <v>141417</v>
      </c>
      <c r="F8" s="49">
        <v>145118</v>
      </c>
      <c r="G8" s="48">
        <v>133430</v>
      </c>
      <c r="H8" s="49">
        <v>286466</v>
      </c>
      <c r="I8" s="179">
        <f t="shared" ref="I8:I33" si="3">C8-G8</f>
        <v>27</v>
      </c>
      <c r="J8" s="179"/>
      <c r="K8" s="180">
        <f t="shared" si="1"/>
        <v>69</v>
      </c>
      <c r="L8" s="180"/>
    </row>
    <row r="9" spans="2:13" s="44" customFormat="1" ht="22.5" customHeight="1">
      <c r="B9" s="54" t="s">
        <v>10</v>
      </c>
      <c r="C9" s="110" t="s">
        <v>371</v>
      </c>
      <c r="D9" s="50">
        <f>E9+F9</f>
        <v>7340</v>
      </c>
      <c r="E9" s="110" t="s">
        <v>322</v>
      </c>
      <c r="F9" s="110" t="s">
        <v>323</v>
      </c>
      <c r="G9" s="106">
        <v>3623</v>
      </c>
      <c r="H9" s="50">
        <v>7347</v>
      </c>
      <c r="I9" s="155">
        <f t="shared" si="3"/>
        <v>4</v>
      </c>
      <c r="J9" s="155"/>
      <c r="K9" s="155">
        <f t="shared" si="1"/>
        <v>-7</v>
      </c>
      <c r="L9" s="155"/>
    </row>
    <row r="10" spans="2:13" s="44" customFormat="1" ht="22.5" customHeight="1">
      <c r="B10" s="54" t="s">
        <v>33</v>
      </c>
      <c r="C10" s="110" t="s">
        <v>372</v>
      </c>
      <c r="D10" s="50">
        <f t="shared" ref="D10:D33" si="4">E10+F10</f>
        <v>19337</v>
      </c>
      <c r="E10" s="110" t="s">
        <v>324</v>
      </c>
      <c r="F10" s="110" t="s">
        <v>325</v>
      </c>
      <c r="G10" s="106">
        <v>8022</v>
      </c>
      <c r="H10" s="50">
        <v>19351</v>
      </c>
      <c r="I10" s="155">
        <f t="shared" si="3"/>
        <v>1</v>
      </c>
      <c r="J10" s="155"/>
      <c r="K10" s="155">
        <f t="shared" si="1"/>
        <v>-14</v>
      </c>
      <c r="L10" s="155"/>
    </row>
    <row r="11" spans="2:13" s="44" customFormat="1" ht="22.5" customHeight="1">
      <c r="B11" s="54" t="s">
        <v>11</v>
      </c>
      <c r="C11" s="111" t="s">
        <v>373</v>
      </c>
      <c r="D11" s="50">
        <f t="shared" si="4"/>
        <v>1468</v>
      </c>
      <c r="E11" s="111" t="s">
        <v>326</v>
      </c>
      <c r="F11" s="111" t="s">
        <v>327</v>
      </c>
      <c r="G11" s="107">
        <v>809</v>
      </c>
      <c r="H11" s="50">
        <v>1468</v>
      </c>
      <c r="I11" s="155">
        <f t="shared" si="3"/>
        <v>-2</v>
      </c>
      <c r="J11" s="155"/>
      <c r="K11" s="155">
        <f t="shared" si="1"/>
        <v>0</v>
      </c>
      <c r="L11" s="155"/>
    </row>
    <row r="12" spans="2:13" s="44" customFormat="1" ht="22.5" customHeight="1">
      <c r="B12" s="54" t="s">
        <v>12</v>
      </c>
      <c r="C12" s="110" t="s">
        <v>374</v>
      </c>
      <c r="D12" s="50">
        <f t="shared" si="4"/>
        <v>2592</v>
      </c>
      <c r="E12" s="110" t="s">
        <v>328</v>
      </c>
      <c r="F12" s="110" t="s">
        <v>329</v>
      </c>
      <c r="G12" s="106">
        <v>1227</v>
      </c>
      <c r="H12" s="50">
        <v>2591</v>
      </c>
      <c r="I12" s="155">
        <f t="shared" si="3"/>
        <v>0</v>
      </c>
      <c r="J12" s="155"/>
      <c r="K12" s="155">
        <f t="shared" si="1"/>
        <v>1</v>
      </c>
      <c r="L12" s="155"/>
    </row>
    <row r="13" spans="2:13" s="44" customFormat="1" ht="22.5" customHeight="1">
      <c r="B13" s="54" t="s">
        <v>13</v>
      </c>
      <c r="C13" s="110" t="s">
        <v>379</v>
      </c>
      <c r="D13" s="50">
        <f t="shared" si="4"/>
        <v>16892</v>
      </c>
      <c r="E13" s="110" t="s">
        <v>338</v>
      </c>
      <c r="F13" s="110" t="s">
        <v>339</v>
      </c>
      <c r="G13" s="106">
        <v>7828</v>
      </c>
      <c r="H13" s="50">
        <v>16875</v>
      </c>
      <c r="I13" s="155">
        <f t="shared" si="3"/>
        <v>2</v>
      </c>
      <c r="J13" s="155"/>
      <c r="K13" s="155">
        <f t="shared" si="1"/>
        <v>17</v>
      </c>
      <c r="L13" s="155"/>
    </row>
    <row r="14" spans="2:13" s="44" customFormat="1" ht="22.5" customHeight="1">
      <c r="B14" s="54" t="s">
        <v>32</v>
      </c>
      <c r="C14" s="111" t="s">
        <v>375</v>
      </c>
      <c r="D14" s="50">
        <f t="shared" si="4"/>
        <v>1070</v>
      </c>
      <c r="E14" s="111" t="s">
        <v>330</v>
      </c>
      <c r="F14" s="111" t="s">
        <v>331</v>
      </c>
      <c r="G14" s="107">
        <v>665</v>
      </c>
      <c r="H14" s="50">
        <v>1078</v>
      </c>
      <c r="I14" s="155">
        <f t="shared" si="3"/>
        <v>-7</v>
      </c>
      <c r="J14" s="155"/>
      <c r="K14" s="155">
        <f t="shared" si="1"/>
        <v>-8</v>
      </c>
      <c r="L14" s="155"/>
    </row>
    <row r="15" spans="2:13" s="44" customFormat="1" ht="22.5" customHeight="1">
      <c r="B15" s="54" t="s">
        <v>14</v>
      </c>
      <c r="C15" s="110" t="s">
        <v>380</v>
      </c>
      <c r="D15" s="50">
        <f t="shared" si="4"/>
        <v>3387</v>
      </c>
      <c r="E15" s="110" t="s">
        <v>340</v>
      </c>
      <c r="F15" s="110" t="s">
        <v>341</v>
      </c>
      <c r="G15" s="106">
        <v>1992</v>
      </c>
      <c r="H15" s="50">
        <v>3404</v>
      </c>
      <c r="I15" s="155">
        <f t="shared" si="3"/>
        <v>-18</v>
      </c>
      <c r="J15" s="155"/>
      <c r="K15" s="155">
        <f t="shared" si="1"/>
        <v>-17</v>
      </c>
      <c r="L15" s="155"/>
    </row>
    <row r="16" spans="2:13" s="44" customFormat="1" ht="22.5" customHeight="1">
      <c r="B16" s="54" t="s">
        <v>34</v>
      </c>
      <c r="C16" s="110" t="s">
        <v>376</v>
      </c>
      <c r="D16" s="50">
        <f t="shared" si="4"/>
        <v>3688</v>
      </c>
      <c r="E16" s="110" t="s">
        <v>332</v>
      </c>
      <c r="F16" s="110" t="s">
        <v>333</v>
      </c>
      <c r="G16" s="106">
        <v>1941</v>
      </c>
      <c r="H16" s="50">
        <v>3694</v>
      </c>
      <c r="I16" s="155">
        <f t="shared" si="3"/>
        <v>9</v>
      </c>
      <c r="J16" s="155"/>
      <c r="K16" s="155">
        <f t="shared" si="1"/>
        <v>-6</v>
      </c>
      <c r="L16" s="155"/>
    </row>
    <row r="17" spans="2:12" s="44" customFormat="1" ht="22.5" customHeight="1">
      <c r="B17" s="54" t="s">
        <v>15</v>
      </c>
      <c r="C17" s="110" t="s">
        <v>377</v>
      </c>
      <c r="D17" s="50">
        <f t="shared" si="4"/>
        <v>2449</v>
      </c>
      <c r="E17" s="110" t="s">
        <v>334</v>
      </c>
      <c r="F17" s="110" t="s">
        <v>335</v>
      </c>
      <c r="G17" s="106">
        <v>1442</v>
      </c>
      <c r="H17" s="50">
        <v>2452</v>
      </c>
      <c r="I17" s="155">
        <f t="shared" si="3"/>
        <v>0</v>
      </c>
      <c r="J17" s="155"/>
      <c r="K17" s="155">
        <f t="shared" si="1"/>
        <v>-3</v>
      </c>
      <c r="L17" s="155"/>
    </row>
    <row r="18" spans="2:12" s="44" customFormat="1" ht="22.5" customHeight="1">
      <c r="B18" s="54" t="s">
        <v>16</v>
      </c>
      <c r="C18" s="111" t="s">
        <v>378</v>
      </c>
      <c r="D18" s="50">
        <f t="shared" si="4"/>
        <v>986</v>
      </c>
      <c r="E18" s="111" t="s">
        <v>336</v>
      </c>
      <c r="F18" s="111" t="s">
        <v>337</v>
      </c>
      <c r="G18" s="107">
        <v>636</v>
      </c>
      <c r="H18" s="50">
        <v>984</v>
      </c>
      <c r="I18" s="155">
        <f t="shared" si="3"/>
        <v>3</v>
      </c>
      <c r="J18" s="155"/>
      <c r="K18" s="155">
        <f t="shared" si="1"/>
        <v>2</v>
      </c>
      <c r="L18" s="155"/>
    </row>
    <row r="19" spans="2:12" s="44" customFormat="1" ht="22.5" customHeight="1">
      <c r="B19" s="54" t="s">
        <v>17</v>
      </c>
      <c r="C19" s="110" t="s">
        <v>385</v>
      </c>
      <c r="D19" s="50">
        <f t="shared" si="4"/>
        <v>9027</v>
      </c>
      <c r="E19" s="110" t="s">
        <v>350</v>
      </c>
      <c r="F19" s="110" t="s">
        <v>351</v>
      </c>
      <c r="G19" s="106">
        <v>4136</v>
      </c>
      <c r="H19" s="50">
        <v>9011</v>
      </c>
      <c r="I19" s="155">
        <f t="shared" si="3"/>
        <v>-6</v>
      </c>
      <c r="J19" s="155"/>
      <c r="K19" s="155">
        <f t="shared" si="1"/>
        <v>16</v>
      </c>
      <c r="L19" s="155"/>
    </row>
    <row r="20" spans="2:12" s="44" customFormat="1" ht="22.5" customHeight="1">
      <c r="B20" s="54" t="s">
        <v>35</v>
      </c>
      <c r="C20" s="110" t="s">
        <v>381</v>
      </c>
      <c r="D20" s="50">
        <f t="shared" si="4"/>
        <v>3547</v>
      </c>
      <c r="E20" s="110" t="s">
        <v>342</v>
      </c>
      <c r="F20" s="110" t="s">
        <v>343</v>
      </c>
      <c r="G20" s="106">
        <v>2396</v>
      </c>
      <c r="H20" s="50">
        <v>3556</v>
      </c>
      <c r="I20" s="155">
        <f t="shared" si="3"/>
        <v>-6</v>
      </c>
      <c r="J20" s="155"/>
      <c r="K20" s="155">
        <f t="shared" si="1"/>
        <v>-9</v>
      </c>
      <c r="L20" s="155"/>
    </row>
    <row r="21" spans="2:12" s="44" customFormat="1" ht="22.5" customHeight="1">
      <c r="B21" s="54" t="s">
        <v>18</v>
      </c>
      <c r="C21" s="110" t="s">
        <v>382</v>
      </c>
      <c r="D21" s="50">
        <f t="shared" si="4"/>
        <v>2582</v>
      </c>
      <c r="E21" s="110" t="s">
        <v>344</v>
      </c>
      <c r="F21" s="110" t="s">
        <v>345</v>
      </c>
      <c r="G21" s="106">
        <v>1586</v>
      </c>
      <c r="H21" s="50">
        <v>2601</v>
      </c>
      <c r="I21" s="155">
        <f t="shared" si="3"/>
        <v>-13</v>
      </c>
      <c r="J21" s="155"/>
      <c r="K21" s="155">
        <f t="shared" si="1"/>
        <v>-19</v>
      </c>
      <c r="L21" s="155"/>
    </row>
    <row r="22" spans="2:12" s="44" customFormat="1" ht="22.5" customHeight="1">
      <c r="B22" s="54" t="s">
        <v>19</v>
      </c>
      <c r="C22" s="110" t="s">
        <v>383</v>
      </c>
      <c r="D22" s="50">
        <f t="shared" si="4"/>
        <v>5130</v>
      </c>
      <c r="E22" s="110" t="s">
        <v>346</v>
      </c>
      <c r="F22" s="110" t="s">
        <v>347</v>
      </c>
      <c r="G22" s="106">
        <v>2302</v>
      </c>
      <c r="H22" s="50">
        <v>5027</v>
      </c>
      <c r="I22" s="155">
        <f t="shared" si="3"/>
        <v>44</v>
      </c>
      <c r="J22" s="155"/>
      <c r="K22" s="155">
        <f t="shared" si="1"/>
        <v>103</v>
      </c>
      <c r="L22" s="155"/>
    </row>
    <row r="23" spans="2:12" s="44" customFormat="1" ht="22.5" customHeight="1">
      <c r="B23" s="54" t="s">
        <v>20</v>
      </c>
      <c r="C23" s="110" t="s">
        <v>384</v>
      </c>
      <c r="D23" s="50">
        <f t="shared" si="4"/>
        <v>8483</v>
      </c>
      <c r="E23" s="110" t="s">
        <v>348</v>
      </c>
      <c r="F23" s="110" t="s">
        <v>349</v>
      </c>
      <c r="G23" s="106">
        <v>4230</v>
      </c>
      <c r="H23" s="50">
        <v>8456</v>
      </c>
      <c r="I23" s="155">
        <f t="shared" si="3"/>
        <v>12</v>
      </c>
      <c r="J23" s="155"/>
      <c r="K23" s="155">
        <f t="shared" si="1"/>
        <v>27</v>
      </c>
      <c r="L23" s="155"/>
    </row>
    <row r="24" spans="2:12" s="44" customFormat="1" ht="22.5" customHeight="1">
      <c r="B24" s="54" t="s">
        <v>21</v>
      </c>
      <c r="C24" s="110" t="s">
        <v>386</v>
      </c>
      <c r="D24" s="50">
        <f t="shared" si="4"/>
        <v>11136</v>
      </c>
      <c r="E24" s="110" t="s">
        <v>352</v>
      </c>
      <c r="F24" s="110" t="s">
        <v>353</v>
      </c>
      <c r="G24" s="106">
        <v>6126</v>
      </c>
      <c r="H24" s="50">
        <v>11152</v>
      </c>
      <c r="I24" s="155">
        <f t="shared" si="3"/>
        <v>-11</v>
      </c>
      <c r="J24" s="155"/>
      <c r="K24" s="155">
        <f t="shared" si="1"/>
        <v>-16</v>
      </c>
      <c r="L24" s="155"/>
    </row>
    <row r="25" spans="2:12" s="44" customFormat="1" ht="22.5" customHeight="1">
      <c r="B25" s="54" t="s">
        <v>22</v>
      </c>
      <c r="C25" s="110" t="s">
        <v>387</v>
      </c>
      <c r="D25" s="50">
        <f t="shared" si="4"/>
        <v>14303</v>
      </c>
      <c r="E25" s="110" t="s">
        <v>354</v>
      </c>
      <c r="F25" s="110" t="s">
        <v>355</v>
      </c>
      <c r="G25" s="106">
        <v>6390</v>
      </c>
      <c r="H25" s="50">
        <v>14301</v>
      </c>
      <c r="I25" s="155">
        <f t="shared" si="3"/>
        <v>-6</v>
      </c>
      <c r="J25" s="155"/>
      <c r="K25" s="155">
        <f t="shared" si="1"/>
        <v>2</v>
      </c>
      <c r="L25" s="155"/>
    </row>
    <row r="26" spans="2:12" s="44" customFormat="1" ht="22.5" customHeight="1">
      <c r="B26" s="54" t="s">
        <v>23</v>
      </c>
      <c r="C26" s="110" t="s">
        <v>388</v>
      </c>
      <c r="D26" s="50">
        <f t="shared" si="4"/>
        <v>20244</v>
      </c>
      <c r="E26" s="110" t="s">
        <v>356</v>
      </c>
      <c r="F26" s="110" t="s">
        <v>357</v>
      </c>
      <c r="G26" s="106">
        <v>9035</v>
      </c>
      <c r="H26" s="50">
        <v>20334</v>
      </c>
      <c r="I26" s="155">
        <f t="shared" si="3"/>
        <v>-25</v>
      </c>
      <c r="J26" s="155"/>
      <c r="K26" s="155">
        <f t="shared" si="1"/>
        <v>-90</v>
      </c>
      <c r="L26" s="155"/>
    </row>
    <row r="27" spans="2:12" s="44" customFormat="1" ht="22.5" customHeight="1">
      <c r="B27" s="54" t="s">
        <v>24</v>
      </c>
      <c r="C27" s="110" t="s">
        <v>389</v>
      </c>
      <c r="D27" s="50">
        <f t="shared" si="4"/>
        <v>4288</v>
      </c>
      <c r="E27" s="110" t="s">
        <v>358</v>
      </c>
      <c r="F27" s="110" t="s">
        <v>359</v>
      </c>
      <c r="G27" s="106">
        <v>1948</v>
      </c>
      <c r="H27" s="50">
        <v>4289</v>
      </c>
      <c r="I27" s="155">
        <f t="shared" si="3"/>
        <v>-5</v>
      </c>
      <c r="J27" s="155"/>
      <c r="K27" s="155">
        <f t="shared" si="1"/>
        <v>-1</v>
      </c>
      <c r="L27" s="155"/>
    </row>
    <row r="28" spans="2:12" s="44" customFormat="1" ht="22.5" customHeight="1">
      <c r="B28" s="54" t="s">
        <v>25</v>
      </c>
      <c r="C28" s="110" t="s">
        <v>390</v>
      </c>
      <c r="D28" s="50">
        <f t="shared" si="4"/>
        <v>11927</v>
      </c>
      <c r="E28" s="110" t="s">
        <v>360</v>
      </c>
      <c r="F28" s="110" t="s">
        <v>361</v>
      </c>
      <c r="G28" s="106">
        <v>7818</v>
      </c>
      <c r="H28" s="50">
        <v>11951</v>
      </c>
      <c r="I28" s="155">
        <f t="shared" si="3"/>
        <v>1</v>
      </c>
      <c r="J28" s="155"/>
      <c r="K28" s="155">
        <f t="shared" si="1"/>
        <v>-24</v>
      </c>
      <c r="L28" s="155"/>
    </row>
    <row r="29" spans="2:12" s="44" customFormat="1" ht="22.5" customHeight="1">
      <c r="B29" s="54" t="s">
        <v>26</v>
      </c>
      <c r="C29" s="110" t="s">
        <v>391</v>
      </c>
      <c r="D29" s="50">
        <f t="shared" si="4"/>
        <v>4350</v>
      </c>
      <c r="E29" s="110" t="s">
        <v>362</v>
      </c>
      <c r="F29" s="110" t="s">
        <v>363</v>
      </c>
      <c r="G29" s="106">
        <v>2723</v>
      </c>
      <c r="H29" s="50">
        <v>4368</v>
      </c>
      <c r="I29" s="155">
        <f t="shared" si="3"/>
        <v>-21</v>
      </c>
      <c r="J29" s="155"/>
      <c r="K29" s="155">
        <f t="shared" si="1"/>
        <v>-18</v>
      </c>
      <c r="L29" s="155"/>
    </row>
    <row r="30" spans="2:12" s="44" customFormat="1" ht="22.5" customHeight="1">
      <c r="B30" s="54" t="s">
        <v>27</v>
      </c>
      <c r="C30" s="110" t="s">
        <v>392</v>
      </c>
      <c r="D30" s="50">
        <f t="shared" si="4"/>
        <v>33903</v>
      </c>
      <c r="E30" s="110" t="s">
        <v>364</v>
      </c>
      <c r="F30" s="110" t="s">
        <v>365</v>
      </c>
      <c r="G30" s="106">
        <v>15064</v>
      </c>
      <c r="H30" s="50">
        <v>33927</v>
      </c>
      <c r="I30" s="155">
        <f t="shared" si="3"/>
        <v>5</v>
      </c>
      <c r="J30" s="155"/>
      <c r="K30" s="155">
        <f t="shared" si="1"/>
        <v>-24</v>
      </c>
      <c r="L30" s="155"/>
    </row>
    <row r="31" spans="2:12" s="44" customFormat="1" ht="22.5" customHeight="1">
      <c r="B31" s="54" t="s">
        <v>28</v>
      </c>
      <c r="C31" s="110" t="s">
        <v>393</v>
      </c>
      <c r="D31" s="50">
        <f t="shared" si="4"/>
        <v>47986</v>
      </c>
      <c r="E31" s="110" t="s">
        <v>366</v>
      </c>
      <c r="F31" s="110" t="s">
        <v>367</v>
      </c>
      <c r="G31" s="106">
        <v>20009</v>
      </c>
      <c r="H31" s="50">
        <v>47894</v>
      </c>
      <c r="I31" s="162">
        <f t="shared" si="3"/>
        <v>41</v>
      </c>
      <c r="J31" s="162"/>
      <c r="K31" s="155">
        <f t="shared" si="1"/>
        <v>92</v>
      </c>
      <c r="L31" s="155"/>
    </row>
    <row r="32" spans="2:12" s="44" customFormat="1" ht="22.5" customHeight="1">
      <c r="B32" s="54" t="s">
        <v>29</v>
      </c>
      <c r="C32" s="110" t="s">
        <v>394</v>
      </c>
      <c r="D32" s="50">
        <f t="shared" si="4"/>
        <v>25526</v>
      </c>
      <c r="E32" s="110" t="s">
        <v>368</v>
      </c>
      <c r="F32" s="110" t="s">
        <v>369</v>
      </c>
      <c r="G32" s="106">
        <v>10846</v>
      </c>
      <c r="H32" s="50">
        <v>25440</v>
      </c>
      <c r="I32" s="155">
        <f t="shared" si="3"/>
        <v>31</v>
      </c>
      <c r="J32" s="155"/>
      <c r="K32" s="155">
        <f t="shared" si="1"/>
        <v>86</v>
      </c>
      <c r="L32" s="155"/>
    </row>
    <row r="33" spans="2:14" s="44" customFormat="1" ht="22.5" customHeight="1">
      <c r="B33" s="54" t="s">
        <v>30</v>
      </c>
      <c r="C33" s="110" t="s">
        <v>395</v>
      </c>
      <c r="D33" s="50">
        <f t="shared" si="4"/>
        <v>24894</v>
      </c>
      <c r="E33" s="110" t="s">
        <v>370</v>
      </c>
      <c r="F33" s="110" t="s">
        <v>368</v>
      </c>
      <c r="G33" s="106">
        <v>10636</v>
      </c>
      <c r="H33" s="50">
        <v>24915</v>
      </c>
      <c r="I33" s="155">
        <f t="shared" si="3"/>
        <v>-6</v>
      </c>
      <c r="J33" s="155"/>
      <c r="K33" s="155">
        <f t="shared" si="1"/>
        <v>-21</v>
      </c>
      <c r="L33" s="155"/>
    </row>
    <row r="34" spans="2:14" s="44" customFormat="1" ht="91.5" customHeight="1">
      <c r="B34" s="163" t="s">
        <v>309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1205</v>
      </c>
      <c r="C38" s="114">
        <v>1205</v>
      </c>
      <c r="D38" s="17" t="s">
        <v>36</v>
      </c>
      <c r="E38" s="17">
        <v>340</v>
      </c>
      <c r="F38" s="18" t="s">
        <v>37</v>
      </c>
      <c r="G38" s="17">
        <v>865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162</v>
      </c>
    </row>
    <row r="39" spans="2:14" s="3" customFormat="1" ht="30" customHeight="1">
      <c r="B39" s="23" t="str">
        <f>"◎ 관외전출 : "&amp;E39+G39</f>
        <v>◎ 관외전출 : 1043</v>
      </c>
      <c r="C39" s="26">
        <v>1043</v>
      </c>
      <c r="D39" s="25" t="s">
        <v>36</v>
      </c>
      <c r="E39" s="25">
        <v>266</v>
      </c>
      <c r="F39" s="26" t="s">
        <v>37</v>
      </c>
      <c r="G39" s="25">
        <v>777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128</v>
      </c>
      <c r="C40" s="31"/>
      <c r="D40" s="32" t="s">
        <v>41</v>
      </c>
      <c r="E40" s="32">
        <v>113</v>
      </c>
      <c r="F40" s="33" t="s">
        <v>45</v>
      </c>
      <c r="G40" s="32">
        <v>14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93</v>
      </c>
    </row>
    <row r="41" spans="2:14" s="3" customFormat="1" ht="30" customHeight="1" thickBot="1">
      <c r="B41" s="37" t="str">
        <f>"◎ 사망,말소,국외,기타 : "&amp;E41+G41+I41+K41</f>
        <v>◎ 사망,말소,국외,기타 : 221</v>
      </c>
      <c r="C41" s="38"/>
      <c r="D41" s="39" t="s">
        <v>42</v>
      </c>
      <c r="E41" s="39">
        <v>219</v>
      </c>
      <c r="F41" s="40" t="s">
        <v>43</v>
      </c>
      <c r="G41" s="39">
        <v>2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83" t="str">
        <f>"   ○ 65세이상 :      "&amp;" "&amp;E42+G42</f>
        <v xml:space="preserve">   ○ 65세이상 :       55617</v>
      </c>
      <c r="C42" s="184"/>
      <c r="D42" s="57" t="s">
        <v>52</v>
      </c>
      <c r="E42" s="58">
        <v>24004</v>
      </c>
      <c r="F42" s="57" t="s">
        <v>44</v>
      </c>
      <c r="G42" s="58">
        <v>31613</v>
      </c>
      <c r="H42" s="59"/>
      <c r="I42" s="10"/>
      <c r="J42" s="169" t="s">
        <v>396</v>
      </c>
      <c r="K42" s="169"/>
      <c r="L42" s="170"/>
      <c r="N42" s="104"/>
    </row>
    <row r="43" spans="2:14" s="3" customFormat="1" ht="21" customHeight="1">
      <c r="B43" s="55" t="s">
        <v>56</v>
      </c>
      <c r="C43" s="91"/>
      <c r="D43" s="108">
        <v>597</v>
      </c>
      <c r="G43" s="8"/>
      <c r="J43" s="173" t="s">
        <v>397</v>
      </c>
      <c r="K43" s="173"/>
      <c r="L43" s="174"/>
      <c r="N43" s="104"/>
    </row>
    <row r="44" spans="2:14" s="3" customFormat="1" ht="21" customHeight="1" thickBot="1">
      <c r="B44" s="60" t="s">
        <v>57</v>
      </c>
      <c r="C44" s="92"/>
      <c r="D44" s="109">
        <v>411</v>
      </c>
      <c r="E44" s="61"/>
      <c r="F44" s="61"/>
      <c r="G44" s="62"/>
      <c r="H44" s="61"/>
      <c r="I44" s="61"/>
      <c r="J44" s="175" t="s">
        <v>398</v>
      </c>
      <c r="K44" s="175"/>
      <c r="L44" s="176"/>
      <c r="N44" s="104"/>
    </row>
    <row r="45" spans="2:14">
      <c r="L45" s="77"/>
    </row>
  </sheetData>
  <mergeCells count="75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B42:C42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203" priority="1" operator="lessThan">
      <formula>0</formula>
    </cfRule>
    <cfRule type="cellIs" dxfId="202" priority="4" operator="greaterThan">
      <formula>0</formula>
    </cfRule>
  </conditionalFormatting>
  <conditionalFormatting sqref="K6:L33">
    <cfRule type="cellIs" dxfId="201" priority="2" operator="lessThan">
      <formula>0</formula>
    </cfRule>
  </conditionalFormatting>
  <pageMargins left="0.7" right="0.7" top="0.75" bottom="0.75" header="0.3" footer="0.3"/>
  <pageSetup paperSize="9" scale="4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N45"/>
  <sheetViews>
    <sheetView view="pageBreakPreview" zoomScale="60" zoomScaleNormal="70" workbookViewId="0">
      <selection activeCell="H25" sqref="H25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8" width="13.6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318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133430</v>
      </c>
      <c r="D6" s="45">
        <f t="shared" ref="D6:F6" si="0">SUM(D7:D8)</f>
        <v>290604</v>
      </c>
      <c r="E6" s="45">
        <f t="shared" si="0"/>
        <v>143559</v>
      </c>
      <c r="F6" s="45">
        <f t="shared" si="0"/>
        <v>147045</v>
      </c>
      <c r="G6" s="72">
        <f>G8</f>
        <v>133206</v>
      </c>
      <c r="H6" s="72">
        <f>H7+H8</f>
        <v>290726</v>
      </c>
      <c r="I6" s="152">
        <f>C6-G6</f>
        <v>224</v>
      </c>
      <c r="J6" s="152"/>
      <c r="K6" s="152">
        <f t="shared" ref="K6:K33" si="1">D6-H6</f>
        <v>-122</v>
      </c>
      <c r="L6" s="152"/>
      <c r="M6" s="93"/>
    </row>
    <row r="7" spans="2:13" s="44" customFormat="1" ht="22.5" customHeight="1">
      <c r="B7" s="52" t="s">
        <v>49</v>
      </c>
      <c r="C7" s="71" t="s">
        <v>54</v>
      </c>
      <c r="D7" s="46">
        <f>SUM(E7:F7)</f>
        <v>4138</v>
      </c>
      <c r="E7" s="112">
        <v>2167</v>
      </c>
      <c r="F7" s="112">
        <v>1971</v>
      </c>
      <c r="G7" s="71" t="s">
        <v>54</v>
      </c>
      <c r="H7" s="46">
        <v>4355</v>
      </c>
      <c r="I7" s="153" t="s">
        <v>54</v>
      </c>
      <c r="J7" s="154"/>
      <c r="K7" s="154">
        <f t="shared" si="1"/>
        <v>-217</v>
      </c>
      <c r="L7" s="154"/>
      <c r="M7" s="105"/>
    </row>
    <row r="8" spans="2:13" s="44" customFormat="1" ht="22.5" customHeight="1">
      <c r="B8" s="53" t="s">
        <v>9</v>
      </c>
      <c r="C8" s="48">
        <f>SUM(C9:C33)</f>
        <v>133430</v>
      </c>
      <c r="D8" s="49">
        <f t="shared" ref="D8:F8" si="2">SUM(D9:D33)</f>
        <v>286466</v>
      </c>
      <c r="E8" s="49">
        <f>SUM(E9:E33)</f>
        <v>141392</v>
      </c>
      <c r="F8" s="49">
        <f t="shared" si="2"/>
        <v>145074</v>
      </c>
      <c r="G8" s="48">
        <f>SUM(G9:G33)</f>
        <v>133206</v>
      </c>
      <c r="H8" s="49">
        <v>286371</v>
      </c>
      <c r="I8" s="179">
        <f t="shared" ref="I8:I33" si="3">C8-G8</f>
        <v>224</v>
      </c>
      <c r="J8" s="179"/>
      <c r="K8" s="180">
        <f t="shared" si="1"/>
        <v>95</v>
      </c>
      <c r="L8" s="180"/>
    </row>
    <row r="9" spans="2:13" s="44" customFormat="1" ht="22.5" customHeight="1">
      <c r="B9" s="54" t="s">
        <v>10</v>
      </c>
      <c r="C9" s="110">
        <v>3623</v>
      </c>
      <c r="D9" s="50">
        <f>E9+F9</f>
        <v>7347</v>
      </c>
      <c r="E9" s="110">
        <v>3684</v>
      </c>
      <c r="F9" s="110">
        <v>3663</v>
      </c>
      <c r="G9" s="106">
        <v>3622</v>
      </c>
      <c r="H9" s="50">
        <v>7374</v>
      </c>
      <c r="I9" s="155">
        <f t="shared" si="3"/>
        <v>1</v>
      </c>
      <c r="J9" s="155"/>
      <c r="K9" s="155">
        <f t="shared" si="1"/>
        <v>-27</v>
      </c>
      <c r="L9" s="155"/>
    </row>
    <row r="10" spans="2:13" s="44" customFormat="1" ht="22.5" customHeight="1">
      <c r="B10" s="54" t="s">
        <v>33</v>
      </c>
      <c r="C10" s="110">
        <v>8022</v>
      </c>
      <c r="D10" s="50">
        <f t="shared" ref="D10:D33" si="4">E10+F10</f>
        <v>19351</v>
      </c>
      <c r="E10" s="110">
        <v>9587</v>
      </c>
      <c r="F10" s="110">
        <v>9764</v>
      </c>
      <c r="G10" s="106">
        <v>8013</v>
      </c>
      <c r="H10" s="50">
        <v>19347</v>
      </c>
      <c r="I10" s="155">
        <f t="shared" si="3"/>
        <v>9</v>
      </c>
      <c r="J10" s="155"/>
      <c r="K10" s="155">
        <f t="shared" si="1"/>
        <v>4</v>
      </c>
      <c r="L10" s="155"/>
    </row>
    <row r="11" spans="2:13" s="44" customFormat="1" ht="22.5" customHeight="1">
      <c r="B11" s="54" t="s">
        <v>11</v>
      </c>
      <c r="C11" s="111">
        <v>809</v>
      </c>
      <c r="D11" s="50">
        <f t="shared" si="4"/>
        <v>1468</v>
      </c>
      <c r="E11" s="111">
        <v>791</v>
      </c>
      <c r="F11" s="111">
        <v>677</v>
      </c>
      <c r="G11" s="107">
        <v>801</v>
      </c>
      <c r="H11" s="50">
        <v>1458</v>
      </c>
      <c r="I11" s="155">
        <f t="shared" si="3"/>
        <v>8</v>
      </c>
      <c r="J11" s="155"/>
      <c r="K11" s="155">
        <f t="shared" si="1"/>
        <v>10</v>
      </c>
      <c r="L11" s="155"/>
    </row>
    <row r="12" spans="2:13" s="44" customFormat="1" ht="22.5" customHeight="1">
      <c r="B12" s="54" t="s">
        <v>12</v>
      </c>
      <c r="C12" s="110">
        <v>1227</v>
      </c>
      <c r="D12" s="50">
        <f t="shared" si="4"/>
        <v>2591</v>
      </c>
      <c r="E12" s="110">
        <v>1339</v>
      </c>
      <c r="F12" s="110">
        <v>1252</v>
      </c>
      <c r="G12" s="106">
        <v>1219</v>
      </c>
      <c r="H12" s="50">
        <v>2597</v>
      </c>
      <c r="I12" s="155">
        <f t="shared" si="3"/>
        <v>8</v>
      </c>
      <c r="J12" s="155"/>
      <c r="K12" s="155">
        <f t="shared" si="1"/>
        <v>-6</v>
      </c>
      <c r="L12" s="155"/>
    </row>
    <row r="13" spans="2:13" s="44" customFormat="1" ht="22.5" customHeight="1">
      <c r="B13" s="54" t="s">
        <v>13</v>
      </c>
      <c r="C13" s="110">
        <v>7828</v>
      </c>
      <c r="D13" s="50">
        <f t="shared" si="4"/>
        <v>16875</v>
      </c>
      <c r="E13" s="110">
        <v>8416</v>
      </c>
      <c r="F13" s="110">
        <v>8459</v>
      </c>
      <c r="G13" s="106">
        <v>7814</v>
      </c>
      <c r="H13" s="50">
        <v>16886</v>
      </c>
      <c r="I13" s="155">
        <f t="shared" si="3"/>
        <v>14</v>
      </c>
      <c r="J13" s="155"/>
      <c r="K13" s="155">
        <f t="shared" si="1"/>
        <v>-11</v>
      </c>
      <c r="L13" s="155"/>
    </row>
    <row r="14" spans="2:13" s="44" customFormat="1" ht="22.5" customHeight="1">
      <c r="B14" s="54" t="s">
        <v>32</v>
      </c>
      <c r="C14" s="111">
        <v>665</v>
      </c>
      <c r="D14" s="50">
        <f t="shared" si="4"/>
        <v>1078</v>
      </c>
      <c r="E14" s="111">
        <v>584</v>
      </c>
      <c r="F14" s="111">
        <v>494</v>
      </c>
      <c r="G14" s="107">
        <v>663</v>
      </c>
      <c r="H14" s="50">
        <v>1081</v>
      </c>
      <c r="I14" s="155">
        <f t="shared" si="3"/>
        <v>2</v>
      </c>
      <c r="J14" s="155"/>
      <c r="K14" s="155">
        <f t="shared" si="1"/>
        <v>-3</v>
      </c>
      <c r="L14" s="155"/>
    </row>
    <row r="15" spans="2:13" s="44" customFormat="1" ht="22.5" customHeight="1">
      <c r="B15" s="54" t="s">
        <v>14</v>
      </c>
      <c r="C15" s="110">
        <v>1992</v>
      </c>
      <c r="D15" s="50">
        <f t="shared" si="4"/>
        <v>3404</v>
      </c>
      <c r="E15" s="110">
        <v>1808</v>
      </c>
      <c r="F15" s="110">
        <v>1596</v>
      </c>
      <c r="G15" s="106">
        <v>1989</v>
      </c>
      <c r="H15" s="50">
        <v>3418</v>
      </c>
      <c r="I15" s="155">
        <f t="shared" si="3"/>
        <v>3</v>
      </c>
      <c r="J15" s="155"/>
      <c r="K15" s="155">
        <f t="shared" si="1"/>
        <v>-14</v>
      </c>
      <c r="L15" s="155"/>
    </row>
    <row r="16" spans="2:13" s="44" customFormat="1" ht="22.5" customHeight="1">
      <c r="B16" s="54" t="s">
        <v>34</v>
      </c>
      <c r="C16" s="110">
        <v>1941</v>
      </c>
      <c r="D16" s="50">
        <f t="shared" si="4"/>
        <v>3694</v>
      </c>
      <c r="E16" s="110">
        <v>1903</v>
      </c>
      <c r="F16" s="110">
        <v>1791</v>
      </c>
      <c r="G16" s="106">
        <v>1941</v>
      </c>
      <c r="H16" s="50">
        <v>3702</v>
      </c>
      <c r="I16" s="155">
        <f t="shared" si="3"/>
        <v>0</v>
      </c>
      <c r="J16" s="155"/>
      <c r="K16" s="155">
        <f t="shared" si="1"/>
        <v>-8</v>
      </c>
      <c r="L16" s="155"/>
    </row>
    <row r="17" spans="2:12" s="44" customFormat="1" ht="22.5" customHeight="1">
      <c r="B17" s="54" t="s">
        <v>15</v>
      </c>
      <c r="C17" s="110">
        <v>1442</v>
      </c>
      <c r="D17" s="50">
        <f t="shared" si="4"/>
        <v>2452</v>
      </c>
      <c r="E17" s="110">
        <v>1222</v>
      </c>
      <c r="F17" s="110">
        <v>1230</v>
      </c>
      <c r="G17" s="106">
        <v>1442</v>
      </c>
      <c r="H17" s="50">
        <v>2454</v>
      </c>
      <c r="I17" s="155">
        <f t="shared" si="3"/>
        <v>0</v>
      </c>
      <c r="J17" s="155"/>
      <c r="K17" s="155">
        <f t="shared" si="1"/>
        <v>-2</v>
      </c>
      <c r="L17" s="155"/>
    </row>
    <row r="18" spans="2:12" s="44" customFormat="1" ht="22.5" customHeight="1">
      <c r="B18" s="54" t="s">
        <v>16</v>
      </c>
      <c r="C18" s="111">
        <v>636</v>
      </c>
      <c r="D18" s="50">
        <f t="shared" si="4"/>
        <v>984</v>
      </c>
      <c r="E18" s="111">
        <v>547</v>
      </c>
      <c r="F18" s="111">
        <v>437</v>
      </c>
      <c r="G18" s="107">
        <v>635</v>
      </c>
      <c r="H18" s="50">
        <v>979</v>
      </c>
      <c r="I18" s="155">
        <f t="shared" si="3"/>
        <v>1</v>
      </c>
      <c r="J18" s="155"/>
      <c r="K18" s="155">
        <f t="shared" si="1"/>
        <v>5</v>
      </c>
      <c r="L18" s="155"/>
    </row>
    <row r="19" spans="2:12" s="44" customFormat="1" ht="22.5" customHeight="1">
      <c r="B19" s="54" t="s">
        <v>17</v>
      </c>
      <c r="C19" s="110">
        <v>4136</v>
      </c>
      <c r="D19" s="50">
        <f t="shared" si="4"/>
        <v>9011</v>
      </c>
      <c r="E19" s="110">
        <v>4417</v>
      </c>
      <c r="F19" s="110">
        <v>4594</v>
      </c>
      <c r="G19" s="106">
        <v>4141</v>
      </c>
      <c r="H19" s="50">
        <v>9024</v>
      </c>
      <c r="I19" s="155">
        <f t="shared" si="3"/>
        <v>-5</v>
      </c>
      <c r="J19" s="155"/>
      <c r="K19" s="155">
        <f t="shared" si="1"/>
        <v>-13</v>
      </c>
      <c r="L19" s="155"/>
    </row>
    <row r="20" spans="2:12" s="44" customFormat="1" ht="22.5" customHeight="1">
      <c r="B20" s="54" t="s">
        <v>35</v>
      </c>
      <c r="C20" s="110">
        <v>2396</v>
      </c>
      <c r="D20" s="50">
        <f t="shared" si="4"/>
        <v>3556</v>
      </c>
      <c r="E20" s="110">
        <v>1846</v>
      </c>
      <c r="F20" s="110">
        <v>1710</v>
      </c>
      <c r="G20" s="106">
        <v>2390</v>
      </c>
      <c r="H20" s="50">
        <v>3557</v>
      </c>
      <c r="I20" s="155">
        <f t="shared" si="3"/>
        <v>6</v>
      </c>
      <c r="J20" s="155"/>
      <c r="K20" s="155">
        <f t="shared" si="1"/>
        <v>-1</v>
      </c>
      <c r="L20" s="155"/>
    </row>
    <row r="21" spans="2:12" s="44" customFormat="1" ht="22.5" customHeight="1">
      <c r="B21" s="54" t="s">
        <v>18</v>
      </c>
      <c r="C21" s="110">
        <v>1586</v>
      </c>
      <c r="D21" s="50">
        <f t="shared" si="4"/>
        <v>2601</v>
      </c>
      <c r="E21" s="110">
        <v>1274</v>
      </c>
      <c r="F21" s="110">
        <v>1327</v>
      </c>
      <c r="G21" s="106">
        <v>1579</v>
      </c>
      <c r="H21" s="50">
        <v>2598</v>
      </c>
      <c r="I21" s="155">
        <f t="shared" si="3"/>
        <v>7</v>
      </c>
      <c r="J21" s="155"/>
      <c r="K21" s="155">
        <f t="shared" si="1"/>
        <v>3</v>
      </c>
      <c r="L21" s="155"/>
    </row>
    <row r="22" spans="2:12" s="44" customFormat="1" ht="22.5" customHeight="1">
      <c r="B22" s="54" t="s">
        <v>19</v>
      </c>
      <c r="C22" s="110">
        <v>2302</v>
      </c>
      <c r="D22" s="50">
        <f t="shared" si="4"/>
        <v>5027</v>
      </c>
      <c r="E22" s="110">
        <v>2425</v>
      </c>
      <c r="F22" s="110">
        <v>2602</v>
      </c>
      <c r="G22" s="106">
        <v>2227</v>
      </c>
      <c r="H22" s="50">
        <v>4847</v>
      </c>
      <c r="I22" s="155">
        <f t="shared" si="3"/>
        <v>75</v>
      </c>
      <c r="J22" s="155"/>
      <c r="K22" s="155">
        <f t="shared" si="1"/>
        <v>180</v>
      </c>
      <c r="L22" s="155"/>
    </row>
    <row r="23" spans="2:12" s="44" customFormat="1" ht="22.5" customHeight="1">
      <c r="B23" s="54" t="s">
        <v>20</v>
      </c>
      <c r="C23" s="110">
        <v>4230</v>
      </c>
      <c r="D23" s="50">
        <f t="shared" si="4"/>
        <v>8456</v>
      </c>
      <c r="E23" s="110">
        <v>4244</v>
      </c>
      <c r="F23" s="110">
        <v>4212</v>
      </c>
      <c r="G23" s="106">
        <v>4211</v>
      </c>
      <c r="H23" s="50">
        <v>8457</v>
      </c>
      <c r="I23" s="155">
        <f t="shared" si="3"/>
        <v>19</v>
      </c>
      <c r="J23" s="155"/>
      <c r="K23" s="155">
        <f t="shared" si="1"/>
        <v>-1</v>
      </c>
      <c r="L23" s="155"/>
    </row>
    <row r="24" spans="2:12" s="44" customFormat="1" ht="22.5" customHeight="1">
      <c r="B24" s="54" t="s">
        <v>21</v>
      </c>
      <c r="C24" s="110">
        <v>6126</v>
      </c>
      <c r="D24" s="50">
        <f t="shared" si="4"/>
        <v>11152</v>
      </c>
      <c r="E24" s="110">
        <v>5553</v>
      </c>
      <c r="F24" s="110">
        <v>5599</v>
      </c>
      <c r="G24" s="106">
        <v>6135</v>
      </c>
      <c r="H24" s="50">
        <v>11196</v>
      </c>
      <c r="I24" s="155">
        <f t="shared" si="3"/>
        <v>-9</v>
      </c>
      <c r="J24" s="155"/>
      <c r="K24" s="155">
        <f t="shared" si="1"/>
        <v>-44</v>
      </c>
      <c r="L24" s="155"/>
    </row>
    <row r="25" spans="2:12" s="44" customFormat="1" ht="22.5" customHeight="1">
      <c r="B25" s="54" t="s">
        <v>22</v>
      </c>
      <c r="C25" s="110">
        <v>6390</v>
      </c>
      <c r="D25" s="50">
        <f t="shared" si="4"/>
        <v>14301</v>
      </c>
      <c r="E25" s="110">
        <v>6772</v>
      </c>
      <c r="F25" s="110">
        <v>7529</v>
      </c>
      <c r="G25" s="106">
        <v>6377</v>
      </c>
      <c r="H25" s="50">
        <v>14305</v>
      </c>
      <c r="I25" s="155">
        <f t="shared" si="3"/>
        <v>13</v>
      </c>
      <c r="J25" s="155"/>
      <c r="K25" s="155">
        <f t="shared" si="1"/>
        <v>-4</v>
      </c>
      <c r="L25" s="155"/>
    </row>
    <row r="26" spans="2:12" s="44" customFormat="1" ht="22.5" customHeight="1">
      <c r="B26" s="54" t="s">
        <v>23</v>
      </c>
      <c r="C26" s="110">
        <v>9035</v>
      </c>
      <c r="D26" s="50">
        <f t="shared" si="4"/>
        <v>20334</v>
      </c>
      <c r="E26" s="110">
        <v>9673</v>
      </c>
      <c r="F26" s="110">
        <v>10661</v>
      </c>
      <c r="G26" s="106">
        <v>9054</v>
      </c>
      <c r="H26" s="50">
        <v>20362</v>
      </c>
      <c r="I26" s="155">
        <f t="shared" si="3"/>
        <v>-19</v>
      </c>
      <c r="J26" s="155"/>
      <c r="K26" s="155">
        <f t="shared" si="1"/>
        <v>-28</v>
      </c>
      <c r="L26" s="155"/>
    </row>
    <row r="27" spans="2:12" s="44" customFormat="1" ht="22.5" customHeight="1">
      <c r="B27" s="54" t="s">
        <v>24</v>
      </c>
      <c r="C27" s="110">
        <v>1948</v>
      </c>
      <c r="D27" s="50">
        <f t="shared" si="4"/>
        <v>4289</v>
      </c>
      <c r="E27" s="110">
        <v>2147</v>
      </c>
      <c r="F27" s="110">
        <v>2142</v>
      </c>
      <c r="G27" s="106">
        <v>1940</v>
      </c>
      <c r="H27" s="50">
        <v>4290</v>
      </c>
      <c r="I27" s="155">
        <f t="shared" si="3"/>
        <v>8</v>
      </c>
      <c r="J27" s="155"/>
      <c r="K27" s="155">
        <f t="shared" si="1"/>
        <v>-1</v>
      </c>
      <c r="L27" s="155"/>
    </row>
    <row r="28" spans="2:12" s="44" customFormat="1" ht="22.5" customHeight="1">
      <c r="B28" s="54" t="s">
        <v>25</v>
      </c>
      <c r="C28" s="110">
        <v>7818</v>
      </c>
      <c r="D28" s="50">
        <f t="shared" si="4"/>
        <v>11951</v>
      </c>
      <c r="E28" s="110">
        <v>6306</v>
      </c>
      <c r="F28" s="110">
        <v>5645</v>
      </c>
      <c r="G28" s="106">
        <v>7788</v>
      </c>
      <c r="H28" s="50">
        <v>11915</v>
      </c>
      <c r="I28" s="155">
        <f t="shared" si="3"/>
        <v>30</v>
      </c>
      <c r="J28" s="155"/>
      <c r="K28" s="155">
        <f t="shared" si="1"/>
        <v>36</v>
      </c>
      <c r="L28" s="155"/>
    </row>
    <row r="29" spans="2:12" s="44" customFormat="1" ht="22.5" customHeight="1">
      <c r="B29" s="54" t="s">
        <v>26</v>
      </c>
      <c r="C29" s="110">
        <v>2723</v>
      </c>
      <c r="D29" s="50">
        <f t="shared" si="4"/>
        <v>4368</v>
      </c>
      <c r="E29" s="110">
        <v>2189</v>
      </c>
      <c r="F29" s="110">
        <v>2179</v>
      </c>
      <c r="G29" s="106">
        <v>2729</v>
      </c>
      <c r="H29" s="50">
        <v>4384</v>
      </c>
      <c r="I29" s="155">
        <f t="shared" si="3"/>
        <v>-6</v>
      </c>
      <c r="J29" s="155"/>
      <c r="K29" s="155">
        <f t="shared" si="1"/>
        <v>-16</v>
      </c>
      <c r="L29" s="155"/>
    </row>
    <row r="30" spans="2:12" s="44" customFormat="1" ht="22.5" customHeight="1">
      <c r="B30" s="54" t="s">
        <v>27</v>
      </c>
      <c r="C30" s="110">
        <v>15064</v>
      </c>
      <c r="D30" s="50">
        <f t="shared" si="4"/>
        <v>33927</v>
      </c>
      <c r="E30" s="110">
        <v>16728</v>
      </c>
      <c r="F30" s="110">
        <v>17199</v>
      </c>
      <c r="G30" s="106">
        <v>15059</v>
      </c>
      <c r="H30" s="50">
        <v>33982</v>
      </c>
      <c r="I30" s="155">
        <f t="shared" si="3"/>
        <v>5</v>
      </c>
      <c r="J30" s="155"/>
      <c r="K30" s="155">
        <f t="shared" si="1"/>
        <v>-55</v>
      </c>
      <c r="L30" s="155"/>
    </row>
    <row r="31" spans="2:12" s="44" customFormat="1" ht="22.5" customHeight="1">
      <c r="B31" s="54" t="s">
        <v>28</v>
      </c>
      <c r="C31" s="110">
        <v>20009</v>
      </c>
      <c r="D31" s="50">
        <f t="shared" si="4"/>
        <v>47894</v>
      </c>
      <c r="E31" s="110">
        <v>23058</v>
      </c>
      <c r="F31" s="110">
        <v>24836</v>
      </c>
      <c r="G31" s="106">
        <v>19984</v>
      </c>
      <c r="H31" s="50">
        <v>47870</v>
      </c>
      <c r="I31" s="162">
        <f t="shared" si="3"/>
        <v>25</v>
      </c>
      <c r="J31" s="162"/>
      <c r="K31" s="155">
        <f t="shared" si="1"/>
        <v>24</v>
      </c>
      <c r="L31" s="155"/>
    </row>
    <row r="32" spans="2:12" s="44" customFormat="1" ht="22.5" customHeight="1">
      <c r="B32" s="54" t="s">
        <v>29</v>
      </c>
      <c r="C32" s="110">
        <v>10846</v>
      </c>
      <c r="D32" s="50">
        <f t="shared" si="4"/>
        <v>25440</v>
      </c>
      <c r="E32" s="110">
        <v>12397</v>
      </c>
      <c r="F32" s="110">
        <v>13043</v>
      </c>
      <c r="G32" s="106">
        <v>10816</v>
      </c>
      <c r="H32" s="50">
        <v>25381</v>
      </c>
      <c r="I32" s="155">
        <f t="shared" si="3"/>
        <v>30</v>
      </c>
      <c r="J32" s="155"/>
      <c r="K32" s="155">
        <f t="shared" si="1"/>
        <v>59</v>
      </c>
      <c r="L32" s="155"/>
    </row>
    <row r="33" spans="2:14" s="44" customFormat="1" ht="22.5" customHeight="1">
      <c r="B33" s="54" t="s">
        <v>30</v>
      </c>
      <c r="C33" s="110">
        <v>10636</v>
      </c>
      <c r="D33" s="50">
        <f t="shared" si="4"/>
        <v>24915</v>
      </c>
      <c r="E33" s="110">
        <v>12482</v>
      </c>
      <c r="F33" s="110">
        <v>12433</v>
      </c>
      <c r="G33" s="106">
        <v>10637</v>
      </c>
      <c r="H33" s="50">
        <v>24907</v>
      </c>
      <c r="I33" s="155">
        <f t="shared" si="3"/>
        <v>-1</v>
      </c>
      <c r="J33" s="155"/>
      <c r="K33" s="155">
        <f t="shared" si="1"/>
        <v>8</v>
      </c>
      <c r="L33" s="155"/>
    </row>
    <row r="34" spans="2:14" s="44" customFormat="1" ht="91.5" customHeight="1">
      <c r="B34" s="163" t="s">
        <v>309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1167</v>
      </c>
      <c r="C38" s="16">
        <f>E38+G38</f>
        <v>1167</v>
      </c>
      <c r="D38" s="17" t="s">
        <v>36</v>
      </c>
      <c r="E38" s="17">
        <v>356</v>
      </c>
      <c r="F38" s="18" t="s">
        <v>37</v>
      </c>
      <c r="G38" s="17">
        <v>811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154</v>
      </c>
    </row>
    <row r="39" spans="2:14" s="3" customFormat="1" ht="30" customHeight="1">
      <c r="B39" s="23" t="str">
        <f>"◎ 관외전출 : "&amp;E39+G39</f>
        <v>◎ 관외전출 : 1013</v>
      </c>
      <c r="C39" s="113">
        <v>1013</v>
      </c>
      <c r="D39" s="25" t="s">
        <v>36</v>
      </c>
      <c r="E39" s="25">
        <v>230</v>
      </c>
      <c r="F39" s="26" t="s">
        <v>37</v>
      </c>
      <c r="G39" s="25">
        <v>783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137</v>
      </c>
      <c r="C40" s="31"/>
      <c r="D40" s="32" t="s">
        <v>41</v>
      </c>
      <c r="E40" s="32">
        <v>127</v>
      </c>
      <c r="F40" s="33" t="s">
        <v>45</v>
      </c>
      <c r="G40" s="32">
        <v>10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59</v>
      </c>
    </row>
    <row r="41" spans="2:14" s="3" customFormat="1" ht="30" customHeight="1" thickBot="1">
      <c r="B41" s="37" t="str">
        <f>"◎ 사망,말소,국외,기타 : "&amp;E41+G41+I41+K41</f>
        <v>◎ 사망,말소,국외,기타 : 196</v>
      </c>
      <c r="C41" s="38"/>
      <c r="D41" s="39" t="s">
        <v>42</v>
      </c>
      <c r="E41" s="39">
        <v>188</v>
      </c>
      <c r="F41" s="40" t="s">
        <v>43</v>
      </c>
      <c r="G41" s="39">
        <v>8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56" t="str">
        <f>"   ○ 65세이상 :      "&amp;"                "&amp;E42+G42</f>
        <v xml:space="preserve">   ○ 65세이상 :                      55421</v>
      </c>
      <c r="C42" s="89">
        <f>E42+G42</f>
        <v>55421</v>
      </c>
      <c r="D42" s="57" t="s">
        <v>52</v>
      </c>
      <c r="E42" s="58">
        <v>23910</v>
      </c>
      <c r="F42" s="57" t="s">
        <v>44</v>
      </c>
      <c r="G42" s="58">
        <v>31511</v>
      </c>
      <c r="H42" s="59"/>
      <c r="I42" s="10"/>
      <c r="J42" s="169" t="s">
        <v>320</v>
      </c>
      <c r="K42" s="169"/>
      <c r="L42" s="170"/>
      <c r="N42" s="104"/>
    </row>
    <row r="43" spans="2:14" s="3" customFormat="1" ht="21" customHeight="1">
      <c r="B43" s="55" t="s">
        <v>56</v>
      </c>
      <c r="C43" s="91"/>
      <c r="D43" s="108">
        <v>602</v>
      </c>
      <c r="G43" s="8"/>
      <c r="J43" s="173" t="s">
        <v>119</v>
      </c>
      <c r="K43" s="173"/>
      <c r="L43" s="174"/>
      <c r="N43" s="104"/>
    </row>
    <row r="44" spans="2:14" s="3" customFormat="1" ht="21" customHeight="1" thickBot="1">
      <c r="B44" s="60" t="s">
        <v>57</v>
      </c>
      <c r="C44" s="92"/>
      <c r="D44" s="109">
        <v>406</v>
      </c>
      <c r="E44" s="61"/>
      <c r="F44" s="61"/>
      <c r="G44" s="62"/>
      <c r="H44" s="61"/>
      <c r="I44" s="61"/>
      <c r="J44" s="175" t="s">
        <v>319</v>
      </c>
      <c r="K44" s="175"/>
      <c r="L44" s="176"/>
      <c r="N44" s="104"/>
    </row>
    <row r="45" spans="2:14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00" priority="1" operator="lessThan">
      <formula>0</formula>
    </cfRule>
    <cfRule type="cellIs" dxfId="199" priority="4" operator="greaterThan">
      <formula>0</formula>
    </cfRule>
  </conditionalFormatting>
  <conditionalFormatting sqref="K6:L33">
    <cfRule type="cellIs" dxfId="198" priority="2" operator="lessThan">
      <formula>0</formula>
    </cfRule>
  </conditionalFormatting>
  <pageMargins left="0.7" right="0.7" top="0.75" bottom="0.75" header="0.3" footer="0.3"/>
  <pageSetup paperSize="9" scale="4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45"/>
  <sheetViews>
    <sheetView view="pageBreakPreview" zoomScale="60" zoomScaleNormal="70" workbookViewId="0">
      <selection activeCell="M14" sqref="M14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317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133206</v>
      </c>
      <c r="D6" s="45">
        <f t="shared" ref="D6:F6" si="0">SUM(D7:D8)</f>
        <v>290726</v>
      </c>
      <c r="E6" s="45">
        <f t="shared" si="0"/>
        <v>143681</v>
      </c>
      <c r="F6" s="45">
        <f t="shared" si="0"/>
        <v>147045</v>
      </c>
      <c r="G6" s="72">
        <f>G8</f>
        <v>133109</v>
      </c>
      <c r="H6" s="72">
        <f>H7+H8</f>
        <v>290403</v>
      </c>
      <c r="I6" s="152">
        <f>C6-G6</f>
        <v>97</v>
      </c>
      <c r="J6" s="152"/>
      <c r="K6" s="152">
        <f t="shared" ref="K6:K33" si="1">D6-H6</f>
        <v>323</v>
      </c>
      <c r="L6" s="152"/>
      <c r="M6" s="93"/>
    </row>
    <row r="7" spans="2:13" s="44" customFormat="1" ht="22.5" customHeight="1">
      <c r="B7" s="52" t="s">
        <v>49</v>
      </c>
      <c r="C7" s="71" t="s">
        <v>54</v>
      </c>
      <c r="D7" s="46">
        <f>SUM(E7:F7)</f>
        <v>4355</v>
      </c>
      <c r="E7" s="79">
        <v>2321</v>
      </c>
      <c r="F7" s="79">
        <v>2034</v>
      </c>
      <c r="G7" s="73" t="s">
        <v>55</v>
      </c>
      <c r="H7" s="74">
        <f>'2022. 8'!D7</f>
        <v>4051</v>
      </c>
      <c r="I7" s="153" t="s">
        <v>54</v>
      </c>
      <c r="J7" s="154"/>
      <c r="K7" s="154">
        <f t="shared" si="1"/>
        <v>304</v>
      </c>
      <c r="L7" s="154"/>
      <c r="M7" s="105"/>
    </row>
    <row r="8" spans="2:13" s="44" customFormat="1" ht="22.5" customHeight="1">
      <c r="B8" s="53" t="s">
        <v>9</v>
      </c>
      <c r="C8" s="48">
        <f>SUM(C9:C33)</f>
        <v>133206</v>
      </c>
      <c r="D8" s="49">
        <f t="shared" ref="D8:F8" si="2">SUM(D9:D33)</f>
        <v>286371</v>
      </c>
      <c r="E8" s="49">
        <f>SUM(E9:E33)</f>
        <v>141360</v>
      </c>
      <c r="F8" s="49">
        <f t="shared" si="2"/>
        <v>145011</v>
      </c>
      <c r="G8" s="75">
        <f>SUM(G9:G33)</f>
        <v>133109</v>
      </c>
      <c r="H8" s="75">
        <f>SUM(H9:H33)</f>
        <v>286352</v>
      </c>
      <c r="I8" s="179">
        <f t="shared" ref="I8:I33" si="3">C8-G8</f>
        <v>97</v>
      </c>
      <c r="J8" s="179"/>
      <c r="K8" s="180">
        <f t="shared" si="1"/>
        <v>19</v>
      </c>
      <c r="L8" s="180"/>
    </row>
    <row r="9" spans="2:13" s="44" customFormat="1" ht="22.5" customHeight="1">
      <c r="B9" s="54" t="s">
        <v>10</v>
      </c>
      <c r="C9" s="106">
        <v>3622</v>
      </c>
      <c r="D9" s="50">
        <f>E9+F9</f>
        <v>7374</v>
      </c>
      <c r="E9" s="100">
        <v>3691</v>
      </c>
      <c r="F9" s="100">
        <v>3683</v>
      </c>
      <c r="G9" s="100">
        <f>'2022. 8'!C9</f>
        <v>3647</v>
      </c>
      <c r="H9" s="50">
        <f>'2022. 8'!D9</f>
        <v>7426</v>
      </c>
      <c r="I9" s="155">
        <f t="shared" si="3"/>
        <v>-25</v>
      </c>
      <c r="J9" s="155"/>
      <c r="K9" s="155">
        <f t="shared" si="1"/>
        <v>-52</v>
      </c>
      <c r="L9" s="155"/>
    </row>
    <row r="10" spans="2:13" s="44" customFormat="1" ht="22.5" customHeight="1">
      <c r="B10" s="54" t="s">
        <v>33</v>
      </c>
      <c r="C10" s="106">
        <v>8013</v>
      </c>
      <c r="D10" s="50">
        <f t="shared" ref="D10:D33" si="4">E10+F10</f>
        <v>19347</v>
      </c>
      <c r="E10" s="100">
        <v>9579</v>
      </c>
      <c r="F10" s="100">
        <v>9768</v>
      </c>
      <c r="G10" s="100">
        <f>'2022. 8'!C10</f>
        <v>7998</v>
      </c>
      <c r="H10" s="50">
        <f>'2022. 8'!D10</f>
        <v>19338</v>
      </c>
      <c r="I10" s="155">
        <f t="shared" si="3"/>
        <v>15</v>
      </c>
      <c r="J10" s="155"/>
      <c r="K10" s="155">
        <f t="shared" si="1"/>
        <v>9</v>
      </c>
      <c r="L10" s="155"/>
    </row>
    <row r="11" spans="2:13" s="44" customFormat="1" ht="22.5" customHeight="1">
      <c r="B11" s="54" t="s">
        <v>11</v>
      </c>
      <c r="C11" s="107">
        <v>801</v>
      </c>
      <c r="D11" s="50">
        <f t="shared" si="4"/>
        <v>1458</v>
      </c>
      <c r="E11" s="99">
        <v>784</v>
      </c>
      <c r="F11" s="99">
        <v>674</v>
      </c>
      <c r="G11" s="100">
        <f>'2022. 8'!C11</f>
        <v>808</v>
      </c>
      <c r="H11" s="50">
        <f>'2022. 8'!D11</f>
        <v>1466</v>
      </c>
      <c r="I11" s="155">
        <f t="shared" si="3"/>
        <v>-7</v>
      </c>
      <c r="J11" s="155"/>
      <c r="K11" s="155">
        <f t="shared" si="1"/>
        <v>-8</v>
      </c>
      <c r="L11" s="155"/>
    </row>
    <row r="12" spans="2:13" s="44" customFormat="1" ht="22.5" customHeight="1">
      <c r="B12" s="54" t="s">
        <v>12</v>
      </c>
      <c r="C12" s="106">
        <v>1219</v>
      </c>
      <c r="D12" s="50">
        <f t="shared" si="4"/>
        <v>2597</v>
      </c>
      <c r="E12" s="100">
        <v>1336</v>
      </c>
      <c r="F12" s="100">
        <v>1261</v>
      </c>
      <c r="G12" s="100">
        <f>'2022. 8'!C12</f>
        <v>1213</v>
      </c>
      <c r="H12" s="50">
        <f>'2022. 8'!D12</f>
        <v>2601</v>
      </c>
      <c r="I12" s="155">
        <f t="shared" si="3"/>
        <v>6</v>
      </c>
      <c r="J12" s="155"/>
      <c r="K12" s="155">
        <f t="shared" si="1"/>
        <v>-4</v>
      </c>
      <c r="L12" s="155"/>
    </row>
    <row r="13" spans="2:13" s="44" customFormat="1" ht="22.5" customHeight="1">
      <c r="B13" s="54" t="s">
        <v>13</v>
      </c>
      <c r="C13" s="106">
        <v>7814</v>
      </c>
      <c r="D13" s="50">
        <f t="shared" si="4"/>
        <v>16886</v>
      </c>
      <c r="E13" s="100">
        <v>8415</v>
      </c>
      <c r="F13" s="100">
        <v>8471</v>
      </c>
      <c r="G13" s="100">
        <f>'2022. 8'!C13</f>
        <v>7788</v>
      </c>
      <c r="H13" s="50">
        <f>'2022. 8'!D13</f>
        <v>16898</v>
      </c>
      <c r="I13" s="155">
        <f t="shared" si="3"/>
        <v>26</v>
      </c>
      <c r="J13" s="155"/>
      <c r="K13" s="155">
        <f t="shared" si="1"/>
        <v>-12</v>
      </c>
      <c r="L13" s="155"/>
    </row>
    <row r="14" spans="2:13" s="44" customFormat="1" ht="22.5" customHeight="1">
      <c r="B14" s="54" t="s">
        <v>32</v>
      </c>
      <c r="C14" s="107">
        <v>663</v>
      </c>
      <c r="D14" s="50">
        <f t="shared" si="4"/>
        <v>1081</v>
      </c>
      <c r="E14" s="99">
        <v>585</v>
      </c>
      <c r="F14" s="99">
        <v>496</v>
      </c>
      <c r="G14" s="100">
        <f>'2022. 8'!C14</f>
        <v>664</v>
      </c>
      <c r="H14" s="50">
        <f>'2022. 8'!D14</f>
        <v>1082</v>
      </c>
      <c r="I14" s="155">
        <f t="shared" si="3"/>
        <v>-1</v>
      </c>
      <c r="J14" s="155"/>
      <c r="K14" s="155">
        <f t="shared" si="1"/>
        <v>-1</v>
      </c>
      <c r="L14" s="155"/>
    </row>
    <row r="15" spans="2:13" s="44" customFormat="1" ht="22.5" customHeight="1">
      <c r="B15" s="54" t="s">
        <v>14</v>
      </c>
      <c r="C15" s="106">
        <v>1989</v>
      </c>
      <c r="D15" s="50">
        <f t="shared" si="4"/>
        <v>3418</v>
      </c>
      <c r="E15" s="100">
        <v>1804</v>
      </c>
      <c r="F15" s="100">
        <v>1614</v>
      </c>
      <c r="G15" s="100">
        <f>'2022. 8'!C15</f>
        <v>1993</v>
      </c>
      <c r="H15" s="50">
        <f>'2022. 8'!D15</f>
        <v>3433</v>
      </c>
      <c r="I15" s="155">
        <f t="shared" si="3"/>
        <v>-4</v>
      </c>
      <c r="J15" s="155"/>
      <c r="K15" s="155">
        <f t="shared" si="1"/>
        <v>-15</v>
      </c>
      <c r="L15" s="155"/>
    </row>
    <row r="16" spans="2:13" s="44" customFormat="1" ht="22.5" customHeight="1">
      <c r="B16" s="54" t="s">
        <v>34</v>
      </c>
      <c r="C16" s="106">
        <v>1941</v>
      </c>
      <c r="D16" s="50">
        <f t="shared" si="4"/>
        <v>3702</v>
      </c>
      <c r="E16" s="100">
        <v>1906</v>
      </c>
      <c r="F16" s="100">
        <v>1796</v>
      </c>
      <c r="G16" s="100">
        <f>'2022. 8'!C16</f>
        <v>1947</v>
      </c>
      <c r="H16" s="50">
        <f>'2022. 8'!D16</f>
        <v>3717</v>
      </c>
      <c r="I16" s="155">
        <f t="shared" si="3"/>
        <v>-6</v>
      </c>
      <c r="J16" s="155"/>
      <c r="K16" s="155">
        <f t="shared" si="1"/>
        <v>-15</v>
      </c>
      <c r="L16" s="155"/>
    </row>
    <row r="17" spans="2:12" s="44" customFormat="1" ht="22.5" customHeight="1">
      <c r="B17" s="54" t="s">
        <v>15</v>
      </c>
      <c r="C17" s="106">
        <v>1442</v>
      </c>
      <c r="D17" s="50">
        <f t="shared" si="4"/>
        <v>2454</v>
      </c>
      <c r="E17" s="100">
        <v>1223</v>
      </c>
      <c r="F17" s="100">
        <v>1231</v>
      </c>
      <c r="G17" s="100">
        <f>'2022. 8'!C17</f>
        <v>1454</v>
      </c>
      <c r="H17" s="50">
        <f>'2022. 8'!D17</f>
        <v>2477</v>
      </c>
      <c r="I17" s="155">
        <f t="shared" si="3"/>
        <v>-12</v>
      </c>
      <c r="J17" s="155"/>
      <c r="K17" s="155">
        <f t="shared" si="1"/>
        <v>-23</v>
      </c>
      <c r="L17" s="155"/>
    </row>
    <row r="18" spans="2:12" s="44" customFormat="1" ht="22.5" customHeight="1">
      <c r="B18" s="54" t="s">
        <v>16</v>
      </c>
      <c r="C18" s="107">
        <v>635</v>
      </c>
      <c r="D18" s="50">
        <f t="shared" si="4"/>
        <v>979</v>
      </c>
      <c r="E18" s="99">
        <v>544</v>
      </c>
      <c r="F18" s="99">
        <v>435</v>
      </c>
      <c r="G18" s="100">
        <f>'2022. 8'!C18</f>
        <v>631</v>
      </c>
      <c r="H18" s="50">
        <f>'2022. 8'!D18</f>
        <v>970</v>
      </c>
      <c r="I18" s="155">
        <f t="shared" si="3"/>
        <v>4</v>
      </c>
      <c r="J18" s="155"/>
      <c r="K18" s="155">
        <f t="shared" si="1"/>
        <v>9</v>
      </c>
      <c r="L18" s="155"/>
    </row>
    <row r="19" spans="2:12" s="44" customFormat="1" ht="22.5" customHeight="1">
      <c r="B19" s="54" t="s">
        <v>17</v>
      </c>
      <c r="C19" s="106">
        <v>4141</v>
      </c>
      <c r="D19" s="50">
        <f t="shared" si="4"/>
        <v>9024</v>
      </c>
      <c r="E19" s="100">
        <v>4432</v>
      </c>
      <c r="F19" s="100">
        <v>4592</v>
      </c>
      <c r="G19" s="100">
        <f>'2022. 8'!C19</f>
        <v>4135</v>
      </c>
      <c r="H19" s="50">
        <f>'2022. 8'!D19</f>
        <v>9030</v>
      </c>
      <c r="I19" s="155">
        <f t="shared" si="3"/>
        <v>6</v>
      </c>
      <c r="J19" s="155"/>
      <c r="K19" s="155">
        <f t="shared" si="1"/>
        <v>-6</v>
      </c>
      <c r="L19" s="155"/>
    </row>
    <row r="20" spans="2:12" s="44" customFormat="1" ht="22.5" customHeight="1">
      <c r="B20" s="54" t="s">
        <v>35</v>
      </c>
      <c r="C20" s="106">
        <v>2390</v>
      </c>
      <c r="D20" s="50">
        <f t="shared" si="4"/>
        <v>3557</v>
      </c>
      <c r="E20" s="100">
        <v>1849</v>
      </c>
      <c r="F20" s="100">
        <v>1708</v>
      </c>
      <c r="G20" s="100">
        <f>'2022. 8'!C20</f>
        <v>2394</v>
      </c>
      <c r="H20" s="50">
        <f>'2022. 8'!D20</f>
        <v>3571</v>
      </c>
      <c r="I20" s="155">
        <f t="shared" si="3"/>
        <v>-4</v>
      </c>
      <c r="J20" s="155"/>
      <c r="K20" s="155">
        <f t="shared" si="1"/>
        <v>-14</v>
      </c>
      <c r="L20" s="155"/>
    </row>
    <row r="21" spans="2:12" s="44" customFormat="1" ht="22.5" customHeight="1">
      <c r="B21" s="54" t="s">
        <v>18</v>
      </c>
      <c r="C21" s="106">
        <v>1579</v>
      </c>
      <c r="D21" s="50">
        <f t="shared" si="4"/>
        <v>2598</v>
      </c>
      <c r="E21" s="100">
        <v>1278</v>
      </c>
      <c r="F21" s="100">
        <v>1320</v>
      </c>
      <c r="G21" s="100">
        <f>'2022. 8'!C21</f>
        <v>1586</v>
      </c>
      <c r="H21" s="50">
        <f>'2022. 8'!D21</f>
        <v>2603</v>
      </c>
      <c r="I21" s="155">
        <f t="shared" si="3"/>
        <v>-7</v>
      </c>
      <c r="J21" s="155"/>
      <c r="K21" s="155">
        <f t="shared" si="1"/>
        <v>-5</v>
      </c>
      <c r="L21" s="155"/>
    </row>
    <row r="22" spans="2:12" s="44" customFormat="1" ht="22.5" customHeight="1">
      <c r="B22" s="54" t="s">
        <v>19</v>
      </c>
      <c r="C22" s="106">
        <v>2227</v>
      </c>
      <c r="D22" s="50">
        <f t="shared" si="4"/>
        <v>4847</v>
      </c>
      <c r="E22" s="100">
        <v>2335</v>
      </c>
      <c r="F22" s="100">
        <v>2512</v>
      </c>
      <c r="G22" s="100">
        <f>'2022. 8'!C22</f>
        <v>2056</v>
      </c>
      <c r="H22" s="50">
        <f>'2022. 8'!D22</f>
        <v>4442</v>
      </c>
      <c r="I22" s="155">
        <f t="shared" si="3"/>
        <v>171</v>
      </c>
      <c r="J22" s="155"/>
      <c r="K22" s="155">
        <f t="shared" si="1"/>
        <v>405</v>
      </c>
      <c r="L22" s="155"/>
    </row>
    <row r="23" spans="2:12" s="44" customFormat="1" ht="22.5" customHeight="1">
      <c r="B23" s="54" t="s">
        <v>20</v>
      </c>
      <c r="C23" s="106">
        <v>4211</v>
      </c>
      <c r="D23" s="50">
        <f t="shared" si="4"/>
        <v>8457</v>
      </c>
      <c r="E23" s="100">
        <v>4242</v>
      </c>
      <c r="F23" s="100">
        <v>4215</v>
      </c>
      <c r="G23" s="100">
        <f>'2022. 8'!C23</f>
        <v>4183</v>
      </c>
      <c r="H23" s="50">
        <f>'2022. 8'!D23</f>
        <v>8440</v>
      </c>
      <c r="I23" s="155">
        <f t="shared" si="3"/>
        <v>28</v>
      </c>
      <c r="J23" s="155"/>
      <c r="K23" s="155">
        <f t="shared" si="1"/>
        <v>17</v>
      </c>
      <c r="L23" s="155"/>
    </row>
    <row r="24" spans="2:12" s="44" customFormat="1" ht="22.5" customHeight="1">
      <c r="B24" s="54" t="s">
        <v>21</v>
      </c>
      <c r="C24" s="106">
        <v>6135</v>
      </c>
      <c r="D24" s="50">
        <f t="shared" si="4"/>
        <v>11196</v>
      </c>
      <c r="E24" s="100">
        <v>5585</v>
      </c>
      <c r="F24" s="100">
        <v>5611</v>
      </c>
      <c r="G24" s="100">
        <f>'2022. 8'!C24</f>
        <v>6157</v>
      </c>
      <c r="H24" s="50">
        <f>'2022. 8'!D24</f>
        <v>11247</v>
      </c>
      <c r="I24" s="155">
        <f t="shared" si="3"/>
        <v>-22</v>
      </c>
      <c r="J24" s="155"/>
      <c r="K24" s="155">
        <f t="shared" si="1"/>
        <v>-51</v>
      </c>
      <c r="L24" s="155"/>
    </row>
    <row r="25" spans="2:12" s="44" customFormat="1" ht="22.5" customHeight="1">
      <c r="B25" s="54" t="s">
        <v>22</v>
      </c>
      <c r="C25" s="106">
        <v>6377</v>
      </c>
      <c r="D25" s="50">
        <f t="shared" si="4"/>
        <v>14305</v>
      </c>
      <c r="E25" s="100">
        <v>6777</v>
      </c>
      <c r="F25" s="100">
        <v>7528</v>
      </c>
      <c r="G25" s="100">
        <f>'2022. 8'!C25</f>
        <v>6382</v>
      </c>
      <c r="H25" s="50">
        <f>'2022. 8'!D25</f>
        <v>14341</v>
      </c>
      <c r="I25" s="155">
        <f t="shared" si="3"/>
        <v>-5</v>
      </c>
      <c r="J25" s="155"/>
      <c r="K25" s="155">
        <f t="shared" si="1"/>
        <v>-36</v>
      </c>
      <c r="L25" s="155"/>
    </row>
    <row r="26" spans="2:12" s="44" customFormat="1" ht="22.5" customHeight="1">
      <c r="B26" s="54" t="s">
        <v>23</v>
      </c>
      <c r="C26" s="106">
        <v>9054</v>
      </c>
      <c r="D26" s="50">
        <f t="shared" si="4"/>
        <v>20362</v>
      </c>
      <c r="E26" s="100">
        <v>9681</v>
      </c>
      <c r="F26" s="100">
        <v>10681</v>
      </c>
      <c r="G26" s="100">
        <f>'2022. 8'!C26</f>
        <v>9093</v>
      </c>
      <c r="H26" s="50">
        <f>'2022. 8'!D26</f>
        <v>20416</v>
      </c>
      <c r="I26" s="155">
        <f t="shared" si="3"/>
        <v>-39</v>
      </c>
      <c r="J26" s="155"/>
      <c r="K26" s="155">
        <f t="shared" si="1"/>
        <v>-54</v>
      </c>
      <c r="L26" s="155"/>
    </row>
    <row r="27" spans="2:12" s="44" customFormat="1" ht="22.5" customHeight="1">
      <c r="B27" s="54" t="s">
        <v>24</v>
      </c>
      <c r="C27" s="106">
        <v>1940</v>
      </c>
      <c r="D27" s="50">
        <f t="shared" si="4"/>
        <v>4290</v>
      </c>
      <c r="E27" s="100">
        <v>2147</v>
      </c>
      <c r="F27" s="100">
        <v>2143</v>
      </c>
      <c r="G27" s="100">
        <f>'2022. 8'!C27</f>
        <v>1952</v>
      </c>
      <c r="H27" s="50">
        <f>'2022. 8'!D27</f>
        <v>4329</v>
      </c>
      <c r="I27" s="155">
        <f t="shared" si="3"/>
        <v>-12</v>
      </c>
      <c r="J27" s="155"/>
      <c r="K27" s="155">
        <f t="shared" si="1"/>
        <v>-39</v>
      </c>
      <c r="L27" s="155"/>
    </row>
    <row r="28" spans="2:12" s="44" customFormat="1" ht="22.5" customHeight="1">
      <c r="B28" s="54" t="s">
        <v>25</v>
      </c>
      <c r="C28" s="106">
        <v>7788</v>
      </c>
      <c r="D28" s="50">
        <f t="shared" si="4"/>
        <v>11915</v>
      </c>
      <c r="E28" s="100">
        <v>6285</v>
      </c>
      <c r="F28" s="100">
        <v>5630</v>
      </c>
      <c r="G28" s="100">
        <f>'2022. 8'!C28</f>
        <v>7791</v>
      </c>
      <c r="H28" s="50">
        <f>'2022. 8'!D28</f>
        <v>11951</v>
      </c>
      <c r="I28" s="155">
        <f t="shared" si="3"/>
        <v>-3</v>
      </c>
      <c r="J28" s="155"/>
      <c r="K28" s="155">
        <f t="shared" si="1"/>
        <v>-36</v>
      </c>
      <c r="L28" s="155"/>
    </row>
    <row r="29" spans="2:12" s="44" customFormat="1" ht="22.5" customHeight="1">
      <c r="B29" s="54" t="s">
        <v>26</v>
      </c>
      <c r="C29" s="106">
        <v>2729</v>
      </c>
      <c r="D29" s="50">
        <f t="shared" si="4"/>
        <v>4384</v>
      </c>
      <c r="E29" s="100">
        <v>2193</v>
      </c>
      <c r="F29" s="100">
        <v>2191</v>
      </c>
      <c r="G29" s="100">
        <f>'2022. 8'!C29</f>
        <v>2737</v>
      </c>
      <c r="H29" s="50">
        <f>'2022. 8'!D29</f>
        <v>4403</v>
      </c>
      <c r="I29" s="155">
        <f t="shared" si="3"/>
        <v>-8</v>
      </c>
      <c r="J29" s="155"/>
      <c r="K29" s="155">
        <f t="shared" si="1"/>
        <v>-19</v>
      </c>
      <c r="L29" s="155"/>
    </row>
    <row r="30" spans="2:12" s="44" customFormat="1" ht="22.5" customHeight="1">
      <c r="B30" s="54" t="s">
        <v>27</v>
      </c>
      <c r="C30" s="106">
        <v>15059</v>
      </c>
      <c r="D30" s="50">
        <f t="shared" si="4"/>
        <v>33982</v>
      </c>
      <c r="E30" s="100">
        <v>16770</v>
      </c>
      <c r="F30" s="100">
        <v>17212</v>
      </c>
      <c r="G30" s="100">
        <f>'2022. 8'!C30</f>
        <v>15057</v>
      </c>
      <c r="H30" s="50">
        <f>'2022. 8'!D30</f>
        <v>34033</v>
      </c>
      <c r="I30" s="155">
        <f t="shared" si="3"/>
        <v>2</v>
      </c>
      <c r="J30" s="155"/>
      <c r="K30" s="155">
        <f t="shared" si="1"/>
        <v>-51</v>
      </c>
      <c r="L30" s="155"/>
    </row>
    <row r="31" spans="2:12" s="44" customFormat="1" ht="22.5" customHeight="1">
      <c r="B31" s="54" t="s">
        <v>28</v>
      </c>
      <c r="C31" s="106">
        <v>19984</v>
      </c>
      <c r="D31" s="50">
        <f t="shared" si="4"/>
        <v>47870</v>
      </c>
      <c r="E31" s="100">
        <v>23048</v>
      </c>
      <c r="F31" s="100">
        <v>24822</v>
      </c>
      <c r="G31" s="100">
        <f>'2022. 8'!C31</f>
        <v>20020</v>
      </c>
      <c r="H31" s="50">
        <f>'2022. 8'!D31</f>
        <v>47958</v>
      </c>
      <c r="I31" s="162">
        <f t="shared" si="3"/>
        <v>-36</v>
      </c>
      <c r="J31" s="162"/>
      <c r="K31" s="155">
        <f t="shared" si="1"/>
        <v>-88</v>
      </c>
      <c r="L31" s="155"/>
    </row>
    <row r="32" spans="2:12" s="44" customFormat="1" ht="22.5" customHeight="1">
      <c r="B32" s="54" t="s">
        <v>29</v>
      </c>
      <c r="C32" s="106">
        <v>10816</v>
      </c>
      <c r="D32" s="50">
        <f t="shared" si="4"/>
        <v>25381</v>
      </c>
      <c r="E32" s="100">
        <v>12395</v>
      </c>
      <c r="F32" s="100">
        <v>12986</v>
      </c>
      <c r="G32" s="100">
        <f>'2022. 8'!C32</f>
        <v>10804</v>
      </c>
      <c r="H32" s="50">
        <f>'2022. 8'!D32</f>
        <v>25322</v>
      </c>
      <c r="I32" s="155">
        <f t="shared" si="3"/>
        <v>12</v>
      </c>
      <c r="J32" s="155"/>
      <c r="K32" s="155">
        <f t="shared" si="1"/>
        <v>59</v>
      </c>
      <c r="L32" s="155"/>
    </row>
    <row r="33" spans="2:14" s="44" customFormat="1" ht="22.5" customHeight="1">
      <c r="B33" s="54" t="s">
        <v>30</v>
      </c>
      <c r="C33" s="106">
        <v>10637</v>
      </c>
      <c r="D33" s="50">
        <f t="shared" si="4"/>
        <v>24907</v>
      </c>
      <c r="E33" s="100">
        <v>12476</v>
      </c>
      <c r="F33" s="100">
        <v>12431</v>
      </c>
      <c r="G33" s="100">
        <f>'2022. 8'!C33</f>
        <v>10619</v>
      </c>
      <c r="H33" s="50">
        <f>'2022. 8'!D33</f>
        <v>24858</v>
      </c>
      <c r="I33" s="155">
        <f t="shared" si="3"/>
        <v>18</v>
      </c>
      <c r="J33" s="155"/>
      <c r="K33" s="155">
        <f t="shared" si="1"/>
        <v>49</v>
      </c>
      <c r="L33" s="155"/>
    </row>
    <row r="34" spans="2:14" s="44" customFormat="1" ht="91.5" customHeight="1">
      <c r="B34" s="163" t="s">
        <v>309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1417</v>
      </c>
      <c r="C38" s="16"/>
      <c r="D38" s="17" t="s">
        <v>36</v>
      </c>
      <c r="E38" s="17">
        <v>438</v>
      </c>
      <c r="F38" s="18" t="s">
        <v>37</v>
      </c>
      <c r="G38" s="17">
        <v>979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427</v>
      </c>
    </row>
    <row r="39" spans="2:14" s="3" customFormat="1" ht="30" customHeight="1">
      <c r="B39" s="23" t="str">
        <f>"◎ 관외전출 : "&amp;E39+G39</f>
        <v>◎ 관외전출 : 990</v>
      </c>
      <c r="C39" s="24"/>
      <c r="D39" s="25" t="s">
        <v>36</v>
      </c>
      <c r="E39" s="25">
        <v>259</v>
      </c>
      <c r="F39" s="26" t="s">
        <v>37</v>
      </c>
      <c r="G39" s="25">
        <v>731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142</v>
      </c>
      <c r="C40" s="31"/>
      <c r="D40" s="32" t="s">
        <v>41</v>
      </c>
      <c r="E40" s="32">
        <v>127</v>
      </c>
      <c r="F40" s="33" t="s">
        <v>45</v>
      </c>
      <c r="G40" s="32">
        <v>15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408</v>
      </c>
    </row>
    <row r="41" spans="2:14" s="3" customFormat="1" ht="30" customHeight="1" thickBot="1">
      <c r="B41" s="37" t="str">
        <f>"◎ 사망,말소,국외,기타 : "&amp;E41+G41+I41+K41</f>
        <v>◎ 사망,말소,국외,기타 : 550</v>
      </c>
      <c r="C41" s="38"/>
      <c r="D41" s="39" t="s">
        <v>42</v>
      </c>
      <c r="E41" s="39">
        <v>217</v>
      </c>
      <c r="F41" s="40" t="s">
        <v>43</v>
      </c>
      <c r="G41" s="39">
        <v>333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56" t="str">
        <f>"   ○ 65세이상 :      "&amp;"                "&amp;E42+G42</f>
        <v xml:space="preserve">   ○ 65세이상 :                      55150</v>
      </c>
      <c r="C42" s="89">
        <f>E42+G42</f>
        <v>55150</v>
      </c>
      <c r="D42" s="57" t="s">
        <v>52</v>
      </c>
      <c r="E42" s="58">
        <v>23776</v>
      </c>
      <c r="F42" s="57" t="s">
        <v>44</v>
      </c>
      <c r="G42" s="58">
        <v>31374</v>
      </c>
      <c r="H42" s="59"/>
      <c r="I42" s="10"/>
      <c r="J42" s="169" t="s">
        <v>314</v>
      </c>
      <c r="K42" s="169"/>
      <c r="L42" s="170"/>
      <c r="N42" s="104"/>
    </row>
    <row r="43" spans="2:14" s="3" customFormat="1" ht="21" customHeight="1">
      <c r="B43" s="55" t="s">
        <v>56</v>
      </c>
      <c r="C43" s="91"/>
      <c r="D43" s="108">
        <v>600</v>
      </c>
      <c r="G43" s="8"/>
      <c r="J43" s="173" t="s">
        <v>315</v>
      </c>
      <c r="K43" s="173"/>
      <c r="L43" s="174"/>
      <c r="N43" s="104"/>
    </row>
    <row r="44" spans="2:14" s="3" customFormat="1" ht="21" customHeight="1" thickBot="1">
      <c r="B44" s="60" t="s">
        <v>57</v>
      </c>
      <c r="C44" s="92"/>
      <c r="D44" s="109">
        <v>405</v>
      </c>
      <c r="E44" s="61"/>
      <c r="F44" s="61"/>
      <c r="G44" s="62"/>
      <c r="H44" s="61"/>
      <c r="I44" s="61"/>
      <c r="J44" s="175" t="s">
        <v>316</v>
      </c>
      <c r="K44" s="175"/>
      <c r="L44" s="176"/>
      <c r="N44" s="104"/>
    </row>
    <row r="45" spans="2:14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97" priority="1" operator="lessThan">
      <formula>0</formula>
    </cfRule>
    <cfRule type="cellIs" dxfId="196" priority="4" operator="greaterThan">
      <formula>0</formula>
    </cfRule>
  </conditionalFormatting>
  <conditionalFormatting sqref="K6:L33">
    <cfRule type="cellIs" dxfId="195" priority="2" operator="lessThan">
      <formula>0</formula>
    </cfRule>
  </conditionalFormatting>
  <pageMargins left="0.7" right="0.7" top="0.75" bottom="0.75" header="0.3" footer="0.3"/>
  <pageSetup paperSize="9" scale="51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45"/>
  <sheetViews>
    <sheetView view="pageBreakPreview" topLeftCell="A7" zoomScale="60" zoomScaleNormal="70" workbookViewId="0">
      <selection activeCell="F43" sqref="F43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311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133109</v>
      </c>
      <c r="D6" s="45">
        <f t="shared" ref="D6:F6" si="0">SUM(D7:D8)</f>
        <v>290403</v>
      </c>
      <c r="E6" s="45">
        <f t="shared" si="0"/>
        <v>143568</v>
      </c>
      <c r="F6" s="45">
        <f t="shared" si="0"/>
        <v>146835</v>
      </c>
      <c r="G6" s="72">
        <f>G8</f>
        <v>132610</v>
      </c>
      <c r="H6" s="72">
        <f>H7+H8</f>
        <v>290065</v>
      </c>
      <c r="I6" s="152">
        <f>C6-G6</f>
        <v>499</v>
      </c>
      <c r="J6" s="152"/>
      <c r="K6" s="152">
        <f t="shared" ref="K6:K33" si="1">D6-H6</f>
        <v>338</v>
      </c>
      <c r="L6" s="152"/>
      <c r="M6" s="93"/>
    </row>
    <row r="7" spans="2:13" s="44" customFormat="1" ht="22.5" customHeight="1">
      <c r="B7" s="52" t="s">
        <v>49</v>
      </c>
      <c r="C7" s="71" t="s">
        <v>54</v>
      </c>
      <c r="D7" s="46">
        <f>SUM(E7:F7)</f>
        <v>4051</v>
      </c>
      <c r="E7" s="79">
        <v>2219</v>
      </c>
      <c r="F7" s="79">
        <v>1832</v>
      </c>
      <c r="G7" s="73" t="s">
        <v>55</v>
      </c>
      <c r="H7" s="74">
        <v>4015</v>
      </c>
      <c r="I7" s="153" t="s">
        <v>54</v>
      </c>
      <c r="J7" s="154"/>
      <c r="K7" s="154">
        <f t="shared" si="1"/>
        <v>36</v>
      </c>
      <c r="L7" s="154"/>
      <c r="M7" s="105"/>
    </row>
    <row r="8" spans="2:13" s="44" customFormat="1" ht="22.5" customHeight="1">
      <c r="B8" s="53" t="s">
        <v>9</v>
      </c>
      <c r="C8" s="48">
        <f>SUM(C9:C33)</f>
        <v>133109</v>
      </c>
      <c r="D8" s="49">
        <f t="shared" ref="D8:F8" si="2">SUM(D9:D33)</f>
        <v>286352</v>
      </c>
      <c r="E8" s="49">
        <f>SUM(E9:E33)</f>
        <v>141349</v>
      </c>
      <c r="F8" s="49">
        <f t="shared" si="2"/>
        <v>145003</v>
      </c>
      <c r="G8" s="75">
        <f>SUM(G9:G33)</f>
        <v>132610</v>
      </c>
      <c r="H8" s="75">
        <f>SUM(H9:H33)</f>
        <v>286050</v>
      </c>
      <c r="I8" s="179">
        <f t="shared" ref="I8:I33" si="3">C8-G8</f>
        <v>499</v>
      </c>
      <c r="J8" s="179"/>
      <c r="K8" s="180">
        <f t="shared" si="1"/>
        <v>302</v>
      </c>
      <c r="L8" s="180"/>
    </row>
    <row r="9" spans="2:13" s="44" customFormat="1" ht="22.5" customHeight="1">
      <c r="B9" s="54" t="s">
        <v>10</v>
      </c>
      <c r="C9" s="106">
        <v>3647</v>
      </c>
      <c r="D9" s="50">
        <f>E9+F9</f>
        <v>7426</v>
      </c>
      <c r="E9" s="100">
        <v>3726</v>
      </c>
      <c r="F9" s="100">
        <v>3700</v>
      </c>
      <c r="G9" s="100">
        <f>'2022. 7'!C9</f>
        <v>3660</v>
      </c>
      <c r="H9" s="50">
        <v>7471</v>
      </c>
      <c r="I9" s="155">
        <f t="shared" si="3"/>
        <v>-13</v>
      </c>
      <c r="J9" s="155"/>
      <c r="K9" s="155">
        <f t="shared" si="1"/>
        <v>-45</v>
      </c>
      <c r="L9" s="155"/>
    </row>
    <row r="10" spans="2:13" s="44" customFormat="1" ht="22.5" customHeight="1">
      <c r="B10" s="54" t="s">
        <v>33</v>
      </c>
      <c r="C10" s="106">
        <v>7998</v>
      </c>
      <c r="D10" s="50">
        <f t="shared" ref="D10:D33" si="4">E10+F10</f>
        <v>19338</v>
      </c>
      <c r="E10" s="100">
        <v>9576</v>
      </c>
      <c r="F10" s="100">
        <v>9762</v>
      </c>
      <c r="G10" s="100">
        <f>'2022. 7'!C10</f>
        <v>8015</v>
      </c>
      <c r="H10" s="50">
        <v>19412</v>
      </c>
      <c r="I10" s="155">
        <f t="shared" si="3"/>
        <v>-17</v>
      </c>
      <c r="J10" s="155"/>
      <c r="K10" s="155">
        <f t="shared" si="1"/>
        <v>-74</v>
      </c>
      <c r="L10" s="155"/>
    </row>
    <row r="11" spans="2:13" s="44" customFormat="1" ht="22.5" customHeight="1">
      <c r="B11" s="54" t="s">
        <v>11</v>
      </c>
      <c r="C11" s="107">
        <v>808</v>
      </c>
      <c r="D11" s="50">
        <f t="shared" si="4"/>
        <v>1466</v>
      </c>
      <c r="E11" s="99">
        <v>788</v>
      </c>
      <c r="F11" s="99">
        <v>678</v>
      </c>
      <c r="G11" s="100">
        <f>'2022. 7'!C11</f>
        <v>811</v>
      </c>
      <c r="H11" s="50">
        <v>1471</v>
      </c>
      <c r="I11" s="155">
        <f t="shared" si="3"/>
        <v>-3</v>
      </c>
      <c r="J11" s="155"/>
      <c r="K11" s="155">
        <f t="shared" si="1"/>
        <v>-5</v>
      </c>
      <c r="L11" s="155"/>
    </row>
    <row r="12" spans="2:13" s="44" customFormat="1" ht="22.5" customHeight="1">
      <c r="B12" s="54" t="s">
        <v>12</v>
      </c>
      <c r="C12" s="106">
        <v>1213</v>
      </c>
      <c r="D12" s="50">
        <f t="shared" si="4"/>
        <v>2601</v>
      </c>
      <c r="E12" s="100">
        <v>1339</v>
      </c>
      <c r="F12" s="100">
        <v>1262</v>
      </c>
      <c r="G12" s="100">
        <f>'2022. 7'!C12</f>
        <v>1215</v>
      </c>
      <c r="H12" s="50">
        <v>2605</v>
      </c>
      <c r="I12" s="155">
        <f t="shared" si="3"/>
        <v>-2</v>
      </c>
      <c r="J12" s="155"/>
      <c r="K12" s="155">
        <f t="shared" si="1"/>
        <v>-4</v>
      </c>
      <c r="L12" s="155"/>
    </row>
    <row r="13" spans="2:13" s="44" customFormat="1" ht="22.5" customHeight="1">
      <c r="B13" s="54" t="s">
        <v>13</v>
      </c>
      <c r="C13" s="106">
        <v>7788</v>
      </c>
      <c r="D13" s="50">
        <f t="shared" si="4"/>
        <v>16898</v>
      </c>
      <c r="E13" s="100">
        <v>8427</v>
      </c>
      <c r="F13" s="100">
        <v>8471</v>
      </c>
      <c r="G13" s="100">
        <f>'2022. 7'!C13</f>
        <v>7791</v>
      </c>
      <c r="H13" s="50">
        <v>16981</v>
      </c>
      <c r="I13" s="155">
        <f t="shared" si="3"/>
        <v>-3</v>
      </c>
      <c r="J13" s="155"/>
      <c r="K13" s="155">
        <f t="shared" si="1"/>
        <v>-83</v>
      </c>
      <c r="L13" s="155"/>
    </row>
    <row r="14" spans="2:13" s="44" customFormat="1" ht="22.5" customHeight="1">
      <c r="B14" s="54" t="s">
        <v>32</v>
      </c>
      <c r="C14" s="107">
        <v>664</v>
      </c>
      <c r="D14" s="50">
        <f t="shared" si="4"/>
        <v>1082</v>
      </c>
      <c r="E14" s="99">
        <v>584</v>
      </c>
      <c r="F14" s="99">
        <v>498</v>
      </c>
      <c r="G14" s="100">
        <f>'2022. 7'!C14</f>
        <v>664</v>
      </c>
      <c r="H14" s="50">
        <v>1080</v>
      </c>
      <c r="I14" s="155">
        <f t="shared" si="3"/>
        <v>0</v>
      </c>
      <c r="J14" s="155"/>
      <c r="K14" s="155">
        <f t="shared" si="1"/>
        <v>2</v>
      </c>
      <c r="L14" s="155"/>
    </row>
    <row r="15" spans="2:13" s="44" customFormat="1" ht="22.5" customHeight="1">
      <c r="B15" s="54" t="s">
        <v>14</v>
      </c>
      <c r="C15" s="106">
        <v>1993</v>
      </c>
      <c r="D15" s="50">
        <f t="shared" si="4"/>
        <v>3433</v>
      </c>
      <c r="E15" s="100">
        <v>1812</v>
      </c>
      <c r="F15" s="100">
        <v>1621</v>
      </c>
      <c r="G15" s="100">
        <f>'2022. 7'!C15</f>
        <v>1990</v>
      </c>
      <c r="H15" s="50">
        <v>3428</v>
      </c>
      <c r="I15" s="155">
        <f t="shared" si="3"/>
        <v>3</v>
      </c>
      <c r="J15" s="155"/>
      <c r="K15" s="155">
        <f t="shared" si="1"/>
        <v>5</v>
      </c>
      <c r="L15" s="155"/>
    </row>
    <row r="16" spans="2:13" s="44" customFormat="1" ht="22.5" customHeight="1">
      <c r="B16" s="54" t="s">
        <v>34</v>
      </c>
      <c r="C16" s="106">
        <v>1947</v>
      </c>
      <c r="D16" s="50">
        <f t="shared" si="4"/>
        <v>3717</v>
      </c>
      <c r="E16" s="100">
        <v>1917</v>
      </c>
      <c r="F16" s="100">
        <v>1800</v>
      </c>
      <c r="G16" s="100">
        <f>'2022. 7'!C16</f>
        <v>1948</v>
      </c>
      <c r="H16" s="50">
        <v>3716</v>
      </c>
      <c r="I16" s="155">
        <f t="shared" si="3"/>
        <v>-1</v>
      </c>
      <c r="J16" s="155"/>
      <c r="K16" s="155">
        <f t="shared" si="1"/>
        <v>1</v>
      </c>
      <c r="L16" s="155"/>
    </row>
    <row r="17" spans="2:12" s="44" customFormat="1" ht="22.5" customHeight="1">
      <c r="B17" s="54" t="s">
        <v>15</v>
      </c>
      <c r="C17" s="106">
        <v>1454</v>
      </c>
      <c r="D17" s="50">
        <f t="shared" si="4"/>
        <v>2477</v>
      </c>
      <c r="E17" s="100">
        <v>1234</v>
      </c>
      <c r="F17" s="100">
        <v>1243</v>
      </c>
      <c r="G17" s="100">
        <f>'2022. 7'!C17</f>
        <v>1456</v>
      </c>
      <c r="H17" s="50">
        <v>2485</v>
      </c>
      <c r="I17" s="155">
        <f t="shared" si="3"/>
        <v>-2</v>
      </c>
      <c r="J17" s="155"/>
      <c r="K17" s="155">
        <f t="shared" si="1"/>
        <v>-8</v>
      </c>
      <c r="L17" s="155"/>
    </row>
    <row r="18" spans="2:12" s="44" customFormat="1" ht="22.5" customHeight="1">
      <c r="B18" s="54" t="s">
        <v>16</v>
      </c>
      <c r="C18" s="107">
        <v>631</v>
      </c>
      <c r="D18" s="50">
        <f t="shared" si="4"/>
        <v>970</v>
      </c>
      <c r="E18" s="99">
        <v>539</v>
      </c>
      <c r="F18" s="99">
        <v>431</v>
      </c>
      <c r="G18" s="100">
        <f>'2022. 7'!C18</f>
        <v>630</v>
      </c>
      <c r="H18" s="50">
        <v>968</v>
      </c>
      <c r="I18" s="155">
        <f t="shared" si="3"/>
        <v>1</v>
      </c>
      <c r="J18" s="155"/>
      <c r="K18" s="155">
        <f t="shared" si="1"/>
        <v>2</v>
      </c>
      <c r="L18" s="155"/>
    </row>
    <row r="19" spans="2:12" s="44" customFormat="1" ht="22.5" customHeight="1">
      <c r="B19" s="54" t="s">
        <v>17</v>
      </c>
      <c r="C19" s="106">
        <v>4135</v>
      </c>
      <c r="D19" s="50">
        <f t="shared" si="4"/>
        <v>9030</v>
      </c>
      <c r="E19" s="100">
        <v>4435</v>
      </c>
      <c r="F19" s="100">
        <v>4595</v>
      </c>
      <c r="G19" s="100">
        <f>'2022. 7'!C19</f>
        <v>4180</v>
      </c>
      <c r="H19" s="50">
        <v>9139</v>
      </c>
      <c r="I19" s="155">
        <f t="shared" si="3"/>
        <v>-45</v>
      </c>
      <c r="J19" s="155"/>
      <c r="K19" s="155">
        <f t="shared" si="1"/>
        <v>-109</v>
      </c>
      <c r="L19" s="155"/>
    </row>
    <row r="20" spans="2:12" s="44" customFormat="1" ht="22.5" customHeight="1">
      <c r="B20" s="54" t="s">
        <v>35</v>
      </c>
      <c r="C20" s="106">
        <v>2394</v>
      </c>
      <c r="D20" s="50">
        <f t="shared" si="4"/>
        <v>3571</v>
      </c>
      <c r="E20" s="100">
        <v>1853</v>
      </c>
      <c r="F20" s="100">
        <v>1718</v>
      </c>
      <c r="G20" s="100">
        <f>'2022. 7'!C20</f>
        <v>2358</v>
      </c>
      <c r="H20" s="50">
        <v>3526</v>
      </c>
      <c r="I20" s="155">
        <f t="shared" si="3"/>
        <v>36</v>
      </c>
      <c r="J20" s="155"/>
      <c r="K20" s="155">
        <f t="shared" si="1"/>
        <v>45</v>
      </c>
      <c r="L20" s="155"/>
    </row>
    <row r="21" spans="2:12" s="44" customFormat="1" ht="22.5" customHeight="1">
      <c r="B21" s="54" t="s">
        <v>18</v>
      </c>
      <c r="C21" s="106">
        <v>1586</v>
      </c>
      <c r="D21" s="50">
        <f t="shared" si="4"/>
        <v>2603</v>
      </c>
      <c r="E21" s="100">
        <v>1271</v>
      </c>
      <c r="F21" s="100">
        <v>1332</v>
      </c>
      <c r="G21" s="100">
        <f>'2022. 7'!C21</f>
        <v>1583</v>
      </c>
      <c r="H21" s="50">
        <v>2612</v>
      </c>
      <c r="I21" s="155">
        <f t="shared" si="3"/>
        <v>3</v>
      </c>
      <c r="J21" s="155"/>
      <c r="K21" s="155">
        <f t="shared" si="1"/>
        <v>-9</v>
      </c>
      <c r="L21" s="155"/>
    </row>
    <row r="22" spans="2:12" s="44" customFormat="1" ht="22.5" customHeight="1">
      <c r="B22" s="54" t="s">
        <v>19</v>
      </c>
      <c r="C22" s="106">
        <v>2056</v>
      </c>
      <c r="D22" s="50">
        <f t="shared" si="4"/>
        <v>4442</v>
      </c>
      <c r="E22" s="100">
        <v>2131</v>
      </c>
      <c r="F22" s="100">
        <v>2311</v>
      </c>
      <c r="G22" s="100">
        <f>'2022. 7'!C22</f>
        <v>1675</v>
      </c>
      <c r="H22" s="50">
        <v>3476</v>
      </c>
      <c r="I22" s="155">
        <f t="shared" si="3"/>
        <v>381</v>
      </c>
      <c r="J22" s="155"/>
      <c r="K22" s="155">
        <f t="shared" si="1"/>
        <v>966</v>
      </c>
      <c r="L22" s="155"/>
    </row>
    <row r="23" spans="2:12" s="44" customFormat="1" ht="22.5" customHeight="1">
      <c r="B23" s="54" t="s">
        <v>20</v>
      </c>
      <c r="C23" s="106">
        <v>4183</v>
      </c>
      <c r="D23" s="50">
        <f t="shared" si="4"/>
        <v>8440</v>
      </c>
      <c r="E23" s="100">
        <v>4231</v>
      </c>
      <c r="F23" s="100">
        <v>4209</v>
      </c>
      <c r="G23" s="100">
        <f>'2022. 7'!C23</f>
        <v>4135</v>
      </c>
      <c r="H23" s="50">
        <v>8429</v>
      </c>
      <c r="I23" s="155">
        <f t="shared" si="3"/>
        <v>48</v>
      </c>
      <c r="J23" s="155"/>
      <c r="K23" s="155">
        <f t="shared" si="1"/>
        <v>11</v>
      </c>
      <c r="L23" s="155"/>
    </row>
    <row r="24" spans="2:12" s="44" customFormat="1" ht="22.5" customHeight="1">
      <c r="B24" s="54" t="s">
        <v>21</v>
      </c>
      <c r="C24" s="106">
        <v>6157</v>
      </c>
      <c r="D24" s="50">
        <f t="shared" si="4"/>
        <v>11247</v>
      </c>
      <c r="E24" s="100">
        <v>5616</v>
      </c>
      <c r="F24" s="100">
        <v>5631</v>
      </c>
      <c r="G24" s="100">
        <f>'2022. 7'!C24</f>
        <v>6157</v>
      </c>
      <c r="H24" s="50">
        <v>11298</v>
      </c>
      <c r="I24" s="155">
        <f t="shared" si="3"/>
        <v>0</v>
      </c>
      <c r="J24" s="155"/>
      <c r="K24" s="155">
        <f t="shared" si="1"/>
        <v>-51</v>
      </c>
      <c r="L24" s="155"/>
    </row>
    <row r="25" spans="2:12" s="44" customFormat="1" ht="22.5" customHeight="1">
      <c r="B25" s="54" t="s">
        <v>22</v>
      </c>
      <c r="C25" s="106">
        <v>6382</v>
      </c>
      <c r="D25" s="50">
        <f t="shared" si="4"/>
        <v>14341</v>
      </c>
      <c r="E25" s="100">
        <v>6805</v>
      </c>
      <c r="F25" s="100">
        <v>7536</v>
      </c>
      <c r="G25" s="100">
        <f>'2022. 7'!C25</f>
        <v>6385</v>
      </c>
      <c r="H25" s="50">
        <v>14389</v>
      </c>
      <c r="I25" s="155">
        <f t="shared" si="3"/>
        <v>-3</v>
      </c>
      <c r="J25" s="155"/>
      <c r="K25" s="155">
        <f t="shared" si="1"/>
        <v>-48</v>
      </c>
      <c r="L25" s="155"/>
    </row>
    <row r="26" spans="2:12" s="44" customFormat="1" ht="22.5" customHeight="1">
      <c r="B26" s="54" t="s">
        <v>23</v>
      </c>
      <c r="C26" s="106">
        <v>9093</v>
      </c>
      <c r="D26" s="50">
        <f t="shared" si="4"/>
        <v>20416</v>
      </c>
      <c r="E26" s="100">
        <v>9700</v>
      </c>
      <c r="F26" s="100">
        <v>10716</v>
      </c>
      <c r="G26" s="100">
        <f>'2022. 7'!C26</f>
        <v>9084</v>
      </c>
      <c r="H26" s="50">
        <v>20447</v>
      </c>
      <c r="I26" s="155">
        <f t="shared" si="3"/>
        <v>9</v>
      </c>
      <c r="J26" s="155"/>
      <c r="K26" s="155">
        <f t="shared" si="1"/>
        <v>-31</v>
      </c>
      <c r="L26" s="155"/>
    </row>
    <row r="27" spans="2:12" s="44" customFormat="1" ht="22.5" customHeight="1">
      <c r="B27" s="54" t="s">
        <v>24</v>
      </c>
      <c r="C27" s="106">
        <v>1952</v>
      </c>
      <c r="D27" s="50">
        <f t="shared" si="4"/>
        <v>4329</v>
      </c>
      <c r="E27" s="100">
        <v>2160</v>
      </c>
      <c r="F27" s="100">
        <v>2169</v>
      </c>
      <c r="G27" s="100">
        <f>'2022. 7'!C27</f>
        <v>1947</v>
      </c>
      <c r="H27" s="50">
        <v>4332</v>
      </c>
      <c r="I27" s="155">
        <f t="shared" si="3"/>
        <v>5</v>
      </c>
      <c r="J27" s="155"/>
      <c r="K27" s="155">
        <f t="shared" si="1"/>
        <v>-3</v>
      </c>
      <c r="L27" s="155"/>
    </row>
    <row r="28" spans="2:12" s="44" customFormat="1" ht="22.5" customHeight="1">
      <c r="B28" s="54" t="s">
        <v>25</v>
      </c>
      <c r="C28" s="106">
        <v>7791</v>
      </c>
      <c r="D28" s="50">
        <f t="shared" si="4"/>
        <v>11951</v>
      </c>
      <c r="E28" s="100">
        <v>6303</v>
      </c>
      <c r="F28" s="100">
        <v>5648</v>
      </c>
      <c r="G28" s="100">
        <f>'2022. 7'!C28</f>
        <v>7741</v>
      </c>
      <c r="H28" s="50">
        <v>11957</v>
      </c>
      <c r="I28" s="155">
        <f t="shared" si="3"/>
        <v>50</v>
      </c>
      <c r="J28" s="155"/>
      <c r="K28" s="155">
        <f t="shared" si="1"/>
        <v>-6</v>
      </c>
      <c r="L28" s="155"/>
    </row>
    <row r="29" spans="2:12" s="44" customFormat="1" ht="22.5" customHeight="1">
      <c r="B29" s="54" t="s">
        <v>26</v>
      </c>
      <c r="C29" s="106">
        <v>2737</v>
      </c>
      <c r="D29" s="50">
        <f t="shared" si="4"/>
        <v>4403</v>
      </c>
      <c r="E29" s="100">
        <v>2205</v>
      </c>
      <c r="F29" s="100">
        <v>2198</v>
      </c>
      <c r="G29" s="100">
        <f>'2022. 7'!C29</f>
        <v>2734</v>
      </c>
      <c r="H29" s="50">
        <v>4412</v>
      </c>
      <c r="I29" s="155">
        <f t="shared" si="3"/>
        <v>3</v>
      </c>
      <c r="J29" s="155"/>
      <c r="K29" s="155">
        <f t="shared" si="1"/>
        <v>-9</v>
      </c>
      <c r="L29" s="155"/>
    </row>
    <row r="30" spans="2:12" s="44" customFormat="1" ht="22.5" customHeight="1">
      <c r="B30" s="54" t="s">
        <v>27</v>
      </c>
      <c r="C30" s="106">
        <v>15057</v>
      </c>
      <c r="D30" s="50">
        <f t="shared" si="4"/>
        <v>34033</v>
      </c>
      <c r="E30" s="100">
        <v>16769</v>
      </c>
      <c r="F30" s="100">
        <v>17264</v>
      </c>
      <c r="G30" s="100">
        <f>'2022. 7'!C30</f>
        <v>15039</v>
      </c>
      <c r="H30" s="50">
        <v>34163</v>
      </c>
      <c r="I30" s="155">
        <f t="shared" si="3"/>
        <v>18</v>
      </c>
      <c r="J30" s="155"/>
      <c r="K30" s="155">
        <f t="shared" si="1"/>
        <v>-130</v>
      </c>
      <c r="L30" s="155"/>
    </row>
    <row r="31" spans="2:12" s="44" customFormat="1" ht="22.5" customHeight="1">
      <c r="B31" s="54" t="s">
        <v>28</v>
      </c>
      <c r="C31" s="106">
        <v>20020</v>
      </c>
      <c r="D31" s="50">
        <f t="shared" si="4"/>
        <v>47958</v>
      </c>
      <c r="E31" s="100">
        <v>23092</v>
      </c>
      <c r="F31" s="100">
        <v>24866</v>
      </c>
      <c r="G31" s="100">
        <f>'2022. 7'!C31</f>
        <v>20025</v>
      </c>
      <c r="H31" s="50">
        <v>48144</v>
      </c>
      <c r="I31" s="162">
        <f t="shared" si="3"/>
        <v>-5</v>
      </c>
      <c r="J31" s="162"/>
      <c r="K31" s="155">
        <f t="shared" si="1"/>
        <v>-186</v>
      </c>
      <c r="L31" s="155"/>
    </row>
    <row r="32" spans="2:12" s="44" customFormat="1" ht="22.5" customHeight="1">
      <c r="B32" s="54" t="s">
        <v>29</v>
      </c>
      <c r="C32" s="106">
        <v>10804</v>
      </c>
      <c r="D32" s="50">
        <f t="shared" si="4"/>
        <v>25322</v>
      </c>
      <c r="E32" s="100">
        <v>12365</v>
      </c>
      <c r="F32" s="100">
        <v>12957</v>
      </c>
      <c r="G32" s="100">
        <f>'2022. 7'!C32</f>
        <v>10766</v>
      </c>
      <c r="H32" s="50">
        <v>25249</v>
      </c>
      <c r="I32" s="155">
        <f t="shared" si="3"/>
        <v>38</v>
      </c>
      <c r="J32" s="155"/>
      <c r="K32" s="155">
        <f t="shared" si="1"/>
        <v>73</v>
      </c>
      <c r="L32" s="155"/>
    </row>
    <row r="33" spans="2:14" s="44" customFormat="1" ht="22.5" customHeight="1">
      <c r="B33" s="54" t="s">
        <v>30</v>
      </c>
      <c r="C33" s="106">
        <v>10619</v>
      </c>
      <c r="D33" s="50">
        <f t="shared" si="4"/>
        <v>24858</v>
      </c>
      <c r="E33" s="100">
        <v>12471</v>
      </c>
      <c r="F33" s="100">
        <v>12387</v>
      </c>
      <c r="G33" s="100">
        <f>'2022. 7'!C33</f>
        <v>10621</v>
      </c>
      <c r="H33" s="50">
        <v>24860</v>
      </c>
      <c r="I33" s="155">
        <f t="shared" si="3"/>
        <v>-2</v>
      </c>
      <c r="J33" s="155"/>
      <c r="K33" s="155">
        <f t="shared" si="1"/>
        <v>-2</v>
      </c>
      <c r="L33" s="155"/>
    </row>
    <row r="34" spans="2:14" s="44" customFormat="1" ht="91.5" customHeight="1">
      <c r="B34" s="163" t="s">
        <v>309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1609</v>
      </c>
      <c r="C38" s="16"/>
      <c r="D38" s="17" t="s">
        <v>36</v>
      </c>
      <c r="E38" s="17">
        <v>470</v>
      </c>
      <c r="F38" s="18" t="s">
        <v>37</v>
      </c>
      <c r="G38" s="17">
        <v>1139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419</v>
      </c>
    </row>
    <row r="39" spans="2:14" s="3" customFormat="1" ht="30" customHeight="1">
      <c r="B39" s="23" t="str">
        <f>"◎ 관외전출 : "&amp;E39+G39</f>
        <v>◎ 관외전출 : 1190</v>
      </c>
      <c r="C39" s="24"/>
      <c r="D39" s="25" t="s">
        <v>36</v>
      </c>
      <c r="E39" s="25">
        <v>274</v>
      </c>
      <c r="F39" s="26" t="s">
        <v>37</v>
      </c>
      <c r="G39" s="25">
        <v>916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164</v>
      </c>
      <c r="C40" s="31"/>
      <c r="D40" s="32" t="s">
        <v>41</v>
      </c>
      <c r="E40" s="32">
        <v>144</v>
      </c>
      <c r="F40" s="33" t="s">
        <v>45</v>
      </c>
      <c r="G40" s="32">
        <v>19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117</v>
      </c>
    </row>
    <row r="41" spans="2:14" s="3" customFormat="1" ht="30" customHeight="1" thickBot="1">
      <c r="B41" s="37" t="str">
        <f>"◎ 사망,말소,국외,기타 : "&amp;E41+G41+I41+K41</f>
        <v>◎ 사망,말소,국외,기타 : 281</v>
      </c>
      <c r="C41" s="38"/>
      <c r="D41" s="39" t="s">
        <v>42</v>
      </c>
      <c r="E41" s="39">
        <v>203</v>
      </c>
      <c r="F41" s="40" t="s">
        <v>43</v>
      </c>
      <c r="G41" s="39">
        <v>76</v>
      </c>
      <c r="H41" s="41" t="s">
        <v>38</v>
      </c>
      <c r="I41" s="41">
        <v>0</v>
      </c>
      <c r="J41" s="42" t="s">
        <v>39</v>
      </c>
      <c r="K41" s="43">
        <v>2</v>
      </c>
      <c r="L41" s="159"/>
    </row>
    <row r="42" spans="2:14" s="3" customFormat="1" ht="27" customHeight="1">
      <c r="B42" s="56" t="str">
        <f>"   ○ 65세이상 :      "&amp;"                "&amp;E42+G42</f>
        <v xml:space="preserve">   ○ 65세이상 :                      54961</v>
      </c>
      <c r="C42" s="89">
        <f>E42+G42</f>
        <v>54961</v>
      </c>
      <c r="D42" s="57" t="s">
        <v>52</v>
      </c>
      <c r="E42" s="58">
        <v>23676</v>
      </c>
      <c r="F42" s="57" t="s">
        <v>44</v>
      </c>
      <c r="G42" s="58">
        <v>31285</v>
      </c>
      <c r="H42" s="59"/>
      <c r="I42" s="10"/>
      <c r="J42" s="169" t="s">
        <v>312</v>
      </c>
      <c r="K42" s="169"/>
      <c r="L42" s="170"/>
      <c r="N42" s="104"/>
    </row>
    <row r="43" spans="2:14" s="3" customFormat="1" ht="21" customHeight="1">
      <c r="B43" s="55" t="s">
        <v>56</v>
      </c>
      <c r="C43" s="91"/>
      <c r="D43" s="108">
        <v>942</v>
      </c>
      <c r="G43" s="8"/>
      <c r="J43" s="173" t="s">
        <v>313</v>
      </c>
      <c r="K43" s="173"/>
      <c r="L43" s="174"/>
      <c r="N43" s="104"/>
    </row>
    <row r="44" spans="2:14" s="3" customFormat="1" ht="21" customHeight="1" thickBot="1">
      <c r="B44" s="60" t="s">
        <v>57</v>
      </c>
      <c r="C44" s="92"/>
      <c r="D44" s="109">
        <v>395</v>
      </c>
      <c r="E44" s="61"/>
      <c r="F44" s="61"/>
      <c r="G44" s="62"/>
      <c r="H44" s="61"/>
      <c r="I44" s="61"/>
      <c r="J44" s="175" t="s">
        <v>248</v>
      </c>
      <c r="K44" s="175"/>
      <c r="L44" s="176"/>
      <c r="N44" s="104"/>
    </row>
    <row r="45" spans="2:14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94" priority="1" operator="lessThan">
      <formula>0</formula>
    </cfRule>
    <cfRule type="cellIs" dxfId="193" priority="4" operator="greaterThan">
      <formula>0</formula>
    </cfRule>
  </conditionalFormatting>
  <conditionalFormatting sqref="K6:L33">
    <cfRule type="cellIs" dxfId="192" priority="2" operator="lessThan">
      <formula>0</formula>
    </cfRule>
  </conditionalFormatting>
  <pageMargins left="0.51181102362204722" right="0.51181102362204722" top="0.55118110236220474" bottom="0.55118110236220474" header="0.31496062992125984" footer="0.31496062992125984"/>
  <pageSetup paperSize="9" scale="54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N49"/>
  <sheetViews>
    <sheetView view="pageBreakPreview" zoomScale="71" zoomScaleNormal="70" zoomScaleSheetLayoutView="71" workbookViewId="0">
      <selection activeCell="C18" sqref="C17:C18"/>
    </sheetView>
  </sheetViews>
  <sheetFormatPr defaultRowHeight="17.399999999999999"/>
  <cols>
    <col min="1" max="1" width="2.19921875" customWidth="1"/>
    <col min="2" max="2" width="22.59765625" style="1" customWidth="1"/>
    <col min="3" max="3" width="15.59765625" customWidth="1"/>
    <col min="4" max="4" width="13.59765625" customWidth="1"/>
    <col min="5" max="6" width="12.8984375" customWidth="1"/>
    <col min="7" max="8" width="13.59765625" customWidth="1"/>
    <col min="9" max="9" width="5.09765625" customWidth="1"/>
    <col min="10" max="10" width="7.09765625" customWidth="1"/>
    <col min="11" max="11" width="6.3984375" customWidth="1"/>
    <col min="12" max="12" width="11.59765625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305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132610</v>
      </c>
      <c r="D6" s="45">
        <f t="shared" ref="D6:F6" si="0">SUM(D7:D8)</f>
        <v>290065</v>
      </c>
      <c r="E6" s="45">
        <f t="shared" si="0"/>
        <v>143358</v>
      </c>
      <c r="F6" s="45">
        <f t="shared" si="0"/>
        <v>146707</v>
      </c>
      <c r="G6" s="72">
        <f>G8</f>
        <v>132351</v>
      </c>
      <c r="H6" s="72">
        <f>H7+H8</f>
        <v>289884</v>
      </c>
      <c r="I6" s="152">
        <f>C6-G6</f>
        <v>259</v>
      </c>
      <c r="J6" s="152"/>
      <c r="K6" s="152">
        <f t="shared" ref="K6:K33" si="1">D6-H6</f>
        <v>181</v>
      </c>
      <c r="L6" s="152"/>
      <c r="M6" s="93"/>
    </row>
    <row r="7" spans="2:13" s="44" customFormat="1" ht="22.5" customHeight="1">
      <c r="B7" s="52" t="s">
        <v>49</v>
      </c>
      <c r="C7" s="71" t="s">
        <v>54</v>
      </c>
      <c r="D7" s="46">
        <f>SUM(E7:F7)</f>
        <v>4015</v>
      </c>
      <c r="E7" s="79">
        <v>2197</v>
      </c>
      <c r="F7" s="79">
        <v>1818</v>
      </c>
      <c r="G7" s="73" t="s">
        <v>55</v>
      </c>
      <c r="H7" s="74">
        <v>3977</v>
      </c>
      <c r="I7" s="153" t="s">
        <v>54</v>
      </c>
      <c r="J7" s="154"/>
      <c r="K7" s="154">
        <f t="shared" si="1"/>
        <v>38</v>
      </c>
      <c r="L7" s="154"/>
      <c r="M7" s="105"/>
    </row>
    <row r="8" spans="2:13" s="44" customFormat="1" ht="22.5" customHeight="1">
      <c r="B8" s="53" t="s">
        <v>9</v>
      </c>
      <c r="C8" s="48">
        <f>SUM(C9:C33)</f>
        <v>132610</v>
      </c>
      <c r="D8" s="49">
        <f t="shared" ref="D8:F8" si="2">SUM(D9:D33)</f>
        <v>286050</v>
      </c>
      <c r="E8" s="49">
        <f>SUM(E9:E33)</f>
        <v>141161</v>
      </c>
      <c r="F8" s="49">
        <f t="shared" si="2"/>
        <v>144889</v>
      </c>
      <c r="G8" s="75">
        <f>SUM(G9:G33)</f>
        <v>132351</v>
      </c>
      <c r="H8" s="75">
        <f>SUM(H9:H33)</f>
        <v>285907</v>
      </c>
      <c r="I8" s="179">
        <f t="shared" ref="I8:I33" si="3">C8-G8</f>
        <v>259</v>
      </c>
      <c r="J8" s="179"/>
      <c r="K8" s="180">
        <f t="shared" si="1"/>
        <v>143</v>
      </c>
      <c r="L8" s="180"/>
    </row>
    <row r="9" spans="2:13" s="44" customFormat="1" ht="22.5" customHeight="1">
      <c r="B9" s="54" t="s">
        <v>10</v>
      </c>
      <c r="C9" s="106">
        <v>3660</v>
      </c>
      <c r="D9" s="50">
        <f>E9+F9</f>
        <v>7471</v>
      </c>
      <c r="E9" s="100">
        <v>3743</v>
      </c>
      <c r="F9" s="100">
        <v>3728</v>
      </c>
      <c r="G9" s="100">
        <v>3649</v>
      </c>
      <c r="H9" s="50">
        <v>7470</v>
      </c>
      <c r="I9" s="155">
        <f t="shared" si="3"/>
        <v>11</v>
      </c>
      <c r="J9" s="155"/>
      <c r="K9" s="155">
        <f t="shared" si="1"/>
        <v>1</v>
      </c>
      <c r="L9" s="155"/>
    </row>
    <row r="10" spans="2:13" s="44" customFormat="1" ht="22.5" customHeight="1">
      <c r="B10" s="54" t="s">
        <v>33</v>
      </c>
      <c r="C10" s="106">
        <v>8015</v>
      </c>
      <c r="D10" s="50">
        <f t="shared" ref="D10:D33" si="4">E10+F10</f>
        <v>19412</v>
      </c>
      <c r="E10" s="100">
        <v>9601</v>
      </c>
      <c r="F10" s="100">
        <v>9811</v>
      </c>
      <c r="G10" s="100">
        <v>8005</v>
      </c>
      <c r="H10" s="50">
        <v>19417</v>
      </c>
      <c r="I10" s="155">
        <f t="shared" si="3"/>
        <v>10</v>
      </c>
      <c r="J10" s="155"/>
      <c r="K10" s="155">
        <f t="shared" si="1"/>
        <v>-5</v>
      </c>
      <c r="L10" s="155"/>
    </row>
    <row r="11" spans="2:13" s="44" customFormat="1" ht="22.5" customHeight="1">
      <c r="B11" s="54" t="s">
        <v>11</v>
      </c>
      <c r="C11" s="107">
        <v>811</v>
      </c>
      <c r="D11" s="50">
        <f t="shared" si="4"/>
        <v>1471</v>
      </c>
      <c r="E11" s="99">
        <v>789</v>
      </c>
      <c r="F11" s="99">
        <v>682</v>
      </c>
      <c r="G11" s="99">
        <v>807</v>
      </c>
      <c r="H11" s="50">
        <v>1461</v>
      </c>
      <c r="I11" s="155">
        <f t="shared" si="3"/>
        <v>4</v>
      </c>
      <c r="J11" s="155"/>
      <c r="K11" s="155">
        <f t="shared" si="1"/>
        <v>10</v>
      </c>
      <c r="L11" s="155"/>
    </row>
    <row r="12" spans="2:13" s="44" customFormat="1" ht="22.5" customHeight="1">
      <c r="B12" s="54" t="s">
        <v>12</v>
      </c>
      <c r="C12" s="106">
        <v>1215</v>
      </c>
      <c r="D12" s="50">
        <f t="shared" si="4"/>
        <v>2605</v>
      </c>
      <c r="E12" s="100">
        <v>1346</v>
      </c>
      <c r="F12" s="100">
        <v>1259</v>
      </c>
      <c r="G12" s="100">
        <v>1212</v>
      </c>
      <c r="H12" s="50">
        <v>2603</v>
      </c>
      <c r="I12" s="155">
        <f t="shared" si="3"/>
        <v>3</v>
      </c>
      <c r="J12" s="155"/>
      <c r="K12" s="155">
        <f t="shared" si="1"/>
        <v>2</v>
      </c>
      <c r="L12" s="155"/>
    </row>
    <row r="13" spans="2:13" s="44" customFormat="1" ht="22.5" customHeight="1">
      <c r="B13" s="54" t="s">
        <v>13</v>
      </c>
      <c r="C13" s="106">
        <v>7791</v>
      </c>
      <c r="D13" s="50">
        <f t="shared" si="4"/>
        <v>16981</v>
      </c>
      <c r="E13" s="100">
        <v>8478</v>
      </c>
      <c r="F13" s="100">
        <v>8503</v>
      </c>
      <c r="G13" s="100">
        <v>7789</v>
      </c>
      <c r="H13" s="50">
        <v>16973</v>
      </c>
      <c r="I13" s="155">
        <f t="shared" si="3"/>
        <v>2</v>
      </c>
      <c r="J13" s="155"/>
      <c r="K13" s="155">
        <f t="shared" si="1"/>
        <v>8</v>
      </c>
      <c r="L13" s="155"/>
    </row>
    <row r="14" spans="2:13" s="44" customFormat="1" ht="22.5" customHeight="1">
      <c r="B14" s="54" t="s">
        <v>32</v>
      </c>
      <c r="C14" s="107">
        <v>664</v>
      </c>
      <c r="D14" s="50">
        <f t="shared" si="4"/>
        <v>1080</v>
      </c>
      <c r="E14" s="99">
        <v>584</v>
      </c>
      <c r="F14" s="99">
        <v>496</v>
      </c>
      <c r="G14" s="99">
        <v>662</v>
      </c>
      <c r="H14" s="50">
        <v>1078</v>
      </c>
      <c r="I14" s="155">
        <f t="shared" si="3"/>
        <v>2</v>
      </c>
      <c r="J14" s="155"/>
      <c r="K14" s="155">
        <f t="shared" si="1"/>
        <v>2</v>
      </c>
      <c r="L14" s="155"/>
    </row>
    <row r="15" spans="2:13" s="44" customFormat="1" ht="22.5" customHeight="1">
      <c r="B15" s="54" t="s">
        <v>14</v>
      </c>
      <c r="C15" s="106">
        <v>1990</v>
      </c>
      <c r="D15" s="50">
        <f t="shared" si="4"/>
        <v>3428</v>
      </c>
      <c r="E15" s="100">
        <v>1806</v>
      </c>
      <c r="F15" s="100">
        <v>1622</v>
      </c>
      <c r="G15" s="100">
        <v>1986</v>
      </c>
      <c r="H15" s="50">
        <v>3419</v>
      </c>
      <c r="I15" s="155">
        <f t="shared" si="3"/>
        <v>4</v>
      </c>
      <c r="J15" s="155"/>
      <c r="K15" s="155">
        <f t="shared" si="1"/>
        <v>9</v>
      </c>
      <c r="L15" s="155"/>
    </row>
    <row r="16" spans="2:13" s="44" customFormat="1" ht="22.5" customHeight="1">
      <c r="B16" s="54" t="s">
        <v>34</v>
      </c>
      <c r="C16" s="106">
        <v>1948</v>
      </c>
      <c r="D16" s="50">
        <f t="shared" si="4"/>
        <v>3716</v>
      </c>
      <c r="E16" s="100">
        <v>1912</v>
      </c>
      <c r="F16" s="100">
        <v>1804</v>
      </c>
      <c r="G16" s="100">
        <v>1948</v>
      </c>
      <c r="H16" s="50">
        <v>3715</v>
      </c>
      <c r="I16" s="155">
        <f t="shared" si="3"/>
        <v>0</v>
      </c>
      <c r="J16" s="155"/>
      <c r="K16" s="155">
        <f t="shared" si="1"/>
        <v>1</v>
      </c>
      <c r="L16" s="155"/>
    </row>
    <row r="17" spans="2:12" s="44" customFormat="1" ht="22.5" customHeight="1">
      <c r="B17" s="54" t="s">
        <v>15</v>
      </c>
      <c r="C17" s="106">
        <v>1456</v>
      </c>
      <c r="D17" s="50">
        <f t="shared" si="4"/>
        <v>2485</v>
      </c>
      <c r="E17" s="100">
        <v>1230</v>
      </c>
      <c r="F17" s="100">
        <v>1255</v>
      </c>
      <c r="G17" s="100">
        <v>1448</v>
      </c>
      <c r="H17" s="50">
        <v>2478</v>
      </c>
      <c r="I17" s="155">
        <f t="shared" si="3"/>
        <v>8</v>
      </c>
      <c r="J17" s="155"/>
      <c r="K17" s="155">
        <f t="shared" si="1"/>
        <v>7</v>
      </c>
      <c r="L17" s="155"/>
    </row>
    <row r="18" spans="2:12" s="44" customFormat="1" ht="22.5" customHeight="1">
      <c r="B18" s="54" t="s">
        <v>16</v>
      </c>
      <c r="C18" s="107">
        <v>630</v>
      </c>
      <c r="D18" s="50">
        <f t="shared" si="4"/>
        <v>968</v>
      </c>
      <c r="E18" s="99">
        <v>538</v>
      </c>
      <c r="F18" s="99">
        <v>430</v>
      </c>
      <c r="G18" s="99">
        <v>632</v>
      </c>
      <c r="H18" s="50">
        <v>968</v>
      </c>
      <c r="I18" s="155">
        <f t="shared" si="3"/>
        <v>-2</v>
      </c>
      <c r="J18" s="155"/>
      <c r="K18" s="155">
        <f t="shared" si="1"/>
        <v>0</v>
      </c>
      <c r="L18" s="155"/>
    </row>
    <row r="19" spans="2:12" s="44" customFormat="1" ht="22.5" customHeight="1">
      <c r="B19" s="54" t="s">
        <v>17</v>
      </c>
      <c r="C19" s="106">
        <v>4180</v>
      </c>
      <c r="D19" s="50">
        <f t="shared" si="4"/>
        <v>9139</v>
      </c>
      <c r="E19" s="100">
        <v>4483</v>
      </c>
      <c r="F19" s="100">
        <v>4656</v>
      </c>
      <c r="G19" s="100">
        <v>4176</v>
      </c>
      <c r="H19" s="50">
        <v>9151</v>
      </c>
      <c r="I19" s="155">
        <f t="shared" si="3"/>
        <v>4</v>
      </c>
      <c r="J19" s="155"/>
      <c r="K19" s="155">
        <f t="shared" si="1"/>
        <v>-12</v>
      </c>
      <c r="L19" s="155"/>
    </row>
    <row r="20" spans="2:12" s="44" customFormat="1" ht="22.5" customHeight="1">
      <c r="B20" s="54" t="s">
        <v>35</v>
      </c>
      <c r="C20" s="106">
        <v>2358</v>
      </c>
      <c r="D20" s="50">
        <f t="shared" si="4"/>
        <v>3526</v>
      </c>
      <c r="E20" s="100">
        <v>1837</v>
      </c>
      <c r="F20" s="100">
        <v>1689</v>
      </c>
      <c r="G20" s="100">
        <v>2369</v>
      </c>
      <c r="H20" s="50">
        <v>3556</v>
      </c>
      <c r="I20" s="155">
        <f t="shared" si="3"/>
        <v>-11</v>
      </c>
      <c r="J20" s="155"/>
      <c r="K20" s="155">
        <f t="shared" si="1"/>
        <v>-30</v>
      </c>
      <c r="L20" s="155"/>
    </row>
    <row r="21" spans="2:12" s="44" customFormat="1" ht="22.5" customHeight="1">
      <c r="B21" s="54" t="s">
        <v>18</v>
      </c>
      <c r="C21" s="106">
        <v>1583</v>
      </c>
      <c r="D21" s="50">
        <f t="shared" si="4"/>
        <v>2612</v>
      </c>
      <c r="E21" s="100">
        <v>1274</v>
      </c>
      <c r="F21" s="100">
        <v>1338</v>
      </c>
      <c r="G21" s="100">
        <v>1585</v>
      </c>
      <c r="H21" s="50">
        <v>2612</v>
      </c>
      <c r="I21" s="155">
        <f t="shared" si="3"/>
        <v>-2</v>
      </c>
      <c r="J21" s="155"/>
      <c r="K21" s="155">
        <f t="shared" si="1"/>
        <v>0</v>
      </c>
      <c r="L21" s="155"/>
    </row>
    <row r="22" spans="2:12" s="44" customFormat="1" ht="22.5" customHeight="1">
      <c r="B22" s="54" t="s">
        <v>19</v>
      </c>
      <c r="C22" s="106">
        <v>1675</v>
      </c>
      <c r="D22" s="50">
        <f t="shared" si="4"/>
        <v>3476</v>
      </c>
      <c r="E22" s="100">
        <v>1633</v>
      </c>
      <c r="F22" s="100">
        <v>1843</v>
      </c>
      <c r="G22" s="100">
        <v>1626</v>
      </c>
      <c r="H22" s="50">
        <v>3374</v>
      </c>
      <c r="I22" s="155">
        <f t="shared" si="3"/>
        <v>49</v>
      </c>
      <c r="J22" s="155"/>
      <c r="K22" s="155">
        <f t="shared" si="1"/>
        <v>102</v>
      </c>
      <c r="L22" s="155"/>
    </row>
    <row r="23" spans="2:12" s="44" customFormat="1" ht="22.5" customHeight="1">
      <c r="B23" s="54" t="s">
        <v>20</v>
      </c>
      <c r="C23" s="106">
        <v>4135</v>
      </c>
      <c r="D23" s="50">
        <f t="shared" si="4"/>
        <v>8429</v>
      </c>
      <c r="E23" s="100">
        <v>4233</v>
      </c>
      <c r="F23" s="100">
        <v>4196</v>
      </c>
      <c r="G23" s="100">
        <v>4091</v>
      </c>
      <c r="H23" s="50">
        <v>8379</v>
      </c>
      <c r="I23" s="155">
        <f t="shared" si="3"/>
        <v>44</v>
      </c>
      <c r="J23" s="155"/>
      <c r="K23" s="155">
        <f t="shared" si="1"/>
        <v>50</v>
      </c>
      <c r="L23" s="155"/>
    </row>
    <row r="24" spans="2:12" s="44" customFormat="1" ht="22.5" customHeight="1">
      <c r="B24" s="54" t="s">
        <v>21</v>
      </c>
      <c r="C24" s="106">
        <v>6157</v>
      </c>
      <c r="D24" s="50">
        <f t="shared" si="4"/>
        <v>11298</v>
      </c>
      <c r="E24" s="100">
        <v>5634</v>
      </c>
      <c r="F24" s="100">
        <v>5664</v>
      </c>
      <c r="G24" s="100">
        <v>6181</v>
      </c>
      <c r="H24" s="50">
        <v>11334</v>
      </c>
      <c r="I24" s="155">
        <f t="shared" si="3"/>
        <v>-24</v>
      </c>
      <c r="J24" s="155"/>
      <c r="K24" s="155">
        <f t="shared" si="1"/>
        <v>-36</v>
      </c>
      <c r="L24" s="155"/>
    </row>
    <row r="25" spans="2:12" s="44" customFormat="1" ht="22.5" customHeight="1">
      <c r="B25" s="54" t="s">
        <v>22</v>
      </c>
      <c r="C25" s="106">
        <v>6385</v>
      </c>
      <c r="D25" s="50">
        <f t="shared" si="4"/>
        <v>14389</v>
      </c>
      <c r="E25" s="100">
        <v>6843</v>
      </c>
      <c r="F25" s="100">
        <v>7546</v>
      </c>
      <c r="G25" s="100">
        <v>6387</v>
      </c>
      <c r="H25" s="50">
        <v>14418</v>
      </c>
      <c r="I25" s="155">
        <f t="shared" si="3"/>
        <v>-2</v>
      </c>
      <c r="J25" s="155"/>
      <c r="K25" s="155">
        <f t="shared" si="1"/>
        <v>-29</v>
      </c>
      <c r="L25" s="155"/>
    </row>
    <row r="26" spans="2:12" s="44" customFormat="1" ht="22.5" customHeight="1">
      <c r="B26" s="54" t="s">
        <v>23</v>
      </c>
      <c r="C26" s="106">
        <v>9084</v>
      </c>
      <c r="D26" s="50">
        <f t="shared" si="4"/>
        <v>20447</v>
      </c>
      <c r="E26" s="100">
        <v>9724</v>
      </c>
      <c r="F26" s="100">
        <v>10723</v>
      </c>
      <c r="G26" s="100">
        <v>9051</v>
      </c>
      <c r="H26" s="50">
        <v>20439</v>
      </c>
      <c r="I26" s="155">
        <f t="shared" si="3"/>
        <v>33</v>
      </c>
      <c r="J26" s="155"/>
      <c r="K26" s="155">
        <f t="shared" si="1"/>
        <v>8</v>
      </c>
      <c r="L26" s="155"/>
    </row>
    <row r="27" spans="2:12" s="44" customFormat="1" ht="22.5" customHeight="1">
      <c r="B27" s="54" t="s">
        <v>24</v>
      </c>
      <c r="C27" s="106">
        <v>1947</v>
      </c>
      <c r="D27" s="50">
        <f t="shared" si="4"/>
        <v>4332</v>
      </c>
      <c r="E27" s="100">
        <v>2156</v>
      </c>
      <c r="F27" s="100">
        <v>2176</v>
      </c>
      <c r="G27" s="100">
        <v>1949</v>
      </c>
      <c r="H27" s="50">
        <v>4327</v>
      </c>
      <c r="I27" s="155">
        <f t="shared" si="3"/>
        <v>-2</v>
      </c>
      <c r="J27" s="155"/>
      <c r="K27" s="155">
        <f t="shared" si="1"/>
        <v>5</v>
      </c>
      <c r="L27" s="155"/>
    </row>
    <row r="28" spans="2:12" s="44" customFormat="1" ht="22.5" customHeight="1">
      <c r="B28" s="54" t="s">
        <v>25</v>
      </c>
      <c r="C28" s="106">
        <v>7741</v>
      </c>
      <c r="D28" s="50">
        <f t="shared" si="4"/>
        <v>11957</v>
      </c>
      <c r="E28" s="100">
        <v>6294</v>
      </c>
      <c r="F28" s="100">
        <v>5663</v>
      </c>
      <c r="G28" s="100">
        <v>7746</v>
      </c>
      <c r="H28" s="50">
        <v>11983</v>
      </c>
      <c r="I28" s="155">
        <f t="shared" si="3"/>
        <v>-5</v>
      </c>
      <c r="J28" s="155"/>
      <c r="K28" s="155">
        <f t="shared" si="1"/>
        <v>-26</v>
      </c>
      <c r="L28" s="155"/>
    </row>
    <row r="29" spans="2:12" s="44" customFormat="1" ht="22.5" customHeight="1">
      <c r="B29" s="54" t="s">
        <v>26</v>
      </c>
      <c r="C29" s="106">
        <v>2734</v>
      </c>
      <c r="D29" s="50">
        <f t="shared" si="4"/>
        <v>4412</v>
      </c>
      <c r="E29" s="100">
        <v>2205</v>
      </c>
      <c r="F29" s="100">
        <v>2207</v>
      </c>
      <c r="G29" s="100">
        <v>2730</v>
      </c>
      <c r="H29" s="50">
        <v>4412</v>
      </c>
      <c r="I29" s="155">
        <f t="shared" si="3"/>
        <v>4</v>
      </c>
      <c r="J29" s="155"/>
      <c r="K29" s="155">
        <f t="shared" si="1"/>
        <v>0</v>
      </c>
      <c r="L29" s="155"/>
    </row>
    <row r="30" spans="2:12" s="44" customFormat="1" ht="22.5" customHeight="1">
      <c r="B30" s="54" t="s">
        <v>27</v>
      </c>
      <c r="C30" s="106">
        <v>15039</v>
      </c>
      <c r="D30" s="50">
        <f t="shared" si="4"/>
        <v>34163</v>
      </c>
      <c r="E30" s="100">
        <v>16834</v>
      </c>
      <c r="F30" s="100">
        <v>17329</v>
      </c>
      <c r="G30" s="100">
        <v>15037</v>
      </c>
      <c r="H30" s="50">
        <v>34266</v>
      </c>
      <c r="I30" s="155">
        <f t="shared" si="3"/>
        <v>2</v>
      </c>
      <c r="J30" s="155"/>
      <c r="K30" s="155">
        <f t="shared" si="1"/>
        <v>-103</v>
      </c>
      <c r="L30" s="155"/>
    </row>
    <row r="31" spans="2:12" s="44" customFormat="1" ht="22.5" customHeight="1">
      <c r="B31" s="54" t="s">
        <v>28</v>
      </c>
      <c r="C31" s="106">
        <v>20025</v>
      </c>
      <c r="D31" s="50">
        <f t="shared" si="4"/>
        <v>48144</v>
      </c>
      <c r="E31" s="100">
        <v>23193</v>
      </c>
      <c r="F31" s="100">
        <v>24951</v>
      </c>
      <c r="G31" s="100">
        <v>19981</v>
      </c>
      <c r="H31" s="50">
        <v>48151</v>
      </c>
      <c r="I31" s="162">
        <f t="shared" si="3"/>
        <v>44</v>
      </c>
      <c r="J31" s="162"/>
      <c r="K31" s="155">
        <f t="shared" si="1"/>
        <v>-7</v>
      </c>
      <c r="L31" s="155"/>
    </row>
    <row r="32" spans="2:12" s="44" customFormat="1" ht="22.5" customHeight="1">
      <c r="B32" s="54" t="s">
        <v>29</v>
      </c>
      <c r="C32" s="106">
        <v>10766</v>
      </c>
      <c r="D32" s="50">
        <f t="shared" si="4"/>
        <v>25249</v>
      </c>
      <c r="E32" s="100">
        <v>12312</v>
      </c>
      <c r="F32" s="100">
        <v>12937</v>
      </c>
      <c r="G32" s="100">
        <v>10694</v>
      </c>
      <c r="H32" s="50">
        <v>25097</v>
      </c>
      <c r="I32" s="155">
        <f t="shared" si="3"/>
        <v>72</v>
      </c>
      <c r="J32" s="155"/>
      <c r="K32" s="155">
        <f t="shared" si="1"/>
        <v>152</v>
      </c>
      <c r="L32" s="155"/>
    </row>
    <row r="33" spans="2:14" s="44" customFormat="1" ht="22.5" customHeight="1">
      <c r="B33" s="54" t="s">
        <v>30</v>
      </c>
      <c r="C33" s="106">
        <v>10621</v>
      </c>
      <c r="D33" s="50">
        <f t="shared" si="4"/>
        <v>24860</v>
      </c>
      <c r="E33" s="100">
        <v>12479</v>
      </c>
      <c r="F33" s="100">
        <v>12381</v>
      </c>
      <c r="G33" s="100">
        <v>10610</v>
      </c>
      <c r="H33" s="50">
        <v>24826</v>
      </c>
      <c r="I33" s="155">
        <f t="shared" si="3"/>
        <v>11</v>
      </c>
      <c r="J33" s="155"/>
      <c r="K33" s="155">
        <f t="shared" si="1"/>
        <v>34</v>
      </c>
      <c r="L33" s="155"/>
    </row>
    <row r="34" spans="2:14" s="44" customFormat="1" ht="72" customHeight="1">
      <c r="B34" s="163" t="s">
        <v>309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1299</v>
      </c>
      <c r="C38" s="16"/>
      <c r="D38" s="17" t="s">
        <v>36</v>
      </c>
      <c r="E38" s="17">
        <v>362</v>
      </c>
      <c r="F38" s="18" t="s">
        <v>37</v>
      </c>
      <c r="G38" s="17">
        <v>937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160</v>
      </c>
    </row>
    <row r="39" spans="2:14" s="3" customFormat="1" ht="30" customHeight="1">
      <c r="B39" s="23" t="str">
        <f>"◎ 관외전출 : "&amp;E39+G39</f>
        <v>◎ 관외전출 : 1139</v>
      </c>
      <c r="C39" s="24"/>
      <c r="D39" s="25" t="s">
        <v>36</v>
      </c>
      <c r="E39" s="25">
        <v>302</v>
      </c>
      <c r="F39" s="26" t="s">
        <v>37</v>
      </c>
      <c r="G39" s="25">
        <v>837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139</v>
      </c>
      <c r="C40" s="31"/>
      <c r="D40" s="32" t="s">
        <v>41</v>
      </c>
      <c r="E40" s="32">
        <v>125</v>
      </c>
      <c r="F40" s="33" t="s">
        <v>45</v>
      </c>
      <c r="G40" s="32">
        <v>13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17</v>
      </c>
    </row>
    <row r="41" spans="2:14" s="3" customFormat="1" ht="30" customHeight="1" thickBot="1">
      <c r="B41" s="37" t="str">
        <f>"◎ 사망,말소,국외,기타 : "&amp;E41+G41+I41+K41</f>
        <v>◎ 사망,말소,국외,기타 : 156</v>
      </c>
      <c r="C41" s="38"/>
      <c r="D41" s="39" t="s">
        <v>42</v>
      </c>
      <c r="E41" s="39">
        <v>144</v>
      </c>
      <c r="F41" s="40" t="s">
        <v>43</v>
      </c>
      <c r="G41" s="39">
        <v>11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56" t="str">
        <f>"   ○ 65세이상 :      "&amp;"                "&amp;E42+G42</f>
        <v xml:space="preserve">   ○ 65세이상 :                      54587</v>
      </c>
      <c r="C42" s="89">
        <f>E42+G42</f>
        <v>54587</v>
      </c>
      <c r="D42" s="57" t="s">
        <v>52</v>
      </c>
      <c r="E42" s="58">
        <v>23478</v>
      </c>
      <c r="F42" s="57" t="s">
        <v>44</v>
      </c>
      <c r="G42" s="58">
        <v>31109</v>
      </c>
      <c r="H42" s="59"/>
      <c r="I42" s="10"/>
      <c r="J42" s="169" t="s">
        <v>307</v>
      </c>
      <c r="K42" s="169"/>
      <c r="L42" s="170"/>
      <c r="N42" s="104"/>
    </row>
    <row r="43" spans="2:14" s="3" customFormat="1" ht="21" customHeight="1">
      <c r="B43" s="55" t="s">
        <v>56</v>
      </c>
      <c r="C43" s="91"/>
      <c r="D43" s="108">
        <v>1005</v>
      </c>
      <c r="G43" s="8"/>
      <c r="J43" s="173" t="s">
        <v>118</v>
      </c>
      <c r="K43" s="173"/>
      <c r="L43" s="174"/>
      <c r="N43" s="104"/>
    </row>
    <row r="44" spans="2:14" s="3" customFormat="1" ht="21" customHeight="1" thickBot="1">
      <c r="B44" s="60" t="s">
        <v>57</v>
      </c>
      <c r="C44" s="92"/>
      <c r="D44" s="109">
        <v>395</v>
      </c>
      <c r="E44" s="61"/>
      <c r="F44" s="61"/>
      <c r="G44" s="62"/>
      <c r="H44" s="61"/>
      <c r="I44" s="61"/>
      <c r="J44" s="175" t="s">
        <v>306</v>
      </c>
      <c r="K44" s="175"/>
      <c r="L44" s="176"/>
      <c r="N44" s="104"/>
    </row>
    <row r="45" spans="2:14">
      <c r="L45" s="77"/>
    </row>
    <row r="49" spans="4:4">
      <c r="D49" t="s">
        <v>308</v>
      </c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91" priority="1" operator="lessThan">
      <formula>0</formula>
    </cfRule>
    <cfRule type="cellIs" dxfId="190" priority="4" operator="greaterThan">
      <formula>0</formula>
    </cfRule>
  </conditionalFormatting>
  <conditionalFormatting sqref="K6:L33">
    <cfRule type="cellIs" dxfId="189" priority="2" operator="less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54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N45"/>
  <sheetViews>
    <sheetView view="pageBreakPreview" zoomScale="70" zoomScaleNormal="70" zoomScaleSheetLayoutView="70" workbookViewId="0">
      <selection activeCell="U24" sqref="U24"/>
    </sheetView>
  </sheetViews>
  <sheetFormatPr defaultRowHeight="17.399999999999999"/>
  <cols>
    <col min="1" max="1" width="2.19921875" customWidth="1"/>
    <col min="2" max="2" width="29.69921875" style="1" customWidth="1"/>
    <col min="3" max="3" width="12.09765625" customWidth="1"/>
    <col min="4" max="8" width="13.09765625" customWidth="1"/>
    <col min="9" max="9" width="6.59765625" customWidth="1"/>
    <col min="10" max="10" width="7.59765625" customWidth="1"/>
    <col min="11" max="11" width="3.69921875" customWidth="1"/>
    <col min="12" max="12" width="10.09765625" customWidth="1"/>
  </cols>
  <sheetData>
    <row r="1" spans="2:13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310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132351</v>
      </c>
      <c r="D6" s="45">
        <f t="shared" ref="D6:F6" si="0">SUM(D7:D8)</f>
        <v>289884</v>
      </c>
      <c r="E6" s="45">
        <f t="shared" si="0"/>
        <v>143239</v>
      </c>
      <c r="F6" s="45">
        <f t="shared" si="0"/>
        <v>146645</v>
      </c>
      <c r="G6" s="72">
        <f>G8</f>
        <v>132179</v>
      </c>
      <c r="H6" s="72">
        <f>H7+H8</f>
        <v>289674</v>
      </c>
      <c r="I6" s="152">
        <f>C6-G6</f>
        <v>172</v>
      </c>
      <c r="J6" s="152"/>
      <c r="K6" s="152">
        <f t="shared" ref="K6:K33" si="1">D6-H6</f>
        <v>210</v>
      </c>
      <c r="L6" s="152"/>
      <c r="M6" s="93"/>
    </row>
    <row r="7" spans="2:13" s="44" customFormat="1" ht="22.5" customHeight="1">
      <c r="B7" s="52" t="s">
        <v>49</v>
      </c>
      <c r="C7" s="71" t="s">
        <v>54</v>
      </c>
      <c r="D7" s="46">
        <f>SUM(E7:F7)</f>
        <v>3977</v>
      </c>
      <c r="E7" s="79">
        <v>2158</v>
      </c>
      <c r="F7" s="79">
        <v>1819</v>
      </c>
      <c r="G7" s="73" t="s">
        <v>55</v>
      </c>
      <c r="H7" s="74">
        <v>3936</v>
      </c>
      <c r="I7" s="153" t="s">
        <v>54</v>
      </c>
      <c r="J7" s="154"/>
      <c r="K7" s="154">
        <f t="shared" si="1"/>
        <v>41</v>
      </c>
      <c r="L7" s="154"/>
      <c r="M7" s="105"/>
    </row>
    <row r="8" spans="2:13" s="44" customFormat="1" ht="22.5" customHeight="1">
      <c r="B8" s="53" t="s">
        <v>9</v>
      </c>
      <c r="C8" s="48">
        <f>SUM(C9:C33)</f>
        <v>132351</v>
      </c>
      <c r="D8" s="49">
        <f t="shared" ref="D8:F8" si="2">SUM(D9:D33)</f>
        <v>285907</v>
      </c>
      <c r="E8" s="49">
        <f>SUM(E9:E33)</f>
        <v>141081</v>
      </c>
      <c r="F8" s="49">
        <f t="shared" si="2"/>
        <v>144826</v>
      </c>
      <c r="G8" s="75">
        <f>SUM(G9:G33)</f>
        <v>132179</v>
      </c>
      <c r="H8" s="75">
        <f>SUM(H9:H33)</f>
        <v>285738</v>
      </c>
      <c r="I8" s="179">
        <f t="shared" ref="I8:I33" si="3">C8-G8</f>
        <v>172</v>
      </c>
      <c r="J8" s="179"/>
      <c r="K8" s="180">
        <f t="shared" si="1"/>
        <v>169</v>
      </c>
      <c r="L8" s="180"/>
    </row>
    <row r="9" spans="2:13" s="44" customFormat="1" ht="22.5" customHeight="1">
      <c r="B9" s="54" t="s">
        <v>10</v>
      </c>
      <c r="C9" s="100">
        <v>3649</v>
      </c>
      <c r="D9" s="50">
        <f>E9+F9</f>
        <v>7470</v>
      </c>
      <c r="E9" s="100">
        <v>3747</v>
      </c>
      <c r="F9" s="100">
        <v>3723</v>
      </c>
      <c r="G9" s="100">
        <v>3638</v>
      </c>
      <c r="H9" s="50">
        <v>7471</v>
      </c>
      <c r="I9" s="155">
        <f t="shared" si="3"/>
        <v>11</v>
      </c>
      <c r="J9" s="155"/>
      <c r="K9" s="155">
        <f t="shared" si="1"/>
        <v>-1</v>
      </c>
      <c r="L9" s="155"/>
    </row>
    <row r="10" spans="2:13" s="44" customFormat="1" ht="22.5" customHeight="1">
      <c r="B10" s="54" t="s">
        <v>33</v>
      </c>
      <c r="C10" s="100">
        <v>8005</v>
      </c>
      <c r="D10" s="50">
        <f t="shared" ref="D10:D33" si="4">E10+F10</f>
        <v>19417</v>
      </c>
      <c r="E10" s="100">
        <v>9592</v>
      </c>
      <c r="F10" s="100">
        <v>9825</v>
      </c>
      <c r="G10" s="100">
        <v>7995</v>
      </c>
      <c r="H10" s="50">
        <v>19377</v>
      </c>
      <c r="I10" s="155">
        <f t="shared" si="3"/>
        <v>10</v>
      </c>
      <c r="J10" s="155"/>
      <c r="K10" s="155">
        <f t="shared" si="1"/>
        <v>40</v>
      </c>
      <c r="L10" s="155"/>
    </row>
    <row r="11" spans="2:13" s="44" customFormat="1" ht="22.5" customHeight="1">
      <c r="B11" s="54" t="s">
        <v>11</v>
      </c>
      <c r="C11" s="99">
        <v>807</v>
      </c>
      <c r="D11" s="50">
        <f t="shared" si="4"/>
        <v>1461</v>
      </c>
      <c r="E11" s="99">
        <v>784</v>
      </c>
      <c r="F11" s="99">
        <v>677</v>
      </c>
      <c r="G11" s="99">
        <v>808</v>
      </c>
      <c r="H11" s="50">
        <v>1455</v>
      </c>
      <c r="I11" s="155">
        <f t="shared" si="3"/>
        <v>-1</v>
      </c>
      <c r="J11" s="155"/>
      <c r="K11" s="155">
        <f t="shared" si="1"/>
        <v>6</v>
      </c>
      <c r="L11" s="155"/>
    </row>
    <row r="12" spans="2:13" s="44" customFormat="1" ht="22.5" customHeight="1">
      <c r="B12" s="54" t="s">
        <v>12</v>
      </c>
      <c r="C12" s="100">
        <v>1212</v>
      </c>
      <c r="D12" s="50">
        <f t="shared" si="4"/>
        <v>2603</v>
      </c>
      <c r="E12" s="100">
        <v>1350</v>
      </c>
      <c r="F12" s="100">
        <v>1253</v>
      </c>
      <c r="G12" s="100">
        <v>1212</v>
      </c>
      <c r="H12" s="50">
        <v>2597</v>
      </c>
      <c r="I12" s="155">
        <f t="shared" si="3"/>
        <v>0</v>
      </c>
      <c r="J12" s="155"/>
      <c r="K12" s="155">
        <f t="shared" si="1"/>
        <v>6</v>
      </c>
      <c r="L12" s="155"/>
    </row>
    <row r="13" spans="2:13" s="44" customFormat="1" ht="22.5" customHeight="1">
      <c r="B13" s="54" t="s">
        <v>13</v>
      </c>
      <c r="C13" s="100">
        <v>7789</v>
      </c>
      <c r="D13" s="50">
        <f t="shared" si="4"/>
        <v>16973</v>
      </c>
      <c r="E13" s="100">
        <v>8461</v>
      </c>
      <c r="F13" s="100">
        <v>8512</v>
      </c>
      <c r="G13" s="100">
        <v>7801</v>
      </c>
      <c r="H13" s="50">
        <v>17031</v>
      </c>
      <c r="I13" s="155">
        <f t="shared" si="3"/>
        <v>-12</v>
      </c>
      <c r="J13" s="155"/>
      <c r="K13" s="155">
        <f t="shared" si="1"/>
        <v>-58</v>
      </c>
      <c r="L13" s="155"/>
    </row>
    <row r="14" spans="2:13" s="44" customFormat="1" ht="22.5" customHeight="1">
      <c r="B14" s="54" t="s">
        <v>32</v>
      </c>
      <c r="C14" s="99">
        <v>662</v>
      </c>
      <c r="D14" s="50">
        <f t="shared" si="4"/>
        <v>1078</v>
      </c>
      <c r="E14" s="99">
        <v>584</v>
      </c>
      <c r="F14" s="99">
        <v>494</v>
      </c>
      <c r="G14" s="99">
        <v>661</v>
      </c>
      <c r="H14" s="50">
        <v>1079</v>
      </c>
      <c r="I14" s="155">
        <f t="shared" si="3"/>
        <v>1</v>
      </c>
      <c r="J14" s="155"/>
      <c r="K14" s="155">
        <f t="shared" si="1"/>
        <v>-1</v>
      </c>
      <c r="L14" s="155"/>
    </row>
    <row r="15" spans="2:13" s="44" customFormat="1" ht="22.5" customHeight="1">
      <c r="B15" s="54" t="s">
        <v>14</v>
      </c>
      <c r="C15" s="100">
        <v>1986</v>
      </c>
      <c r="D15" s="50">
        <f t="shared" si="4"/>
        <v>3419</v>
      </c>
      <c r="E15" s="100">
        <v>1802</v>
      </c>
      <c r="F15" s="100">
        <v>1617</v>
      </c>
      <c r="G15" s="100">
        <v>1998</v>
      </c>
      <c r="H15" s="50">
        <v>3428</v>
      </c>
      <c r="I15" s="155">
        <f t="shared" si="3"/>
        <v>-12</v>
      </c>
      <c r="J15" s="155"/>
      <c r="K15" s="155">
        <f t="shared" si="1"/>
        <v>-9</v>
      </c>
      <c r="L15" s="155"/>
    </row>
    <row r="16" spans="2:13" s="44" customFormat="1" ht="22.5" customHeight="1">
      <c r="B16" s="54" t="s">
        <v>34</v>
      </c>
      <c r="C16" s="100">
        <v>1948</v>
      </c>
      <c r="D16" s="50">
        <f t="shared" si="4"/>
        <v>3715</v>
      </c>
      <c r="E16" s="100">
        <v>1916</v>
      </c>
      <c r="F16" s="100">
        <v>1799</v>
      </c>
      <c r="G16" s="100">
        <v>1947</v>
      </c>
      <c r="H16" s="50">
        <v>3716</v>
      </c>
      <c r="I16" s="155">
        <f t="shared" si="3"/>
        <v>1</v>
      </c>
      <c r="J16" s="155"/>
      <c r="K16" s="155">
        <f t="shared" si="1"/>
        <v>-1</v>
      </c>
      <c r="L16" s="155"/>
    </row>
    <row r="17" spans="2:12" s="44" customFormat="1" ht="22.5" customHeight="1">
      <c r="B17" s="54" t="s">
        <v>15</v>
      </c>
      <c r="C17" s="100">
        <v>1448</v>
      </c>
      <c r="D17" s="50">
        <f t="shared" si="4"/>
        <v>2478</v>
      </c>
      <c r="E17" s="100">
        <v>1226</v>
      </c>
      <c r="F17" s="100">
        <v>1252</v>
      </c>
      <c r="G17" s="100">
        <v>1446</v>
      </c>
      <c r="H17" s="50">
        <v>2485</v>
      </c>
      <c r="I17" s="155">
        <f t="shared" si="3"/>
        <v>2</v>
      </c>
      <c r="J17" s="155"/>
      <c r="K17" s="155">
        <f t="shared" si="1"/>
        <v>-7</v>
      </c>
      <c r="L17" s="155"/>
    </row>
    <row r="18" spans="2:12" s="44" customFormat="1" ht="22.5" customHeight="1">
      <c r="B18" s="54" t="s">
        <v>16</v>
      </c>
      <c r="C18" s="99">
        <v>632</v>
      </c>
      <c r="D18" s="50">
        <f t="shared" si="4"/>
        <v>968</v>
      </c>
      <c r="E18" s="99">
        <v>538</v>
      </c>
      <c r="F18" s="99">
        <v>430</v>
      </c>
      <c r="G18" s="99">
        <v>631</v>
      </c>
      <c r="H18" s="50">
        <v>966</v>
      </c>
      <c r="I18" s="155">
        <f t="shared" si="3"/>
        <v>1</v>
      </c>
      <c r="J18" s="155"/>
      <c r="K18" s="155">
        <f t="shared" si="1"/>
        <v>2</v>
      </c>
      <c r="L18" s="155"/>
    </row>
    <row r="19" spans="2:12" s="44" customFormat="1" ht="22.5" customHeight="1">
      <c r="B19" s="54" t="s">
        <v>17</v>
      </c>
      <c r="C19" s="100">
        <v>4176</v>
      </c>
      <c r="D19" s="50">
        <f t="shared" si="4"/>
        <v>9151</v>
      </c>
      <c r="E19" s="100">
        <v>4491</v>
      </c>
      <c r="F19" s="100">
        <v>4660</v>
      </c>
      <c r="G19" s="100">
        <v>4174</v>
      </c>
      <c r="H19" s="50">
        <v>9130</v>
      </c>
      <c r="I19" s="155">
        <f t="shared" si="3"/>
        <v>2</v>
      </c>
      <c r="J19" s="155"/>
      <c r="K19" s="155">
        <f t="shared" si="1"/>
        <v>21</v>
      </c>
      <c r="L19" s="155"/>
    </row>
    <row r="20" spans="2:12" s="44" customFormat="1" ht="22.5" customHeight="1">
      <c r="B20" s="54" t="s">
        <v>35</v>
      </c>
      <c r="C20" s="100">
        <v>2369</v>
      </c>
      <c r="D20" s="50">
        <f t="shared" si="4"/>
        <v>3556</v>
      </c>
      <c r="E20" s="100">
        <v>1844</v>
      </c>
      <c r="F20" s="100">
        <v>1712</v>
      </c>
      <c r="G20" s="100">
        <v>2366</v>
      </c>
      <c r="H20" s="50">
        <v>3557</v>
      </c>
      <c r="I20" s="155">
        <f t="shared" si="3"/>
        <v>3</v>
      </c>
      <c r="J20" s="155"/>
      <c r="K20" s="155">
        <f t="shared" si="1"/>
        <v>-1</v>
      </c>
      <c r="L20" s="155"/>
    </row>
    <row r="21" spans="2:12" s="44" customFormat="1" ht="22.5" customHeight="1">
      <c r="B21" s="54" t="s">
        <v>18</v>
      </c>
      <c r="C21" s="100">
        <v>1585</v>
      </c>
      <c r="D21" s="50">
        <f t="shared" si="4"/>
        <v>2612</v>
      </c>
      <c r="E21" s="100">
        <v>1272</v>
      </c>
      <c r="F21" s="100">
        <v>1340</v>
      </c>
      <c r="G21" s="100">
        <v>1589</v>
      </c>
      <c r="H21" s="50">
        <v>2618</v>
      </c>
      <c r="I21" s="155">
        <f t="shared" si="3"/>
        <v>-4</v>
      </c>
      <c r="J21" s="155"/>
      <c r="K21" s="155">
        <f t="shared" si="1"/>
        <v>-6</v>
      </c>
      <c r="L21" s="155"/>
    </row>
    <row r="22" spans="2:12" s="44" customFormat="1" ht="22.5" customHeight="1">
      <c r="B22" s="54" t="s">
        <v>19</v>
      </c>
      <c r="C22" s="100">
        <v>1626</v>
      </c>
      <c r="D22" s="50">
        <f t="shared" si="4"/>
        <v>3374</v>
      </c>
      <c r="E22" s="100">
        <v>1582</v>
      </c>
      <c r="F22" s="100">
        <v>1792</v>
      </c>
      <c r="G22" s="100">
        <v>1628</v>
      </c>
      <c r="H22" s="50">
        <v>3373</v>
      </c>
      <c r="I22" s="155">
        <f t="shared" si="3"/>
        <v>-2</v>
      </c>
      <c r="J22" s="155"/>
      <c r="K22" s="155">
        <f t="shared" si="1"/>
        <v>1</v>
      </c>
      <c r="L22" s="155"/>
    </row>
    <row r="23" spans="2:12" s="44" customFormat="1" ht="22.5" customHeight="1">
      <c r="B23" s="54" t="s">
        <v>20</v>
      </c>
      <c r="C23" s="100">
        <v>4091</v>
      </c>
      <c r="D23" s="50">
        <f t="shared" si="4"/>
        <v>8379</v>
      </c>
      <c r="E23" s="100">
        <v>4211</v>
      </c>
      <c r="F23" s="100">
        <v>4168</v>
      </c>
      <c r="G23" s="100">
        <v>4061</v>
      </c>
      <c r="H23" s="50">
        <v>8338</v>
      </c>
      <c r="I23" s="155">
        <f t="shared" si="3"/>
        <v>30</v>
      </c>
      <c r="J23" s="155"/>
      <c r="K23" s="155">
        <f t="shared" si="1"/>
        <v>41</v>
      </c>
      <c r="L23" s="155"/>
    </row>
    <row r="24" spans="2:12" s="44" customFormat="1" ht="22.5" customHeight="1">
      <c r="B24" s="54" t="s">
        <v>21</v>
      </c>
      <c r="C24" s="100">
        <v>6181</v>
      </c>
      <c r="D24" s="50">
        <f t="shared" si="4"/>
        <v>11334</v>
      </c>
      <c r="E24" s="100">
        <v>5664</v>
      </c>
      <c r="F24" s="100">
        <v>5670</v>
      </c>
      <c r="G24" s="100">
        <v>6177</v>
      </c>
      <c r="H24" s="50">
        <v>11351</v>
      </c>
      <c r="I24" s="155">
        <f t="shared" si="3"/>
        <v>4</v>
      </c>
      <c r="J24" s="155"/>
      <c r="K24" s="155">
        <f t="shared" si="1"/>
        <v>-17</v>
      </c>
      <c r="L24" s="155"/>
    </row>
    <row r="25" spans="2:12" s="44" customFormat="1" ht="22.5" customHeight="1">
      <c r="B25" s="54" t="s">
        <v>22</v>
      </c>
      <c r="C25" s="100">
        <v>6387</v>
      </c>
      <c r="D25" s="50">
        <f t="shared" si="4"/>
        <v>14418</v>
      </c>
      <c r="E25" s="100">
        <v>6870</v>
      </c>
      <c r="F25" s="100">
        <v>7548</v>
      </c>
      <c r="G25" s="100">
        <v>6390</v>
      </c>
      <c r="H25" s="50">
        <v>14442</v>
      </c>
      <c r="I25" s="155">
        <f t="shared" si="3"/>
        <v>-3</v>
      </c>
      <c r="J25" s="155"/>
      <c r="K25" s="155">
        <f t="shared" si="1"/>
        <v>-24</v>
      </c>
      <c r="L25" s="155"/>
    </row>
    <row r="26" spans="2:12" s="44" customFormat="1" ht="22.5" customHeight="1">
      <c r="B26" s="54" t="s">
        <v>23</v>
      </c>
      <c r="C26" s="100">
        <v>9051</v>
      </c>
      <c r="D26" s="50">
        <f t="shared" si="4"/>
        <v>20439</v>
      </c>
      <c r="E26" s="100">
        <v>9725</v>
      </c>
      <c r="F26" s="100">
        <v>10714</v>
      </c>
      <c r="G26" s="100">
        <v>9041</v>
      </c>
      <c r="H26" s="50">
        <v>20470</v>
      </c>
      <c r="I26" s="155">
        <f t="shared" si="3"/>
        <v>10</v>
      </c>
      <c r="J26" s="155"/>
      <c r="K26" s="155">
        <f t="shared" si="1"/>
        <v>-31</v>
      </c>
      <c r="L26" s="155"/>
    </row>
    <row r="27" spans="2:12" s="44" customFormat="1" ht="22.5" customHeight="1">
      <c r="B27" s="54" t="s">
        <v>24</v>
      </c>
      <c r="C27" s="100">
        <v>1949</v>
      </c>
      <c r="D27" s="50">
        <f t="shared" si="4"/>
        <v>4327</v>
      </c>
      <c r="E27" s="100">
        <v>2149</v>
      </c>
      <c r="F27" s="100">
        <v>2178</v>
      </c>
      <c r="G27" s="100">
        <v>1954</v>
      </c>
      <c r="H27" s="50">
        <v>4349</v>
      </c>
      <c r="I27" s="155">
        <f t="shared" si="3"/>
        <v>-5</v>
      </c>
      <c r="J27" s="155"/>
      <c r="K27" s="155">
        <f t="shared" si="1"/>
        <v>-22</v>
      </c>
      <c r="L27" s="155"/>
    </row>
    <row r="28" spans="2:12" s="44" customFormat="1" ht="22.5" customHeight="1">
      <c r="B28" s="54" t="s">
        <v>25</v>
      </c>
      <c r="C28" s="100">
        <v>7746</v>
      </c>
      <c r="D28" s="50">
        <f t="shared" si="4"/>
        <v>11983</v>
      </c>
      <c r="E28" s="100">
        <v>6299</v>
      </c>
      <c r="F28" s="100">
        <v>5684</v>
      </c>
      <c r="G28" s="100">
        <v>7764</v>
      </c>
      <c r="H28" s="50">
        <v>12003</v>
      </c>
      <c r="I28" s="155">
        <f t="shared" si="3"/>
        <v>-18</v>
      </c>
      <c r="J28" s="155"/>
      <c r="K28" s="155">
        <f t="shared" si="1"/>
        <v>-20</v>
      </c>
      <c r="L28" s="155"/>
    </row>
    <row r="29" spans="2:12" s="44" customFormat="1" ht="22.5" customHeight="1">
      <c r="B29" s="54" t="s">
        <v>26</v>
      </c>
      <c r="C29" s="100">
        <v>2730</v>
      </c>
      <c r="D29" s="50">
        <f t="shared" si="4"/>
        <v>4412</v>
      </c>
      <c r="E29" s="100">
        <v>2210</v>
      </c>
      <c r="F29" s="100">
        <v>2202</v>
      </c>
      <c r="G29" s="100">
        <v>2729</v>
      </c>
      <c r="H29" s="50">
        <v>4410</v>
      </c>
      <c r="I29" s="155">
        <f t="shared" si="3"/>
        <v>1</v>
      </c>
      <c r="J29" s="155"/>
      <c r="K29" s="155">
        <f t="shared" si="1"/>
        <v>2</v>
      </c>
      <c r="L29" s="155"/>
    </row>
    <row r="30" spans="2:12" s="44" customFormat="1" ht="22.5" customHeight="1">
      <c r="B30" s="54" t="s">
        <v>27</v>
      </c>
      <c r="C30" s="100">
        <v>15037</v>
      </c>
      <c r="D30" s="50">
        <f t="shared" si="4"/>
        <v>34266</v>
      </c>
      <c r="E30" s="100">
        <v>16879</v>
      </c>
      <c r="F30" s="100">
        <v>17387</v>
      </c>
      <c r="G30" s="100">
        <v>15028</v>
      </c>
      <c r="H30" s="50">
        <v>34252</v>
      </c>
      <c r="I30" s="155">
        <f t="shared" si="3"/>
        <v>9</v>
      </c>
      <c r="J30" s="155"/>
      <c r="K30" s="155">
        <f t="shared" si="1"/>
        <v>14</v>
      </c>
      <c r="L30" s="155"/>
    </row>
    <row r="31" spans="2:12" s="44" customFormat="1" ht="22.5" customHeight="1">
      <c r="B31" s="54" t="s">
        <v>28</v>
      </c>
      <c r="C31" s="100">
        <v>19981</v>
      </c>
      <c r="D31" s="50">
        <f t="shared" si="4"/>
        <v>48151</v>
      </c>
      <c r="E31" s="100">
        <v>23183</v>
      </c>
      <c r="F31" s="100">
        <v>24968</v>
      </c>
      <c r="G31" s="100">
        <v>19956</v>
      </c>
      <c r="H31" s="50">
        <v>48166</v>
      </c>
      <c r="I31" s="162">
        <f t="shared" si="3"/>
        <v>25</v>
      </c>
      <c r="J31" s="162"/>
      <c r="K31" s="155">
        <f t="shared" si="1"/>
        <v>-15</v>
      </c>
      <c r="L31" s="155"/>
    </row>
    <row r="32" spans="2:12" s="44" customFormat="1" ht="22.5" customHeight="1">
      <c r="B32" s="54" t="s">
        <v>29</v>
      </c>
      <c r="C32" s="100">
        <v>10694</v>
      </c>
      <c r="D32" s="50">
        <f t="shared" si="4"/>
        <v>25097</v>
      </c>
      <c r="E32" s="100">
        <v>12239</v>
      </c>
      <c r="F32" s="100">
        <v>12858</v>
      </c>
      <c r="G32" s="100">
        <v>10624</v>
      </c>
      <c r="H32" s="50">
        <v>24929</v>
      </c>
      <c r="I32" s="155">
        <f t="shared" si="3"/>
        <v>70</v>
      </c>
      <c r="J32" s="155"/>
      <c r="K32" s="155">
        <f t="shared" si="1"/>
        <v>168</v>
      </c>
      <c r="L32" s="155"/>
    </row>
    <row r="33" spans="2:14" s="44" customFormat="1" ht="22.5" customHeight="1">
      <c r="B33" s="54" t="s">
        <v>30</v>
      </c>
      <c r="C33" s="100">
        <v>10610</v>
      </c>
      <c r="D33" s="50">
        <f t="shared" si="4"/>
        <v>24826</v>
      </c>
      <c r="E33" s="100">
        <v>12463</v>
      </c>
      <c r="F33" s="100">
        <v>12363</v>
      </c>
      <c r="G33" s="100">
        <v>10561</v>
      </c>
      <c r="H33" s="50">
        <v>24745</v>
      </c>
      <c r="I33" s="155">
        <f t="shared" si="3"/>
        <v>49</v>
      </c>
      <c r="J33" s="155"/>
      <c r="K33" s="155">
        <f t="shared" si="1"/>
        <v>81</v>
      </c>
      <c r="L33" s="155"/>
    </row>
    <row r="34" spans="2:14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1207</v>
      </c>
      <c r="C38" s="16"/>
      <c r="D38" s="17" t="s">
        <v>36</v>
      </c>
      <c r="E38" s="17">
        <v>347</v>
      </c>
      <c r="F38" s="18" t="s">
        <v>37</v>
      </c>
      <c r="G38" s="17">
        <v>860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166</v>
      </c>
    </row>
    <row r="39" spans="2:14" s="3" customFormat="1" ht="30" customHeight="1">
      <c r="B39" s="23" t="str">
        <f>"◎ 관외전출 : "&amp;E39+G39</f>
        <v>◎ 관외전출 : 1041</v>
      </c>
      <c r="C39" s="24"/>
      <c r="D39" s="25" t="s">
        <v>36</v>
      </c>
      <c r="E39" s="25">
        <v>256</v>
      </c>
      <c r="F39" s="26" t="s">
        <v>37</v>
      </c>
      <c r="G39" s="25">
        <v>785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177</v>
      </c>
      <c r="C40" s="31"/>
      <c r="D40" s="32" t="s">
        <v>41</v>
      </c>
      <c r="E40" s="32">
        <v>161</v>
      </c>
      <c r="F40" s="33" t="s">
        <v>45</v>
      </c>
      <c r="G40" s="32">
        <v>15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증 3</v>
      </c>
    </row>
    <row r="41" spans="2:14" s="3" customFormat="1" ht="30" customHeight="1" thickBot="1">
      <c r="B41" s="37" t="str">
        <f>"◎ 사망,말소,국외,기타 : "&amp;E41+G41+I41+K41</f>
        <v>◎ 사망,말소,국외,기타 : 174</v>
      </c>
      <c r="C41" s="38"/>
      <c r="D41" s="39" t="s">
        <v>42</v>
      </c>
      <c r="E41" s="39">
        <v>168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56" t="str">
        <f>"   ○ 65세이상 :      "&amp;"                "&amp;E42+G42</f>
        <v xml:space="preserve">   ○ 65세이상 :                      54387</v>
      </c>
      <c r="C42" s="89">
        <f>E42+G42</f>
        <v>54387</v>
      </c>
      <c r="D42" s="57" t="s">
        <v>52</v>
      </c>
      <c r="E42" s="58">
        <v>23373</v>
      </c>
      <c r="F42" s="57" t="s">
        <v>44</v>
      </c>
      <c r="G42" s="58">
        <v>31014</v>
      </c>
      <c r="H42" s="59"/>
      <c r="I42" s="10"/>
      <c r="J42" s="169" t="s">
        <v>296</v>
      </c>
      <c r="K42" s="169"/>
      <c r="L42" s="170"/>
      <c r="N42" s="104"/>
    </row>
    <row r="43" spans="2:14" s="3" customFormat="1" ht="21" customHeight="1">
      <c r="B43" s="55" t="s">
        <v>56</v>
      </c>
      <c r="C43" s="91">
        <v>1003</v>
      </c>
      <c r="G43" s="8"/>
      <c r="J43" s="173" t="s">
        <v>112</v>
      </c>
      <c r="K43" s="173"/>
      <c r="L43" s="174"/>
      <c r="N43" s="104"/>
    </row>
    <row r="44" spans="2:14" s="3" customFormat="1" ht="21" customHeight="1" thickBot="1">
      <c r="B44" s="60" t="s">
        <v>57</v>
      </c>
      <c r="C44" s="92">
        <v>389</v>
      </c>
      <c r="D44" s="61"/>
      <c r="E44" s="61"/>
      <c r="F44" s="61"/>
      <c r="G44" s="62"/>
      <c r="H44" s="61"/>
      <c r="I44" s="61"/>
      <c r="J44" s="175" t="s">
        <v>243</v>
      </c>
      <c r="K44" s="175"/>
      <c r="L44" s="176"/>
      <c r="N44" s="104"/>
    </row>
    <row r="45" spans="2:14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88" priority="1" operator="lessThan">
      <formula>0</formula>
    </cfRule>
    <cfRule type="cellIs" dxfId="187" priority="4" operator="greaterThan">
      <formula>0</formula>
    </cfRule>
  </conditionalFormatting>
  <conditionalFormatting sqref="K6:L33">
    <cfRule type="cellIs" dxfId="186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46"/>
  <sheetViews>
    <sheetView view="pageBreakPreview" topLeftCell="A25" zoomScale="81" zoomScaleNormal="70" zoomScaleSheetLayoutView="81" workbookViewId="0">
      <selection activeCell="F13" sqref="F13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636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136907</v>
      </c>
      <c r="D6" s="132">
        <f>D7+D8</f>
        <v>290941</v>
      </c>
      <c r="E6" s="132">
        <f>E7+E8</f>
        <v>143901</v>
      </c>
      <c r="F6" s="132">
        <f>F7+F8</f>
        <v>147040</v>
      </c>
      <c r="G6" s="132">
        <v>136892</v>
      </c>
      <c r="H6" s="133">
        <v>291146</v>
      </c>
      <c r="I6" s="152">
        <f>C6-G6</f>
        <v>15</v>
      </c>
      <c r="J6" s="152"/>
      <c r="K6" s="152">
        <f>D6-H6</f>
        <v>-205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4715</v>
      </c>
      <c r="E7" s="136">
        <v>2578</v>
      </c>
      <c r="F7" s="136">
        <v>2137</v>
      </c>
      <c r="G7" s="134">
        <v>0</v>
      </c>
      <c r="H7" s="135">
        <v>4815</v>
      </c>
      <c r="I7" s="153" t="s">
        <v>54</v>
      </c>
      <c r="J7" s="154"/>
      <c r="K7" s="154">
        <f>D7-H7</f>
        <v>-100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136907</v>
      </c>
      <c r="D8" s="137">
        <f>E8+F8</f>
        <v>286226</v>
      </c>
      <c r="E8" s="137">
        <f>SUM(E9:E33)</f>
        <v>141323</v>
      </c>
      <c r="F8" s="137">
        <f>SUM(F9:F33)</f>
        <v>144903</v>
      </c>
      <c r="G8" s="137">
        <v>136892</v>
      </c>
      <c r="H8" s="138">
        <v>286331</v>
      </c>
      <c r="I8" s="145">
        <f t="shared" ref="I8:I33" si="0">C8-G8</f>
        <v>15</v>
      </c>
      <c r="J8" s="145"/>
      <c r="K8" s="146">
        <f t="shared" ref="K8:K33" si="1">D8-H8</f>
        <v>-105</v>
      </c>
      <c r="L8" s="146"/>
    </row>
    <row r="9" spans="2:13" s="44" customFormat="1" ht="22.5" customHeight="1">
      <c r="B9" s="54" t="s">
        <v>10</v>
      </c>
      <c r="C9" s="142">
        <v>3687</v>
      </c>
      <c r="D9" s="142">
        <v>7225</v>
      </c>
      <c r="E9" s="142">
        <v>3642</v>
      </c>
      <c r="F9" s="142">
        <v>3583</v>
      </c>
      <c r="G9" s="142">
        <v>3693</v>
      </c>
      <c r="H9" s="142">
        <v>7227</v>
      </c>
      <c r="I9" s="155">
        <f t="shared" si="0"/>
        <v>-6</v>
      </c>
      <c r="J9" s="155"/>
      <c r="K9" s="155">
        <f t="shared" si="1"/>
        <v>-2</v>
      </c>
      <c r="L9" s="155"/>
    </row>
    <row r="10" spans="2:13" s="44" customFormat="1" ht="22.5" customHeight="1">
      <c r="B10" s="54" t="s">
        <v>33</v>
      </c>
      <c r="C10" s="142">
        <v>8147</v>
      </c>
      <c r="D10" s="142">
        <v>19080</v>
      </c>
      <c r="E10" s="142">
        <v>9395</v>
      </c>
      <c r="F10" s="142">
        <v>9685</v>
      </c>
      <c r="G10" s="142">
        <v>8136</v>
      </c>
      <c r="H10" s="142">
        <v>19092</v>
      </c>
      <c r="I10" s="155">
        <f t="shared" si="0"/>
        <v>11</v>
      </c>
      <c r="J10" s="155"/>
      <c r="K10" s="155">
        <f t="shared" si="1"/>
        <v>-12</v>
      </c>
      <c r="L10" s="155"/>
    </row>
    <row r="11" spans="2:13" s="44" customFormat="1" ht="22.5" customHeight="1">
      <c r="B11" s="54" t="s">
        <v>11</v>
      </c>
      <c r="C11" s="143">
        <v>766</v>
      </c>
      <c r="D11" s="142">
        <v>1369</v>
      </c>
      <c r="E11" s="143">
        <v>742</v>
      </c>
      <c r="F11" s="143">
        <v>627</v>
      </c>
      <c r="G11" s="143">
        <v>772</v>
      </c>
      <c r="H11" s="142">
        <v>1372</v>
      </c>
      <c r="I11" s="155">
        <f t="shared" si="0"/>
        <v>-6</v>
      </c>
      <c r="J11" s="155"/>
      <c r="K11" s="155">
        <f t="shared" si="1"/>
        <v>-3</v>
      </c>
      <c r="L11" s="155"/>
    </row>
    <row r="12" spans="2:13" s="44" customFormat="1" ht="22.5" customHeight="1">
      <c r="B12" s="54" t="s">
        <v>12</v>
      </c>
      <c r="C12" s="142">
        <v>1221</v>
      </c>
      <c r="D12" s="142">
        <v>2548</v>
      </c>
      <c r="E12" s="142">
        <v>1329</v>
      </c>
      <c r="F12" s="142">
        <v>1219</v>
      </c>
      <c r="G12" s="142">
        <v>1220</v>
      </c>
      <c r="H12" s="142">
        <v>2558</v>
      </c>
      <c r="I12" s="155">
        <f t="shared" si="0"/>
        <v>1</v>
      </c>
      <c r="J12" s="155"/>
      <c r="K12" s="155">
        <f t="shared" si="1"/>
        <v>-10</v>
      </c>
      <c r="L12" s="155"/>
    </row>
    <row r="13" spans="2:13" s="44" customFormat="1" ht="22.5" customHeight="1">
      <c r="B13" s="54" t="s">
        <v>13</v>
      </c>
      <c r="C13" s="142">
        <v>7883</v>
      </c>
      <c r="D13" s="142">
        <v>16622</v>
      </c>
      <c r="E13" s="142">
        <v>8299</v>
      </c>
      <c r="F13" s="142">
        <v>8323</v>
      </c>
      <c r="G13" s="142">
        <v>7872</v>
      </c>
      <c r="H13" s="142">
        <v>16633</v>
      </c>
      <c r="I13" s="155">
        <f t="shared" si="0"/>
        <v>11</v>
      </c>
      <c r="J13" s="155"/>
      <c r="K13" s="155">
        <f t="shared" si="1"/>
        <v>-11</v>
      </c>
      <c r="L13" s="155"/>
    </row>
    <row r="14" spans="2:13" s="44" customFormat="1" ht="22.5" customHeight="1">
      <c r="B14" s="54" t="s">
        <v>32</v>
      </c>
      <c r="C14" s="143">
        <v>661</v>
      </c>
      <c r="D14" s="142">
        <v>1057</v>
      </c>
      <c r="E14" s="143">
        <v>569</v>
      </c>
      <c r="F14" s="143">
        <v>488</v>
      </c>
      <c r="G14" s="143">
        <v>660</v>
      </c>
      <c r="H14" s="142">
        <v>1061</v>
      </c>
      <c r="I14" s="155">
        <f t="shared" si="0"/>
        <v>1</v>
      </c>
      <c r="J14" s="155"/>
      <c r="K14" s="155">
        <f t="shared" si="1"/>
        <v>-4</v>
      </c>
      <c r="L14" s="155"/>
    </row>
    <row r="15" spans="2:13" s="44" customFormat="1" ht="22.5" customHeight="1">
      <c r="B15" s="54" t="s">
        <v>14</v>
      </c>
      <c r="C15" s="142">
        <v>1946</v>
      </c>
      <c r="D15" s="142">
        <v>3284</v>
      </c>
      <c r="E15" s="142">
        <v>1709</v>
      </c>
      <c r="F15" s="142">
        <v>1575</v>
      </c>
      <c r="G15" s="142">
        <v>1947</v>
      </c>
      <c r="H15" s="142">
        <v>3283</v>
      </c>
      <c r="I15" s="155">
        <f t="shared" si="0"/>
        <v>-1</v>
      </c>
      <c r="J15" s="155"/>
      <c r="K15" s="155">
        <f t="shared" si="1"/>
        <v>1</v>
      </c>
      <c r="L15" s="155"/>
    </row>
    <row r="16" spans="2:13" s="44" customFormat="1" ht="22.5" customHeight="1">
      <c r="B16" s="54" t="s">
        <v>34</v>
      </c>
      <c r="C16" s="142">
        <v>1978</v>
      </c>
      <c r="D16" s="142">
        <v>3627</v>
      </c>
      <c r="E16" s="142">
        <v>1869</v>
      </c>
      <c r="F16" s="142">
        <v>1758</v>
      </c>
      <c r="G16" s="142">
        <v>1973</v>
      </c>
      <c r="H16" s="142">
        <v>3630</v>
      </c>
      <c r="I16" s="155">
        <f t="shared" si="0"/>
        <v>5</v>
      </c>
      <c r="J16" s="155"/>
      <c r="K16" s="155">
        <f t="shared" si="1"/>
        <v>-3</v>
      </c>
      <c r="L16" s="155"/>
    </row>
    <row r="17" spans="2:12" s="44" customFormat="1" ht="22.5" customHeight="1">
      <c r="B17" s="54" t="s">
        <v>15</v>
      </c>
      <c r="C17" s="142">
        <v>1390</v>
      </c>
      <c r="D17" s="142">
        <v>2379</v>
      </c>
      <c r="E17" s="142">
        <v>1186</v>
      </c>
      <c r="F17" s="142">
        <v>1193</v>
      </c>
      <c r="G17" s="142">
        <v>1393</v>
      </c>
      <c r="H17" s="142">
        <v>2381</v>
      </c>
      <c r="I17" s="155">
        <f t="shared" si="0"/>
        <v>-3</v>
      </c>
      <c r="J17" s="155"/>
      <c r="K17" s="155">
        <f t="shared" si="1"/>
        <v>-2</v>
      </c>
      <c r="L17" s="155"/>
    </row>
    <row r="18" spans="2:12" s="44" customFormat="1" ht="22.5" customHeight="1">
      <c r="B18" s="54" t="s">
        <v>16</v>
      </c>
      <c r="C18" s="143">
        <v>620</v>
      </c>
      <c r="D18" s="143">
        <v>950</v>
      </c>
      <c r="E18" s="143">
        <v>538</v>
      </c>
      <c r="F18" s="143">
        <v>412</v>
      </c>
      <c r="G18" s="143">
        <v>622</v>
      </c>
      <c r="H18" s="143">
        <v>955</v>
      </c>
      <c r="I18" s="155">
        <f t="shared" si="0"/>
        <v>-2</v>
      </c>
      <c r="J18" s="155"/>
      <c r="K18" s="155">
        <f t="shared" si="1"/>
        <v>-5</v>
      </c>
      <c r="L18" s="155"/>
    </row>
    <row r="19" spans="2:12" s="44" customFormat="1" ht="22.5" customHeight="1">
      <c r="B19" s="54" t="s">
        <v>17</v>
      </c>
      <c r="C19" s="142">
        <v>4187</v>
      </c>
      <c r="D19" s="142">
        <v>8916</v>
      </c>
      <c r="E19" s="142">
        <v>4326</v>
      </c>
      <c r="F19" s="142">
        <v>4590</v>
      </c>
      <c r="G19" s="142">
        <v>4207</v>
      </c>
      <c r="H19" s="142">
        <v>8951</v>
      </c>
      <c r="I19" s="155">
        <f t="shared" si="0"/>
        <v>-20</v>
      </c>
      <c r="J19" s="155"/>
      <c r="K19" s="155">
        <f t="shared" si="1"/>
        <v>-35</v>
      </c>
      <c r="L19" s="155"/>
    </row>
    <row r="20" spans="2:12" s="44" customFormat="1" ht="22.5" customHeight="1">
      <c r="B20" s="54" t="s">
        <v>35</v>
      </c>
      <c r="C20" s="142">
        <v>2690</v>
      </c>
      <c r="D20" s="142">
        <v>3838</v>
      </c>
      <c r="E20" s="142">
        <v>2013</v>
      </c>
      <c r="F20" s="142">
        <v>1825</v>
      </c>
      <c r="G20" s="142">
        <v>2683</v>
      </c>
      <c r="H20" s="142">
        <v>3830</v>
      </c>
      <c r="I20" s="155">
        <f t="shared" si="0"/>
        <v>7</v>
      </c>
      <c r="J20" s="155"/>
      <c r="K20" s="155">
        <f t="shared" si="1"/>
        <v>8</v>
      </c>
      <c r="L20" s="155"/>
    </row>
    <row r="21" spans="2:12" s="44" customFormat="1" ht="22.5" customHeight="1">
      <c r="B21" s="54" t="s">
        <v>18</v>
      </c>
      <c r="C21" s="142">
        <v>1590</v>
      </c>
      <c r="D21" s="142">
        <v>2548</v>
      </c>
      <c r="E21" s="142">
        <v>1271</v>
      </c>
      <c r="F21" s="142">
        <v>1277</v>
      </c>
      <c r="G21" s="142">
        <v>1594</v>
      </c>
      <c r="H21" s="142">
        <v>2558</v>
      </c>
      <c r="I21" s="155">
        <f t="shared" si="0"/>
        <v>-4</v>
      </c>
      <c r="J21" s="155"/>
      <c r="K21" s="155">
        <f t="shared" si="1"/>
        <v>-10</v>
      </c>
      <c r="L21" s="155"/>
    </row>
    <row r="22" spans="2:12" s="44" customFormat="1" ht="22.5" customHeight="1">
      <c r="B22" s="54" t="s">
        <v>19</v>
      </c>
      <c r="C22" s="142">
        <v>2439</v>
      </c>
      <c r="D22" s="142">
        <v>5430</v>
      </c>
      <c r="E22" s="142">
        <v>2652</v>
      </c>
      <c r="F22" s="142">
        <v>2778</v>
      </c>
      <c r="G22" s="142">
        <v>2449</v>
      </c>
      <c r="H22" s="142">
        <v>5458</v>
      </c>
      <c r="I22" s="155">
        <f t="shared" si="0"/>
        <v>-10</v>
      </c>
      <c r="J22" s="155"/>
      <c r="K22" s="155">
        <f t="shared" si="1"/>
        <v>-28</v>
      </c>
      <c r="L22" s="155"/>
    </row>
    <row r="23" spans="2:12" s="44" customFormat="1" ht="22.5" customHeight="1">
      <c r="B23" s="54" t="s">
        <v>20</v>
      </c>
      <c r="C23" s="142">
        <v>4559</v>
      </c>
      <c r="D23" s="142">
        <v>9093</v>
      </c>
      <c r="E23" s="142">
        <v>4587</v>
      </c>
      <c r="F23" s="142">
        <v>4506</v>
      </c>
      <c r="G23" s="142">
        <v>4560</v>
      </c>
      <c r="H23" s="142">
        <v>9063</v>
      </c>
      <c r="I23" s="155">
        <f t="shared" si="0"/>
        <v>-1</v>
      </c>
      <c r="J23" s="155"/>
      <c r="K23" s="155">
        <f t="shared" si="1"/>
        <v>30</v>
      </c>
      <c r="L23" s="155"/>
    </row>
    <row r="24" spans="2:12" s="44" customFormat="1" ht="22.5" customHeight="1">
      <c r="B24" s="54" t="s">
        <v>21</v>
      </c>
      <c r="C24" s="142">
        <v>6400</v>
      </c>
      <c r="D24" s="142">
        <v>11253</v>
      </c>
      <c r="E24" s="142">
        <v>5601</v>
      </c>
      <c r="F24" s="142">
        <v>5652</v>
      </c>
      <c r="G24" s="142">
        <v>6412</v>
      </c>
      <c r="H24" s="142">
        <v>11246</v>
      </c>
      <c r="I24" s="155">
        <f t="shared" si="0"/>
        <v>-12</v>
      </c>
      <c r="J24" s="155"/>
      <c r="K24" s="155">
        <f t="shared" si="1"/>
        <v>7</v>
      </c>
      <c r="L24" s="155"/>
    </row>
    <row r="25" spans="2:12" s="44" customFormat="1" ht="22.5" customHeight="1">
      <c r="B25" s="54" t="s">
        <v>22</v>
      </c>
      <c r="C25" s="142">
        <v>6376</v>
      </c>
      <c r="D25" s="142">
        <v>14025</v>
      </c>
      <c r="E25" s="142">
        <v>6664</v>
      </c>
      <c r="F25" s="142">
        <v>7361</v>
      </c>
      <c r="G25" s="142">
        <v>6381</v>
      </c>
      <c r="H25" s="142">
        <v>14037</v>
      </c>
      <c r="I25" s="155">
        <f t="shared" si="0"/>
        <v>-5</v>
      </c>
      <c r="J25" s="155"/>
      <c r="K25" s="155">
        <f t="shared" si="1"/>
        <v>-12</v>
      </c>
      <c r="L25" s="155"/>
    </row>
    <row r="26" spans="2:12" s="44" customFormat="1" ht="22.5" customHeight="1">
      <c r="B26" s="54" t="s">
        <v>23</v>
      </c>
      <c r="C26" s="142">
        <v>9014</v>
      </c>
      <c r="D26" s="142">
        <v>19697</v>
      </c>
      <c r="E26" s="142">
        <v>9345</v>
      </c>
      <c r="F26" s="142">
        <v>10352</v>
      </c>
      <c r="G26" s="142">
        <v>9014</v>
      </c>
      <c r="H26" s="142">
        <v>19712</v>
      </c>
      <c r="I26" s="155">
        <f t="shared" si="0"/>
        <v>0</v>
      </c>
      <c r="J26" s="155"/>
      <c r="K26" s="155">
        <f t="shared" si="1"/>
        <v>-15</v>
      </c>
      <c r="L26" s="155"/>
    </row>
    <row r="27" spans="2:12" s="44" customFormat="1" ht="22.5" customHeight="1">
      <c r="B27" s="54" t="s">
        <v>24</v>
      </c>
      <c r="C27" s="142">
        <v>1941</v>
      </c>
      <c r="D27" s="142">
        <v>4087</v>
      </c>
      <c r="E27" s="142">
        <v>2048</v>
      </c>
      <c r="F27" s="142">
        <v>2039</v>
      </c>
      <c r="G27" s="142">
        <v>1940</v>
      </c>
      <c r="H27" s="142">
        <v>4106</v>
      </c>
      <c r="I27" s="155">
        <f t="shared" si="0"/>
        <v>1</v>
      </c>
      <c r="J27" s="155"/>
      <c r="K27" s="155">
        <f t="shared" si="1"/>
        <v>-19</v>
      </c>
      <c r="L27" s="155"/>
    </row>
    <row r="28" spans="2:12" s="44" customFormat="1" ht="22.5" customHeight="1">
      <c r="B28" s="54" t="s">
        <v>25</v>
      </c>
      <c r="C28" s="142">
        <v>8765</v>
      </c>
      <c r="D28" s="142">
        <v>12646</v>
      </c>
      <c r="E28" s="142">
        <v>6833</v>
      </c>
      <c r="F28" s="142">
        <v>5813</v>
      </c>
      <c r="G28" s="142">
        <v>8729</v>
      </c>
      <c r="H28" s="142">
        <v>12593</v>
      </c>
      <c r="I28" s="155">
        <f t="shared" si="0"/>
        <v>36</v>
      </c>
      <c r="J28" s="155"/>
      <c r="K28" s="155">
        <f t="shared" si="1"/>
        <v>53</v>
      </c>
      <c r="L28" s="155"/>
    </row>
    <row r="29" spans="2:12" s="44" customFormat="1" ht="22.5" customHeight="1">
      <c r="B29" s="54" t="s">
        <v>26</v>
      </c>
      <c r="C29" s="142">
        <v>2900</v>
      </c>
      <c r="D29" s="142">
        <v>4444</v>
      </c>
      <c r="E29" s="142">
        <v>2254</v>
      </c>
      <c r="F29" s="142">
        <v>2190</v>
      </c>
      <c r="G29" s="142">
        <v>2893</v>
      </c>
      <c r="H29" s="142">
        <v>4432</v>
      </c>
      <c r="I29" s="155">
        <f t="shared" si="0"/>
        <v>7</v>
      </c>
      <c r="J29" s="155"/>
      <c r="K29" s="155">
        <f t="shared" si="1"/>
        <v>12</v>
      </c>
      <c r="L29" s="155"/>
    </row>
    <row r="30" spans="2:12" s="44" customFormat="1" ht="22.5" customHeight="1">
      <c r="B30" s="54" t="s">
        <v>27</v>
      </c>
      <c r="C30" s="142">
        <v>15462</v>
      </c>
      <c r="D30" s="142">
        <v>33590</v>
      </c>
      <c r="E30" s="142">
        <v>16618</v>
      </c>
      <c r="F30" s="142">
        <v>16972</v>
      </c>
      <c r="G30" s="142">
        <v>15423</v>
      </c>
      <c r="H30" s="142">
        <v>33582</v>
      </c>
      <c r="I30" s="155">
        <f t="shared" si="0"/>
        <v>39</v>
      </c>
      <c r="J30" s="155"/>
      <c r="K30" s="155">
        <f t="shared" si="1"/>
        <v>8</v>
      </c>
      <c r="L30" s="155"/>
    </row>
    <row r="31" spans="2:12" s="44" customFormat="1" ht="22.5" customHeight="1">
      <c r="B31" s="54" t="s">
        <v>28</v>
      </c>
      <c r="C31" s="142">
        <v>20153</v>
      </c>
      <c r="D31" s="142">
        <v>47222</v>
      </c>
      <c r="E31" s="142">
        <v>22624</v>
      </c>
      <c r="F31" s="142">
        <v>24598</v>
      </c>
      <c r="G31" s="142">
        <v>20165</v>
      </c>
      <c r="H31" s="142">
        <v>47231</v>
      </c>
      <c r="I31" s="162">
        <f t="shared" si="0"/>
        <v>-12</v>
      </c>
      <c r="J31" s="162"/>
      <c r="K31" s="155">
        <f t="shared" si="1"/>
        <v>-9</v>
      </c>
      <c r="L31" s="155"/>
    </row>
    <row r="32" spans="2:12" s="44" customFormat="1" ht="22.5" customHeight="1">
      <c r="B32" s="54" t="s">
        <v>29</v>
      </c>
      <c r="C32" s="142">
        <v>11062</v>
      </c>
      <c r="D32" s="142">
        <v>25660</v>
      </c>
      <c r="E32" s="142">
        <v>12427</v>
      </c>
      <c r="F32" s="142">
        <v>13233</v>
      </c>
      <c r="G32" s="142">
        <v>11073</v>
      </c>
      <c r="H32" s="142">
        <v>25718</v>
      </c>
      <c r="I32" s="155">
        <f t="shared" si="0"/>
        <v>-11</v>
      </c>
      <c r="J32" s="155"/>
      <c r="K32" s="155">
        <f t="shared" si="1"/>
        <v>-58</v>
      </c>
      <c r="L32" s="155"/>
    </row>
    <row r="33" spans="2:14" s="44" customFormat="1" ht="22.5" customHeight="1">
      <c r="B33" s="54" t="s">
        <v>30</v>
      </c>
      <c r="C33" s="142">
        <v>11070</v>
      </c>
      <c r="D33" s="142">
        <v>25636</v>
      </c>
      <c r="E33" s="142">
        <v>12782</v>
      </c>
      <c r="F33" s="142">
        <v>12854</v>
      </c>
      <c r="G33" s="142">
        <v>11081</v>
      </c>
      <c r="H33" s="142">
        <v>25622</v>
      </c>
      <c r="I33" s="155">
        <f t="shared" si="0"/>
        <v>-11</v>
      </c>
      <c r="J33" s="155"/>
      <c r="K33" s="155">
        <f t="shared" si="1"/>
        <v>14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1301</v>
      </c>
      <c r="C38" s="114"/>
      <c r="D38" s="17" t="s">
        <v>36</v>
      </c>
      <c r="E38" s="17">
        <v>394</v>
      </c>
      <c r="F38" s="18" t="s">
        <v>37</v>
      </c>
      <c r="G38" s="140">
        <v>907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17</v>
      </c>
    </row>
    <row r="39" spans="2:14" s="3" customFormat="1" ht="30" customHeight="1">
      <c r="B39" s="23" t="str">
        <f>"◎ 관외전출 : "&amp;E39+G39</f>
        <v>◎ 관외전출 : 1318</v>
      </c>
      <c r="C39" s="26"/>
      <c r="D39" s="25" t="s">
        <v>36</v>
      </c>
      <c r="E39" s="25">
        <v>327</v>
      </c>
      <c r="F39" s="26" t="s">
        <v>37</v>
      </c>
      <c r="G39" s="141">
        <v>991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121</v>
      </c>
      <c r="C40" s="157"/>
      <c r="D40" s="32" t="s">
        <v>41</v>
      </c>
      <c r="E40" s="32">
        <v>112</v>
      </c>
      <c r="F40" s="33" t="s">
        <v>45</v>
      </c>
      <c r="G40" s="32">
        <v>9</v>
      </c>
      <c r="H40" s="34" t="s">
        <v>40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88</v>
      </c>
    </row>
    <row r="41" spans="2:14" s="3" customFormat="1" ht="30" customHeight="1" thickBot="1">
      <c r="B41" s="160" t="str">
        <f>"◎ 사망,말소,국외,기타 : "&amp;E41+G41+I41+K41</f>
        <v>◎ 사망,말소,국외,기타 : 209</v>
      </c>
      <c r="C41" s="161"/>
      <c r="D41" s="39" t="s">
        <v>42</v>
      </c>
      <c r="E41" s="39">
        <v>205</v>
      </c>
      <c r="F41" s="40" t="s">
        <v>43</v>
      </c>
      <c r="G41" s="39">
        <v>4</v>
      </c>
      <c r="H41" s="41" t="s">
        <v>40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60399</v>
      </c>
      <c r="C42" s="168"/>
      <c r="D42" s="57" t="s">
        <v>52</v>
      </c>
      <c r="E42" s="58">
        <v>26254</v>
      </c>
      <c r="F42" s="57" t="s">
        <v>44</v>
      </c>
      <c r="G42" s="58">
        <v>34145</v>
      </c>
      <c r="H42" s="59"/>
      <c r="I42" s="10"/>
      <c r="J42" s="169" t="s">
        <v>637</v>
      </c>
      <c r="K42" s="169"/>
      <c r="L42" s="170"/>
      <c r="N42" s="104"/>
    </row>
    <row r="43" spans="2:14" s="3" customFormat="1" ht="21" customHeight="1">
      <c r="B43" s="55" t="s">
        <v>638</v>
      </c>
      <c r="C43" s="91"/>
      <c r="D43" s="127"/>
      <c r="G43" s="8"/>
      <c r="J43" s="173" t="s">
        <v>639</v>
      </c>
      <c r="K43" s="173"/>
      <c r="L43" s="174"/>
      <c r="N43" s="104"/>
    </row>
    <row r="44" spans="2:14" s="3" customFormat="1" ht="27" customHeight="1">
      <c r="B44" s="55" t="s">
        <v>630</v>
      </c>
      <c r="C44" s="91"/>
      <c r="D44" s="127"/>
      <c r="E44" s="129"/>
      <c r="F44" s="130"/>
      <c r="G44" s="129"/>
      <c r="H44" s="131"/>
      <c r="J44" s="173" t="s">
        <v>640</v>
      </c>
      <c r="K44" s="173"/>
      <c r="L44" s="174"/>
      <c r="N44" s="104"/>
    </row>
    <row r="45" spans="2:14" s="3" customFormat="1" ht="21" customHeight="1" thickBot="1">
      <c r="B45" s="60" t="s">
        <v>631</v>
      </c>
      <c r="C45" s="92"/>
      <c r="D45" s="128"/>
      <c r="E45" s="126"/>
      <c r="F45" s="126"/>
      <c r="G45" s="62"/>
      <c r="H45" s="69"/>
      <c r="I45" s="61"/>
      <c r="J45" s="175" t="s">
        <v>616</v>
      </c>
      <c r="K45" s="175"/>
      <c r="L45" s="176"/>
      <c r="N45" s="104"/>
    </row>
    <row r="46" spans="2:14">
      <c r="L46" s="77"/>
    </row>
  </sheetData>
  <mergeCells count="78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B42:C42"/>
    <mergeCell ref="J42:L42"/>
    <mergeCell ref="J43:L43"/>
    <mergeCell ref="J44:L44"/>
    <mergeCell ref="J45:L45"/>
  </mergeCells>
  <phoneticPr fontId="1" type="noConversion"/>
  <conditionalFormatting sqref="I6:L33">
    <cfRule type="cellIs" dxfId="266" priority="1" operator="lessThan">
      <formula>0</formula>
    </cfRule>
    <cfRule type="cellIs" dxfId="265" priority="4" operator="greaterThan">
      <formula>0</formula>
    </cfRule>
  </conditionalFormatting>
  <conditionalFormatting sqref="K6:L33">
    <cfRule type="cellIs" dxfId="264" priority="2" operator="lessThan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45"/>
  <sheetViews>
    <sheetView view="pageBreakPreview" topLeftCell="A4" zoomScale="66" zoomScaleNormal="85" zoomScaleSheetLayoutView="66" workbookViewId="0">
      <selection activeCell="AF34" sqref="AF34"/>
    </sheetView>
  </sheetViews>
  <sheetFormatPr defaultRowHeight="17.399999999999999"/>
  <cols>
    <col min="1" max="1" width="2.19921875" customWidth="1"/>
    <col min="2" max="2" width="15.3984375" style="1" customWidth="1"/>
    <col min="3" max="3" width="11.3984375" customWidth="1"/>
    <col min="4" max="8" width="13.8984375" customWidth="1"/>
    <col min="9" max="11" width="6.3984375" customWidth="1"/>
    <col min="12" max="12" width="11.3984375" customWidth="1"/>
  </cols>
  <sheetData>
    <row r="1" spans="2:13" s="12" customFormat="1" ht="54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18.75" customHeight="1">
      <c r="B2" s="148" t="s">
        <v>270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18.75" customHeight="1">
      <c r="B3" s="148" t="s">
        <v>295</v>
      </c>
      <c r="C3" s="148"/>
      <c r="D3" s="148"/>
      <c r="E3" s="148"/>
      <c r="F3" s="13"/>
      <c r="G3" s="13"/>
      <c r="H3" s="13"/>
      <c r="I3" s="82"/>
      <c r="J3" s="185" t="s">
        <v>271</v>
      </c>
      <c r="K3" s="185"/>
      <c r="L3" s="185"/>
    </row>
    <row r="4" spans="2:13" s="44" customFormat="1" ht="18.7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18.7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18.75" customHeight="1">
      <c r="B6" s="51" t="s">
        <v>8</v>
      </c>
      <c r="C6" s="45">
        <f>SUM(C7:C8)</f>
        <v>132179</v>
      </c>
      <c r="D6" s="45">
        <f t="shared" ref="D6:F6" si="0">SUM(D7:D8)</f>
        <v>289674</v>
      </c>
      <c r="E6" s="45">
        <f t="shared" si="0"/>
        <v>143148</v>
      </c>
      <c r="F6" s="45">
        <f t="shared" si="0"/>
        <v>146526</v>
      </c>
      <c r="G6" s="72">
        <f>G8</f>
        <v>131864</v>
      </c>
      <c r="H6" s="72">
        <f>H7+H8</f>
        <v>289361</v>
      </c>
      <c r="I6" s="152">
        <f>C6-G6</f>
        <v>315</v>
      </c>
      <c r="J6" s="152"/>
      <c r="K6" s="152">
        <f t="shared" ref="K6:K33" si="1">D6-H6</f>
        <v>313</v>
      </c>
      <c r="L6" s="152"/>
      <c r="M6" s="93"/>
    </row>
    <row r="7" spans="2:13" s="44" customFormat="1" ht="18.75" customHeight="1">
      <c r="B7" s="52" t="s">
        <v>297</v>
      </c>
      <c r="C7" s="71" t="s">
        <v>54</v>
      </c>
      <c r="D7" s="46">
        <f>SUM(E7:F7)</f>
        <v>3936</v>
      </c>
      <c r="E7" s="79">
        <v>2131</v>
      </c>
      <c r="F7" s="79">
        <v>1805</v>
      </c>
      <c r="G7" s="73" t="s">
        <v>55</v>
      </c>
      <c r="H7" s="74">
        <v>3786</v>
      </c>
      <c r="I7" s="153" t="s">
        <v>54</v>
      </c>
      <c r="J7" s="154"/>
      <c r="K7" s="154">
        <f t="shared" si="1"/>
        <v>150</v>
      </c>
      <c r="L7" s="154"/>
      <c r="M7" s="105"/>
    </row>
    <row r="8" spans="2:13" s="44" customFormat="1" ht="18.75" customHeight="1">
      <c r="B8" s="53" t="s">
        <v>9</v>
      </c>
      <c r="C8" s="48">
        <f>SUM(C9:C33)</f>
        <v>132179</v>
      </c>
      <c r="D8" s="49">
        <f t="shared" ref="D8:F8" si="2">SUM(D9:D33)</f>
        <v>285738</v>
      </c>
      <c r="E8" s="49">
        <f>SUM(E9:E33)</f>
        <v>141017</v>
      </c>
      <c r="F8" s="49">
        <f t="shared" si="2"/>
        <v>144721</v>
      </c>
      <c r="G8" s="75">
        <f>SUM(G9:G33)</f>
        <v>131864</v>
      </c>
      <c r="H8" s="75">
        <f>SUM(H9:H33)</f>
        <v>285575</v>
      </c>
      <c r="I8" s="179">
        <f t="shared" ref="I8:I33" si="3">C8-G8</f>
        <v>315</v>
      </c>
      <c r="J8" s="179"/>
      <c r="K8" s="180">
        <f t="shared" si="1"/>
        <v>163</v>
      </c>
      <c r="L8" s="180"/>
    </row>
    <row r="9" spans="2:13" s="44" customFormat="1" ht="18.75" customHeight="1">
      <c r="B9" s="54" t="s">
        <v>10</v>
      </c>
      <c r="C9" s="100">
        <v>3638</v>
      </c>
      <c r="D9" s="50">
        <f>E9+F9</f>
        <v>7471</v>
      </c>
      <c r="E9" s="100">
        <v>3750</v>
      </c>
      <c r="F9" s="100">
        <v>3721</v>
      </c>
      <c r="G9" s="102">
        <v>3645</v>
      </c>
      <c r="H9" s="76">
        <v>7503</v>
      </c>
      <c r="I9" s="155">
        <f t="shared" si="3"/>
        <v>-7</v>
      </c>
      <c r="J9" s="155"/>
      <c r="K9" s="155">
        <f t="shared" si="1"/>
        <v>-32</v>
      </c>
      <c r="L9" s="155"/>
    </row>
    <row r="10" spans="2:13" s="44" customFormat="1" ht="18.75" customHeight="1">
      <c r="B10" s="54" t="s">
        <v>33</v>
      </c>
      <c r="C10" s="100">
        <v>7995</v>
      </c>
      <c r="D10" s="50">
        <f t="shared" ref="D10:D33" si="4">E10+F10</f>
        <v>19377</v>
      </c>
      <c r="E10" s="100">
        <v>9565</v>
      </c>
      <c r="F10" s="100">
        <v>9812</v>
      </c>
      <c r="G10" s="102">
        <v>7995</v>
      </c>
      <c r="H10" s="76">
        <v>19415</v>
      </c>
      <c r="I10" s="155">
        <f t="shared" si="3"/>
        <v>0</v>
      </c>
      <c r="J10" s="155"/>
      <c r="K10" s="155">
        <f t="shared" si="1"/>
        <v>-38</v>
      </c>
      <c r="L10" s="155"/>
    </row>
    <row r="11" spans="2:13" s="44" customFormat="1" ht="18.75" customHeight="1">
      <c r="B11" s="54" t="s">
        <v>11</v>
      </c>
      <c r="C11" s="99">
        <v>808</v>
      </c>
      <c r="D11" s="50">
        <f t="shared" si="4"/>
        <v>1455</v>
      </c>
      <c r="E11" s="99">
        <v>782</v>
      </c>
      <c r="F11" s="99">
        <v>673</v>
      </c>
      <c r="G11" s="103">
        <v>808</v>
      </c>
      <c r="H11" s="76">
        <v>1451</v>
      </c>
      <c r="I11" s="155">
        <f t="shared" si="3"/>
        <v>0</v>
      </c>
      <c r="J11" s="155"/>
      <c r="K11" s="155">
        <f t="shared" si="1"/>
        <v>4</v>
      </c>
      <c r="L11" s="155"/>
    </row>
    <row r="12" spans="2:13" s="44" customFormat="1" ht="18.75" customHeight="1">
      <c r="B12" s="54" t="s">
        <v>12</v>
      </c>
      <c r="C12" s="100">
        <v>1212</v>
      </c>
      <c r="D12" s="50">
        <f t="shared" si="4"/>
        <v>2597</v>
      </c>
      <c r="E12" s="100">
        <v>1350</v>
      </c>
      <c r="F12" s="100">
        <v>1247</v>
      </c>
      <c r="G12" s="102">
        <v>1211</v>
      </c>
      <c r="H12" s="76">
        <v>2604</v>
      </c>
      <c r="I12" s="155">
        <f t="shared" si="3"/>
        <v>1</v>
      </c>
      <c r="J12" s="155"/>
      <c r="K12" s="155">
        <f t="shared" si="1"/>
        <v>-7</v>
      </c>
      <c r="L12" s="155"/>
    </row>
    <row r="13" spans="2:13" s="44" customFormat="1" ht="18.75" customHeight="1">
      <c r="B13" s="54" t="s">
        <v>13</v>
      </c>
      <c r="C13" s="100">
        <v>7801</v>
      </c>
      <c r="D13" s="50">
        <f t="shared" si="4"/>
        <v>17031</v>
      </c>
      <c r="E13" s="100">
        <v>8482</v>
      </c>
      <c r="F13" s="100">
        <v>8549</v>
      </c>
      <c r="G13" s="102">
        <v>7805</v>
      </c>
      <c r="H13" s="76">
        <v>17087</v>
      </c>
      <c r="I13" s="155">
        <f t="shared" si="3"/>
        <v>-4</v>
      </c>
      <c r="J13" s="155"/>
      <c r="K13" s="155">
        <f t="shared" si="1"/>
        <v>-56</v>
      </c>
      <c r="L13" s="155"/>
    </row>
    <row r="14" spans="2:13" s="44" customFormat="1" ht="18.75" customHeight="1">
      <c r="B14" s="54" t="s">
        <v>32</v>
      </c>
      <c r="C14" s="99">
        <v>661</v>
      </c>
      <c r="D14" s="50">
        <f t="shared" si="4"/>
        <v>1079</v>
      </c>
      <c r="E14" s="99">
        <v>586</v>
      </c>
      <c r="F14" s="99">
        <v>493</v>
      </c>
      <c r="G14" s="103">
        <v>659</v>
      </c>
      <c r="H14" s="76">
        <v>1081</v>
      </c>
      <c r="I14" s="155">
        <f t="shared" si="3"/>
        <v>2</v>
      </c>
      <c r="J14" s="155"/>
      <c r="K14" s="155">
        <f t="shared" si="1"/>
        <v>-2</v>
      </c>
      <c r="L14" s="155"/>
    </row>
    <row r="15" spans="2:13" s="44" customFormat="1" ht="18.75" customHeight="1">
      <c r="B15" s="54" t="s">
        <v>14</v>
      </c>
      <c r="C15" s="100">
        <v>1998</v>
      </c>
      <c r="D15" s="50">
        <f t="shared" si="4"/>
        <v>3428</v>
      </c>
      <c r="E15" s="100">
        <v>1811</v>
      </c>
      <c r="F15" s="100">
        <v>1617</v>
      </c>
      <c r="G15" s="102">
        <v>1991</v>
      </c>
      <c r="H15" s="76">
        <v>3427</v>
      </c>
      <c r="I15" s="155">
        <f t="shared" si="3"/>
        <v>7</v>
      </c>
      <c r="J15" s="155"/>
      <c r="K15" s="155">
        <f t="shared" si="1"/>
        <v>1</v>
      </c>
      <c r="L15" s="155"/>
    </row>
    <row r="16" spans="2:13" s="44" customFormat="1" ht="18.75" customHeight="1">
      <c r="B16" s="54" t="s">
        <v>34</v>
      </c>
      <c r="C16" s="100">
        <v>1947</v>
      </c>
      <c r="D16" s="50">
        <f t="shared" si="4"/>
        <v>3716</v>
      </c>
      <c r="E16" s="100">
        <v>1913</v>
      </c>
      <c r="F16" s="100">
        <v>1803</v>
      </c>
      <c r="G16" s="102">
        <v>1949</v>
      </c>
      <c r="H16" s="76">
        <v>3720</v>
      </c>
      <c r="I16" s="155">
        <f t="shared" si="3"/>
        <v>-2</v>
      </c>
      <c r="J16" s="155"/>
      <c r="K16" s="155">
        <f t="shared" si="1"/>
        <v>-4</v>
      </c>
      <c r="L16" s="155"/>
    </row>
    <row r="17" spans="2:12" s="44" customFormat="1" ht="18.75" customHeight="1">
      <c r="B17" s="54" t="s">
        <v>15</v>
      </c>
      <c r="C17" s="100">
        <v>1446</v>
      </c>
      <c r="D17" s="50">
        <f t="shared" si="4"/>
        <v>2485</v>
      </c>
      <c r="E17" s="100">
        <v>1226</v>
      </c>
      <c r="F17" s="100">
        <v>1259</v>
      </c>
      <c r="G17" s="102">
        <v>1450</v>
      </c>
      <c r="H17" s="76">
        <v>2493</v>
      </c>
      <c r="I17" s="155">
        <f t="shared" si="3"/>
        <v>-4</v>
      </c>
      <c r="J17" s="155"/>
      <c r="K17" s="155">
        <f t="shared" si="1"/>
        <v>-8</v>
      </c>
      <c r="L17" s="155"/>
    </row>
    <row r="18" spans="2:12" s="44" customFormat="1" ht="18.75" customHeight="1">
      <c r="B18" s="54" t="s">
        <v>16</v>
      </c>
      <c r="C18" s="99">
        <v>631</v>
      </c>
      <c r="D18" s="50">
        <f t="shared" si="4"/>
        <v>966</v>
      </c>
      <c r="E18" s="99">
        <v>535</v>
      </c>
      <c r="F18" s="99">
        <v>431</v>
      </c>
      <c r="G18" s="103">
        <v>629</v>
      </c>
      <c r="H18" s="76">
        <v>969</v>
      </c>
      <c r="I18" s="155">
        <f t="shared" si="3"/>
        <v>2</v>
      </c>
      <c r="J18" s="155"/>
      <c r="K18" s="155">
        <f t="shared" si="1"/>
        <v>-3</v>
      </c>
      <c r="L18" s="155"/>
    </row>
    <row r="19" spans="2:12" s="44" customFormat="1" ht="18.75" customHeight="1">
      <c r="B19" s="54" t="s">
        <v>17</v>
      </c>
      <c r="C19" s="100">
        <v>4174</v>
      </c>
      <c r="D19" s="50">
        <f t="shared" si="4"/>
        <v>9130</v>
      </c>
      <c r="E19" s="100">
        <v>4478</v>
      </c>
      <c r="F19" s="100">
        <v>4652</v>
      </c>
      <c r="G19" s="102">
        <v>4185</v>
      </c>
      <c r="H19" s="76">
        <v>9181</v>
      </c>
      <c r="I19" s="155">
        <f t="shared" si="3"/>
        <v>-11</v>
      </c>
      <c r="J19" s="155"/>
      <c r="K19" s="155">
        <f t="shared" si="1"/>
        <v>-51</v>
      </c>
      <c r="L19" s="155"/>
    </row>
    <row r="20" spans="2:12" s="44" customFormat="1" ht="18.75" customHeight="1">
      <c r="B20" s="54" t="s">
        <v>35</v>
      </c>
      <c r="C20" s="100">
        <v>2366</v>
      </c>
      <c r="D20" s="50">
        <f t="shared" si="4"/>
        <v>3557</v>
      </c>
      <c r="E20" s="100">
        <v>1845</v>
      </c>
      <c r="F20" s="100">
        <v>1712</v>
      </c>
      <c r="G20" s="102">
        <v>2351</v>
      </c>
      <c r="H20" s="76">
        <v>3548</v>
      </c>
      <c r="I20" s="155">
        <f t="shared" si="3"/>
        <v>15</v>
      </c>
      <c r="J20" s="155"/>
      <c r="K20" s="155">
        <f t="shared" si="1"/>
        <v>9</v>
      </c>
      <c r="L20" s="155"/>
    </row>
    <row r="21" spans="2:12" s="44" customFormat="1" ht="18.75" customHeight="1">
      <c r="B21" s="54" t="s">
        <v>18</v>
      </c>
      <c r="C21" s="100">
        <v>1589</v>
      </c>
      <c r="D21" s="50">
        <f t="shared" si="4"/>
        <v>2618</v>
      </c>
      <c r="E21" s="100">
        <v>1268</v>
      </c>
      <c r="F21" s="100">
        <v>1350</v>
      </c>
      <c r="G21" s="102">
        <v>1604</v>
      </c>
      <c r="H21" s="76">
        <v>2644</v>
      </c>
      <c r="I21" s="155">
        <f t="shared" si="3"/>
        <v>-15</v>
      </c>
      <c r="J21" s="155"/>
      <c r="K21" s="155">
        <f t="shared" si="1"/>
        <v>-26</v>
      </c>
      <c r="L21" s="155"/>
    </row>
    <row r="22" spans="2:12" s="44" customFormat="1" ht="18.75" customHeight="1">
      <c r="B22" s="54" t="s">
        <v>19</v>
      </c>
      <c r="C22" s="100">
        <v>1628</v>
      </c>
      <c r="D22" s="50">
        <f t="shared" si="4"/>
        <v>3373</v>
      </c>
      <c r="E22" s="100">
        <v>1584</v>
      </c>
      <c r="F22" s="100">
        <v>1789</v>
      </c>
      <c r="G22" s="102">
        <v>1637</v>
      </c>
      <c r="H22" s="76">
        <v>3376</v>
      </c>
      <c r="I22" s="155">
        <f t="shared" si="3"/>
        <v>-9</v>
      </c>
      <c r="J22" s="155"/>
      <c r="K22" s="155">
        <f t="shared" si="1"/>
        <v>-3</v>
      </c>
      <c r="L22" s="155"/>
    </row>
    <row r="23" spans="2:12" s="44" customFormat="1" ht="18.75" customHeight="1">
      <c r="B23" s="54" t="s">
        <v>20</v>
      </c>
      <c r="C23" s="100">
        <v>4061</v>
      </c>
      <c r="D23" s="50">
        <f t="shared" si="4"/>
        <v>8338</v>
      </c>
      <c r="E23" s="100">
        <v>4181</v>
      </c>
      <c r="F23" s="100">
        <v>4157</v>
      </c>
      <c r="G23" s="102">
        <v>4063</v>
      </c>
      <c r="H23" s="76">
        <v>8371</v>
      </c>
      <c r="I23" s="155">
        <f t="shared" si="3"/>
        <v>-2</v>
      </c>
      <c r="J23" s="155"/>
      <c r="K23" s="155">
        <f t="shared" si="1"/>
        <v>-33</v>
      </c>
      <c r="L23" s="155"/>
    </row>
    <row r="24" spans="2:12" s="44" customFormat="1" ht="18.75" customHeight="1">
      <c r="B24" s="54" t="s">
        <v>21</v>
      </c>
      <c r="C24" s="100">
        <v>6177</v>
      </c>
      <c r="D24" s="50">
        <f t="shared" si="4"/>
        <v>11351</v>
      </c>
      <c r="E24" s="100">
        <v>5669</v>
      </c>
      <c r="F24" s="100">
        <v>5682</v>
      </c>
      <c r="G24" s="102">
        <v>6205</v>
      </c>
      <c r="H24" s="76">
        <v>11419</v>
      </c>
      <c r="I24" s="155">
        <f t="shared" si="3"/>
        <v>-28</v>
      </c>
      <c r="J24" s="155"/>
      <c r="K24" s="155">
        <f t="shared" si="1"/>
        <v>-68</v>
      </c>
      <c r="L24" s="155"/>
    </row>
    <row r="25" spans="2:12" s="44" customFormat="1" ht="18.75" customHeight="1">
      <c r="B25" s="54" t="s">
        <v>22</v>
      </c>
      <c r="C25" s="100">
        <v>6390</v>
      </c>
      <c r="D25" s="50">
        <f t="shared" si="4"/>
        <v>14442</v>
      </c>
      <c r="E25" s="100">
        <v>6878</v>
      </c>
      <c r="F25" s="100">
        <v>7564</v>
      </c>
      <c r="G25" s="102">
        <v>6383</v>
      </c>
      <c r="H25" s="76">
        <v>14470</v>
      </c>
      <c r="I25" s="155">
        <f t="shared" si="3"/>
        <v>7</v>
      </c>
      <c r="J25" s="155"/>
      <c r="K25" s="155">
        <f t="shared" si="1"/>
        <v>-28</v>
      </c>
      <c r="L25" s="155"/>
    </row>
    <row r="26" spans="2:12" s="44" customFormat="1" ht="18.75" customHeight="1">
      <c r="B26" s="54" t="s">
        <v>23</v>
      </c>
      <c r="C26" s="100">
        <v>9041</v>
      </c>
      <c r="D26" s="50">
        <f t="shared" si="4"/>
        <v>20470</v>
      </c>
      <c r="E26" s="100">
        <v>9739</v>
      </c>
      <c r="F26" s="100">
        <v>10731</v>
      </c>
      <c r="G26" s="102">
        <v>9058</v>
      </c>
      <c r="H26" s="76">
        <v>20551</v>
      </c>
      <c r="I26" s="155">
        <f t="shared" si="3"/>
        <v>-17</v>
      </c>
      <c r="J26" s="155"/>
      <c r="K26" s="155">
        <f t="shared" si="1"/>
        <v>-81</v>
      </c>
      <c r="L26" s="155"/>
    </row>
    <row r="27" spans="2:12" s="44" customFormat="1" ht="18.75" customHeight="1">
      <c r="B27" s="54" t="s">
        <v>24</v>
      </c>
      <c r="C27" s="100">
        <v>1954</v>
      </c>
      <c r="D27" s="50">
        <f t="shared" si="4"/>
        <v>4349</v>
      </c>
      <c r="E27" s="100">
        <v>2157</v>
      </c>
      <c r="F27" s="100">
        <v>2192</v>
      </c>
      <c r="G27" s="102">
        <v>1948</v>
      </c>
      <c r="H27" s="76">
        <v>4356</v>
      </c>
      <c r="I27" s="155">
        <f t="shared" si="3"/>
        <v>6</v>
      </c>
      <c r="J27" s="155"/>
      <c r="K27" s="155">
        <f t="shared" si="1"/>
        <v>-7</v>
      </c>
      <c r="L27" s="155"/>
    </row>
    <row r="28" spans="2:12" s="44" customFormat="1" ht="18.75" customHeight="1">
      <c r="B28" s="54" t="s">
        <v>25</v>
      </c>
      <c r="C28" s="100">
        <v>7764</v>
      </c>
      <c r="D28" s="50">
        <f t="shared" si="4"/>
        <v>12003</v>
      </c>
      <c r="E28" s="100">
        <v>6311</v>
      </c>
      <c r="F28" s="100">
        <v>5692</v>
      </c>
      <c r="G28" s="102">
        <v>7755</v>
      </c>
      <c r="H28" s="76">
        <v>12029</v>
      </c>
      <c r="I28" s="155">
        <f t="shared" si="3"/>
        <v>9</v>
      </c>
      <c r="J28" s="155"/>
      <c r="K28" s="155">
        <f t="shared" si="1"/>
        <v>-26</v>
      </c>
      <c r="L28" s="155"/>
    </row>
    <row r="29" spans="2:12" s="44" customFormat="1" ht="18.75" customHeight="1">
      <c r="B29" s="54" t="s">
        <v>26</v>
      </c>
      <c r="C29" s="100">
        <v>2729</v>
      </c>
      <c r="D29" s="50">
        <f t="shared" si="4"/>
        <v>4410</v>
      </c>
      <c r="E29" s="100">
        <v>2207</v>
      </c>
      <c r="F29" s="100">
        <v>2203</v>
      </c>
      <c r="G29" s="102">
        <v>2718</v>
      </c>
      <c r="H29" s="76">
        <v>4420</v>
      </c>
      <c r="I29" s="155">
        <f t="shared" si="3"/>
        <v>11</v>
      </c>
      <c r="J29" s="155"/>
      <c r="K29" s="155">
        <f t="shared" si="1"/>
        <v>-10</v>
      </c>
      <c r="L29" s="155"/>
    </row>
    <row r="30" spans="2:12" s="44" customFormat="1" ht="18.75" customHeight="1">
      <c r="B30" s="54" t="s">
        <v>27</v>
      </c>
      <c r="C30" s="100">
        <v>15028</v>
      </c>
      <c r="D30" s="50">
        <f t="shared" si="4"/>
        <v>34252</v>
      </c>
      <c r="E30" s="100">
        <v>16896</v>
      </c>
      <c r="F30" s="100">
        <v>17356</v>
      </c>
      <c r="G30" s="102">
        <v>15020</v>
      </c>
      <c r="H30" s="76">
        <v>34267</v>
      </c>
      <c r="I30" s="155">
        <f t="shared" si="3"/>
        <v>8</v>
      </c>
      <c r="J30" s="155"/>
      <c r="K30" s="155">
        <f t="shared" si="1"/>
        <v>-15</v>
      </c>
      <c r="L30" s="155"/>
    </row>
    <row r="31" spans="2:12" s="44" customFormat="1" ht="18.75" customHeight="1">
      <c r="B31" s="54" t="s">
        <v>28</v>
      </c>
      <c r="C31" s="100">
        <v>19956</v>
      </c>
      <c r="D31" s="50">
        <f t="shared" si="4"/>
        <v>48166</v>
      </c>
      <c r="E31" s="100">
        <v>23209</v>
      </c>
      <c r="F31" s="100">
        <v>24957</v>
      </c>
      <c r="G31" s="102">
        <v>19923</v>
      </c>
      <c r="H31" s="76">
        <v>48247</v>
      </c>
      <c r="I31" s="162">
        <f t="shared" si="3"/>
        <v>33</v>
      </c>
      <c r="J31" s="162"/>
      <c r="K31" s="155">
        <f t="shared" si="1"/>
        <v>-81</v>
      </c>
      <c r="L31" s="155"/>
    </row>
    <row r="32" spans="2:12" s="44" customFormat="1" ht="18.75" customHeight="1">
      <c r="B32" s="54" t="s">
        <v>29</v>
      </c>
      <c r="C32" s="100">
        <v>10624</v>
      </c>
      <c r="D32" s="50">
        <f t="shared" si="4"/>
        <v>24929</v>
      </c>
      <c r="E32" s="100">
        <v>12169</v>
      </c>
      <c r="F32" s="100">
        <v>12760</v>
      </c>
      <c r="G32" s="102">
        <v>10361</v>
      </c>
      <c r="H32" s="76">
        <v>24253</v>
      </c>
      <c r="I32" s="155">
        <f t="shared" si="3"/>
        <v>263</v>
      </c>
      <c r="J32" s="155"/>
      <c r="K32" s="155">
        <f t="shared" si="1"/>
        <v>676</v>
      </c>
      <c r="L32" s="155"/>
    </row>
    <row r="33" spans="2:14" s="44" customFormat="1" ht="18.75" customHeight="1">
      <c r="B33" s="54" t="s">
        <v>30</v>
      </c>
      <c r="C33" s="100">
        <v>10561</v>
      </c>
      <c r="D33" s="50">
        <f t="shared" si="4"/>
        <v>24745</v>
      </c>
      <c r="E33" s="100">
        <v>12426</v>
      </c>
      <c r="F33" s="100">
        <v>12319</v>
      </c>
      <c r="G33" s="102">
        <v>10511</v>
      </c>
      <c r="H33" s="76">
        <v>24693</v>
      </c>
      <c r="I33" s="155">
        <f t="shared" si="3"/>
        <v>50</v>
      </c>
      <c r="J33" s="155"/>
      <c r="K33" s="155">
        <f t="shared" si="1"/>
        <v>52</v>
      </c>
      <c r="L33" s="155"/>
    </row>
    <row r="34" spans="2:14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298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18.75" customHeight="1">
      <c r="B38" s="15" t="str">
        <f>"◎ 관외전입 : "&amp;E38+G38</f>
        <v>◎ 관외전입 : 1439</v>
      </c>
      <c r="C38" s="16"/>
      <c r="D38" s="17" t="s">
        <v>36</v>
      </c>
      <c r="E38" s="17">
        <v>443</v>
      </c>
      <c r="F38" s="18" t="s">
        <v>37</v>
      </c>
      <c r="G38" s="17">
        <v>996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266</v>
      </c>
    </row>
    <row r="39" spans="2:14" s="3" customFormat="1" ht="18.75" customHeight="1">
      <c r="B39" s="23" t="str">
        <f>"◎ 관외전출 : "&amp;E39+G39</f>
        <v>◎ 관외전출 : 1173</v>
      </c>
      <c r="C39" s="24"/>
      <c r="D39" s="25" t="s">
        <v>36</v>
      </c>
      <c r="E39" s="25">
        <v>292</v>
      </c>
      <c r="F39" s="26" t="s">
        <v>37</v>
      </c>
      <c r="G39" s="25">
        <v>881</v>
      </c>
      <c r="H39" s="27"/>
      <c r="I39" s="28"/>
      <c r="J39" s="28"/>
      <c r="K39" s="29"/>
      <c r="L39" s="178"/>
    </row>
    <row r="40" spans="2:14" s="3" customFormat="1" ht="18.75" customHeight="1">
      <c r="B40" s="30" t="str">
        <f>"◎ 출생,등록,국외,기타(복귀) : "&amp;E40+G40+I40+K40</f>
        <v>◎ 출생,등록,국외,기타(복귀) : 133</v>
      </c>
      <c r="C40" s="31"/>
      <c r="D40" s="32" t="s">
        <v>41</v>
      </c>
      <c r="E40" s="32">
        <v>117</v>
      </c>
      <c r="F40" s="33" t="s">
        <v>299</v>
      </c>
      <c r="G40" s="32">
        <v>16</v>
      </c>
      <c r="H40" s="34" t="s">
        <v>40</v>
      </c>
      <c r="I40" s="34">
        <v>0</v>
      </c>
      <c r="J40" s="35" t="s">
        <v>283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103</v>
      </c>
    </row>
    <row r="41" spans="2:14" s="3" customFormat="1" ht="18.75" customHeight="1" thickBot="1">
      <c r="B41" s="37" t="str">
        <f>"◎ 사망,말소,국외,기타 : "&amp;E41+G41+I41+K41</f>
        <v>◎ 사망,말소,국외,기타 : 236</v>
      </c>
      <c r="C41" s="38"/>
      <c r="D41" s="39" t="s">
        <v>300</v>
      </c>
      <c r="E41" s="39">
        <v>229</v>
      </c>
      <c r="F41" s="40" t="s">
        <v>285</v>
      </c>
      <c r="G41" s="39">
        <v>7</v>
      </c>
      <c r="H41" s="41" t="s">
        <v>40</v>
      </c>
      <c r="I41" s="41">
        <v>0</v>
      </c>
      <c r="J41" s="42" t="s">
        <v>301</v>
      </c>
      <c r="K41" s="43">
        <v>0</v>
      </c>
      <c r="L41" s="159"/>
    </row>
    <row r="42" spans="2:14" s="3" customFormat="1" ht="18.75" customHeight="1">
      <c r="B42" s="56" t="str">
        <f>"   ○ 65세이상 :      "&amp;"                "&amp;E42+G42</f>
        <v xml:space="preserve">   ○ 65세이상 :                      54180</v>
      </c>
      <c r="C42" s="89">
        <f>E42+G42</f>
        <v>54180</v>
      </c>
      <c r="D42" s="57" t="s">
        <v>52</v>
      </c>
      <c r="E42" s="58">
        <v>23283</v>
      </c>
      <c r="F42" s="57" t="s">
        <v>302</v>
      </c>
      <c r="G42" s="58">
        <v>30897</v>
      </c>
      <c r="H42" s="59"/>
      <c r="I42" s="10"/>
      <c r="J42" s="169" t="s">
        <v>296</v>
      </c>
      <c r="K42" s="169"/>
      <c r="L42" s="170"/>
      <c r="N42" s="104"/>
    </row>
    <row r="43" spans="2:14" s="3" customFormat="1" ht="18.75" customHeight="1">
      <c r="B43" s="55" t="s">
        <v>303</v>
      </c>
      <c r="C43" s="91">
        <v>1015</v>
      </c>
      <c r="G43" s="8"/>
      <c r="J43" s="173" t="s">
        <v>304</v>
      </c>
      <c r="K43" s="173"/>
      <c r="L43" s="174"/>
      <c r="N43" s="104"/>
    </row>
    <row r="44" spans="2:14" s="3" customFormat="1" ht="18.75" customHeight="1" thickBot="1">
      <c r="B44" s="60" t="s">
        <v>57</v>
      </c>
      <c r="C44" s="92">
        <v>385</v>
      </c>
      <c r="D44" s="61"/>
      <c r="E44" s="61"/>
      <c r="F44" s="61"/>
      <c r="G44" s="62"/>
      <c r="H44" s="61"/>
      <c r="I44" s="61"/>
      <c r="J44" s="175" t="s">
        <v>210</v>
      </c>
      <c r="K44" s="175"/>
      <c r="L44" s="176"/>
      <c r="N44" s="104"/>
    </row>
    <row r="45" spans="2:14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85" priority="1" operator="lessThan">
      <formula>0</formula>
    </cfRule>
    <cfRule type="cellIs" dxfId="184" priority="4" operator="greaterThan">
      <formula>0</formula>
    </cfRule>
  </conditionalFormatting>
  <conditionalFormatting sqref="K6:L33">
    <cfRule type="cellIs" dxfId="183" priority="2" operator="lessThan">
      <formula>0</formula>
    </cfRule>
  </conditionalFormatting>
  <pageMargins left="0.7" right="0.7" top="0.75" bottom="0.75" header="0.3" footer="0.3"/>
  <pageSetup paperSize="9" scale="4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45"/>
  <sheetViews>
    <sheetView view="pageBreakPreview" zoomScale="70" zoomScaleNormal="70" zoomScaleSheetLayoutView="70" workbookViewId="0">
      <selection activeCell="N27" sqref="N27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3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293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131864</v>
      </c>
      <c r="D6" s="45">
        <f t="shared" ref="D6:F6" si="0">SUM(D7:D8)</f>
        <v>289361</v>
      </c>
      <c r="E6" s="45">
        <f t="shared" si="0"/>
        <v>142914</v>
      </c>
      <c r="F6" s="45">
        <f t="shared" si="0"/>
        <v>146447</v>
      </c>
      <c r="G6" s="72">
        <f>G8</f>
        <v>131520</v>
      </c>
      <c r="H6" s="72">
        <f>H7+H8</f>
        <v>289137</v>
      </c>
      <c r="I6" s="152">
        <f>C6-G6</f>
        <v>344</v>
      </c>
      <c r="J6" s="152"/>
      <c r="K6" s="152">
        <f t="shared" ref="K6:K33" si="1">D6-H6</f>
        <v>224</v>
      </c>
      <c r="L6" s="152"/>
      <c r="M6" s="93"/>
    </row>
    <row r="7" spans="2:13" s="44" customFormat="1" ht="22.5" customHeight="1">
      <c r="B7" s="52" t="s">
        <v>49</v>
      </c>
      <c r="C7" s="71" t="s">
        <v>54</v>
      </c>
      <c r="D7" s="46">
        <f>SUM(E7:F7)</f>
        <v>3786</v>
      </c>
      <c r="E7" s="79">
        <v>1977</v>
      </c>
      <c r="F7" s="79">
        <v>1809</v>
      </c>
      <c r="G7" s="73" t="s">
        <v>55</v>
      </c>
      <c r="H7" s="74">
        <v>3765</v>
      </c>
      <c r="I7" s="153" t="s">
        <v>54</v>
      </c>
      <c r="J7" s="154"/>
      <c r="K7" s="154">
        <f t="shared" si="1"/>
        <v>21</v>
      </c>
      <c r="L7" s="154"/>
      <c r="M7" s="105"/>
    </row>
    <row r="8" spans="2:13" s="44" customFormat="1" ht="22.5" customHeight="1">
      <c r="B8" s="53" t="s">
        <v>9</v>
      </c>
      <c r="C8" s="48">
        <f>SUM(C9:C33)</f>
        <v>131864</v>
      </c>
      <c r="D8" s="49">
        <f t="shared" ref="D8:F8" si="2">SUM(D9:D33)</f>
        <v>285575</v>
      </c>
      <c r="E8" s="49">
        <f>SUM(E9:E33)</f>
        <v>140937</v>
      </c>
      <c r="F8" s="49">
        <f t="shared" si="2"/>
        <v>144638</v>
      </c>
      <c r="G8" s="75">
        <f>SUM(G9:G33)</f>
        <v>131520</v>
      </c>
      <c r="H8" s="75">
        <f>SUM(H9:H33)</f>
        <v>285372</v>
      </c>
      <c r="I8" s="179">
        <f t="shared" ref="I8:I33" si="3">C8-G8</f>
        <v>344</v>
      </c>
      <c r="J8" s="179"/>
      <c r="K8" s="180">
        <f t="shared" si="1"/>
        <v>203</v>
      </c>
      <c r="L8" s="180"/>
    </row>
    <row r="9" spans="2:13" s="44" customFormat="1" ht="22.5" customHeight="1">
      <c r="B9" s="54" t="s">
        <v>10</v>
      </c>
      <c r="C9" s="100">
        <v>3645</v>
      </c>
      <c r="D9" s="50">
        <f>E9+F9</f>
        <v>7503</v>
      </c>
      <c r="E9" s="100">
        <v>3763</v>
      </c>
      <c r="F9" s="100">
        <v>3740</v>
      </c>
      <c r="G9" s="102">
        <v>3653</v>
      </c>
      <c r="H9" s="76">
        <v>7530</v>
      </c>
      <c r="I9" s="155">
        <f t="shared" si="3"/>
        <v>-8</v>
      </c>
      <c r="J9" s="155"/>
      <c r="K9" s="155">
        <f t="shared" si="1"/>
        <v>-27</v>
      </c>
      <c r="L9" s="155"/>
    </row>
    <row r="10" spans="2:13" s="44" customFormat="1" ht="22.5" customHeight="1">
      <c r="B10" s="54" t="s">
        <v>33</v>
      </c>
      <c r="C10" s="100">
        <v>7995</v>
      </c>
      <c r="D10" s="50">
        <f t="shared" ref="D10:D33" si="4">E10+F10</f>
        <v>19415</v>
      </c>
      <c r="E10" s="100">
        <v>9571</v>
      </c>
      <c r="F10" s="100">
        <v>9844</v>
      </c>
      <c r="G10" s="102">
        <v>7983</v>
      </c>
      <c r="H10" s="76">
        <v>19481</v>
      </c>
      <c r="I10" s="155">
        <f t="shared" si="3"/>
        <v>12</v>
      </c>
      <c r="J10" s="155"/>
      <c r="K10" s="155">
        <f t="shared" si="1"/>
        <v>-66</v>
      </c>
      <c r="L10" s="155"/>
    </row>
    <row r="11" spans="2:13" s="44" customFormat="1" ht="22.5" customHeight="1">
      <c r="B11" s="54" t="s">
        <v>11</v>
      </c>
      <c r="C11" s="99">
        <v>808</v>
      </c>
      <c r="D11" s="50">
        <f t="shared" si="4"/>
        <v>1451</v>
      </c>
      <c r="E11" s="99">
        <v>781</v>
      </c>
      <c r="F11" s="99">
        <v>670</v>
      </c>
      <c r="G11" s="103">
        <v>803</v>
      </c>
      <c r="H11" s="76">
        <v>1448</v>
      </c>
      <c r="I11" s="155">
        <f t="shared" si="3"/>
        <v>5</v>
      </c>
      <c r="J11" s="155"/>
      <c r="K11" s="155">
        <f t="shared" si="1"/>
        <v>3</v>
      </c>
      <c r="L11" s="155"/>
    </row>
    <row r="12" spans="2:13" s="44" customFormat="1" ht="22.5" customHeight="1">
      <c r="B12" s="54" t="s">
        <v>12</v>
      </c>
      <c r="C12" s="100">
        <v>1211</v>
      </c>
      <c r="D12" s="50">
        <f t="shared" si="4"/>
        <v>2604</v>
      </c>
      <c r="E12" s="100">
        <v>1351</v>
      </c>
      <c r="F12" s="100">
        <v>1253</v>
      </c>
      <c r="G12" s="102">
        <v>1214</v>
      </c>
      <c r="H12" s="76">
        <v>2611</v>
      </c>
      <c r="I12" s="155">
        <f t="shared" si="3"/>
        <v>-3</v>
      </c>
      <c r="J12" s="155"/>
      <c r="K12" s="155">
        <f t="shared" si="1"/>
        <v>-7</v>
      </c>
      <c r="L12" s="155"/>
    </row>
    <row r="13" spans="2:13" s="44" customFormat="1" ht="22.5" customHeight="1">
      <c r="B13" s="54" t="s">
        <v>13</v>
      </c>
      <c r="C13" s="100">
        <v>7805</v>
      </c>
      <c r="D13" s="50">
        <f t="shared" si="4"/>
        <v>17087</v>
      </c>
      <c r="E13" s="100">
        <v>8517</v>
      </c>
      <c r="F13" s="100">
        <v>8570</v>
      </c>
      <c r="G13" s="102">
        <v>7794</v>
      </c>
      <c r="H13" s="76">
        <v>17117</v>
      </c>
      <c r="I13" s="155">
        <f t="shared" si="3"/>
        <v>11</v>
      </c>
      <c r="J13" s="155"/>
      <c r="K13" s="155">
        <f t="shared" si="1"/>
        <v>-30</v>
      </c>
      <c r="L13" s="155"/>
    </row>
    <row r="14" spans="2:13" s="44" customFormat="1" ht="22.5" customHeight="1">
      <c r="B14" s="54" t="s">
        <v>32</v>
      </c>
      <c r="C14" s="99">
        <v>659</v>
      </c>
      <c r="D14" s="50">
        <f t="shared" si="4"/>
        <v>1081</v>
      </c>
      <c r="E14" s="99">
        <v>588</v>
      </c>
      <c r="F14" s="99">
        <v>493</v>
      </c>
      <c r="G14" s="103">
        <v>663</v>
      </c>
      <c r="H14" s="76">
        <v>1085</v>
      </c>
      <c r="I14" s="155">
        <f t="shared" si="3"/>
        <v>-4</v>
      </c>
      <c r="J14" s="155"/>
      <c r="K14" s="155">
        <f t="shared" si="1"/>
        <v>-4</v>
      </c>
      <c r="L14" s="155"/>
    </row>
    <row r="15" spans="2:13" s="44" customFormat="1" ht="22.5" customHeight="1">
      <c r="B15" s="54" t="s">
        <v>14</v>
      </c>
      <c r="C15" s="100">
        <v>1991</v>
      </c>
      <c r="D15" s="50">
        <f t="shared" si="4"/>
        <v>3427</v>
      </c>
      <c r="E15" s="100">
        <v>1809</v>
      </c>
      <c r="F15" s="100">
        <v>1618</v>
      </c>
      <c r="G15" s="102">
        <v>1994</v>
      </c>
      <c r="H15" s="76">
        <v>3434</v>
      </c>
      <c r="I15" s="155">
        <f t="shared" si="3"/>
        <v>-3</v>
      </c>
      <c r="J15" s="155"/>
      <c r="K15" s="155">
        <f t="shared" si="1"/>
        <v>-7</v>
      </c>
      <c r="L15" s="155"/>
    </row>
    <row r="16" spans="2:13" s="44" customFormat="1" ht="22.5" customHeight="1">
      <c r="B16" s="54" t="s">
        <v>34</v>
      </c>
      <c r="C16" s="100">
        <v>1949</v>
      </c>
      <c r="D16" s="50">
        <f t="shared" si="4"/>
        <v>3720</v>
      </c>
      <c r="E16" s="100">
        <v>1915</v>
      </c>
      <c r="F16" s="100">
        <v>1805</v>
      </c>
      <c r="G16" s="102">
        <v>1960</v>
      </c>
      <c r="H16" s="76">
        <v>3754</v>
      </c>
      <c r="I16" s="155">
        <f t="shared" si="3"/>
        <v>-11</v>
      </c>
      <c r="J16" s="155"/>
      <c r="K16" s="155">
        <f t="shared" si="1"/>
        <v>-34</v>
      </c>
      <c r="L16" s="155"/>
    </row>
    <row r="17" spans="2:12" s="44" customFormat="1" ht="22.5" customHeight="1">
      <c r="B17" s="54" t="s">
        <v>15</v>
      </c>
      <c r="C17" s="100">
        <v>1450</v>
      </c>
      <c r="D17" s="50">
        <f t="shared" si="4"/>
        <v>2493</v>
      </c>
      <c r="E17" s="100">
        <v>1238</v>
      </c>
      <c r="F17" s="100">
        <v>1255</v>
      </c>
      <c r="G17" s="102">
        <v>1449</v>
      </c>
      <c r="H17" s="76">
        <v>2489</v>
      </c>
      <c r="I17" s="155">
        <f t="shared" si="3"/>
        <v>1</v>
      </c>
      <c r="J17" s="155"/>
      <c r="K17" s="155">
        <f t="shared" si="1"/>
        <v>4</v>
      </c>
      <c r="L17" s="155"/>
    </row>
    <row r="18" spans="2:12" s="44" customFormat="1" ht="22.5" customHeight="1">
      <c r="B18" s="54" t="s">
        <v>16</v>
      </c>
      <c r="C18" s="99">
        <v>629</v>
      </c>
      <c r="D18" s="50">
        <f t="shared" si="4"/>
        <v>969</v>
      </c>
      <c r="E18" s="99">
        <v>534</v>
      </c>
      <c r="F18" s="99">
        <v>435</v>
      </c>
      <c r="G18" s="103">
        <v>628</v>
      </c>
      <c r="H18" s="76">
        <v>968</v>
      </c>
      <c r="I18" s="155">
        <f t="shared" si="3"/>
        <v>1</v>
      </c>
      <c r="J18" s="155"/>
      <c r="K18" s="155">
        <f t="shared" si="1"/>
        <v>1</v>
      </c>
      <c r="L18" s="155"/>
    </row>
    <row r="19" spans="2:12" s="44" customFormat="1" ht="22.5" customHeight="1">
      <c r="B19" s="54" t="s">
        <v>17</v>
      </c>
      <c r="C19" s="100">
        <v>4185</v>
      </c>
      <c r="D19" s="50">
        <f t="shared" si="4"/>
        <v>9181</v>
      </c>
      <c r="E19" s="100">
        <v>4513</v>
      </c>
      <c r="F19" s="100">
        <v>4668</v>
      </c>
      <c r="G19" s="102">
        <v>4195</v>
      </c>
      <c r="H19" s="76">
        <v>9229</v>
      </c>
      <c r="I19" s="155">
        <f t="shared" si="3"/>
        <v>-10</v>
      </c>
      <c r="J19" s="155"/>
      <c r="K19" s="155">
        <f t="shared" si="1"/>
        <v>-48</v>
      </c>
      <c r="L19" s="155"/>
    </row>
    <row r="20" spans="2:12" s="44" customFormat="1" ht="22.5" customHeight="1">
      <c r="B20" s="54" t="s">
        <v>35</v>
      </c>
      <c r="C20" s="100">
        <v>2351</v>
      </c>
      <c r="D20" s="50">
        <f t="shared" si="4"/>
        <v>3548</v>
      </c>
      <c r="E20" s="100">
        <v>1839</v>
      </c>
      <c r="F20" s="100">
        <v>1709</v>
      </c>
      <c r="G20" s="102">
        <v>2325</v>
      </c>
      <c r="H20" s="76">
        <v>3520</v>
      </c>
      <c r="I20" s="155">
        <f t="shared" si="3"/>
        <v>26</v>
      </c>
      <c r="J20" s="155"/>
      <c r="K20" s="155">
        <f t="shared" si="1"/>
        <v>28</v>
      </c>
      <c r="L20" s="155"/>
    </row>
    <row r="21" spans="2:12" s="44" customFormat="1" ht="22.5" customHeight="1">
      <c r="B21" s="54" t="s">
        <v>18</v>
      </c>
      <c r="C21" s="100">
        <v>1604</v>
      </c>
      <c r="D21" s="50">
        <f t="shared" si="4"/>
        <v>2644</v>
      </c>
      <c r="E21" s="100">
        <v>1283</v>
      </c>
      <c r="F21" s="100">
        <v>1361</v>
      </c>
      <c r="G21" s="102">
        <v>1611</v>
      </c>
      <c r="H21" s="76">
        <v>2674</v>
      </c>
      <c r="I21" s="155">
        <f t="shared" si="3"/>
        <v>-7</v>
      </c>
      <c r="J21" s="155"/>
      <c r="K21" s="155">
        <f t="shared" si="1"/>
        <v>-30</v>
      </c>
      <c r="L21" s="155"/>
    </row>
    <row r="22" spans="2:12" s="44" customFormat="1" ht="22.5" customHeight="1">
      <c r="B22" s="54" t="s">
        <v>19</v>
      </c>
      <c r="C22" s="100">
        <v>1637</v>
      </c>
      <c r="D22" s="50">
        <f t="shared" si="4"/>
        <v>3376</v>
      </c>
      <c r="E22" s="100">
        <v>1582</v>
      </c>
      <c r="F22" s="100">
        <v>1794</v>
      </c>
      <c r="G22" s="102">
        <v>1641</v>
      </c>
      <c r="H22" s="76">
        <v>3397</v>
      </c>
      <c r="I22" s="155">
        <f t="shared" si="3"/>
        <v>-4</v>
      </c>
      <c r="J22" s="155"/>
      <c r="K22" s="155">
        <f t="shared" si="1"/>
        <v>-21</v>
      </c>
      <c r="L22" s="155"/>
    </row>
    <row r="23" spans="2:12" s="44" customFormat="1" ht="22.5" customHeight="1">
      <c r="B23" s="54" t="s">
        <v>20</v>
      </c>
      <c r="C23" s="100">
        <v>4063</v>
      </c>
      <c r="D23" s="50">
        <f t="shared" si="4"/>
        <v>8371</v>
      </c>
      <c r="E23" s="100">
        <v>4205</v>
      </c>
      <c r="F23" s="100">
        <v>4166</v>
      </c>
      <c r="G23" s="102">
        <v>4095</v>
      </c>
      <c r="H23" s="76">
        <v>8454</v>
      </c>
      <c r="I23" s="155">
        <f t="shared" si="3"/>
        <v>-32</v>
      </c>
      <c r="J23" s="155"/>
      <c r="K23" s="155">
        <f t="shared" si="1"/>
        <v>-83</v>
      </c>
      <c r="L23" s="155"/>
    </row>
    <row r="24" spans="2:12" s="44" customFormat="1" ht="22.5" customHeight="1">
      <c r="B24" s="54" t="s">
        <v>21</v>
      </c>
      <c r="C24" s="100">
        <v>6205</v>
      </c>
      <c r="D24" s="50">
        <f t="shared" si="4"/>
        <v>11419</v>
      </c>
      <c r="E24" s="100">
        <v>5708</v>
      </c>
      <c r="F24" s="100">
        <v>5711</v>
      </c>
      <c r="G24" s="102">
        <v>6213</v>
      </c>
      <c r="H24" s="76">
        <v>11452</v>
      </c>
      <c r="I24" s="155">
        <f t="shared" si="3"/>
        <v>-8</v>
      </c>
      <c r="J24" s="155"/>
      <c r="K24" s="155">
        <f t="shared" si="1"/>
        <v>-33</v>
      </c>
      <c r="L24" s="155"/>
    </row>
    <row r="25" spans="2:12" s="44" customFormat="1" ht="22.5" customHeight="1">
      <c r="B25" s="54" t="s">
        <v>22</v>
      </c>
      <c r="C25" s="100">
        <v>6383</v>
      </c>
      <c r="D25" s="50">
        <f t="shared" si="4"/>
        <v>14470</v>
      </c>
      <c r="E25" s="100">
        <v>6884</v>
      </c>
      <c r="F25" s="100">
        <v>7586</v>
      </c>
      <c r="G25" s="102">
        <v>6408</v>
      </c>
      <c r="H25" s="76">
        <v>14597</v>
      </c>
      <c r="I25" s="155">
        <f t="shared" si="3"/>
        <v>-25</v>
      </c>
      <c r="J25" s="155"/>
      <c r="K25" s="155">
        <f t="shared" si="1"/>
        <v>-127</v>
      </c>
      <c r="L25" s="155"/>
    </row>
    <row r="26" spans="2:12" s="44" customFormat="1" ht="22.5" customHeight="1">
      <c r="B26" s="54" t="s">
        <v>23</v>
      </c>
      <c r="C26" s="100">
        <v>9058</v>
      </c>
      <c r="D26" s="50">
        <f t="shared" si="4"/>
        <v>20551</v>
      </c>
      <c r="E26" s="100">
        <v>9799</v>
      </c>
      <c r="F26" s="100">
        <v>10752</v>
      </c>
      <c r="G26" s="102">
        <v>9097</v>
      </c>
      <c r="H26" s="76">
        <v>20676</v>
      </c>
      <c r="I26" s="155">
        <f t="shared" si="3"/>
        <v>-39</v>
      </c>
      <c r="J26" s="155"/>
      <c r="K26" s="155">
        <f t="shared" si="1"/>
        <v>-125</v>
      </c>
      <c r="L26" s="155"/>
    </row>
    <row r="27" spans="2:12" s="44" customFormat="1" ht="22.5" customHeight="1">
      <c r="B27" s="54" t="s">
        <v>24</v>
      </c>
      <c r="C27" s="100">
        <v>1948</v>
      </c>
      <c r="D27" s="50">
        <f t="shared" si="4"/>
        <v>4356</v>
      </c>
      <c r="E27" s="100">
        <v>2162</v>
      </c>
      <c r="F27" s="100">
        <v>2194</v>
      </c>
      <c r="G27" s="102">
        <v>1961</v>
      </c>
      <c r="H27" s="76">
        <v>4407</v>
      </c>
      <c r="I27" s="155">
        <f t="shared" si="3"/>
        <v>-13</v>
      </c>
      <c r="J27" s="155"/>
      <c r="K27" s="155">
        <f t="shared" si="1"/>
        <v>-51</v>
      </c>
      <c r="L27" s="155"/>
    </row>
    <row r="28" spans="2:12" s="44" customFormat="1" ht="22.5" customHeight="1">
      <c r="B28" s="54" t="s">
        <v>25</v>
      </c>
      <c r="C28" s="100">
        <v>7755</v>
      </c>
      <c r="D28" s="50">
        <f t="shared" si="4"/>
        <v>12029</v>
      </c>
      <c r="E28" s="100">
        <v>6321</v>
      </c>
      <c r="F28" s="100">
        <v>5708</v>
      </c>
      <c r="G28" s="102">
        <v>7737</v>
      </c>
      <c r="H28" s="76">
        <v>12028</v>
      </c>
      <c r="I28" s="155">
        <f t="shared" si="3"/>
        <v>18</v>
      </c>
      <c r="J28" s="155"/>
      <c r="K28" s="155">
        <f t="shared" si="1"/>
        <v>1</v>
      </c>
      <c r="L28" s="155"/>
    </row>
    <row r="29" spans="2:12" s="44" customFormat="1" ht="22.5" customHeight="1">
      <c r="B29" s="54" t="s">
        <v>26</v>
      </c>
      <c r="C29" s="100">
        <v>2718</v>
      </c>
      <c r="D29" s="50">
        <f t="shared" si="4"/>
        <v>4420</v>
      </c>
      <c r="E29" s="100">
        <v>2225</v>
      </c>
      <c r="F29" s="100">
        <v>2195</v>
      </c>
      <c r="G29" s="102">
        <v>2704</v>
      </c>
      <c r="H29" s="76">
        <v>4404</v>
      </c>
      <c r="I29" s="155">
        <f t="shared" si="3"/>
        <v>14</v>
      </c>
      <c r="J29" s="155"/>
      <c r="K29" s="155">
        <f t="shared" si="1"/>
        <v>16</v>
      </c>
      <c r="L29" s="155"/>
    </row>
    <row r="30" spans="2:12" s="44" customFormat="1" ht="22.5" customHeight="1">
      <c r="B30" s="54" t="s">
        <v>27</v>
      </c>
      <c r="C30" s="100">
        <v>15020</v>
      </c>
      <c r="D30" s="50">
        <f t="shared" si="4"/>
        <v>34267</v>
      </c>
      <c r="E30" s="100">
        <v>16868</v>
      </c>
      <c r="F30" s="100">
        <v>17399</v>
      </c>
      <c r="G30" s="102">
        <v>15051</v>
      </c>
      <c r="H30" s="76">
        <v>34436</v>
      </c>
      <c r="I30" s="155">
        <f t="shared" si="3"/>
        <v>-31</v>
      </c>
      <c r="J30" s="155"/>
      <c r="K30" s="155">
        <f t="shared" si="1"/>
        <v>-169</v>
      </c>
      <c r="L30" s="155"/>
    </row>
    <row r="31" spans="2:12" s="44" customFormat="1" ht="22.5" customHeight="1">
      <c r="B31" s="54" t="s">
        <v>28</v>
      </c>
      <c r="C31" s="100">
        <v>19923</v>
      </c>
      <c r="D31" s="50">
        <f t="shared" si="4"/>
        <v>48247</v>
      </c>
      <c r="E31" s="100">
        <v>23257</v>
      </c>
      <c r="F31" s="100">
        <v>24990</v>
      </c>
      <c r="G31" s="102">
        <v>19985</v>
      </c>
      <c r="H31" s="76">
        <v>48610</v>
      </c>
      <c r="I31" s="162">
        <f t="shared" si="3"/>
        <v>-62</v>
      </c>
      <c r="J31" s="162"/>
      <c r="K31" s="155">
        <f t="shared" si="1"/>
        <v>-363</v>
      </c>
      <c r="L31" s="155"/>
    </row>
    <row r="32" spans="2:12" s="44" customFormat="1" ht="22.5" customHeight="1">
      <c r="B32" s="54" t="s">
        <v>29</v>
      </c>
      <c r="C32" s="100">
        <v>10361</v>
      </c>
      <c r="D32" s="50">
        <f t="shared" si="4"/>
        <v>24253</v>
      </c>
      <c r="E32" s="100">
        <v>11822</v>
      </c>
      <c r="F32" s="100">
        <v>12431</v>
      </c>
      <c r="G32" s="102">
        <v>9859</v>
      </c>
      <c r="H32" s="76">
        <v>22884</v>
      </c>
      <c r="I32" s="155">
        <f t="shared" si="3"/>
        <v>502</v>
      </c>
      <c r="J32" s="155"/>
      <c r="K32" s="155">
        <f t="shared" si="1"/>
        <v>1369</v>
      </c>
      <c r="L32" s="155"/>
    </row>
    <row r="33" spans="2:14" s="44" customFormat="1" ht="22.5" customHeight="1">
      <c r="B33" s="54" t="s">
        <v>30</v>
      </c>
      <c r="C33" s="100">
        <v>10511</v>
      </c>
      <c r="D33" s="50">
        <f t="shared" si="4"/>
        <v>24693</v>
      </c>
      <c r="E33" s="100">
        <v>12402</v>
      </c>
      <c r="F33" s="100">
        <v>12291</v>
      </c>
      <c r="G33" s="102">
        <v>10497</v>
      </c>
      <c r="H33" s="76">
        <v>24687</v>
      </c>
      <c r="I33" s="155">
        <f t="shared" si="3"/>
        <v>14</v>
      </c>
      <c r="J33" s="155"/>
      <c r="K33" s="155">
        <f t="shared" si="1"/>
        <v>6</v>
      </c>
      <c r="L33" s="155"/>
    </row>
    <row r="34" spans="2:14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1399</v>
      </c>
      <c r="C38" s="16"/>
      <c r="D38" s="17" t="s">
        <v>36</v>
      </c>
      <c r="E38" s="17">
        <v>434</v>
      </c>
      <c r="F38" s="18" t="s">
        <v>37</v>
      </c>
      <c r="G38" s="17">
        <v>965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367</v>
      </c>
    </row>
    <row r="39" spans="2:14" s="3" customFormat="1" ht="30" customHeight="1">
      <c r="B39" s="23" t="str">
        <f>"◎ 관외전출 : "&amp;E39+G39</f>
        <v>◎ 관외전출 : 1032</v>
      </c>
      <c r="C39" s="24"/>
      <c r="D39" s="25" t="s">
        <v>36</v>
      </c>
      <c r="E39" s="25">
        <v>251</v>
      </c>
      <c r="F39" s="26" t="s">
        <v>37</v>
      </c>
      <c r="G39" s="25">
        <v>781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119</v>
      </c>
      <c r="C40" s="31"/>
      <c r="D40" s="32" t="s">
        <v>41</v>
      </c>
      <c r="E40" s="32">
        <v>115</v>
      </c>
      <c r="F40" s="33" t="s">
        <v>45</v>
      </c>
      <c r="G40" s="32">
        <v>4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164</v>
      </c>
    </row>
    <row r="41" spans="2:14" s="3" customFormat="1" ht="30" customHeight="1" thickBot="1">
      <c r="B41" s="37" t="str">
        <f>"◎ 사망,말소,국외,기타 : "&amp;E41+G41+I41+K41</f>
        <v>◎ 사망,말소,국외,기타 : 283</v>
      </c>
      <c r="C41" s="38"/>
      <c r="D41" s="39" t="s">
        <v>42</v>
      </c>
      <c r="E41" s="39">
        <v>279</v>
      </c>
      <c r="F41" s="40" t="s">
        <v>43</v>
      </c>
      <c r="G41" s="39">
        <v>4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56" t="str">
        <f>"   ○ 65세이상 :      "&amp;"                "&amp;E42+G42</f>
        <v xml:space="preserve">   ○ 65세이상 :                      53973</v>
      </c>
      <c r="C42" s="89">
        <f>E42+G42</f>
        <v>53973</v>
      </c>
      <c r="D42" s="57" t="s">
        <v>52</v>
      </c>
      <c r="E42" s="58">
        <v>23181</v>
      </c>
      <c r="F42" s="57" t="s">
        <v>44</v>
      </c>
      <c r="G42" s="58">
        <v>30792</v>
      </c>
      <c r="H42" s="59"/>
      <c r="I42" s="10"/>
      <c r="J42" s="169" t="s">
        <v>294</v>
      </c>
      <c r="K42" s="169"/>
      <c r="L42" s="170"/>
      <c r="N42" s="104"/>
    </row>
    <row r="43" spans="2:14" s="3" customFormat="1" ht="21" customHeight="1">
      <c r="B43" s="55" t="s">
        <v>56</v>
      </c>
      <c r="C43" s="91">
        <v>1008</v>
      </c>
      <c r="G43" s="8"/>
      <c r="J43" s="171" t="s">
        <v>134</v>
      </c>
      <c r="K43" s="171"/>
      <c r="L43" s="172"/>
      <c r="N43" s="104"/>
    </row>
    <row r="44" spans="2:14" s="3" customFormat="1" ht="21" customHeight="1" thickBot="1">
      <c r="B44" s="60" t="s">
        <v>57</v>
      </c>
      <c r="C44" s="92">
        <v>384</v>
      </c>
      <c r="D44" s="61"/>
      <c r="E44" s="61"/>
      <c r="F44" s="61"/>
      <c r="G44" s="62"/>
      <c r="H44" s="61"/>
      <c r="I44" s="61"/>
      <c r="J44" s="175" t="s">
        <v>243</v>
      </c>
      <c r="K44" s="175"/>
      <c r="L44" s="176"/>
      <c r="N44" s="104"/>
    </row>
    <row r="45" spans="2:14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82" priority="1" operator="lessThan">
      <formula>0</formula>
    </cfRule>
    <cfRule type="cellIs" dxfId="181" priority="4" operator="greaterThan">
      <formula>0</formula>
    </cfRule>
  </conditionalFormatting>
  <conditionalFormatting sqref="K6:L33">
    <cfRule type="cellIs" dxfId="180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45"/>
  <sheetViews>
    <sheetView view="pageBreakPreview" zoomScale="70" zoomScaleNormal="70" zoomScaleSheetLayoutView="70" workbookViewId="0">
      <selection activeCell="D6" sqref="D6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3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268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131520</v>
      </c>
      <c r="D6" s="45">
        <f t="shared" ref="D6:F6" si="0">SUM(D7:D8)</f>
        <v>289137</v>
      </c>
      <c r="E6" s="45">
        <f t="shared" si="0"/>
        <v>142836</v>
      </c>
      <c r="F6" s="45">
        <f t="shared" si="0"/>
        <v>146301</v>
      </c>
      <c r="G6" s="72">
        <f>G8</f>
        <v>131133</v>
      </c>
      <c r="H6" s="72">
        <f>H7+H8</f>
        <v>288888</v>
      </c>
      <c r="I6" s="152">
        <f>C6-G6</f>
        <v>387</v>
      </c>
      <c r="J6" s="152"/>
      <c r="K6" s="152">
        <f t="shared" ref="K6:K33" si="1">D6-H6</f>
        <v>249</v>
      </c>
      <c r="L6" s="152"/>
      <c r="M6" s="101"/>
    </row>
    <row r="7" spans="2:13" s="44" customFormat="1" ht="22.5" customHeight="1">
      <c r="B7" s="52" t="s">
        <v>49</v>
      </c>
      <c r="C7" s="71" t="s">
        <v>54</v>
      </c>
      <c r="D7" s="46">
        <f>SUM(E7:F7)</f>
        <v>3765</v>
      </c>
      <c r="E7" s="79">
        <v>1962</v>
      </c>
      <c r="F7" s="79">
        <v>1803</v>
      </c>
      <c r="G7" s="73" t="s">
        <v>55</v>
      </c>
      <c r="H7" s="74">
        <v>3686</v>
      </c>
      <c r="I7" s="153" t="s">
        <v>54</v>
      </c>
      <c r="J7" s="154"/>
      <c r="K7" s="154">
        <f t="shared" si="1"/>
        <v>79</v>
      </c>
      <c r="L7" s="154"/>
      <c r="M7" s="105"/>
    </row>
    <row r="8" spans="2:13" s="44" customFormat="1" ht="22.5" customHeight="1">
      <c r="B8" s="53" t="s">
        <v>9</v>
      </c>
      <c r="C8" s="48">
        <f>SUM(C9:C33)</f>
        <v>131520</v>
      </c>
      <c r="D8" s="49">
        <f t="shared" ref="D8:F8" si="2">SUM(D9:D33)</f>
        <v>285372</v>
      </c>
      <c r="E8" s="49">
        <f>SUM(E9:E33)</f>
        <v>140874</v>
      </c>
      <c r="F8" s="49">
        <f t="shared" si="2"/>
        <v>144498</v>
      </c>
      <c r="G8" s="75">
        <f>SUM(G9:G33)</f>
        <v>131133</v>
      </c>
      <c r="H8" s="75">
        <f>SUM(H9:H33)</f>
        <v>285202</v>
      </c>
      <c r="I8" s="179">
        <f t="shared" ref="I8:I33" si="3">C8-G8</f>
        <v>387</v>
      </c>
      <c r="J8" s="179"/>
      <c r="K8" s="180">
        <f t="shared" si="1"/>
        <v>170</v>
      </c>
      <c r="L8" s="180"/>
    </row>
    <row r="9" spans="2:13" s="44" customFormat="1" ht="22.5" customHeight="1">
      <c r="B9" s="54" t="s">
        <v>10</v>
      </c>
      <c r="C9" s="100">
        <v>3653</v>
      </c>
      <c r="D9" s="50">
        <f>E9+F9</f>
        <v>7530</v>
      </c>
      <c r="E9" s="100">
        <v>3770</v>
      </c>
      <c r="F9" s="100">
        <v>3760</v>
      </c>
      <c r="G9" s="102">
        <v>3658</v>
      </c>
      <c r="H9" s="76">
        <v>7532</v>
      </c>
      <c r="I9" s="155">
        <f t="shared" si="3"/>
        <v>-5</v>
      </c>
      <c r="J9" s="155"/>
      <c r="K9" s="155">
        <f t="shared" si="1"/>
        <v>-2</v>
      </c>
      <c r="L9" s="155"/>
    </row>
    <row r="10" spans="2:13" s="44" customFormat="1" ht="22.5" customHeight="1">
      <c r="B10" s="54" t="s">
        <v>33</v>
      </c>
      <c r="C10" s="100">
        <v>7983</v>
      </c>
      <c r="D10" s="50">
        <f t="shared" ref="D10:D33" si="4">E10+F10</f>
        <v>19481</v>
      </c>
      <c r="E10" s="100">
        <v>9599</v>
      </c>
      <c r="F10" s="100">
        <v>9882</v>
      </c>
      <c r="G10" s="102">
        <v>7968</v>
      </c>
      <c r="H10" s="76">
        <v>19490</v>
      </c>
      <c r="I10" s="155">
        <f t="shared" si="3"/>
        <v>15</v>
      </c>
      <c r="J10" s="155"/>
      <c r="K10" s="155">
        <f t="shared" si="1"/>
        <v>-9</v>
      </c>
      <c r="L10" s="155"/>
    </row>
    <row r="11" spans="2:13" s="44" customFormat="1" ht="22.5" customHeight="1">
      <c r="B11" s="54" t="s">
        <v>11</v>
      </c>
      <c r="C11" s="99">
        <v>803</v>
      </c>
      <c r="D11" s="50">
        <f t="shared" si="4"/>
        <v>1448</v>
      </c>
      <c r="E11" s="99">
        <v>778</v>
      </c>
      <c r="F11" s="99">
        <v>670</v>
      </c>
      <c r="G11" s="103">
        <v>796</v>
      </c>
      <c r="H11" s="76">
        <v>1439</v>
      </c>
      <c r="I11" s="155">
        <f t="shared" si="3"/>
        <v>7</v>
      </c>
      <c r="J11" s="155"/>
      <c r="K11" s="155">
        <f t="shared" si="1"/>
        <v>9</v>
      </c>
      <c r="L11" s="155"/>
    </row>
    <row r="12" spans="2:13" s="44" customFormat="1" ht="22.5" customHeight="1">
      <c r="B12" s="54" t="s">
        <v>12</v>
      </c>
      <c r="C12" s="100">
        <v>1214</v>
      </c>
      <c r="D12" s="50">
        <f t="shared" si="4"/>
        <v>2611</v>
      </c>
      <c r="E12" s="100">
        <v>1355</v>
      </c>
      <c r="F12" s="100">
        <v>1256</v>
      </c>
      <c r="G12" s="102">
        <v>1215</v>
      </c>
      <c r="H12" s="76">
        <v>2622</v>
      </c>
      <c r="I12" s="155">
        <f t="shared" si="3"/>
        <v>-1</v>
      </c>
      <c r="J12" s="155"/>
      <c r="K12" s="155">
        <f t="shared" si="1"/>
        <v>-11</v>
      </c>
      <c r="L12" s="155"/>
    </row>
    <row r="13" spans="2:13" s="44" customFormat="1" ht="22.5" customHeight="1">
      <c r="B13" s="54" t="s">
        <v>13</v>
      </c>
      <c r="C13" s="100">
        <v>7794</v>
      </c>
      <c r="D13" s="50">
        <f t="shared" si="4"/>
        <v>17117</v>
      </c>
      <c r="E13" s="100">
        <v>8532</v>
      </c>
      <c r="F13" s="100">
        <v>8585</v>
      </c>
      <c r="G13" s="102">
        <v>7795</v>
      </c>
      <c r="H13" s="76">
        <v>17159</v>
      </c>
      <c r="I13" s="155">
        <f t="shared" si="3"/>
        <v>-1</v>
      </c>
      <c r="J13" s="155"/>
      <c r="K13" s="155">
        <f t="shared" si="1"/>
        <v>-42</v>
      </c>
      <c r="L13" s="155"/>
    </row>
    <row r="14" spans="2:13" s="44" customFormat="1" ht="22.5" customHeight="1">
      <c r="B14" s="54" t="s">
        <v>32</v>
      </c>
      <c r="C14" s="99">
        <v>663</v>
      </c>
      <c r="D14" s="50">
        <f t="shared" si="4"/>
        <v>1085</v>
      </c>
      <c r="E14" s="99">
        <v>590</v>
      </c>
      <c r="F14" s="99">
        <v>495</v>
      </c>
      <c r="G14" s="103">
        <v>660</v>
      </c>
      <c r="H14" s="76">
        <v>1077</v>
      </c>
      <c r="I14" s="155">
        <f t="shared" si="3"/>
        <v>3</v>
      </c>
      <c r="J14" s="155"/>
      <c r="K14" s="155">
        <f t="shared" si="1"/>
        <v>8</v>
      </c>
      <c r="L14" s="155"/>
    </row>
    <row r="15" spans="2:13" s="44" customFormat="1" ht="22.5" customHeight="1">
      <c r="B15" s="54" t="s">
        <v>14</v>
      </c>
      <c r="C15" s="100">
        <v>1994</v>
      </c>
      <c r="D15" s="50">
        <f t="shared" si="4"/>
        <v>3434</v>
      </c>
      <c r="E15" s="100">
        <v>1812</v>
      </c>
      <c r="F15" s="100">
        <v>1622</v>
      </c>
      <c r="G15" s="102">
        <v>1992</v>
      </c>
      <c r="H15" s="76">
        <v>3426</v>
      </c>
      <c r="I15" s="155">
        <f t="shared" si="3"/>
        <v>2</v>
      </c>
      <c r="J15" s="155"/>
      <c r="K15" s="155">
        <f t="shared" si="1"/>
        <v>8</v>
      </c>
      <c r="L15" s="155"/>
    </row>
    <row r="16" spans="2:13" s="44" customFormat="1" ht="22.5" customHeight="1">
      <c r="B16" s="54" t="s">
        <v>34</v>
      </c>
      <c r="C16" s="100">
        <v>1960</v>
      </c>
      <c r="D16" s="50">
        <f t="shared" si="4"/>
        <v>3754</v>
      </c>
      <c r="E16" s="100">
        <v>1929</v>
      </c>
      <c r="F16" s="100">
        <v>1825</v>
      </c>
      <c r="G16" s="102">
        <v>1962</v>
      </c>
      <c r="H16" s="76">
        <v>3756</v>
      </c>
      <c r="I16" s="155">
        <f t="shared" si="3"/>
        <v>-2</v>
      </c>
      <c r="J16" s="155"/>
      <c r="K16" s="155">
        <f t="shared" si="1"/>
        <v>-2</v>
      </c>
      <c r="L16" s="155"/>
    </row>
    <row r="17" spans="2:12" s="44" customFormat="1" ht="22.5" customHeight="1">
      <c r="B17" s="54" t="s">
        <v>15</v>
      </c>
      <c r="C17" s="100">
        <v>1449</v>
      </c>
      <c r="D17" s="50">
        <f t="shared" si="4"/>
        <v>2489</v>
      </c>
      <c r="E17" s="100">
        <v>1230</v>
      </c>
      <c r="F17" s="100">
        <v>1259</v>
      </c>
      <c r="G17" s="102">
        <v>1451</v>
      </c>
      <c r="H17" s="76">
        <v>2485</v>
      </c>
      <c r="I17" s="155">
        <f t="shared" si="3"/>
        <v>-2</v>
      </c>
      <c r="J17" s="155"/>
      <c r="K17" s="155">
        <f t="shared" si="1"/>
        <v>4</v>
      </c>
      <c r="L17" s="155"/>
    </row>
    <row r="18" spans="2:12" s="44" customFormat="1" ht="22.5" customHeight="1">
      <c r="B18" s="54" t="s">
        <v>16</v>
      </c>
      <c r="C18" s="99">
        <v>628</v>
      </c>
      <c r="D18" s="50">
        <f t="shared" si="4"/>
        <v>968</v>
      </c>
      <c r="E18" s="99">
        <v>533</v>
      </c>
      <c r="F18" s="99">
        <v>435</v>
      </c>
      <c r="G18" s="103">
        <v>627</v>
      </c>
      <c r="H18" s="76">
        <v>970</v>
      </c>
      <c r="I18" s="155">
        <f t="shared" si="3"/>
        <v>1</v>
      </c>
      <c r="J18" s="155"/>
      <c r="K18" s="155">
        <f t="shared" si="1"/>
        <v>-2</v>
      </c>
      <c r="L18" s="155"/>
    </row>
    <row r="19" spans="2:12" s="44" customFormat="1" ht="22.5" customHeight="1">
      <c r="B19" s="54" t="s">
        <v>17</v>
      </c>
      <c r="C19" s="100">
        <v>4195</v>
      </c>
      <c r="D19" s="50">
        <f t="shared" si="4"/>
        <v>9229</v>
      </c>
      <c r="E19" s="100">
        <v>4551</v>
      </c>
      <c r="F19" s="100">
        <v>4678</v>
      </c>
      <c r="G19" s="102">
        <v>4197</v>
      </c>
      <c r="H19" s="76">
        <v>9243</v>
      </c>
      <c r="I19" s="155">
        <f t="shared" si="3"/>
        <v>-2</v>
      </c>
      <c r="J19" s="155"/>
      <c r="K19" s="155">
        <f t="shared" si="1"/>
        <v>-14</v>
      </c>
      <c r="L19" s="155"/>
    </row>
    <row r="20" spans="2:12" s="44" customFormat="1" ht="22.5" customHeight="1">
      <c r="B20" s="54" t="s">
        <v>35</v>
      </c>
      <c r="C20" s="100">
        <v>2325</v>
      </c>
      <c r="D20" s="50">
        <f t="shared" si="4"/>
        <v>3520</v>
      </c>
      <c r="E20" s="100">
        <v>1825</v>
      </c>
      <c r="F20" s="100">
        <v>1695</v>
      </c>
      <c r="G20" s="102">
        <v>2309</v>
      </c>
      <c r="H20" s="76">
        <v>3517</v>
      </c>
      <c r="I20" s="155">
        <f t="shared" si="3"/>
        <v>16</v>
      </c>
      <c r="J20" s="155"/>
      <c r="K20" s="155">
        <f t="shared" si="1"/>
        <v>3</v>
      </c>
      <c r="L20" s="155"/>
    </row>
    <row r="21" spans="2:12" s="44" customFormat="1" ht="22.5" customHeight="1">
      <c r="B21" s="54" t="s">
        <v>18</v>
      </c>
      <c r="C21" s="100">
        <v>1611</v>
      </c>
      <c r="D21" s="50">
        <f t="shared" si="4"/>
        <v>2674</v>
      </c>
      <c r="E21" s="100">
        <v>1298</v>
      </c>
      <c r="F21" s="100">
        <v>1376</v>
      </c>
      <c r="G21" s="102">
        <v>1614</v>
      </c>
      <c r="H21" s="76">
        <v>2679</v>
      </c>
      <c r="I21" s="155">
        <f t="shared" si="3"/>
        <v>-3</v>
      </c>
      <c r="J21" s="155"/>
      <c r="K21" s="155">
        <f t="shared" si="1"/>
        <v>-5</v>
      </c>
      <c r="L21" s="155"/>
    </row>
    <row r="22" spans="2:12" s="44" customFormat="1" ht="22.5" customHeight="1">
      <c r="B22" s="54" t="s">
        <v>19</v>
      </c>
      <c r="C22" s="100">
        <v>1641</v>
      </c>
      <c r="D22" s="50">
        <f t="shared" si="4"/>
        <v>3397</v>
      </c>
      <c r="E22" s="100">
        <v>1590</v>
      </c>
      <c r="F22" s="100">
        <v>1807</v>
      </c>
      <c r="G22" s="102">
        <v>1643</v>
      </c>
      <c r="H22" s="76">
        <v>3383</v>
      </c>
      <c r="I22" s="155">
        <f t="shared" si="3"/>
        <v>-2</v>
      </c>
      <c r="J22" s="155"/>
      <c r="K22" s="155">
        <f t="shared" si="1"/>
        <v>14</v>
      </c>
      <c r="L22" s="155"/>
    </row>
    <row r="23" spans="2:12" s="44" customFormat="1" ht="22.5" customHeight="1">
      <c r="B23" s="54" t="s">
        <v>20</v>
      </c>
      <c r="C23" s="100">
        <v>4095</v>
      </c>
      <c r="D23" s="50">
        <f t="shared" si="4"/>
        <v>8454</v>
      </c>
      <c r="E23" s="100">
        <v>4251</v>
      </c>
      <c r="F23" s="100">
        <v>4203</v>
      </c>
      <c r="G23" s="102">
        <v>4108</v>
      </c>
      <c r="H23" s="76">
        <v>8509</v>
      </c>
      <c r="I23" s="155">
        <f t="shared" si="3"/>
        <v>-13</v>
      </c>
      <c r="J23" s="155"/>
      <c r="K23" s="155">
        <f t="shared" si="1"/>
        <v>-55</v>
      </c>
      <c r="L23" s="155"/>
    </row>
    <row r="24" spans="2:12" s="44" customFormat="1" ht="22.5" customHeight="1">
      <c r="B24" s="54" t="s">
        <v>21</v>
      </c>
      <c r="C24" s="100">
        <v>6213</v>
      </c>
      <c r="D24" s="50">
        <f t="shared" si="4"/>
        <v>11452</v>
      </c>
      <c r="E24" s="100">
        <v>5723</v>
      </c>
      <c r="F24" s="100">
        <v>5729</v>
      </c>
      <c r="G24" s="102">
        <v>6200</v>
      </c>
      <c r="H24" s="76">
        <v>11451</v>
      </c>
      <c r="I24" s="155">
        <f t="shared" si="3"/>
        <v>13</v>
      </c>
      <c r="J24" s="155"/>
      <c r="K24" s="155">
        <f t="shared" si="1"/>
        <v>1</v>
      </c>
      <c r="L24" s="155"/>
    </row>
    <row r="25" spans="2:12" s="44" customFormat="1" ht="22.5" customHeight="1">
      <c r="B25" s="54" t="s">
        <v>22</v>
      </c>
      <c r="C25" s="100">
        <v>6408</v>
      </c>
      <c r="D25" s="50">
        <f t="shared" si="4"/>
        <v>14597</v>
      </c>
      <c r="E25" s="100">
        <v>6950</v>
      </c>
      <c r="F25" s="100">
        <v>7647</v>
      </c>
      <c r="G25" s="102">
        <v>6387</v>
      </c>
      <c r="H25" s="76">
        <v>14537</v>
      </c>
      <c r="I25" s="155">
        <f t="shared" si="3"/>
        <v>21</v>
      </c>
      <c r="J25" s="155"/>
      <c r="K25" s="155">
        <f t="shared" si="1"/>
        <v>60</v>
      </c>
      <c r="L25" s="155"/>
    </row>
    <row r="26" spans="2:12" s="44" customFormat="1" ht="22.5" customHeight="1">
      <c r="B26" s="54" t="s">
        <v>23</v>
      </c>
      <c r="C26" s="100">
        <v>9097</v>
      </c>
      <c r="D26" s="50">
        <f t="shared" si="4"/>
        <v>20676</v>
      </c>
      <c r="E26" s="100">
        <v>9862</v>
      </c>
      <c r="F26" s="100">
        <v>10814</v>
      </c>
      <c r="G26" s="102">
        <v>9091</v>
      </c>
      <c r="H26" s="76">
        <v>20720</v>
      </c>
      <c r="I26" s="155">
        <f t="shared" si="3"/>
        <v>6</v>
      </c>
      <c r="J26" s="155"/>
      <c r="K26" s="155">
        <f t="shared" si="1"/>
        <v>-44</v>
      </c>
      <c r="L26" s="155"/>
    </row>
    <row r="27" spans="2:12" s="44" customFormat="1" ht="22.5" customHeight="1">
      <c r="B27" s="54" t="s">
        <v>24</v>
      </c>
      <c r="C27" s="100">
        <v>1961</v>
      </c>
      <c r="D27" s="50">
        <f t="shared" si="4"/>
        <v>4407</v>
      </c>
      <c r="E27" s="100">
        <v>2193</v>
      </c>
      <c r="F27" s="100">
        <v>2214</v>
      </c>
      <c r="G27" s="102">
        <v>1954</v>
      </c>
      <c r="H27" s="76">
        <v>4390</v>
      </c>
      <c r="I27" s="155">
        <f t="shared" si="3"/>
        <v>7</v>
      </c>
      <c r="J27" s="155"/>
      <c r="K27" s="155">
        <f t="shared" si="1"/>
        <v>17</v>
      </c>
      <c r="L27" s="155"/>
    </row>
    <row r="28" spans="2:12" s="44" customFormat="1" ht="22.5" customHeight="1">
      <c r="B28" s="54" t="s">
        <v>25</v>
      </c>
      <c r="C28" s="100">
        <v>7737</v>
      </c>
      <c r="D28" s="50">
        <f t="shared" si="4"/>
        <v>12028</v>
      </c>
      <c r="E28" s="100">
        <v>6331</v>
      </c>
      <c r="F28" s="100">
        <v>5697</v>
      </c>
      <c r="G28" s="102">
        <v>7667</v>
      </c>
      <c r="H28" s="76">
        <v>11978</v>
      </c>
      <c r="I28" s="155">
        <f t="shared" si="3"/>
        <v>70</v>
      </c>
      <c r="J28" s="155"/>
      <c r="K28" s="155">
        <f t="shared" si="1"/>
        <v>50</v>
      </c>
      <c r="L28" s="155"/>
    </row>
    <row r="29" spans="2:12" s="44" customFormat="1" ht="22.5" customHeight="1">
      <c r="B29" s="54" t="s">
        <v>26</v>
      </c>
      <c r="C29" s="100">
        <v>2704</v>
      </c>
      <c r="D29" s="50">
        <f t="shared" si="4"/>
        <v>4404</v>
      </c>
      <c r="E29" s="100">
        <v>2216</v>
      </c>
      <c r="F29" s="100">
        <v>2188</v>
      </c>
      <c r="G29" s="102">
        <v>2670</v>
      </c>
      <c r="H29" s="76">
        <v>4376</v>
      </c>
      <c r="I29" s="155">
        <f t="shared" si="3"/>
        <v>34</v>
      </c>
      <c r="J29" s="155"/>
      <c r="K29" s="155">
        <f t="shared" si="1"/>
        <v>28</v>
      </c>
      <c r="L29" s="155"/>
    </row>
    <row r="30" spans="2:12" s="44" customFormat="1" ht="22.5" customHeight="1">
      <c r="B30" s="54" t="s">
        <v>27</v>
      </c>
      <c r="C30" s="100">
        <v>15051</v>
      </c>
      <c r="D30" s="50">
        <f t="shared" si="4"/>
        <v>34436</v>
      </c>
      <c r="E30" s="100">
        <v>16953</v>
      </c>
      <c r="F30" s="100">
        <v>17483</v>
      </c>
      <c r="G30" s="102">
        <v>15042</v>
      </c>
      <c r="H30" s="76">
        <v>34498</v>
      </c>
      <c r="I30" s="155">
        <f t="shared" si="3"/>
        <v>9</v>
      </c>
      <c r="J30" s="155"/>
      <c r="K30" s="155">
        <f t="shared" si="1"/>
        <v>-62</v>
      </c>
      <c r="L30" s="155"/>
    </row>
    <row r="31" spans="2:12" s="44" customFormat="1" ht="22.5" customHeight="1">
      <c r="B31" s="54" t="s">
        <v>28</v>
      </c>
      <c r="C31" s="100">
        <v>19985</v>
      </c>
      <c r="D31" s="50">
        <f t="shared" si="4"/>
        <v>48610</v>
      </c>
      <c r="E31" s="100">
        <v>23439</v>
      </c>
      <c r="F31" s="100">
        <v>25171</v>
      </c>
      <c r="G31" s="102">
        <v>19921</v>
      </c>
      <c r="H31" s="76">
        <v>48669</v>
      </c>
      <c r="I31" s="162">
        <f t="shared" si="3"/>
        <v>64</v>
      </c>
      <c r="J31" s="162"/>
      <c r="K31" s="155">
        <f t="shared" si="1"/>
        <v>-59</v>
      </c>
      <c r="L31" s="155"/>
    </row>
    <row r="32" spans="2:12" s="44" customFormat="1" ht="22.5" customHeight="1">
      <c r="B32" s="54" t="s">
        <v>29</v>
      </c>
      <c r="C32" s="100">
        <v>9859</v>
      </c>
      <c r="D32" s="50">
        <f t="shared" si="4"/>
        <v>22884</v>
      </c>
      <c r="E32" s="100">
        <v>11164</v>
      </c>
      <c r="F32" s="100">
        <v>11720</v>
      </c>
      <c r="G32" s="102">
        <v>9790</v>
      </c>
      <c r="H32" s="76">
        <v>22725</v>
      </c>
      <c r="I32" s="155">
        <f t="shared" si="3"/>
        <v>69</v>
      </c>
      <c r="J32" s="155"/>
      <c r="K32" s="155">
        <f t="shared" si="1"/>
        <v>159</v>
      </c>
      <c r="L32" s="155"/>
    </row>
    <row r="33" spans="2:14" s="44" customFormat="1" ht="22.5" customHeight="1">
      <c r="B33" s="54" t="s">
        <v>30</v>
      </c>
      <c r="C33" s="100">
        <v>10497</v>
      </c>
      <c r="D33" s="50">
        <f t="shared" si="4"/>
        <v>24687</v>
      </c>
      <c r="E33" s="100">
        <v>12400</v>
      </c>
      <c r="F33" s="100">
        <v>12287</v>
      </c>
      <c r="G33" s="102">
        <v>10416</v>
      </c>
      <c r="H33" s="76">
        <v>24571</v>
      </c>
      <c r="I33" s="155">
        <f t="shared" si="3"/>
        <v>81</v>
      </c>
      <c r="J33" s="155"/>
      <c r="K33" s="155">
        <f t="shared" si="1"/>
        <v>116</v>
      </c>
      <c r="L33" s="155"/>
    </row>
    <row r="34" spans="2:14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1910</v>
      </c>
      <c r="C38" s="16"/>
      <c r="D38" s="17" t="s">
        <v>36</v>
      </c>
      <c r="E38" s="17">
        <v>589</v>
      </c>
      <c r="F38" s="18" t="s">
        <v>37</v>
      </c>
      <c r="G38" s="17">
        <v>1321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280</v>
      </c>
    </row>
    <row r="39" spans="2:14" s="3" customFormat="1" ht="30" customHeight="1">
      <c r="B39" s="23" t="str">
        <f>"◎ 관외전출 : "&amp;E39+G39</f>
        <v>◎ 관외전출 : 1630</v>
      </c>
      <c r="C39" s="24"/>
      <c r="D39" s="25" t="s">
        <v>36</v>
      </c>
      <c r="E39" s="25">
        <v>413</v>
      </c>
      <c r="F39" s="26" t="s">
        <v>37</v>
      </c>
      <c r="G39" s="25">
        <v>1217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139</v>
      </c>
      <c r="C40" s="31"/>
      <c r="D40" s="32" t="s">
        <v>41</v>
      </c>
      <c r="E40" s="32">
        <v>129</v>
      </c>
      <c r="F40" s="33" t="s">
        <v>45</v>
      </c>
      <c r="G40" s="32">
        <v>10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110</v>
      </c>
    </row>
    <row r="41" spans="2:14" s="3" customFormat="1" ht="30" customHeight="1" thickBot="1">
      <c r="B41" s="37" t="str">
        <f>"◎ 사망,말소,국외,기타 : "&amp;E41+G41+I41+K41</f>
        <v>◎ 사망,말소,국외,기타 : 249</v>
      </c>
      <c r="C41" s="38"/>
      <c r="D41" s="39" t="s">
        <v>42</v>
      </c>
      <c r="E41" s="39">
        <v>246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56" t="str">
        <f>"   ○ 65세이상 :      "&amp;"                "&amp;E42+G42</f>
        <v xml:space="preserve">   ○ 65세이상 :                      53832</v>
      </c>
      <c r="C42" s="89">
        <f>E42+G42</f>
        <v>53832</v>
      </c>
      <c r="D42" s="57" t="s">
        <v>52</v>
      </c>
      <c r="E42" s="58">
        <v>23111</v>
      </c>
      <c r="F42" s="57" t="s">
        <v>44</v>
      </c>
      <c r="G42" s="58">
        <v>30721</v>
      </c>
      <c r="H42" s="59"/>
      <c r="I42" s="10"/>
      <c r="J42" s="169" t="s">
        <v>292</v>
      </c>
      <c r="K42" s="169"/>
      <c r="L42" s="170"/>
      <c r="N42" s="104"/>
    </row>
    <row r="43" spans="2:14" s="3" customFormat="1" ht="21" customHeight="1">
      <c r="B43" s="55" t="s">
        <v>56</v>
      </c>
      <c r="C43" s="91">
        <v>1013</v>
      </c>
      <c r="G43" s="8"/>
      <c r="J43" s="186" t="s">
        <v>267</v>
      </c>
      <c r="K43" s="186"/>
      <c r="L43" s="187"/>
      <c r="N43" s="104"/>
    </row>
    <row r="44" spans="2:14" s="3" customFormat="1" ht="21" customHeight="1" thickBot="1">
      <c r="B44" s="60" t="s">
        <v>57</v>
      </c>
      <c r="C44" s="92">
        <v>380</v>
      </c>
      <c r="D44" s="61"/>
      <c r="E44" s="61"/>
      <c r="F44" s="61"/>
      <c r="G44" s="62"/>
      <c r="H44" s="61"/>
      <c r="I44" s="61"/>
      <c r="J44" s="175" t="s">
        <v>122</v>
      </c>
      <c r="K44" s="175"/>
      <c r="L44" s="176"/>
      <c r="N44" s="104"/>
    </row>
    <row r="45" spans="2:14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79" priority="1" operator="lessThan">
      <formula>0</formula>
    </cfRule>
    <cfRule type="cellIs" dxfId="178" priority="4" operator="greaterThan">
      <formula>0</formula>
    </cfRule>
  </conditionalFormatting>
  <conditionalFormatting sqref="K6:L33">
    <cfRule type="cellIs" dxfId="177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N45"/>
  <sheetViews>
    <sheetView view="pageBreakPreview" zoomScale="70" zoomScaleNormal="70" zoomScaleSheetLayoutView="70" workbookViewId="0">
      <selection activeCell="S28" sqref="S28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3" s="12" customFormat="1" ht="100.5" customHeight="1">
      <c r="B1" s="147" t="s">
        <v>269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270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266</v>
      </c>
      <c r="C3" s="148"/>
      <c r="D3" s="148"/>
      <c r="E3" s="148"/>
      <c r="F3" s="13"/>
      <c r="G3" s="13"/>
      <c r="H3" s="13"/>
      <c r="I3" s="82"/>
      <c r="J3" s="185" t="s">
        <v>271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272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131133</v>
      </c>
      <c r="D6" s="45">
        <f t="shared" ref="D6:F6" si="0">SUM(D7:D8)</f>
        <v>288888</v>
      </c>
      <c r="E6" s="45">
        <f t="shared" si="0"/>
        <v>142809</v>
      </c>
      <c r="F6" s="45">
        <f t="shared" si="0"/>
        <v>146079</v>
      </c>
      <c r="G6" s="72">
        <f>G8</f>
        <v>130633</v>
      </c>
      <c r="H6" s="72">
        <f>H7+H8</f>
        <v>288596</v>
      </c>
      <c r="I6" s="152">
        <f>C6-G6</f>
        <v>500</v>
      </c>
      <c r="J6" s="152"/>
      <c r="K6" s="152">
        <f t="shared" ref="K6:K33" si="1">D6-H6</f>
        <v>292</v>
      </c>
      <c r="L6" s="152"/>
      <c r="M6" s="101"/>
    </row>
    <row r="7" spans="2:13" s="44" customFormat="1" ht="22.5" customHeight="1">
      <c r="B7" s="52" t="s">
        <v>273</v>
      </c>
      <c r="C7" s="71" t="s">
        <v>54</v>
      </c>
      <c r="D7" s="46">
        <f>SUM(E7:F7)</f>
        <v>3686</v>
      </c>
      <c r="E7" s="79">
        <v>1953</v>
      </c>
      <c r="F7" s="79">
        <v>1733</v>
      </c>
      <c r="G7" s="73" t="s">
        <v>55</v>
      </c>
      <c r="H7" s="74">
        <v>3663</v>
      </c>
      <c r="I7" s="153" t="s">
        <v>274</v>
      </c>
      <c r="J7" s="154"/>
      <c r="K7" s="154">
        <f t="shared" si="1"/>
        <v>23</v>
      </c>
      <c r="L7" s="154"/>
      <c r="M7" s="105"/>
    </row>
    <row r="8" spans="2:13" s="44" customFormat="1" ht="22.5" customHeight="1">
      <c r="B8" s="53" t="s">
        <v>9</v>
      </c>
      <c r="C8" s="48">
        <f>SUM(C9:C33)</f>
        <v>131133</v>
      </c>
      <c r="D8" s="49">
        <f t="shared" ref="D8:F8" si="2">SUM(D9:D33)</f>
        <v>285202</v>
      </c>
      <c r="E8" s="49">
        <f>SUM(E9:E33)</f>
        <v>140856</v>
      </c>
      <c r="F8" s="49">
        <f t="shared" si="2"/>
        <v>144346</v>
      </c>
      <c r="G8" s="75">
        <f>SUM(G9:G33)</f>
        <v>130633</v>
      </c>
      <c r="H8" s="75">
        <f>SUM(H9:H33)</f>
        <v>284933</v>
      </c>
      <c r="I8" s="179">
        <f t="shared" ref="I8:I33" si="3">C8-G8</f>
        <v>500</v>
      </c>
      <c r="J8" s="179"/>
      <c r="K8" s="180">
        <f t="shared" si="1"/>
        <v>269</v>
      </c>
      <c r="L8" s="180"/>
    </row>
    <row r="9" spans="2:13" s="44" customFormat="1" ht="22.5" customHeight="1">
      <c r="B9" s="54" t="s">
        <v>10</v>
      </c>
      <c r="C9" s="100">
        <v>3658</v>
      </c>
      <c r="D9" s="50">
        <f>E9+F9</f>
        <v>7532</v>
      </c>
      <c r="E9" s="100">
        <v>3775</v>
      </c>
      <c r="F9" s="100">
        <v>3757</v>
      </c>
      <c r="G9" s="102">
        <v>3668</v>
      </c>
      <c r="H9" s="76">
        <v>7565</v>
      </c>
      <c r="I9" s="155">
        <f t="shared" si="3"/>
        <v>-10</v>
      </c>
      <c r="J9" s="155"/>
      <c r="K9" s="155">
        <f t="shared" si="1"/>
        <v>-33</v>
      </c>
      <c r="L9" s="155"/>
    </row>
    <row r="10" spans="2:13" s="44" customFormat="1" ht="22.5" customHeight="1">
      <c r="B10" s="54" t="s">
        <v>275</v>
      </c>
      <c r="C10" s="100">
        <v>7968</v>
      </c>
      <c r="D10" s="50">
        <f t="shared" ref="D10:D33" si="4">E10+F10</f>
        <v>19490</v>
      </c>
      <c r="E10" s="100">
        <v>9614</v>
      </c>
      <c r="F10" s="100">
        <v>9876</v>
      </c>
      <c r="G10" s="102">
        <v>7962</v>
      </c>
      <c r="H10" s="76">
        <v>19522</v>
      </c>
      <c r="I10" s="155">
        <f t="shared" si="3"/>
        <v>6</v>
      </c>
      <c r="J10" s="155"/>
      <c r="K10" s="155">
        <f t="shared" si="1"/>
        <v>-32</v>
      </c>
      <c r="L10" s="155"/>
    </row>
    <row r="11" spans="2:13" s="44" customFormat="1" ht="22.5" customHeight="1">
      <c r="B11" s="54" t="s">
        <v>11</v>
      </c>
      <c r="C11" s="99">
        <v>796</v>
      </c>
      <c r="D11" s="50">
        <f t="shared" si="4"/>
        <v>1439</v>
      </c>
      <c r="E11" s="99">
        <v>775</v>
      </c>
      <c r="F11" s="99">
        <v>664</v>
      </c>
      <c r="G11" s="103">
        <v>794</v>
      </c>
      <c r="H11" s="76">
        <v>1445</v>
      </c>
      <c r="I11" s="155">
        <f t="shared" si="3"/>
        <v>2</v>
      </c>
      <c r="J11" s="155"/>
      <c r="K11" s="155">
        <f t="shared" si="1"/>
        <v>-6</v>
      </c>
      <c r="L11" s="155"/>
    </row>
    <row r="12" spans="2:13" s="44" customFormat="1" ht="22.5" customHeight="1">
      <c r="B12" s="54" t="s">
        <v>12</v>
      </c>
      <c r="C12" s="100">
        <v>1215</v>
      </c>
      <c r="D12" s="50">
        <f t="shared" si="4"/>
        <v>2622</v>
      </c>
      <c r="E12" s="100">
        <v>1361</v>
      </c>
      <c r="F12" s="100">
        <v>1261</v>
      </c>
      <c r="G12" s="102">
        <v>1212</v>
      </c>
      <c r="H12" s="76">
        <v>2626</v>
      </c>
      <c r="I12" s="155">
        <f t="shared" si="3"/>
        <v>3</v>
      </c>
      <c r="J12" s="155"/>
      <c r="K12" s="155">
        <f t="shared" si="1"/>
        <v>-4</v>
      </c>
      <c r="L12" s="155"/>
    </row>
    <row r="13" spans="2:13" s="44" customFormat="1" ht="22.5" customHeight="1">
      <c r="B13" s="54" t="s">
        <v>13</v>
      </c>
      <c r="C13" s="100">
        <v>7795</v>
      </c>
      <c r="D13" s="50">
        <f t="shared" si="4"/>
        <v>17159</v>
      </c>
      <c r="E13" s="100">
        <v>8553</v>
      </c>
      <c r="F13" s="100">
        <v>8606</v>
      </c>
      <c r="G13" s="102">
        <v>7785</v>
      </c>
      <c r="H13" s="76">
        <v>17174</v>
      </c>
      <c r="I13" s="155">
        <f t="shared" si="3"/>
        <v>10</v>
      </c>
      <c r="J13" s="155"/>
      <c r="K13" s="155">
        <f t="shared" si="1"/>
        <v>-15</v>
      </c>
      <c r="L13" s="155"/>
    </row>
    <row r="14" spans="2:13" s="44" customFormat="1" ht="22.5" customHeight="1">
      <c r="B14" s="54" t="s">
        <v>276</v>
      </c>
      <c r="C14" s="99">
        <v>660</v>
      </c>
      <c r="D14" s="50">
        <f t="shared" si="4"/>
        <v>1077</v>
      </c>
      <c r="E14" s="99">
        <v>587</v>
      </c>
      <c r="F14" s="99">
        <v>490</v>
      </c>
      <c r="G14" s="103">
        <v>659</v>
      </c>
      <c r="H14" s="76">
        <v>1073</v>
      </c>
      <c r="I14" s="155">
        <f t="shared" si="3"/>
        <v>1</v>
      </c>
      <c r="J14" s="155"/>
      <c r="K14" s="155">
        <f t="shared" si="1"/>
        <v>4</v>
      </c>
      <c r="L14" s="155"/>
    </row>
    <row r="15" spans="2:13" s="44" customFormat="1" ht="22.5" customHeight="1">
      <c r="B15" s="54" t="s">
        <v>14</v>
      </c>
      <c r="C15" s="100">
        <v>1992</v>
      </c>
      <c r="D15" s="50">
        <f t="shared" si="4"/>
        <v>3426</v>
      </c>
      <c r="E15" s="100">
        <v>1805</v>
      </c>
      <c r="F15" s="100">
        <v>1621</v>
      </c>
      <c r="G15" s="102">
        <v>1993</v>
      </c>
      <c r="H15" s="76">
        <v>3424</v>
      </c>
      <c r="I15" s="155">
        <f t="shared" si="3"/>
        <v>-1</v>
      </c>
      <c r="J15" s="155"/>
      <c r="K15" s="155">
        <f t="shared" si="1"/>
        <v>2</v>
      </c>
      <c r="L15" s="155"/>
    </row>
    <row r="16" spans="2:13" s="44" customFormat="1" ht="22.5" customHeight="1">
      <c r="B16" s="54" t="s">
        <v>277</v>
      </c>
      <c r="C16" s="100">
        <v>1962</v>
      </c>
      <c r="D16" s="50">
        <f t="shared" si="4"/>
        <v>3756</v>
      </c>
      <c r="E16" s="100">
        <v>1924</v>
      </c>
      <c r="F16" s="100">
        <v>1832</v>
      </c>
      <c r="G16" s="102">
        <v>1974</v>
      </c>
      <c r="H16" s="76">
        <v>3776</v>
      </c>
      <c r="I16" s="155">
        <f t="shared" si="3"/>
        <v>-12</v>
      </c>
      <c r="J16" s="155"/>
      <c r="K16" s="155">
        <f t="shared" si="1"/>
        <v>-20</v>
      </c>
      <c r="L16" s="155"/>
    </row>
    <row r="17" spans="2:12" s="44" customFormat="1" ht="22.5" customHeight="1">
      <c r="B17" s="54" t="s">
        <v>15</v>
      </c>
      <c r="C17" s="100">
        <v>1451</v>
      </c>
      <c r="D17" s="50">
        <f t="shared" si="4"/>
        <v>2485</v>
      </c>
      <c r="E17" s="100">
        <v>1230</v>
      </c>
      <c r="F17" s="100">
        <v>1255</v>
      </c>
      <c r="G17" s="102">
        <v>1450</v>
      </c>
      <c r="H17" s="76">
        <v>2482</v>
      </c>
      <c r="I17" s="155">
        <f t="shared" si="3"/>
        <v>1</v>
      </c>
      <c r="J17" s="155"/>
      <c r="K17" s="155">
        <f t="shared" si="1"/>
        <v>3</v>
      </c>
      <c r="L17" s="155"/>
    </row>
    <row r="18" spans="2:12" s="44" customFormat="1" ht="22.5" customHeight="1">
      <c r="B18" s="54" t="s">
        <v>16</v>
      </c>
      <c r="C18" s="99">
        <v>627</v>
      </c>
      <c r="D18" s="50">
        <f t="shared" si="4"/>
        <v>970</v>
      </c>
      <c r="E18" s="99">
        <v>532</v>
      </c>
      <c r="F18" s="99">
        <v>438</v>
      </c>
      <c r="G18" s="103">
        <v>622</v>
      </c>
      <c r="H18" s="76">
        <v>965</v>
      </c>
      <c r="I18" s="155">
        <f t="shared" si="3"/>
        <v>5</v>
      </c>
      <c r="J18" s="155"/>
      <c r="K18" s="155">
        <f t="shared" si="1"/>
        <v>5</v>
      </c>
      <c r="L18" s="155"/>
    </row>
    <row r="19" spans="2:12" s="44" customFormat="1" ht="22.5" customHeight="1">
      <c r="B19" s="54" t="s">
        <v>17</v>
      </c>
      <c r="C19" s="100">
        <v>4197</v>
      </c>
      <c r="D19" s="50">
        <f t="shared" si="4"/>
        <v>9243</v>
      </c>
      <c r="E19" s="100">
        <v>4551</v>
      </c>
      <c r="F19" s="100">
        <v>4692</v>
      </c>
      <c r="G19" s="102">
        <v>4199</v>
      </c>
      <c r="H19" s="76">
        <v>9276</v>
      </c>
      <c r="I19" s="155">
        <f t="shared" si="3"/>
        <v>-2</v>
      </c>
      <c r="J19" s="155"/>
      <c r="K19" s="155">
        <f t="shared" si="1"/>
        <v>-33</v>
      </c>
      <c r="L19" s="155"/>
    </row>
    <row r="20" spans="2:12" s="44" customFormat="1" ht="22.5" customHeight="1">
      <c r="B20" s="54" t="s">
        <v>278</v>
      </c>
      <c r="C20" s="100">
        <v>2309</v>
      </c>
      <c r="D20" s="50">
        <f t="shared" si="4"/>
        <v>3517</v>
      </c>
      <c r="E20" s="100">
        <v>1819</v>
      </c>
      <c r="F20" s="100">
        <v>1698</v>
      </c>
      <c r="G20" s="102">
        <v>2271</v>
      </c>
      <c r="H20" s="76">
        <v>3500</v>
      </c>
      <c r="I20" s="155">
        <f t="shared" si="3"/>
        <v>38</v>
      </c>
      <c r="J20" s="155"/>
      <c r="K20" s="155">
        <f t="shared" si="1"/>
        <v>17</v>
      </c>
      <c r="L20" s="155"/>
    </row>
    <row r="21" spans="2:12" s="44" customFormat="1" ht="22.5" customHeight="1">
      <c r="B21" s="54" t="s">
        <v>18</v>
      </c>
      <c r="C21" s="100">
        <v>1614</v>
      </c>
      <c r="D21" s="50">
        <f t="shared" si="4"/>
        <v>2679</v>
      </c>
      <c r="E21" s="100">
        <v>1303</v>
      </c>
      <c r="F21" s="100">
        <v>1376</v>
      </c>
      <c r="G21" s="102">
        <v>1611</v>
      </c>
      <c r="H21" s="76">
        <v>2675</v>
      </c>
      <c r="I21" s="155">
        <f t="shared" si="3"/>
        <v>3</v>
      </c>
      <c r="J21" s="155"/>
      <c r="K21" s="155">
        <f t="shared" si="1"/>
        <v>4</v>
      </c>
      <c r="L21" s="155"/>
    </row>
    <row r="22" spans="2:12" s="44" customFormat="1" ht="22.5" customHeight="1">
      <c r="B22" s="54" t="s">
        <v>19</v>
      </c>
      <c r="C22" s="100">
        <v>1643</v>
      </c>
      <c r="D22" s="50">
        <f t="shared" si="4"/>
        <v>3383</v>
      </c>
      <c r="E22" s="100">
        <v>1591</v>
      </c>
      <c r="F22" s="100">
        <v>1792</v>
      </c>
      <c r="G22" s="102">
        <v>1629</v>
      </c>
      <c r="H22" s="76">
        <v>3362</v>
      </c>
      <c r="I22" s="155">
        <f t="shared" si="3"/>
        <v>14</v>
      </c>
      <c r="J22" s="155"/>
      <c r="K22" s="155">
        <f t="shared" si="1"/>
        <v>21</v>
      </c>
      <c r="L22" s="155"/>
    </row>
    <row r="23" spans="2:12" s="44" customFormat="1" ht="22.5" customHeight="1">
      <c r="B23" s="54" t="s">
        <v>20</v>
      </c>
      <c r="C23" s="100">
        <v>4108</v>
      </c>
      <c r="D23" s="50">
        <f t="shared" si="4"/>
        <v>8509</v>
      </c>
      <c r="E23" s="100">
        <v>4286</v>
      </c>
      <c r="F23" s="100">
        <v>4223</v>
      </c>
      <c r="G23" s="102">
        <v>4115</v>
      </c>
      <c r="H23" s="76">
        <v>8525</v>
      </c>
      <c r="I23" s="155">
        <f t="shared" si="3"/>
        <v>-7</v>
      </c>
      <c r="J23" s="155"/>
      <c r="K23" s="155">
        <f t="shared" si="1"/>
        <v>-16</v>
      </c>
      <c r="L23" s="155"/>
    </row>
    <row r="24" spans="2:12" s="44" customFormat="1" ht="22.5" customHeight="1">
      <c r="B24" s="54" t="s">
        <v>21</v>
      </c>
      <c r="C24" s="100">
        <v>6200</v>
      </c>
      <c r="D24" s="50">
        <f t="shared" si="4"/>
        <v>11451</v>
      </c>
      <c r="E24" s="100">
        <v>5727</v>
      </c>
      <c r="F24" s="100">
        <v>5724</v>
      </c>
      <c r="G24" s="102">
        <v>6205</v>
      </c>
      <c r="H24" s="76">
        <v>11511</v>
      </c>
      <c r="I24" s="155">
        <f t="shared" si="3"/>
        <v>-5</v>
      </c>
      <c r="J24" s="155"/>
      <c r="K24" s="155">
        <f t="shared" si="1"/>
        <v>-60</v>
      </c>
      <c r="L24" s="155"/>
    </row>
    <row r="25" spans="2:12" s="44" customFormat="1" ht="22.5" customHeight="1">
      <c r="B25" s="54" t="s">
        <v>22</v>
      </c>
      <c r="C25" s="100">
        <v>6387</v>
      </c>
      <c r="D25" s="50">
        <f t="shared" si="4"/>
        <v>14537</v>
      </c>
      <c r="E25" s="100">
        <v>6915</v>
      </c>
      <c r="F25" s="100">
        <v>7622</v>
      </c>
      <c r="G25" s="102">
        <v>6375</v>
      </c>
      <c r="H25" s="76">
        <v>14577</v>
      </c>
      <c r="I25" s="155">
        <f t="shared" si="3"/>
        <v>12</v>
      </c>
      <c r="J25" s="155"/>
      <c r="K25" s="155">
        <f t="shared" si="1"/>
        <v>-40</v>
      </c>
      <c r="L25" s="155"/>
    </row>
    <row r="26" spans="2:12" s="44" customFormat="1" ht="22.5" customHeight="1">
      <c r="B26" s="54" t="s">
        <v>23</v>
      </c>
      <c r="C26" s="100">
        <v>9091</v>
      </c>
      <c r="D26" s="50">
        <f t="shared" si="4"/>
        <v>20720</v>
      </c>
      <c r="E26" s="100">
        <v>9870</v>
      </c>
      <c r="F26" s="100">
        <v>10850</v>
      </c>
      <c r="G26" s="102">
        <v>9083</v>
      </c>
      <c r="H26" s="76">
        <v>20761</v>
      </c>
      <c r="I26" s="155">
        <f t="shared" si="3"/>
        <v>8</v>
      </c>
      <c r="J26" s="155"/>
      <c r="K26" s="155">
        <f t="shared" si="1"/>
        <v>-41</v>
      </c>
      <c r="L26" s="155"/>
    </row>
    <row r="27" spans="2:12" s="44" customFormat="1" ht="22.5" customHeight="1">
      <c r="B27" s="54" t="s">
        <v>24</v>
      </c>
      <c r="C27" s="100">
        <v>1954</v>
      </c>
      <c r="D27" s="50">
        <f t="shared" si="4"/>
        <v>4390</v>
      </c>
      <c r="E27" s="100">
        <v>2197</v>
      </c>
      <c r="F27" s="100">
        <v>2193</v>
      </c>
      <c r="G27" s="102">
        <v>1958</v>
      </c>
      <c r="H27" s="76">
        <v>4404</v>
      </c>
      <c r="I27" s="155">
        <f t="shared" si="3"/>
        <v>-4</v>
      </c>
      <c r="J27" s="155"/>
      <c r="K27" s="155">
        <f t="shared" si="1"/>
        <v>-14</v>
      </c>
      <c r="L27" s="155"/>
    </row>
    <row r="28" spans="2:12" s="44" customFormat="1" ht="22.5" customHeight="1">
      <c r="B28" s="54" t="s">
        <v>25</v>
      </c>
      <c r="C28" s="100">
        <v>7667</v>
      </c>
      <c r="D28" s="50">
        <f t="shared" si="4"/>
        <v>11978</v>
      </c>
      <c r="E28" s="100">
        <v>6324</v>
      </c>
      <c r="F28" s="100">
        <v>5654</v>
      </c>
      <c r="G28" s="102">
        <v>7597</v>
      </c>
      <c r="H28" s="76">
        <v>11953</v>
      </c>
      <c r="I28" s="155">
        <f t="shared" si="3"/>
        <v>70</v>
      </c>
      <c r="J28" s="155"/>
      <c r="K28" s="155">
        <f t="shared" si="1"/>
        <v>25</v>
      </c>
      <c r="L28" s="155"/>
    </row>
    <row r="29" spans="2:12" s="44" customFormat="1" ht="22.5" customHeight="1">
      <c r="B29" s="54" t="s">
        <v>26</v>
      </c>
      <c r="C29" s="100">
        <v>2670</v>
      </c>
      <c r="D29" s="50">
        <f t="shared" si="4"/>
        <v>4376</v>
      </c>
      <c r="E29" s="100">
        <v>2207</v>
      </c>
      <c r="F29" s="100">
        <v>2169</v>
      </c>
      <c r="G29" s="102">
        <v>2653</v>
      </c>
      <c r="H29" s="76">
        <v>4359</v>
      </c>
      <c r="I29" s="155">
        <f t="shared" si="3"/>
        <v>17</v>
      </c>
      <c r="J29" s="155"/>
      <c r="K29" s="155">
        <f t="shared" si="1"/>
        <v>17</v>
      </c>
      <c r="L29" s="155"/>
    </row>
    <row r="30" spans="2:12" s="44" customFormat="1" ht="22.5" customHeight="1">
      <c r="B30" s="54" t="s">
        <v>27</v>
      </c>
      <c r="C30" s="100">
        <v>15042</v>
      </c>
      <c r="D30" s="50">
        <f t="shared" si="4"/>
        <v>34498</v>
      </c>
      <c r="E30" s="100">
        <v>16972</v>
      </c>
      <c r="F30" s="100">
        <v>17526</v>
      </c>
      <c r="G30" s="102">
        <v>14992</v>
      </c>
      <c r="H30" s="76">
        <v>34515</v>
      </c>
      <c r="I30" s="155">
        <f t="shared" si="3"/>
        <v>50</v>
      </c>
      <c r="J30" s="155"/>
      <c r="K30" s="155">
        <f t="shared" si="1"/>
        <v>-17</v>
      </c>
      <c r="L30" s="155"/>
    </row>
    <row r="31" spans="2:12" s="44" customFormat="1" ht="22.5" customHeight="1">
      <c r="B31" s="54" t="s">
        <v>28</v>
      </c>
      <c r="C31" s="100">
        <v>19921</v>
      </c>
      <c r="D31" s="50">
        <f t="shared" si="4"/>
        <v>48669</v>
      </c>
      <c r="E31" s="100">
        <v>23491</v>
      </c>
      <c r="F31" s="100">
        <v>25178</v>
      </c>
      <c r="G31" s="102">
        <v>19874</v>
      </c>
      <c r="H31" s="76">
        <v>48681</v>
      </c>
      <c r="I31" s="162">
        <f t="shared" si="3"/>
        <v>47</v>
      </c>
      <c r="J31" s="162"/>
      <c r="K31" s="155">
        <f t="shared" si="1"/>
        <v>-12</v>
      </c>
      <c r="L31" s="155"/>
    </row>
    <row r="32" spans="2:12" s="44" customFormat="1" ht="22.5" customHeight="1">
      <c r="B32" s="54" t="s">
        <v>29</v>
      </c>
      <c r="C32" s="100">
        <v>9790</v>
      </c>
      <c r="D32" s="50">
        <f t="shared" si="4"/>
        <v>22725</v>
      </c>
      <c r="E32" s="100">
        <v>11088</v>
      </c>
      <c r="F32" s="100">
        <v>11637</v>
      </c>
      <c r="G32" s="102">
        <v>9767</v>
      </c>
      <c r="H32" s="76">
        <v>22670</v>
      </c>
      <c r="I32" s="155">
        <f t="shared" si="3"/>
        <v>23</v>
      </c>
      <c r="J32" s="155"/>
      <c r="K32" s="155">
        <f t="shared" si="1"/>
        <v>55</v>
      </c>
      <c r="L32" s="155"/>
    </row>
    <row r="33" spans="2:14" s="44" customFormat="1" ht="22.5" customHeight="1">
      <c r="B33" s="54" t="s">
        <v>30</v>
      </c>
      <c r="C33" s="100">
        <v>10416</v>
      </c>
      <c r="D33" s="50">
        <f t="shared" si="4"/>
        <v>24571</v>
      </c>
      <c r="E33" s="100">
        <v>12359</v>
      </c>
      <c r="F33" s="100">
        <v>12212</v>
      </c>
      <c r="G33" s="102">
        <v>10185</v>
      </c>
      <c r="H33" s="76">
        <v>24112</v>
      </c>
      <c r="I33" s="155">
        <f t="shared" si="3"/>
        <v>231</v>
      </c>
      <c r="J33" s="155"/>
      <c r="K33" s="155">
        <f t="shared" si="1"/>
        <v>459</v>
      </c>
      <c r="L33" s="155"/>
    </row>
    <row r="34" spans="2:14" s="44" customFormat="1" ht="81.75" customHeight="1">
      <c r="B34" s="163" t="s">
        <v>279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2416</v>
      </c>
      <c r="C38" s="16"/>
      <c r="D38" s="17" t="s">
        <v>36</v>
      </c>
      <c r="E38" s="17">
        <v>754</v>
      </c>
      <c r="F38" s="18" t="s">
        <v>280</v>
      </c>
      <c r="G38" s="17">
        <v>1662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311</v>
      </c>
    </row>
    <row r="39" spans="2:14" s="3" customFormat="1" ht="30" customHeight="1">
      <c r="B39" s="23" t="str">
        <f>"◎ 관외전출 : "&amp;E39+G39</f>
        <v>◎ 관외전출 : 2105</v>
      </c>
      <c r="C39" s="24"/>
      <c r="D39" s="25" t="s">
        <v>281</v>
      </c>
      <c r="E39" s="25">
        <v>521</v>
      </c>
      <c r="F39" s="26" t="s">
        <v>37</v>
      </c>
      <c r="G39" s="25">
        <v>1584</v>
      </c>
      <c r="H39" s="27"/>
      <c r="I39" s="28"/>
      <c r="J39" s="28"/>
      <c r="K39" s="29"/>
      <c r="L39" s="178"/>
    </row>
    <row r="40" spans="2:14" s="3" customFormat="1" ht="30" customHeight="1">
      <c r="B40" s="30" t="str">
        <f>"◎ 출생,등록,국외,기타(복귀) : "&amp;E40+G40+I40+K40</f>
        <v>◎ 출생,등록,국외,기타(복귀) : 141</v>
      </c>
      <c r="C40" s="31"/>
      <c r="D40" s="32" t="s">
        <v>282</v>
      </c>
      <c r="E40" s="32">
        <v>134</v>
      </c>
      <c r="F40" s="33" t="s">
        <v>45</v>
      </c>
      <c r="G40" s="32">
        <v>7</v>
      </c>
      <c r="H40" s="34" t="s">
        <v>95</v>
      </c>
      <c r="I40" s="34">
        <v>0</v>
      </c>
      <c r="J40" s="35" t="s">
        <v>283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42</v>
      </c>
    </row>
    <row r="41" spans="2:14" s="3" customFormat="1" ht="30" customHeight="1" thickBot="1">
      <c r="B41" s="37" t="str">
        <f>"◎ 사망,말소,국외,기타 : "&amp;E41+G41+I41+K41</f>
        <v>◎ 사망,말소,국외,기타 : 183</v>
      </c>
      <c r="C41" s="38"/>
      <c r="D41" s="39" t="s">
        <v>284</v>
      </c>
      <c r="E41" s="39">
        <v>176</v>
      </c>
      <c r="F41" s="40" t="s">
        <v>285</v>
      </c>
      <c r="G41" s="39">
        <v>7</v>
      </c>
      <c r="H41" s="41" t="s">
        <v>286</v>
      </c>
      <c r="I41" s="41">
        <v>0</v>
      </c>
      <c r="J41" s="42" t="s">
        <v>287</v>
      </c>
      <c r="K41" s="43">
        <v>0</v>
      </c>
      <c r="L41" s="159"/>
    </row>
    <row r="42" spans="2:14" s="3" customFormat="1" ht="27" customHeight="1">
      <c r="B42" s="56" t="str">
        <f>"   ○ 65세이상 :      "&amp;"                "&amp;E42+G42</f>
        <v xml:space="preserve">   ○ 65세이상 :                      53598</v>
      </c>
      <c r="C42" s="89">
        <f>E42+G42</f>
        <v>53598</v>
      </c>
      <c r="D42" s="57" t="s">
        <v>52</v>
      </c>
      <c r="E42" s="58">
        <v>22988</v>
      </c>
      <c r="F42" s="57" t="s">
        <v>44</v>
      </c>
      <c r="G42" s="58">
        <v>30610</v>
      </c>
      <c r="H42" s="59"/>
      <c r="I42" s="10"/>
      <c r="J42" s="169" t="s">
        <v>288</v>
      </c>
      <c r="K42" s="169"/>
      <c r="L42" s="170"/>
      <c r="N42" s="104"/>
    </row>
    <row r="43" spans="2:14" s="3" customFormat="1" ht="21" customHeight="1">
      <c r="B43" s="55" t="s">
        <v>289</v>
      </c>
      <c r="C43" s="91">
        <v>1013</v>
      </c>
      <c r="G43" s="8"/>
      <c r="J43" s="171" t="s">
        <v>290</v>
      </c>
      <c r="K43" s="171"/>
      <c r="L43" s="172"/>
      <c r="N43" s="104"/>
    </row>
    <row r="44" spans="2:14" s="3" customFormat="1" ht="21" customHeight="1" thickBot="1">
      <c r="B44" s="60" t="s">
        <v>291</v>
      </c>
      <c r="C44" s="92">
        <v>373</v>
      </c>
      <c r="D44" s="61"/>
      <c r="E44" s="61"/>
      <c r="F44" s="61"/>
      <c r="G44" s="62"/>
      <c r="H44" s="61"/>
      <c r="I44" s="61"/>
      <c r="J44" s="188" t="s">
        <v>267</v>
      </c>
      <c r="K44" s="188"/>
      <c r="L44" s="189"/>
      <c r="N44" s="104"/>
    </row>
    <row r="45" spans="2:14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76" priority="1" operator="lessThan">
      <formula>0</formula>
    </cfRule>
    <cfRule type="cellIs" dxfId="175" priority="4" operator="greaterThan">
      <formula>0</formula>
    </cfRule>
  </conditionalFormatting>
  <conditionalFormatting sqref="K6:L33">
    <cfRule type="cellIs" dxfId="174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M45"/>
  <sheetViews>
    <sheetView view="pageBreakPreview" zoomScale="70" zoomScaleNormal="70" zoomScaleSheetLayoutView="70" workbookViewId="0">
      <selection activeCell="E6" sqref="E6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3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263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130633</v>
      </c>
      <c r="D6" s="45">
        <f t="shared" ref="D6:F6" si="0">SUM(D7:D8)</f>
        <v>288596</v>
      </c>
      <c r="E6" s="45">
        <f t="shared" si="0"/>
        <v>142640</v>
      </c>
      <c r="F6" s="45">
        <f t="shared" si="0"/>
        <v>145956</v>
      </c>
      <c r="G6" s="72">
        <f>G8</f>
        <v>130277</v>
      </c>
      <c r="H6" s="72">
        <f>H7+H8</f>
        <v>288322</v>
      </c>
      <c r="I6" s="152">
        <f>C6-G6</f>
        <v>356</v>
      </c>
      <c r="J6" s="152"/>
      <c r="K6" s="152">
        <f t="shared" ref="K6:K33" si="1">D6-H6</f>
        <v>274</v>
      </c>
      <c r="L6" s="152"/>
      <c r="M6" s="101"/>
    </row>
    <row r="7" spans="2:13" s="44" customFormat="1" ht="22.5" customHeight="1">
      <c r="B7" s="52" t="s">
        <v>49</v>
      </c>
      <c r="C7" s="71" t="s">
        <v>54</v>
      </c>
      <c r="D7" s="46">
        <f>SUM(E7:F7)</f>
        <v>3663</v>
      </c>
      <c r="E7" s="79">
        <v>1941</v>
      </c>
      <c r="F7" s="79">
        <v>1722</v>
      </c>
      <c r="G7" s="73" t="s">
        <v>55</v>
      </c>
      <c r="H7" s="74">
        <v>3728</v>
      </c>
      <c r="I7" s="153" t="s">
        <v>54</v>
      </c>
      <c r="J7" s="154"/>
      <c r="K7" s="154">
        <f t="shared" si="1"/>
        <v>-65</v>
      </c>
      <c r="L7" s="154"/>
    </row>
    <row r="8" spans="2:13" s="44" customFormat="1" ht="22.5" customHeight="1">
      <c r="B8" s="53" t="s">
        <v>9</v>
      </c>
      <c r="C8" s="48">
        <f>SUM(C9:C33)</f>
        <v>130633</v>
      </c>
      <c r="D8" s="49">
        <f t="shared" ref="D8:F8" si="2">SUM(D9:D33)</f>
        <v>284933</v>
      </c>
      <c r="E8" s="49">
        <f>SUM(E9:E33)</f>
        <v>140699</v>
      </c>
      <c r="F8" s="49">
        <f t="shared" si="2"/>
        <v>144234</v>
      </c>
      <c r="G8" s="75">
        <f>SUM(G9:G33)</f>
        <v>130277</v>
      </c>
      <c r="H8" s="75">
        <f>SUM(H9:H33)</f>
        <v>284594</v>
      </c>
      <c r="I8" s="179">
        <f t="shared" ref="I8:I33" si="3">C8-G8</f>
        <v>356</v>
      </c>
      <c r="J8" s="179"/>
      <c r="K8" s="180">
        <f t="shared" si="1"/>
        <v>339</v>
      </c>
      <c r="L8" s="180"/>
    </row>
    <row r="9" spans="2:13" s="44" customFormat="1" ht="22.5" customHeight="1">
      <c r="B9" s="54" t="s">
        <v>10</v>
      </c>
      <c r="C9" s="100">
        <v>3668</v>
      </c>
      <c r="D9" s="50">
        <f>E9+F9</f>
        <v>7565</v>
      </c>
      <c r="E9" s="100">
        <v>3791</v>
      </c>
      <c r="F9" s="100">
        <v>3774</v>
      </c>
      <c r="G9" s="102">
        <v>3655</v>
      </c>
      <c r="H9" s="76">
        <v>7562</v>
      </c>
      <c r="I9" s="155">
        <f t="shared" si="3"/>
        <v>13</v>
      </c>
      <c r="J9" s="155"/>
      <c r="K9" s="155">
        <f t="shared" si="1"/>
        <v>3</v>
      </c>
      <c r="L9" s="155"/>
    </row>
    <row r="10" spans="2:13" s="44" customFormat="1" ht="22.5" customHeight="1">
      <c r="B10" s="54" t="s">
        <v>33</v>
      </c>
      <c r="C10" s="100">
        <v>7962</v>
      </c>
      <c r="D10" s="50">
        <f t="shared" ref="D10:D33" si="4">E10+F10</f>
        <v>19522</v>
      </c>
      <c r="E10" s="100">
        <v>9646</v>
      </c>
      <c r="F10" s="100">
        <v>9876</v>
      </c>
      <c r="G10" s="102">
        <v>7992</v>
      </c>
      <c r="H10" s="76">
        <v>19655</v>
      </c>
      <c r="I10" s="155">
        <f t="shared" si="3"/>
        <v>-30</v>
      </c>
      <c r="J10" s="155"/>
      <c r="K10" s="155">
        <f t="shared" si="1"/>
        <v>-133</v>
      </c>
      <c r="L10" s="155"/>
    </row>
    <row r="11" spans="2:13" s="44" customFormat="1" ht="22.5" customHeight="1">
      <c r="B11" s="54" t="s">
        <v>11</v>
      </c>
      <c r="C11" s="99">
        <v>794</v>
      </c>
      <c r="D11" s="50">
        <f t="shared" si="4"/>
        <v>1445</v>
      </c>
      <c r="E11" s="99">
        <v>782</v>
      </c>
      <c r="F11" s="99">
        <v>663</v>
      </c>
      <c r="G11" s="103">
        <v>794</v>
      </c>
      <c r="H11" s="76">
        <v>1449</v>
      </c>
      <c r="I11" s="155">
        <f t="shared" si="3"/>
        <v>0</v>
      </c>
      <c r="J11" s="155"/>
      <c r="K11" s="155">
        <f t="shared" si="1"/>
        <v>-4</v>
      </c>
      <c r="L11" s="155"/>
    </row>
    <row r="12" spans="2:13" s="44" customFormat="1" ht="22.5" customHeight="1">
      <c r="B12" s="54" t="s">
        <v>12</v>
      </c>
      <c r="C12" s="100">
        <v>1212</v>
      </c>
      <c r="D12" s="50">
        <f t="shared" si="4"/>
        <v>2626</v>
      </c>
      <c r="E12" s="100">
        <v>1361</v>
      </c>
      <c r="F12" s="100">
        <v>1265</v>
      </c>
      <c r="G12" s="102">
        <v>1203</v>
      </c>
      <c r="H12" s="76">
        <v>2602</v>
      </c>
      <c r="I12" s="155">
        <f t="shared" si="3"/>
        <v>9</v>
      </c>
      <c r="J12" s="155"/>
      <c r="K12" s="155">
        <f t="shared" si="1"/>
        <v>24</v>
      </c>
      <c r="L12" s="155"/>
    </row>
    <row r="13" spans="2:13" s="44" customFormat="1" ht="22.5" customHeight="1">
      <c r="B13" s="54" t="s">
        <v>13</v>
      </c>
      <c r="C13" s="100">
        <v>7785</v>
      </c>
      <c r="D13" s="50">
        <f t="shared" si="4"/>
        <v>17174</v>
      </c>
      <c r="E13" s="100">
        <v>8564</v>
      </c>
      <c r="F13" s="100">
        <v>8610</v>
      </c>
      <c r="G13" s="102">
        <v>7777</v>
      </c>
      <c r="H13" s="76">
        <v>17202</v>
      </c>
      <c r="I13" s="155">
        <f t="shared" si="3"/>
        <v>8</v>
      </c>
      <c r="J13" s="155"/>
      <c r="K13" s="155">
        <f t="shared" si="1"/>
        <v>-28</v>
      </c>
      <c r="L13" s="155"/>
    </row>
    <row r="14" spans="2:13" s="44" customFormat="1" ht="22.5" customHeight="1">
      <c r="B14" s="54" t="s">
        <v>32</v>
      </c>
      <c r="C14" s="99">
        <v>659</v>
      </c>
      <c r="D14" s="50">
        <f t="shared" si="4"/>
        <v>1073</v>
      </c>
      <c r="E14" s="99">
        <v>586</v>
      </c>
      <c r="F14" s="99">
        <v>487</v>
      </c>
      <c r="G14" s="103">
        <v>658</v>
      </c>
      <c r="H14" s="76">
        <v>1073</v>
      </c>
      <c r="I14" s="155">
        <f t="shared" si="3"/>
        <v>1</v>
      </c>
      <c r="J14" s="155"/>
      <c r="K14" s="155">
        <f t="shared" si="1"/>
        <v>0</v>
      </c>
      <c r="L14" s="155"/>
    </row>
    <row r="15" spans="2:13" s="44" customFormat="1" ht="22.5" customHeight="1">
      <c r="B15" s="54" t="s">
        <v>14</v>
      </c>
      <c r="C15" s="100">
        <v>1993</v>
      </c>
      <c r="D15" s="50">
        <f t="shared" si="4"/>
        <v>3424</v>
      </c>
      <c r="E15" s="100">
        <v>1808</v>
      </c>
      <c r="F15" s="100">
        <v>1616</v>
      </c>
      <c r="G15" s="102">
        <v>1999</v>
      </c>
      <c r="H15" s="76">
        <v>3428</v>
      </c>
      <c r="I15" s="155">
        <f t="shared" si="3"/>
        <v>-6</v>
      </c>
      <c r="J15" s="155"/>
      <c r="K15" s="155">
        <f t="shared" si="1"/>
        <v>-4</v>
      </c>
      <c r="L15" s="155"/>
    </row>
    <row r="16" spans="2:13" s="44" customFormat="1" ht="22.5" customHeight="1">
      <c r="B16" s="54" t="s">
        <v>34</v>
      </c>
      <c r="C16" s="100">
        <v>1974</v>
      </c>
      <c r="D16" s="50">
        <f t="shared" si="4"/>
        <v>3776</v>
      </c>
      <c r="E16" s="100">
        <v>1933</v>
      </c>
      <c r="F16" s="100">
        <v>1843</v>
      </c>
      <c r="G16" s="102">
        <v>1977</v>
      </c>
      <c r="H16" s="76">
        <v>3782</v>
      </c>
      <c r="I16" s="155">
        <f t="shared" si="3"/>
        <v>-3</v>
      </c>
      <c r="J16" s="155"/>
      <c r="K16" s="155">
        <f t="shared" si="1"/>
        <v>-6</v>
      </c>
      <c r="L16" s="155"/>
    </row>
    <row r="17" spans="2:12" s="44" customFormat="1" ht="22.5" customHeight="1">
      <c r="B17" s="54" t="s">
        <v>15</v>
      </c>
      <c r="C17" s="100">
        <v>1450</v>
      </c>
      <c r="D17" s="50">
        <f t="shared" si="4"/>
        <v>2482</v>
      </c>
      <c r="E17" s="100">
        <v>1233</v>
      </c>
      <c r="F17" s="100">
        <v>1249</v>
      </c>
      <c r="G17" s="102">
        <v>1454</v>
      </c>
      <c r="H17" s="76">
        <v>2496</v>
      </c>
      <c r="I17" s="155">
        <f t="shared" si="3"/>
        <v>-4</v>
      </c>
      <c r="J17" s="155"/>
      <c r="K17" s="155">
        <f t="shared" si="1"/>
        <v>-14</v>
      </c>
      <c r="L17" s="155"/>
    </row>
    <row r="18" spans="2:12" s="44" customFormat="1" ht="22.5" customHeight="1">
      <c r="B18" s="54" t="s">
        <v>16</v>
      </c>
      <c r="C18" s="99">
        <v>622</v>
      </c>
      <c r="D18" s="50">
        <f t="shared" si="4"/>
        <v>965</v>
      </c>
      <c r="E18" s="99">
        <v>530</v>
      </c>
      <c r="F18" s="99">
        <v>435</v>
      </c>
      <c r="G18" s="103">
        <v>624</v>
      </c>
      <c r="H18" s="76">
        <v>967</v>
      </c>
      <c r="I18" s="155">
        <f t="shared" si="3"/>
        <v>-2</v>
      </c>
      <c r="J18" s="155"/>
      <c r="K18" s="155">
        <f t="shared" si="1"/>
        <v>-2</v>
      </c>
      <c r="L18" s="155"/>
    </row>
    <row r="19" spans="2:12" s="44" customFormat="1" ht="22.5" customHeight="1">
      <c r="B19" s="54" t="s">
        <v>17</v>
      </c>
      <c r="C19" s="100">
        <v>4199</v>
      </c>
      <c r="D19" s="50">
        <f t="shared" si="4"/>
        <v>9276</v>
      </c>
      <c r="E19" s="100">
        <v>4557</v>
      </c>
      <c r="F19" s="100">
        <v>4719</v>
      </c>
      <c r="G19" s="102">
        <v>4207</v>
      </c>
      <c r="H19" s="76">
        <v>9308</v>
      </c>
      <c r="I19" s="155">
        <f t="shared" si="3"/>
        <v>-8</v>
      </c>
      <c r="J19" s="155"/>
      <c r="K19" s="155">
        <f t="shared" si="1"/>
        <v>-32</v>
      </c>
      <c r="L19" s="155"/>
    </row>
    <row r="20" spans="2:12" s="44" customFormat="1" ht="22.5" customHeight="1">
      <c r="B20" s="54" t="s">
        <v>35</v>
      </c>
      <c r="C20" s="100">
        <v>2271</v>
      </c>
      <c r="D20" s="50">
        <f t="shared" si="4"/>
        <v>3500</v>
      </c>
      <c r="E20" s="100">
        <v>1803</v>
      </c>
      <c r="F20" s="100">
        <v>1697</v>
      </c>
      <c r="G20" s="102">
        <v>2285</v>
      </c>
      <c r="H20" s="76">
        <v>3543</v>
      </c>
      <c r="I20" s="155">
        <f t="shared" si="3"/>
        <v>-14</v>
      </c>
      <c r="J20" s="155"/>
      <c r="K20" s="155">
        <f t="shared" si="1"/>
        <v>-43</v>
      </c>
      <c r="L20" s="155"/>
    </row>
    <row r="21" spans="2:12" s="44" customFormat="1" ht="22.5" customHeight="1">
      <c r="B21" s="54" t="s">
        <v>18</v>
      </c>
      <c r="C21" s="100">
        <v>1611</v>
      </c>
      <c r="D21" s="50">
        <f t="shared" si="4"/>
        <v>2675</v>
      </c>
      <c r="E21" s="100">
        <v>1300</v>
      </c>
      <c r="F21" s="100">
        <v>1375</v>
      </c>
      <c r="G21" s="102">
        <v>1615</v>
      </c>
      <c r="H21" s="76">
        <v>2700</v>
      </c>
      <c r="I21" s="155">
        <f t="shared" si="3"/>
        <v>-4</v>
      </c>
      <c r="J21" s="155"/>
      <c r="K21" s="155">
        <f t="shared" si="1"/>
        <v>-25</v>
      </c>
      <c r="L21" s="155"/>
    </row>
    <row r="22" spans="2:12" s="44" customFormat="1" ht="22.5" customHeight="1">
      <c r="B22" s="54" t="s">
        <v>19</v>
      </c>
      <c r="C22" s="100">
        <v>1629</v>
      </c>
      <c r="D22" s="50">
        <f t="shared" si="4"/>
        <v>3362</v>
      </c>
      <c r="E22" s="100">
        <v>1591</v>
      </c>
      <c r="F22" s="100">
        <v>1771</v>
      </c>
      <c r="G22" s="102">
        <v>1622</v>
      </c>
      <c r="H22" s="76">
        <v>3339</v>
      </c>
      <c r="I22" s="155">
        <f t="shared" si="3"/>
        <v>7</v>
      </c>
      <c r="J22" s="155"/>
      <c r="K22" s="155">
        <f t="shared" si="1"/>
        <v>23</v>
      </c>
      <c r="L22" s="155"/>
    </row>
    <row r="23" spans="2:12" s="44" customFormat="1" ht="22.5" customHeight="1">
      <c r="B23" s="54" t="s">
        <v>20</v>
      </c>
      <c r="C23" s="100">
        <v>4115</v>
      </c>
      <c r="D23" s="50">
        <f t="shared" si="4"/>
        <v>8525</v>
      </c>
      <c r="E23" s="100">
        <v>4295</v>
      </c>
      <c r="F23" s="100">
        <v>4230</v>
      </c>
      <c r="G23" s="102">
        <v>4099</v>
      </c>
      <c r="H23" s="76">
        <v>8516</v>
      </c>
      <c r="I23" s="155">
        <f t="shared" si="3"/>
        <v>16</v>
      </c>
      <c r="J23" s="155"/>
      <c r="K23" s="155">
        <f t="shared" si="1"/>
        <v>9</v>
      </c>
      <c r="L23" s="155"/>
    </row>
    <row r="24" spans="2:12" s="44" customFormat="1" ht="22.5" customHeight="1">
      <c r="B24" s="54" t="s">
        <v>21</v>
      </c>
      <c r="C24" s="100">
        <v>6205</v>
      </c>
      <c r="D24" s="50">
        <f t="shared" si="4"/>
        <v>11511</v>
      </c>
      <c r="E24" s="100">
        <v>5747</v>
      </c>
      <c r="F24" s="100">
        <v>5764</v>
      </c>
      <c r="G24" s="102">
        <v>6207</v>
      </c>
      <c r="H24" s="76">
        <v>11550</v>
      </c>
      <c r="I24" s="155">
        <f t="shared" si="3"/>
        <v>-2</v>
      </c>
      <c r="J24" s="155"/>
      <c r="K24" s="155">
        <f t="shared" si="1"/>
        <v>-39</v>
      </c>
      <c r="L24" s="155"/>
    </row>
    <row r="25" spans="2:12" s="44" customFormat="1" ht="22.5" customHeight="1">
      <c r="B25" s="54" t="s">
        <v>22</v>
      </c>
      <c r="C25" s="100">
        <v>6375</v>
      </c>
      <c r="D25" s="50">
        <f t="shared" si="4"/>
        <v>14577</v>
      </c>
      <c r="E25" s="100">
        <v>6941</v>
      </c>
      <c r="F25" s="100">
        <v>7636</v>
      </c>
      <c r="G25" s="102">
        <v>6372</v>
      </c>
      <c r="H25" s="76">
        <v>14595</v>
      </c>
      <c r="I25" s="155">
        <f t="shared" si="3"/>
        <v>3</v>
      </c>
      <c r="J25" s="155"/>
      <c r="K25" s="155">
        <f t="shared" si="1"/>
        <v>-18</v>
      </c>
      <c r="L25" s="155"/>
    </row>
    <row r="26" spans="2:12" s="44" customFormat="1" ht="22.5" customHeight="1">
      <c r="B26" s="54" t="s">
        <v>23</v>
      </c>
      <c r="C26" s="100">
        <v>9083</v>
      </c>
      <c r="D26" s="50">
        <f t="shared" si="4"/>
        <v>20761</v>
      </c>
      <c r="E26" s="100">
        <v>9885</v>
      </c>
      <c r="F26" s="100">
        <v>10876</v>
      </c>
      <c r="G26" s="102">
        <v>9081</v>
      </c>
      <c r="H26" s="76">
        <v>20829</v>
      </c>
      <c r="I26" s="155">
        <f t="shared" si="3"/>
        <v>2</v>
      </c>
      <c r="J26" s="155"/>
      <c r="K26" s="155">
        <f t="shared" si="1"/>
        <v>-68</v>
      </c>
      <c r="L26" s="155"/>
    </row>
    <row r="27" spans="2:12" s="44" customFormat="1" ht="22.5" customHeight="1">
      <c r="B27" s="54" t="s">
        <v>24</v>
      </c>
      <c r="C27" s="100">
        <v>1958</v>
      </c>
      <c r="D27" s="50">
        <f t="shared" si="4"/>
        <v>4404</v>
      </c>
      <c r="E27" s="100">
        <v>2202</v>
      </c>
      <c r="F27" s="100">
        <v>2202</v>
      </c>
      <c r="G27" s="102">
        <v>1963</v>
      </c>
      <c r="H27" s="76">
        <v>4413</v>
      </c>
      <c r="I27" s="155">
        <f t="shared" si="3"/>
        <v>-5</v>
      </c>
      <c r="J27" s="155"/>
      <c r="K27" s="155">
        <f t="shared" si="1"/>
        <v>-9</v>
      </c>
      <c r="L27" s="155"/>
    </row>
    <row r="28" spans="2:12" s="44" customFormat="1" ht="22.5" customHeight="1">
      <c r="B28" s="54" t="s">
        <v>25</v>
      </c>
      <c r="C28" s="100">
        <v>7597</v>
      </c>
      <c r="D28" s="50">
        <f t="shared" si="4"/>
        <v>11953</v>
      </c>
      <c r="E28" s="100">
        <v>6309</v>
      </c>
      <c r="F28" s="100">
        <v>5644</v>
      </c>
      <c r="G28" s="102">
        <v>7632</v>
      </c>
      <c r="H28" s="76">
        <v>12008</v>
      </c>
      <c r="I28" s="155">
        <f t="shared" si="3"/>
        <v>-35</v>
      </c>
      <c r="J28" s="155"/>
      <c r="K28" s="155">
        <f t="shared" si="1"/>
        <v>-55</v>
      </c>
      <c r="L28" s="155"/>
    </row>
    <row r="29" spans="2:12" s="44" customFormat="1" ht="22.5" customHeight="1">
      <c r="B29" s="54" t="s">
        <v>26</v>
      </c>
      <c r="C29" s="100">
        <v>2653</v>
      </c>
      <c r="D29" s="50">
        <f t="shared" si="4"/>
        <v>4359</v>
      </c>
      <c r="E29" s="100">
        <v>2218</v>
      </c>
      <c r="F29" s="100">
        <v>2141</v>
      </c>
      <c r="G29" s="102">
        <v>2662</v>
      </c>
      <c r="H29" s="76">
        <v>4362</v>
      </c>
      <c r="I29" s="155">
        <f t="shared" si="3"/>
        <v>-9</v>
      </c>
      <c r="J29" s="155"/>
      <c r="K29" s="155">
        <f t="shared" si="1"/>
        <v>-3</v>
      </c>
      <c r="L29" s="155"/>
    </row>
    <row r="30" spans="2:12" s="44" customFormat="1" ht="22.5" customHeight="1">
      <c r="B30" s="54" t="s">
        <v>27</v>
      </c>
      <c r="C30" s="100">
        <v>14992</v>
      </c>
      <c r="D30" s="50">
        <f t="shared" si="4"/>
        <v>34515</v>
      </c>
      <c r="E30" s="100">
        <v>16955</v>
      </c>
      <c r="F30" s="100">
        <v>17560</v>
      </c>
      <c r="G30" s="102">
        <v>15004</v>
      </c>
      <c r="H30" s="76">
        <v>34593</v>
      </c>
      <c r="I30" s="155">
        <f t="shared" si="3"/>
        <v>-12</v>
      </c>
      <c r="J30" s="155"/>
      <c r="K30" s="155">
        <f t="shared" si="1"/>
        <v>-78</v>
      </c>
      <c r="L30" s="155"/>
    </row>
    <row r="31" spans="2:12" s="44" customFormat="1" ht="22.5" customHeight="1">
      <c r="B31" s="54" t="s">
        <v>28</v>
      </c>
      <c r="C31" s="100">
        <v>19874</v>
      </c>
      <c r="D31" s="50">
        <f t="shared" si="4"/>
        <v>48681</v>
      </c>
      <c r="E31" s="100">
        <v>23479</v>
      </c>
      <c r="F31" s="100">
        <v>25202</v>
      </c>
      <c r="G31" s="102">
        <v>19869</v>
      </c>
      <c r="H31" s="76">
        <v>48812</v>
      </c>
      <c r="I31" s="162">
        <f t="shared" si="3"/>
        <v>5</v>
      </c>
      <c r="J31" s="162"/>
      <c r="K31" s="155">
        <f t="shared" si="1"/>
        <v>-131</v>
      </c>
      <c r="L31" s="155"/>
    </row>
    <row r="32" spans="2:12" s="44" customFormat="1" ht="22.5" customHeight="1">
      <c r="B32" s="54" t="s">
        <v>29</v>
      </c>
      <c r="C32" s="100">
        <v>9767</v>
      </c>
      <c r="D32" s="50">
        <f t="shared" si="4"/>
        <v>22670</v>
      </c>
      <c r="E32" s="100">
        <v>11053</v>
      </c>
      <c r="F32" s="100">
        <v>11617</v>
      </c>
      <c r="G32" s="102">
        <v>9728</v>
      </c>
      <c r="H32" s="76">
        <v>22607</v>
      </c>
      <c r="I32" s="155">
        <f t="shared" si="3"/>
        <v>39</v>
      </c>
      <c r="J32" s="155"/>
      <c r="K32" s="155">
        <f t="shared" si="1"/>
        <v>63</v>
      </c>
      <c r="L32" s="155"/>
    </row>
    <row r="33" spans="2:12" s="44" customFormat="1" ht="22.5" customHeight="1">
      <c r="B33" s="54" t="s">
        <v>30</v>
      </c>
      <c r="C33" s="100">
        <v>10185</v>
      </c>
      <c r="D33" s="50">
        <f t="shared" si="4"/>
        <v>24112</v>
      </c>
      <c r="E33" s="100">
        <v>12130</v>
      </c>
      <c r="F33" s="100">
        <v>11982</v>
      </c>
      <c r="G33" s="102">
        <v>9798</v>
      </c>
      <c r="H33" s="76">
        <v>23203</v>
      </c>
      <c r="I33" s="155">
        <f t="shared" si="3"/>
        <v>387</v>
      </c>
      <c r="J33" s="155"/>
      <c r="K33" s="155">
        <f t="shared" si="1"/>
        <v>909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1855</v>
      </c>
      <c r="C38" s="16"/>
      <c r="D38" s="17" t="s">
        <v>36</v>
      </c>
      <c r="E38" s="17">
        <v>677</v>
      </c>
      <c r="F38" s="18" t="s">
        <v>37</v>
      </c>
      <c r="G38" s="17">
        <v>1178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357</v>
      </c>
    </row>
    <row r="39" spans="2:12" s="3" customFormat="1" ht="30" customHeight="1">
      <c r="B39" s="23" t="str">
        <f>"◎ 관외전출 : "&amp;E39+G39</f>
        <v>◎ 관외전출 : 1498</v>
      </c>
      <c r="C39" s="24"/>
      <c r="D39" s="25" t="s">
        <v>36</v>
      </c>
      <c r="E39" s="25">
        <v>452</v>
      </c>
      <c r="F39" s="26" t="s">
        <v>37</v>
      </c>
      <c r="G39" s="25">
        <v>1046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143</v>
      </c>
      <c r="C40" s="31"/>
      <c r="D40" s="32" t="s">
        <v>41</v>
      </c>
      <c r="E40" s="32">
        <v>133</v>
      </c>
      <c r="F40" s="33" t="s">
        <v>45</v>
      </c>
      <c r="G40" s="32">
        <v>10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18</v>
      </c>
    </row>
    <row r="41" spans="2:12" s="3" customFormat="1" ht="30" customHeight="1" thickBot="1">
      <c r="B41" s="37" t="str">
        <f>"◎ 사망,말소,국외,기타 : "&amp;E41+G41+I41+K41</f>
        <v>◎ 사망,말소,국외,기타 : 161</v>
      </c>
      <c r="C41" s="38"/>
      <c r="D41" s="39" t="s">
        <v>42</v>
      </c>
      <c r="E41" s="39">
        <v>155</v>
      </c>
      <c r="F41" s="40" t="s">
        <v>43</v>
      </c>
      <c r="G41" s="39">
        <v>6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53300</v>
      </c>
      <c r="C42" s="89">
        <f>E42+G42</f>
        <v>53300</v>
      </c>
      <c r="D42" s="57" t="s">
        <v>52</v>
      </c>
      <c r="E42" s="58">
        <v>22844</v>
      </c>
      <c r="F42" s="57" t="s">
        <v>44</v>
      </c>
      <c r="G42" s="58">
        <v>30456</v>
      </c>
      <c r="H42" s="59"/>
      <c r="I42" s="10"/>
      <c r="J42" s="169" t="s">
        <v>264</v>
      </c>
      <c r="K42" s="169"/>
      <c r="L42" s="170"/>
    </row>
    <row r="43" spans="2:12" s="3" customFormat="1" ht="21" customHeight="1">
      <c r="B43" s="55" t="s">
        <v>56</v>
      </c>
      <c r="C43" s="91">
        <v>1021</v>
      </c>
      <c r="G43" s="8"/>
      <c r="J43" s="173" t="s">
        <v>119</v>
      </c>
      <c r="K43" s="173"/>
      <c r="L43" s="174"/>
    </row>
    <row r="44" spans="2:12" s="3" customFormat="1" ht="21" customHeight="1" thickBot="1">
      <c r="B44" s="60" t="s">
        <v>57</v>
      </c>
      <c r="C44" s="92">
        <v>373</v>
      </c>
      <c r="D44" s="61"/>
      <c r="E44" s="61"/>
      <c r="F44" s="61"/>
      <c r="G44" s="62"/>
      <c r="H44" s="61"/>
      <c r="I44" s="61"/>
      <c r="J44" s="181" t="s">
        <v>265</v>
      </c>
      <c r="K44" s="181"/>
      <c r="L44" s="182"/>
    </row>
    <row r="45" spans="2:12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73" priority="1" operator="lessThan">
      <formula>0</formula>
    </cfRule>
    <cfRule type="cellIs" dxfId="172" priority="4" operator="greaterThan">
      <formula>0</formula>
    </cfRule>
  </conditionalFormatting>
  <conditionalFormatting sqref="K6:L33">
    <cfRule type="cellIs" dxfId="171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M45"/>
  <sheetViews>
    <sheetView view="pageBreakPreview" zoomScale="70" zoomScaleNormal="70" zoomScaleSheetLayoutView="70" workbookViewId="0">
      <selection activeCell="E40" sqref="E40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3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260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130277</v>
      </c>
      <c r="D6" s="45">
        <f t="shared" ref="D6:F6" si="0">SUM(D7:D8)</f>
        <v>288320</v>
      </c>
      <c r="E6" s="45">
        <f t="shared" si="0"/>
        <v>142554</v>
      </c>
      <c r="F6" s="45">
        <f t="shared" si="0"/>
        <v>145766</v>
      </c>
      <c r="G6" s="72">
        <f>G8</f>
        <v>129730</v>
      </c>
      <c r="H6" s="72">
        <f>H7+H8</f>
        <v>287966</v>
      </c>
      <c r="I6" s="152">
        <f>C6-G6</f>
        <v>547</v>
      </c>
      <c r="J6" s="152"/>
      <c r="K6" s="152">
        <f t="shared" ref="K6:K33" si="1">D6-H6</f>
        <v>354</v>
      </c>
      <c r="L6" s="152"/>
      <c r="M6" s="101"/>
    </row>
    <row r="7" spans="2:13" s="44" customFormat="1" ht="22.5" customHeight="1">
      <c r="B7" s="52" t="s">
        <v>49</v>
      </c>
      <c r="C7" s="71" t="s">
        <v>54</v>
      </c>
      <c r="D7" s="46">
        <f>SUM(E7:F7)</f>
        <v>3726</v>
      </c>
      <c r="E7" s="79">
        <v>1970</v>
      </c>
      <c r="F7" s="79">
        <v>1756</v>
      </c>
      <c r="G7" s="73" t="s">
        <v>55</v>
      </c>
      <c r="H7" s="74">
        <v>3845</v>
      </c>
      <c r="I7" s="153" t="s">
        <v>54</v>
      </c>
      <c r="J7" s="154"/>
      <c r="K7" s="154">
        <f t="shared" si="1"/>
        <v>-119</v>
      </c>
      <c r="L7" s="154"/>
    </row>
    <row r="8" spans="2:13" s="44" customFormat="1" ht="22.5" customHeight="1">
      <c r="B8" s="53" t="s">
        <v>9</v>
      </c>
      <c r="C8" s="48">
        <f>SUM(C9:C33)</f>
        <v>130277</v>
      </c>
      <c r="D8" s="49">
        <f t="shared" ref="D8:F8" si="2">SUM(D9:D33)</f>
        <v>284594</v>
      </c>
      <c r="E8" s="49">
        <f>SUM(E9:E33)</f>
        <v>140584</v>
      </c>
      <c r="F8" s="49">
        <f t="shared" si="2"/>
        <v>144010</v>
      </c>
      <c r="G8" s="75">
        <f>SUM(G9:G33)</f>
        <v>129730</v>
      </c>
      <c r="H8" s="75">
        <f>SUM(H9:H33)</f>
        <v>284121</v>
      </c>
      <c r="I8" s="179">
        <f t="shared" ref="I8:I33" si="3">C8-G8</f>
        <v>547</v>
      </c>
      <c r="J8" s="179"/>
      <c r="K8" s="180">
        <f t="shared" si="1"/>
        <v>473</v>
      </c>
      <c r="L8" s="180"/>
    </row>
    <row r="9" spans="2:13" s="44" customFormat="1" ht="22.5" customHeight="1">
      <c r="B9" s="54" t="s">
        <v>10</v>
      </c>
      <c r="C9" s="100">
        <v>3655</v>
      </c>
      <c r="D9" s="50">
        <f>E9+F9</f>
        <v>7562</v>
      </c>
      <c r="E9" s="100">
        <v>3787</v>
      </c>
      <c r="F9" s="100">
        <v>3775</v>
      </c>
      <c r="G9" s="102">
        <v>3637</v>
      </c>
      <c r="H9" s="76">
        <v>7548</v>
      </c>
      <c r="I9" s="155">
        <f t="shared" si="3"/>
        <v>18</v>
      </c>
      <c r="J9" s="155"/>
      <c r="K9" s="155">
        <f t="shared" si="1"/>
        <v>14</v>
      </c>
      <c r="L9" s="155"/>
    </row>
    <row r="10" spans="2:13" s="44" customFormat="1" ht="22.5" customHeight="1">
      <c r="B10" s="54" t="s">
        <v>33</v>
      </c>
      <c r="C10" s="100">
        <v>7992</v>
      </c>
      <c r="D10" s="50">
        <f t="shared" ref="D10:D33" si="4">E10+F10</f>
        <v>19655</v>
      </c>
      <c r="E10" s="100">
        <v>9723</v>
      </c>
      <c r="F10" s="100">
        <v>9932</v>
      </c>
      <c r="G10" s="102">
        <v>7970</v>
      </c>
      <c r="H10" s="76">
        <v>19649</v>
      </c>
      <c r="I10" s="155">
        <f t="shared" si="3"/>
        <v>22</v>
      </c>
      <c r="J10" s="155"/>
      <c r="K10" s="155">
        <f t="shared" si="1"/>
        <v>6</v>
      </c>
      <c r="L10" s="155"/>
    </row>
    <row r="11" spans="2:13" s="44" customFormat="1" ht="22.5" customHeight="1">
      <c r="B11" s="54" t="s">
        <v>11</v>
      </c>
      <c r="C11" s="99">
        <v>794</v>
      </c>
      <c r="D11" s="50">
        <f t="shared" si="4"/>
        <v>1449</v>
      </c>
      <c r="E11" s="99">
        <v>783</v>
      </c>
      <c r="F11" s="99">
        <v>666</v>
      </c>
      <c r="G11" s="103">
        <v>789</v>
      </c>
      <c r="H11" s="76">
        <v>1442</v>
      </c>
      <c r="I11" s="155">
        <f t="shared" si="3"/>
        <v>5</v>
      </c>
      <c r="J11" s="155"/>
      <c r="K11" s="155">
        <f t="shared" si="1"/>
        <v>7</v>
      </c>
      <c r="L11" s="155"/>
    </row>
    <row r="12" spans="2:13" s="44" customFormat="1" ht="22.5" customHeight="1">
      <c r="B12" s="54" t="s">
        <v>12</v>
      </c>
      <c r="C12" s="100">
        <v>1203</v>
      </c>
      <c r="D12" s="50">
        <f t="shared" si="4"/>
        <v>2602</v>
      </c>
      <c r="E12" s="100">
        <v>1351</v>
      </c>
      <c r="F12" s="100">
        <v>1251</v>
      </c>
      <c r="G12" s="102">
        <v>1193</v>
      </c>
      <c r="H12" s="76">
        <v>2578</v>
      </c>
      <c r="I12" s="155">
        <f t="shared" si="3"/>
        <v>10</v>
      </c>
      <c r="J12" s="155"/>
      <c r="K12" s="155">
        <f t="shared" si="1"/>
        <v>24</v>
      </c>
      <c r="L12" s="155"/>
    </row>
    <row r="13" spans="2:13" s="44" customFormat="1" ht="22.5" customHeight="1">
      <c r="B13" s="54" t="s">
        <v>13</v>
      </c>
      <c r="C13" s="100">
        <v>7777</v>
      </c>
      <c r="D13" s="50">
        <f t="shared" si="4"/>
        <v>17202</v>
      </c>
      <c r="E13" s="100">
        <v>8586</v>
      </c>
      <c r="F13" s="100">
        <v>8616</v>
      </c>
      <c r="G13" s="102">
        <v>7754</v>
      </c>
      <c r="H13" s="76">
        <v>17161</v>
      </c>
      <c r="I13" s="155">
        <f t="shared" si="3"/>
        <v>23</v>
      </c>
      <c r="J13" s="155"/>
      <c r="K13" s="155">
        <f t="shared" si="1"/>
        <v>41</v>
      </c>
      <c r="L13" s="155"/>
    </row>
    <row r="14" spans="2:13" s="44" customFormat="1" ht="22.5" customHeight="1">
      <c r="B14" s="54" t="s">
        <v>32</v>
      </c>
      <c r="C14" s="99">
        <v>658</v>
      </c>
      <c r="D14" s="50">
        <f t="shared" si="4"/>
        <v>1073</v>
      </c>
      <c r="E14" s="99">
        <v>580</v>
      </c>
      <c r="F14" s="99">
        <v>493</v>
      </c>
      <c r="G14" s="103">
        <v>659</v>
      </c>
      <c r="H14" s="76">
        <v>1076</v>
      </c>
      <c r="I14" s="155">
        <f t="shared" si="3"/>
        <v>-1</v>
      </c>
      <c r="J14" s="155"/>
      <c r="K14" s="155">
        <f t="shared" si="1"/>
        <v>-3</v>
      </c>
      <c r="L14" s="155"/>
    </row>
    <row r="15" spans="2:13" s="44" customFormat="1" ht="22.5" customHeight="1">
      <c r="B15" s="54" t="s">
        <v>14</v>
      </c>
      <c r="C15" s="100">
        <v>1999</v>
      </c>
      <c r="D15" s="50">
        <f t="shared" si="4"/>
        <v>3428</v>
      </c>
      <c r="E15" s="100">
        <v>1812</v>
      </c>
      <c r="F15" s="100">
        <v>1616</v>
      </c>
      <c r="G15" s="102">
        <v>1981</v>
      </c>
      <c r="H15" s="76">
        <v>3424</v>
      </c>
      <c r="I15" s="155">
        <f t="shared" si="3"/>
        <v>18</v>
      </c>
      <c r="J15" s="155"/>
      <c r="K15" s="155">
        <f t="shared" si="1"/>
        <v>4</v>
      </c>
      <c r="L15" s="155"/>
    </row>
    <row r="16" spans="2:13" s="44" customFormat="1" ht="22.5" customHeight="1">
      <c r="B16" s="54" t="s">
        <v>34</v>
      </c>
      <c r="C16" s="100">
        <v>1977</v>
      </c>
      <c r="D16" s="50">
        <f t="shared" si="4"/>
        <v>3782</v>
      </c>
      <c r="E16" s="100">
        <v>1942</v>
      </c>
      <c r="F16" s="100">
        <v>1840</v>
      </c>
      <c r="G16" s="102">
        <v>1977</v>
      </c>
      <c r="H16" s="76">
        <v>3773</v>
      </c>
      <c r="I16" s="155">
        <f t="shared" si="3"/>
        <v>0</v>
      </c>
      <c r="J16" s="155"/>
      <c r="K16" s="155">
        <f t="shared" si="1"/>
        <v>9</v>
      </c>
      <c r="L16" s="155"/>
    </row>
    <row r="17" spans="2:12" s="44" customFormat="1" ht="22.5" customHeight="1">
      <c r="B17" s="54" t="s">
        <v>15</v>
      </c>
      <c r="C17" s="100">
        <v>1454</v>
      </c>
      <c r="D17" s="50">
        <f t="shared" si="4"/>
        <v>2496</v>
      </c>
      <c r="E17" s="100">
        <v>1238</v>
      </c>
      <c r="F17" s="100">
        <v>1258</v>
      </c>
      <c r="G17" s="102">
        <v>1459</v>
      </c>
      <c r="H17" s="76">
        <v>2500</v>
      </c>
      <c r="I17" s="155">
        <f t="shared" si="3"/>
        <v>-5</v>
      </c>
      <c r="J17" s="155"/>
      <c r="K17" s="155">
        <f t="shared" si="1"/>
        <v>-4</v>
      </c>
      <c r="L17" s="155"/>
    </row>
    <row r="18" spans="2:12" s="44" customFormat="1" ht="22.5" customHeight="1">
      <c r="B18" s="54" t="s">
        <v>16</v>
      </c>
      <c r="C18" s="99">
        <v>624</v>
      </c>
      <c r="D18" s="50">
        <f t="shared" si="4"/>
        <v>967</v>
      </c>
      <c r="E18" s="99">
        <v>529</v>
      </c>
      <c r="F18" s="99">
        <v>438</v>
      </c>
      <c r="G18" s="103">
        <v>619</v>
      </c>
      <c r="H18" s="76">
        <v>959</v>
      </c>
      <c r="I18" s="155">
        <f t="shared" si="3"/>
        <v>5</v>
      </c>
      <c r="J18" s="155"/>
      <c r="K18" s="155">
        <f t="shared" si="1"/>
        <v>8</v>
      </c>
      <c r="L18" s="155"/>
    </row>
    <row r="19" spans="2:12" s="44" customFormat="1" ht="22.5" customHeight="1">
      <c r="B19" s="54" t="s">
        <v>17</v>
      </c>
      <c r="C19" s="100">
        <v>4207</v>
      </c>
      <c r="D19" s="50">
        <f t="shared" si="4"/>
        <v>9308</v>
      </c>
      <c r="E19" s="100">
        <v>4571</v>
      </c>
      <c r="F19" s="100">
        <v>4737</v>
      </c>
      <c r="G19" s="102">
        <v>4207</v>
      </c>
      <c r="H19" s="76">
        <v>9314</v>
      </c>
      <c r="I19" s="155">
        <f t="shared" si="3"/>
        <v>0</v>
      </c>
      <c r="J19" s="155"/>
      <c r="K19" s="155">
        <f t="shared" si="1"/>
        <v>-6</v>
      </c>
      <c r="L19" s="155"/>
    </row>
    <row r="20" spans="2:12" s="44" customFormat="1" ht="22.5" customHeight="1">
      <c r="B20" s="54" t="s">
        <v>35</v>
      </c>
      <c r="C20" s="100">
        <v>2285</v>
      </c>
      <c r="D20" s="50">
        <f t="shared" si="4"/>
        <v>3543</v>
      </c>
      <c r="E20" s="100">
        <v>1825</v>
      </c>
      <c r="F20" s="100">
        <v>1718</v>
      </c>
      <c r="G20" s="102">
        <v>2285</v>
      </c>
      <c r="H20" s="76">
        <v>3549</v>
      </c>
      <c r="I20" s="155">
        <f t="shared" si="3"/>
        <v>0</v>
      </c>
      <c r="J20" s="155"/>
      <c r="K20" s="155">
        <f t="shared" si="1"/>
        <v>-6</v>
      </c>
      <c r="L20" s="155"/>
    </row>
    <row r="21" spans="2:12" s="44" customFormat="1" ht="22.5" customHeight="1">
      <c r="B21" s="54" t="s">
        <v>18</v>
      </c>
      <c r="C21" s="100">
        <v>1615</v>
      </c>
      <c r="D21" s="50">
        <f t="shared" si="4"/>
        <v>2700</v>
      </c>
      <c r="E21" s="100">
        <v>1308</v>
      </c>
      <c r="F21" s="100">
        <v>1392</v>
      </c>
      <c r="G21" s="102">
        <v>1603</v>
      </c>
      <c r="H21" s="76">
        <v>2695</v>
      </c>
      <c r="I21" s="155">
        <f t="shared" si="3"/>
        <v>12</v>
      </c>
      <c r="J21" s="155"/>
      <c r="K21" s="155">
        <f t="shared" si="1"/>
        <v>5</v>
      </c>
      <c r="L21" s="155"/>
    </row>
    <row r="22" spans="2:12" s="44" customFormat="1" ht="22.5" customHeight="1">
      <c r="B22" s="54" t="s">
        <v>19</v>
      </c>
      <c r="C22" s="100">
        <v>1622</v>
      </c>
      <c r="D22" s="50">
        <f t="shared" si="4"/>
        <v>3339</v>
      </c>
      <c r="E22" s="100">
        <v>1582</v>
      </c>
      <c r="F22" s="100">
        <v>1757</v>
      </c>
      <c r="G22" s="102">
        <v>1598</v>
      </c>
      <c r="H22" s="76">
        <v>3278</v>
      </c>
      <c r="I22" s="155">
        <f t="shared" si="3"/>
        <v>24</v>
      </c>
      <c r="J22" s="155"/>
      <c r="K22" s="155">
        <f t="shared" si="1"/>
        <v>61</v>
      </c>
      <c r="L22" s="155"/>
    </row>
    <row r="23" spans="2:12" s="44" customFormat="1" ht="22.5" customHeight="1">
      <c r="B23" s="54" t="s">
        <v>20</v>
      </c>
      <c r="C23" s="100">
        <v>4099</v>
      </c>
      <c r="D23" s="50">
        <f t="shared" si="4"/>
        <v>8516</v>
      </c>
      <c r="E23" s="100">
        <v>4303</v>
      </c>
      <c r="F23" s="100">
        <v>4213</v>
      </c>
      <c r="G23" s="102">
        <v>4101</v>
      </c>
      <c r="H23" s="76">
        <v>8540</v>
      </c>
      <c r="I23" s="155">
        <f t="shared" si="3"/>
        <v>-2</v>
      </c>
      <c r="J23" s="155"/>
      <c r="K23" s="155">
        <f t="shared" si="1"/>
        <v>-24</v>
      </c>
      <c r="L23" s="155"/>
    </row>
    <row r="24" spans="2:12" s="44" customFormat="1" ht="22.5" customHeight="1">
      <c r="B24" s="54" t="s">
        <v>21</v>
      </c>
      <c r="C24" s="100">
        <v>6207</v>
      </c>
      <c r="D24" s="50">
        <f t="shared" si="4"/>
        <v>11550</v>
      </c>
      <c r="E24" s="100">
        <v>5762</v>
      </c>
      <c r="F24" s="100">
        <v>5788</v>
      </c>
      <c r="G24" s="102">
        <v>6204</v>
      </c>
      <c r="H24" s="76">
        <v>11588</v>
      </c>
      <c r="I24" s="155">
        <f t="shared" si="3"/>
        <v>3</v>
      </c>
      <c r="J24" s="155"/>
      <c r="K24" s="155">
        <f t="shared" si="1"/>
        <v>-38</v>
      </c>
      <c r="L24" s="155"/>
    </row>
    <row r="25" spans="2:12" s="44" customFormat="1" ht="22.5" customHeight="1">
      <c r="B25" s="54" t="s">
        <v>22</v>
      </c>
      <c r="C25" s="100">
        <v>6372</v>
      </c>
      <c r="D25" s="50">
        <f t="shared" si="4"/>
        <v>14595</v>
      </c>
      <c r="E25" s="100">
        <v>6944</v>
      </c>
      <c r="F25" s="100">
        <v>7651</v>
      </c>
      <c r="G25" s="102">
        <v>6346</v>
      </c>
      <c r="H25" s="76">
        <v>14601</v>
      </c>
      <c r="I25" s="155">
        <f t="shared" si="3"/>
        <v>26</v>
      </c>
      <c r="J25" s="155"/>
      <c r="K25" s="155">
        <f t="shared" si="1"/>
        <v>-6</v>
      </c>
      <c r="L25" s="155"/>
    </row>
    <row r="26" spans="2:12" s="44" customFormat="1" ht="22.5" customHeight="1">
      <c r="B26" s="54" t="s">
        <v>23</v>
      </c>
      <c r="C26" s="100">
        <v>9081</v>
      </c>
      <c r="D26" s="50">
        <f t="shared" si="4"/>
        <v>20829</v>
      </c>
      <c r="E26" s="100">
        <v>9921</v>
      </c>
      <c r="F26" s="100">
        <v>10908</v>
      </c>
      <c r="G26" s="102">
        <v>9087</v>
      </c>
      <c r="H26" s="76">
        <v>20872</v>
      </c>
      <c r="I26" s="155">
        <f t="shared" si="3"/>
        <v>-6</v>
      </c>
      <c r="J26" s="155"/>
      <c r="K26" s="155">
        <f t="shared" si="1"/>
        <v>-43</v>
      </c>
      <c r="L26" s="155"/>
    </row>
    <row r="27" spans="2:12" s="44" customFormat="1" ht="22.5" customHeight="1">
      <c r="B27" s="54" t="s">
        <v>24</v>
      </c>
      <c r="C27" s="100">
        <v>1963</v>
      </c>
      <c r="D27" s="50">
        <f t="shared" si="4"/>
        <v>4413</v>
      </c>
      <c r="E27" s="100">
        <v>2206</v>
      </c>
      <c r="F27" s="100">
        <v>2207</v>
      </c>
      <c r="G27" s="102">
        <v>1952</v>
      </c>
      <c r="H27" s="76">
        <v>4411</v>
      </c>
      <c r="I27" s="155">
        <f t="shared" si="3"/>
        <v>11</v>
      </c>
      <c r="J27" s="155"/>
      <c r="K27" s="155">
        <f t="shared" si="1"/>
        <v>2</v>
      </c>
      <c r="L27" s="155"/>
    </row>
    <row r="28" spans="2:12" s="44" customFormat="1" ht="22.5" customHeight="1">
      <c r="B28" s="54" t="s">
        <v>25</v>
      </c>
      <c r="C28" s="100">
        <v>7632</v>
      </c>
      <c r="D28" s="50">
        <f t="shared" si="4"/>
        <v>12008</v>
      </c>
      <c r="E28" s="100">
        <v>6349</v>
      </c>
      <c r="F28" s="100">
        <v>5659</v>
      </c>
      <c r="G28" s="102">
        <v>7598</v>
      </c>
      <c r="H28" s="76">
        <v>11981</v>
      </c>
      <c r="I28" s="155">
        <f t="shared" si="3"/>
        <v>34</v>
      </c>
      <c r="J28" s="155"/>
      <c r="K28" s="155">
        <f t="shared" si="1"/>
        <v>27</v>
      </c>
      <c r="L28" s="155"/>
    </row>
    <row r="29" spans="2:12" s="44" customFormat="1" ht="22.5" customHeight="1">
      <c r="B29" s="54" t="s">
        <v>26</v>
      </c>
      <c r="C29" s="100">
        <v>2662</v>
      </c>
      <c r="D29" s="50">
        <f t="shared" si="4"/>
        <v>4362</v>
      </c>
      <c r="E29" s="100">
        <v>2223</v>
      </c>
      <c r="F29" s="100">
        <v>2139</v>
      </c>
      <c r="G29" s="102">
        <v>2634</v>
      </c>
      <c r="H29" s="76">
        <v>4340</v>
      </c>
      <c r="I29" s="155">
        <f t="shared" si="3"/>
        <v>28</v>
      </c>
      <c r="J29" s="155"/>
      <c r="K29" s="155">
        <f t="shared" si="1"/>
        <v>22</v>
      </c>
      <c r="L29" s="155"/>
    </row>
    <row r="30" spans="2:12" s="44" customFormat="1" ht="22.5" customHeight="1">
      <c r="B30" s="54" t="s">
        <v>27</v>
      </c>
      <c r="C30" s="100">
        <v>15004</v>
      </c>
      <c r="D30" s="50">
        <f t="shared" si="4"/>
        <v>34593</v>
      </c>
      <c r="E30" s="100">
        <v>16986</v>
      </c>
      <c r="F30" s="100">
        <v>17607</v>
      </c>
      <c r="G30" s="102">
        <v>14965</v>
      </c>
      <c r="H30" s="76">
        <v>34625</v>
      </c>
      <c r="I30" s="155">
        <f t="shared" si="3"/>
        <v>39</v>
      </c>
      <c r="J30" s="155"/>
      <c r="K30" s="155">
        <f t="shared" si="1"/>
        <v>-32</v>
      </c>
      <c r="L30" s="155"/>
    </row>
    <row r="31" spans="2:12" s="44" customFormat="1" ht="22.5" customHeight="1">
      <c r="B31" s="54" t="s">
        <v>28</v>
      </c>
      <c r="C31" s="100">
        <v>19869</v>
      </c>
      <c r="D31" s="50">
        <f t="shared" si="4"/>
        <v>48812</v>
      </c>
      <c r="E31" s="100">
        <v>23540</v>
      </c>
      <c r="F31" s="100">
        <v>25272</v>
      </c>
      <c r="G31" s="102">
        <v>19812</v>
      </c>
      <c r="H31" s="76">
        <v>48845</v>
      </c>
      <c r="I31" s="162">
        <f t="shared" si="3"/>
        <v>57</v>
      </c>
      <c r="J31" s="162"/>
      <c r="K31" s="155">
        <f t="shared" si="1"/>
        <v>-33</v>
      </c>
      <c r="L31" s="155"/>
    </row>
    <row r="32" spans="2:12" s="44" customFormat="1" ht="22.5" customHeight="1">
      <c r="B32" s="54" t="s">
        <v>29</v>
      </c>
      <c r="C32" s="100">
        <v>9728</v>
      </c>
      <c r="D32" s="50">
        <f t="shared" si="4"/>
        <v>22607</v>
      </c>
      <c r="E32" s="100">
        <v>11047</v>
      </c>
      <c r="F32" s="100">
        <v>11560</v>
      </c>
      <c r="G32" s="102">
        <v>9632</v>
      </c>
      <c r="H32" s="76">
        <v>22437</v>
      </c>
      <c r="I32" s="155">
        <f t="shared" si="3"/>
        <v>96</v>
      </c>
      <c r="J32" s="155"/>
      <c r="K32" s="155">
        <f t="shared" si="1"/>
        <v>170</v>
      </c>
      <c r="L32" s="155"/>
    </row>
    <row r="33" spans="2:12" s="44" customFormat="1" ht="22.5" customHeight="1">
      <c r="B33" s="54" t="s">
        <v>30</v>
      </c>
      <c r="C33" s="100">
        <v>9798</v>
      </c>
      <c r="D33" s="50">
        <f t="shared" si="4"/>
        <v>23203</v>
      </c>
      <c r="E33" s="100">
        <v>11686</v>
      </c>
      <c r="F33" s="100">
        <v>11517</v>
      </c>
      <c r="G33" s="102">
        <v>9668</v>
      </c>
      <c r="H33" s="76">
        <v>22935</v>
      </c>
      <c r="I33" s="155">
        <f t="shared" si="3"/>
        <v>130</v>
      </c>
      <c r="J33" s="155"/>
      <c r="K33" s="155">
        <f t="shared" si="1"/>
        <v>268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1911</v>
      </c>
      <c r="C38" s="16"/>
      <c r="D38" s="17" t="s">
        <v>36</v>
      </c>
      <c r="E38" s="17">
        <v>601</v>
      </c>
      <c r="F38" s="18" t="s">
        <v>37</v>
      </c>
      <c r="G38" s="17">
        <v>1310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555</v>
      </c>
    </row>
    <row r="39" spans="2:12" s="3" customFormat="1" ht="30" customHeight="1">
      <c r="B39" s="23" t="str">
        <f>"◎ 관외전출 : "&amp;E39+G39</f>
        <v>◎ 관외전출 : 1356</v>
      </c>
      <c r="C39" s="24"/>
      <c r="D39" s="25" t="s">
        <v>36</v>
      </c>
      <c r="E39" s="25">
        <v>369</v>
      </c>
      <c r="F39" s="26" t="s">
        <v>37</v>
      </c>
      <c r="G39" s="25">
        <v>987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134</v>
      </c>
      <c r="C40" s="31"/>
      <c r="D40" s="32" t="s">
        <v>41</v>
      </c>
      <c r="E40" s="32">
        <v>125</v>
      </c>
      <c r="F40" s="33" t="s">
        <v>45</v>
      </c>
      <c r="G40" s="32">
        <v>9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83</v>
      </c>
    </row>
    <row r="41" spans="2:12" s="3" customFormat="1" ht="30" customHeight="1" thickBot="1">
      <c r="B41" s="37" t="str">
        <f>"◎ 사망,말소,국외,기타 : "&amp;E41+G41+I41+K41</f>
        <v>◎ 사망,말소,국외,기타 : 217</v>
      </c>
      <c r="C41" s="38"/>
      <c r="D41" s="39" t="s">
        <v>42</v>
      </c>
      <c r="E41" s="39">
        <v>203</v>
      </c>
      <c r="F41" s="40" t="s">
        <v>43</v>
      </c>
      <c r="G41" s="39">
        <v>14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52955</v>
      </c>
      <c r="C42" s="89">
        <f>E42+G42</f>
        <v>52955</v>
      </c>
      <c r="D42" s="57" t="s">
        <v>52</v>
      </c>
      <c r="E42" s="58">
        <v>22665</v>
      </c>
      <c r="F42" s="57" t="s">
        <v>44</v>
      </c>
      <c r="G42" s="58">
        <v>30290</v>
      </c>
      <c r="H42" s="59"/>
      <c r="I42" s="10"/>
      <c r="J42" s="169" t="s">
        <v>262</v>
      </c>
      <c r="K42" s="169"/>
      <c r="L42" s="170"/>
    </row>
    <row r="43" spans="2:12" s="3" customFormat="1" ht="21" customHeight="1">
      <c r="B43" s="55" t="s">
        <v>56</v>
      </c>
      <c r="C43" s="91">
        <v>1019</v>
      </c>
      <c r="G43" s="8"/>
      <c r="J43" s="171" t="s">
        <v>178</v>
      </c>
      <c r="K43" s="171"/>
      <c r="L43" s="172"/>
    </row>
    <row r="44" spans="2:12" s="3" customFormat="1" ht="21" customHeight="1" thickBot="1">
      <c r="B44" s="60" t="s">
        <v>57</v>
      </c>
      <c r="C44" s="92">
        <v>374</v>
      </c>
      <c r="D44" s="61"/>
      <c r="E44" s="61"/>
      <c r="F44" s="61"/>
      <c r="G44" s="62"/>
      <c r="H44" s="61"/>
      <c r="I44" s="61"/>
      <c r="J44" s="181" t="s">
        <v>261</v>
      </c>
      <c r="K44" s="181"/>
      <c r="L44" s="182"/>
    </row>
    <row r="45" spans="2:12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70" priority="1" operator="lessThan">
      <formula>0</formula>
    </cfRule>
    <cfRule type="cellIs" dxfId="169" priority="4" operator="greaterThan">
      <formula>0</formula>
    </cfRule>
  </conditionalFormatting>
  <conditionalFormatting sqref="K6:L33">
    <cfRule type="cellIs" dxfId="168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M45"/>
  <sheetViews>
    <sheetView view="pageBreakPreview" zoomScale="70" zoomScaleNormal="70" zoomScaleSheetLayoutView="70" workbookViewId="0">
      <selection activeCell="J42" sqref="J42:L42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3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258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129730</v>
      </c>
      <c r="D6" s="45">
        <f t="shared" ref="D6:F6" si="0">SUM(D7:D8)</f>
        <v>287966</v>
      </c>
      <c r="E6" s="45">
        <f t="shared" si="0"/>
        <v>142372</v>
      </c>
      <c r="F6" s="45">
        <f t="shared" si="0"/>
        <v>145594</v>
      </c>
      <c r="G6" s="72">
        <f>G8</f>
        <v>129384</v>
      </c>
      <c r="H6" s="72">
        <f>H7+H8</f>
        <v>287604</v>
      </c>
      <c r="I6" s="152">
        <f>C6-G6</f>
        <v>346</v>
      </c>
      <c r="J6" s="152"/>
      <c r="K6" s="152">
        <f t="shared" ref="K6:K33" si="1">D6-H6</f>
        <v>362</v>
      </c>
      <c r="L6" s="152"/>
      <c r="M6" s="101"/>
    </row>
    <row r="7" spans="2:13" s="44" customFormat="1" ht="22.5" customHeight="1">
      <c r="B7" s="52" t="s">
        <v>49</v>
      </c>
      <c r="C7" s="71" t="s">
        <v>54</v>
      </c>
      <c r="D7" s="46">
        <f>SUM(E7:F7)</f>
        <v>3845</v>
      </c>
      <c r="E7" s="79">
        <v>2031</v>
      </c>
      <c r="F7" s="79">
        <v>1814</v>
      </c>
      <c r="G7" s="73" t="s">
        <v>55</v>
      </c>
      <c r="H7" s="74">
        <v>3801</v>
      </c>
      <c r="I7" s="153" t="s">
        <v>54</v>
      </c>
      <c r="J7" s="154"/>
      <c r="K7" s="154">
        <f t="shared" si="1"/>
        <v>44</v>
      </c>
      <c r="L7" s="154"/>
    </row>
    <row r="8" spans="2:13" s="44" customFormat="1" ht="22.5" customHeight="1">
      <c r="B8" s="53" t="s">
        <v>9</v>
      </c>
      <c r="C8" s="48">
        <f>SUM(C9:C33)</f>
        <v>129730</v>
      </c>
      <c r="D8" s="49">
        <f t="shared" ref="D8:F8" si="2">SUM(D9:D33)</f>
        <v>284121</v>
      </c>
      <c r="E8" s="49">
        <f>SUM(E9:E33)</f>
        <v>140341</v>
      </c>
      <c r="F8" s="49">
        <f t="shared" si="2"/>
        <v>143780</v>
      </c>
      <c r="G8" s="75">
        <f>SUM(G9:G33)</f>
        <v>129384</v>
      </c>
      <c r="H8" s="75">
        <f>SUM(H9:H33)</f>
        <v>283803</v>
      </c>
      <c r="I8" s="179">
        <f t="shared" ref="I8:I33" si="3">C8-G8</f>
        <v>346</v>
      </c>
      <c r="J8" s="179"/>
      <c r="K8" s="180">
        <f t="shared" si="1"/>
        <v>318</v>
      </c>
      <c r="L8" s="180"/>
    </row>
    <row r="9" spans="2:13" s="44" customFormat="1" ht="22.5" customHeight="1">
      <c r="B9" s="54" t="s">
        <v>10</v>
      </c>
      <c r="C9" s="100">
        <v>3637</v>
      </c>
      <c r="D9" s="50">
        <f>E9+F9</f>
        <v>7548</v>
      </c>
      <c r="E9" s="100">
        <v>3786</v>
      </c>
      <c r="F9" s="100">
        <v>3762</v>
      </c>
      <c r="G9" s="102">
        <v>3640</v>
      </c>
      <c r="H9" s="76">
        <v>7597</v>
      </c>
      <c r="I9" s="155">
        <f t="shared" si="3"/>
        <v>-3</v>
      </c>
      <c r="J9" s="155"/>
      <c r="K9" s="155">
        <f t="shared" si="1"/>
        <v>-49</v>
      </c>
      <c r="L9" s="155"/>
    </row>
    <row r="10" spans="2:13" s="44" customFormat="1" ht="22.5" customHeight="1">
      <c r="B10" s="54" t="s">
        <v>33</v>
      </c>
      <c r="C10" s="100">
        <v>7970</v>
      </c>
      <c r="D10" s="50">
        <f t="shared" ref="D10:D33" si="4">E10+F10</f>
        <v>19649</v>
      </c>
      <c r="E10" s="100">
        <v>9710</v>
      </c>
      <c r="F10" s="100">
        <v>9939</v>
      </c>
      <c r="G10" s="102">
        <v>7960</v>
      </c>
      <c r="H10" s="76">
        <v>19638</v>
      </c>
      <c r="I10" s="155">
        <f t="shared" si="3"/>
        <v>10</v>
      </c>
      <c r="J10" s="155"/>
      <c r="K10" s="155">
        <f t="shared" si="1"/>
        <v>11</v>
      </c>
      <c r="L10" s="155"/>
    </row>
    <row r="11" spans="2:13" s="44" customFormat="1" ht="22.5" customHeight="1">
      <c r="B11" s="54" t="s">
        <v>11</v>
      </c>
      <c r="C11" s="99">
        <v>789</v>
      </c>
      <c r="D11" s="50">
        <f t="shared" si="4"/>
        <v>1442</v>
      </c>
      <c r="E11" s="99">
        <v>780</v>
      </c>
      <c r="F11" s="99">
        <v>662</v>
      </c>
      <c r="G11" s="103">
        <v>798</v>
      </c>
      <c r="H11" s="76">
        <v>1450</v>
      </c>
      <c r="I11" s="155">
        <f t="shared" si="3"/>
        <v>-9</v>
      </c>
      <c r="J11" s="155"/>
      <c r="K11" s="155">
        <f t="shared" si="1"/>
        <v>-8</v>
      </c>
      <c r="L11" s="155"/>
    </row>
    <row r="12" spans="2:13" s="44" customFormat="1" ht="22.5" customHeight="1">
      <c r="B12" s="54" t="s">
        <v>12</v>
      </c>
      <c r="C12" s="100">
        <v>1193</v>
      </c>
      <c r="D12" s="50">
        <f t="shared" si="4"/>
        <v>2578</v>
      </c>
      <c r="E12" s="100">
        <v>1340</v>
      </c>
      <c r="F12" s="100">
        <v>1238</v>
      </c>
      <c r="G12" s="102">
        <v>1186</v>
      </c>
      <c r="H12" s="76">
        <v>2565</v>
      </c>
      <c r="I12" s="155">
        <f t="shared" si="3"/>
        <v>7</v>
      </c>
      <c r="J12" s="155"/>
      <c r="K12" s="155">
        <f t="shared" si="1"/>
        <v>13</v>
      </c>
      <c r="L12" s="155"/>
    </row>
    <row r="13" spans="2:13" s="44" customFormat="1" ht="22.5" customHeight="1">
      <c r="B13" s="54" t="s">
        <v>13</v>
      </c>
      <c r="C13" s="100">
        <v>7754</v>
      </c>
      <c r="D13" s="50">
        <f t="shared" si="4"/>
        <v>17161</v>
      </c>
      <c r="E13" s="100">
        <v>8568</v>
      </c>
      <c r="F13" s="100">
        <v>8593</v>
      </c>
      <c r="G13" s="102">
        <v>7740</v>
      </c>
      <c r="H13" s="76">
        <v>17177</v>
      </c>
      <c r="I13" s="155">
        <f t="shared" si="3"/>
        <v>14</v>
      </c>
      <c r="J13" s="155"/>
      <c r="K13" s="155">
        <f t="shared" si="1"/>
        <v>-16</v>
      </c>
      <c r="L13" s="155"/>
    </row>
    <row r="14" spans="2:13" s="44" customFormat="1" ht="22.5" customHeight="1">
      <c r="B14" s="54" t="s">
        <v>32</v>
      </c>
      <c r="C14" s="99">
        <v>659</v>
      </c>
      <c r="D14" s="50">
        <f t="shared" si="4"/>
        <v>1076</v>
      </c>
      <c r="E14" s="99">
        <v>581</v>
      </c>
      <c r="F14" s="99">
        <v>495</v>
      </c>
      <c r="G14" s="103">
        <v>657</v>
      </c>
      <c r="H14" s="76">
        <v>1074</v>
      </c>
      <c r="I14" s="155">
        <f t="shared" si="3"/>
        <v>2</v>
      </c>
      <c r="J14" s="155"/>
      <c r="K14" s="155">
        <f t="shared" si="1"/>
        <v>2</v>
      </c>
      <c r="L14" s="155"/>
    </row>
    <row r="15" spans="2:13" s="44" customFormat="1" ht="22.5" customHeight="1">
      <c r="B15" s="54" t="s">
        <v>14</v>
      </c>
      <c r="C15" s="100">
        <v>1981</v>
      </c>
      <c r="D15" s="50">
        <f t="shared" si="4"/>
        <v>3424</v>
      </c>
      <c r="E15" s="100">
        <v>1808</v>
      </c>
      <c r="F15" s="100">
        <v>1616</v>
      </c>
      <c r="G15" s="102">
        <v>1975</v>
      </c>
      <c r="H15" s="76">
        <v>3435</v>
      </c>
      <c r="I15" s="155">
        <f t="shared" si="3"/>
        <v>6</v>
      </c>
      <c r="J15" s="155"/>
      <c r="K15" s="155">
        <f t="shared" si="1"/>
        <v>-11</v>
      </c>
      <c r="L15" s="155"/>
    </row>
    <row r="16" spans="2:13" s="44" customFormat="1" ht="22.5" customHeight="1">
      <c r="B16" s="54" t="s">
        <v>34</v>
      </c>
      <c r="C16" s="100">
        <v>1977</v>
      </c>
      <c r="D16" s="50">
        <f t="shared" si="4"/>
        <v>3773</v>
      </c>
      <c r="E16" s="100">
        <v>1942</v>
      </c>
      <c r="F16" s="100">
        <v>1831</v>
      </c>
      <c r="G16" s="102">
        <v>1970</v>
      </c>
      <c r="H16" s="76">
        <v>3775</v>
      </c>
      <c r="I16" s="155">
        <f t="shared" si="3"/>
        <v>7</v>
      </c>
      <c r="J16" s="155"/>
      <c r="K16" s="155">
        <f t="shared" si="1"/>
        <v>-2</v>
      </c>
      <c r="L16" s="155"/>
    </row>
    <row r="17" spans="2:12" s="44" customFormat="1" ht="22.5" customHeight="1">
      <c r="B17" s="54" t="s">
        <v>15</v>
      </c>
      <c r="C17" s="100">
        <v>1459</v>
      </c>
      <c r="D17" s="50">
        <f t="shared" si="4"/>
        <v>2500</v>
      </c>
      <c r="E17" s="100">
        <v>1238</v>
      </c>
      <c r="F17" s="100">
        <v>1262</v>
      </c>
      <c r="G17" s="102">
        <v>1465</v>
      </c>
      <c r="H17" s="76">
        <v>2513</v>
      </c>
      <c r="I17" s="155">
        <f t="shared" si="3"/>
        <v>-6</v>
      </c>
      <c r="J17" s="155"/>
      <c r="K17" s="155">
        <f t="shared" si="1"/>
        <v>-13</v>
      </c>
      <c r="L17" s="155"/>
    </row>
    <row r="18" spans="2:12" s="44" customFormat="1" ht="22.5" customHeight="1">
      <c r="B18" s="54" t="s">
        <v>16</v>
      </c>
      <c r="C18" s="99">
        <v>619</v>
      </c>
      <c r="D18" s="50">
        <f t="shared" si="4"/>
        <v>959</v>
      </c>
      <c r="E18" s="99">
        <v>526</v>
      </c>
      <c r="F18" s="99">
        <v>433</v>
      </c>
      <c r="G18" s="103">
        <v>614</v>
      </c>
      <c r="H18" s="76">
        <v>951</v>
      </c>
      <c r="I18" s="155">
        <f t="shared" si="3"/>
        <v>5</v>
      </c>
      <c r="J18" s="155"/>
      <c r="K18" s="155">
        <f t="shared" si="1"/>
        <v>8</v>
      </c>
      <c r="L18" s="155"/>
    </row>
    <row r="19" spans="2:12" s="44" customFormat="1" ht="22.5" customHeight="1">
      <c r="B19" s="54" t="s">
        <v>17</v>
      </c>
      <c r="C19" s="100">
        <v>4207</v>
      </c>
      <c r="D19" s="50">
        <f t="shared" si="4"/>
        <v>9314</v>
      </c>
      <c r="E19" s="100">
        <v>4568</v>
      </c>
      <c r="F19" s="100">
        <v>4746</v>
      </c>
      <c r="G19" s="102">
        <v>4211</v>
      </c>
      <c r="H19" s="76">
        <v>9357</v>
      </c>
      <c r="I19" s="155">
        <f t="shared" si="3"/>
        <v>-4</v>
      </c>
      <c r="J19" s="155"/>
      <c r="K19" s="155">
        <f t="shared" si="1"/>
        <v>-43</v>
      </c>
      <c r="L19" s="155"/>
    </row>
    <row r="20" spans="2:12" s="44" customFormat="1" ht="22.5" customHeight="1">
      <c r="B20" s="54" t="s">
        <v>35</v>
      </c>
      <c r="C20" s="100">
        <v>2285</v>
      </c>
      <c r="D20" s="50">
        <f t="shared" si="4"/>
        <v>3549</v>
      </c>
      <c r="E20" s="100">
        <v>1834</v>
      </c>
      <c r="F20" s="100">
        <v>1715</v>
      </c>
      <c r="G20" s="102">
        <v>2268</v>
      </c>
      <c r="H20" s="76">
        <v>3522</v>
      </c>
      <c r="I20" s="155">
        <f t="shared" si="3"/>
        <v>17</v>
      </c>
      <c r="J20" s="155"/>
      <c r="K20" s="155">
        <f t="shared" si="1"/>
        <v>27</v>
      </c>
      <c r="L20" s="155"/>
    </row>
    <row r="21" spans="2:12" s="44" customFormat="1" ht="22.5" customHeight="1">
      <c r="B21" s="54" t="s">
        <v>18</v>
      </c>
      <c r="C21" s="100">
        <v>1603</v>
      </c>
      <c r="D21" s="50">
        <f t="shared" si="4"/>
        <v>2695</v>
      </c>
      <c r="E21" s="100">
        <v>1311</v>
      </c>
      <c r="F21" s="100">
        <v>1384</v>
      </c>
      <c r="G21" s="102">
        <v>1611</v>
      </c>
      <c r="H21" s="76">
        <v>2715</v>
      </c>
      <c r="I21" s="155">
        <f t="shared" si="3"/>
        <v>-8</v>
      </c>
      <c r="J21" s="155"/>
      <c r="K21" s="155">
        <f t="shared" si="1"/>
        <v>-20</v>
      </c>
      <c r="L21" s="155"/>
    </row>
    <row r="22" spans="2:12" s="44" customFormat="1" ht="22.5" customHeight="1">
      <c r="B22" s="54" t="s">
        <v>19</v>
      </c>
      <c r="C22" s="100">
        <v>1598</v>
      </c>
      <c r="D22" s="50">
        <f t="shared" si="4"/>
        <v>3278</v>
      </c>
      <c r="E22" s="100">
        <v>1566</v>
      </c>
      <c r="F22" s="100">
        <v>1712</v>
      </c>
      <c r="G22" s="102">
        <v>1556</v>
      </c>
      <c r="H22" s="76">
        <v>3162</v>
      </c>
      <c r="I22" s="155">
        <f t="shared" si="3"/>
        <v>42</v>
      </c>
      <c r="J22" s="155"/>
      <c r="K22" s="155">
        <f t="shared" si="1"/>
        <v>116</v>
      </c>
      <c r="L22" s="155"/>
    </row>
    <row r="23" spans="2:12" s="44" customFormat="1" ht="22.5" customHeight="1">
      <c r="B23" s="54" t="s">
        <v>20</v>
      </c>
      <c r="C23" s="100">
        <v>4101</v>
      </c>
      <c r="D23" s="50">
        <f t="shared" si="4"/>
        <v>8540</v>
      </c>
      <c r="E23" s="100">
        <v>4318</v>
      </c>
      <c r="F23" s="100">
        <v>4222</v>
      </c>
      <c r="G23" s="102">
        <v>4084</v>
      </c>
      <c r="H23" s="76">
        <v>8507</v>
      </c>
      <c r="I23" s="155">
        <f t="shared" si="3"/>
        <v>17</v>
      </c>
      <c r="J23" s="155"/>
      <c r="K23" s="155">
        <f t="shared" si="1"/>
        <v>33</v>
      </c>
      <c r="L23" s="155"/>
    </row>
    <row r="24" spans="2:12" s="44" customFormat="1" ht="22.5" customHeight="1">
      <c r="B24" s="54" t="s">
        <v>21</v>
      </c>
      <c r="C24" s="100">
        <v>6204</v>
      </c>
      <c r="D24" s="50">
        <f t="shared" si="4"/>
        <v>11588</v>
      </c>
      <c r="E24" s="100">
        <v>5787</v>
      </c>
      <c r="F24" s="100">
        <v>5801</v>
      </c>
      <c r="G24" s="102">
        <v>6197</v>
      </c>
      <c r="H24" s="76">
        <v>11591</v>
      </c>
      <c r="I24" s="155">
        <f t="shared" si="3"/>
        <v>7</v>
      </c>
      <c r="J24" s="155"/>
      <c r="K24" s="155">
        <f t="shared" si="1"/>
        <v>-3</v>
      </c>
      <c r="L24" s="155"/>
    </row>
    <row r="25" spans="2:12" s="44" customFormat="1" ht="22.5" customHeight="1">
      <c r="B25" s="54" t="s">
        <v>22</v>
      </c>
      <c r="C25" s="100">
        <v>6346</v>
      </c>
      <c r="D25" s="50">
        <f t="shared" si="4"/>
        <v>14601</v>
      </c>
      <c r="E25" s="100">
        <v>6938</v>
      </c>
      <c r="F25" s="100">
        <v>7663</v>
      </c>
      <c r="G25" s="102">
        <v>6337</v>
      </c>
      <c r="H25" s="76">
        <v>14607</v>
      </c>
      <c r="I25" s="155">
        <f t="shared" si="3"/>
        <v>9</v>
      </c>
      <c r="J25" s="155"/>
      <c r="K25" s="155">
        <f t="shared" si="1"/>
        <v>-6</v>
      </c>
      <c r="L25" s="155"/>
    </row>
    <row r="26" spans="2:12" s="44" customFormat="1" ht="22.5" customHeight="1">
      <c r="B26" s="54" t="s">
        <v>23</v>
      </c>
      <c r="C26" s="100">
        <v>9087</v>
      </c>
      <c r="D26" s="50">
        <f t="shared" si="4"/>
        <v>20872</v>
      </c>
      <c r="E26" s="100">
        <v>9951</v>
      </c>
      <c r="F26" s="100">
        <v>10921</v>
      </c>
      <c r="G26" s="102">
        <v>9081</v>
      </c>
      <c r="H26" s="76">
        <v>20900</v>
      </c>
      <c r="I26" s="155">
        <f t="shared" si="3"/>
        <v>6</v>
      </c>
      <c r="J26" s="155"/>
      <c r="K26" s="155">
        <f t="shared" si="1"/>
        <v>-28</v>
      </c>
      <c r="L26" s="155"/>
    </row>
    <row r="27" spans="2:12" s="44" customFormat="1" ht="22.5" customHeight="1">
      <c r="B27" s="54" t="s">
        <v>24</v>
      </c>
      <c r="C27" s="100">
        <v>1952</v>
      </c>
      <c r="D27" s="50">
        <f t="shared" si="4"/>
        <v>4411</v>
      </c>
      <c r="E27" s="100">
        <v>2202</v>
      </c>
      <c r="F27" s="100">
        <v>2209</v>
      </c>
      <c r="G27" s="102">
        <v>1957</v>
      </c>
      <c r="H27" s="76">
        <v>4422</v>
      </c>
      <c r="I27" s="155">
        <f t="shared" si="3"/>
        <v>-5</v>
      </c>
      <c r="J27" s="155"/>
      <c r="K27" s="155">
        <f t="shared" si="1"/>
        <v>-11</v>
      </c>
      <c r="L27" s="155"/>
    </row>
    <row r="28" spans="2:12" s="44" customFormat="1" ht="22.5" customHeight="1">
      <c r="B28" s="54" t="s">
        <v>25</v>
      </c>
      <c r="C28" s="100">
        <v>7598</v>
      </c>
      <c r="D28" s="50">
        <f t="shared" si="4"/>
        <v>11981</v>
      </c>
      <c r="E28" s="100">
        <v>6340</v>
      </c>
      <c r="F28" s="100">
        <v>5641</v>
      </c>
      <c r="G28" s="102">
        <v>7600</v>
      </c>
      <c r="H28" s="76">
        <v>11986</v>
      </c>
      <c r="I28" s="155">
        <f t="shared" si="3"/>
        <v>-2</v>
      </c>
      <c r="J28" s="155"/>
      <c r="K28" s="155">
        <f t="shared" si="1"/>
        <v>-5</v>
      </c>
      <c r="L28" s="155"/>
    </row>
    <row r="29" spans="2:12" s="44" customFormat="1" ht="22.5" customHeight="1">
      <c r="B29" s="54" t="s">
        <v>26</v>
      </c>
      <c r="C29" s="100">
        <v>2634</v>
      </c>
      <c r="D29" s="50">
        <f t="shared" si="4"/>
        <v>4340</v>
      </c>
      <c r="E29" s="100">
        <v>2200</v>
      </c>
      <c r="F29" s="100">
        <v>2140</v>
      </c>
      <c r="G29" s="102">
        <v>2634</v>
      </c>
      <c r="H29" s="76">
        <v>4353</v>
      </c>
      <c r="I29" s="155">
        <f t="shared" si="3"/>
        <v>0</v>
      </c>
      <c r="J29" s="155"/>
      <c r="K29" s="155">
        <f t="shared" si="1"/>
        <v>-13</v>
      </c>
      <c r="L29" s="155"/>
    </row>
    <row r="30" spans="2:12" s="44" customFormat="1" ht="22.5" customHeight="1">
      <c r="B30" s="54" t="s">
        <v>27</v>
      </c>
      <c r="C30" s="100">
        <v>14965</v>
      </c>
      <c r="D30" s="50">
        <f t="shared" si="4"/>
        <v>34625</v>
      </c>
      <c r="E30" s="100">
        <v>17003</v>
      </c>
      <c r="F30" s="100">
        <v>17622</v>
      </c>
      <c r="G30" s="102">
        <v>14938</v>
      </c>
      <c r="H30" s="76">
        <v>34667</v>
      </c>
      <c r="I30" s="155">
        <f t="shared" si="3"/>
        <v>27</v>
      </c>
      <c r="J30" s="155"/>
      <c r="K30" s="155">
        <f t="shared" si="1"/>
        <v>-42</v>
      </c>
      <c r="L30" s="155"/>
    </row>
    <row r="31" spans="2:12" s="44" customFormat="1" ht="22.5" customHeight="1">
      <c r="B31" s="54" t="s">
        <v>28</v>
      </c>
      <c r="C31" s="100">
        <v>19812</v>
      </c>
      <c r="D31" s="50">
        <f t="shared" si="4"/>
        <v>48845</v>
      </c>
      <c r="E31" s="100">
        <v>23549</v>
      </c>
      <c r="F31" s="100">
        <v>25296</v>
      </c>
      <c r="G31" s="102">
        <v>19783</v>
      </c>
      <c r="H31" s="76">
        <v>48889</v>
      </c>
      <c r="I31" s="162">
        <f t="shared" si="3"/>
        <v>29</v>
      </c>
      <c r="J31" s="162"/>
      <c r="K31" s="155">
        <f t="shared" si="1"/>
        <v>-44</v>
      </c>
      <c r="L31" s="155"/>
    </row>
    <row r="32" spans="2:12" s="44" customFormat="1" ht="22.5" customHeight="1">
      <c r="B32" s="54" t="s">
        <v>29</v>
      </c>
      <c r="C32" s="100">
        <v>9632</v>
      </c>
      <c r="D32" s="50">
        <f t="shared" si="4"/>
        <v>22437</v>
      </c>
      <c r="E32" s="100">
        <v>10979</v>
      </c>
      <c r="F32" s="100">
        <v>11458</v>
      </c>
      <c r="G32" s="102">
        <v>9473</v>
      </c>
      <c r="H32" s="76">
        <v>22035</v>
      </c>
      <c r="I32" s="155">
        <f t="shared" si="3"/>
        <v>159</v>
      </c>
      <c r="J32" s="155"/>
      <c r="K32" s="155">
        <f t="shared" si="1"/>
        <v>402</v>
      </c>
      <c r="L32" s="155"/>
    </row>
    <row r="33" spans="2:12" s="44" customFormat="1" ht="22.5" customHeight="1">
      <c r="B33" s="54" t="s">
        <v>30</v>
      </c>
      <c r="C33" s="100">
        <v>9668</v>
      </c>
      <c r="D33" s="50">
        <f t="shared" si="4"/>
        <v>22935</v>
      </c>
      <c r="E33" s="100">
        <v>11516</v>
      </c>
      <c r="F33" s="100">
        <v>11419</v>
      </c>
      <c r="G33" s="102">
        <v>9649</v>
      </c>
      <c r="H33" s="76">
        <v>22915</v>
      </c>
      <c r="I33" s="155">
        <f t="shared" si="3"/>
        <v>19</v>
      </c>
      <c r="J33" s="155"/>
      <c r="K33" s="155">
        <f t="shared" si="1"/>
        <v>20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1523</v>
      </c>
      <c r="C38" s="16"/>
      <c r="D38" s="17" t="s">
        <v>36</v>
      </c>
      <c r="E38" s="17">
        <v>475</v>
      </c>
      <c r="F38" s="18" t="s">
        <v>37</v>
      </c>
      <c r="G38" s="17">
        <v>1048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370</v>
      </c>
    </row>
    <row r="39" spans="2:12" s="3" customFormat="1" ht="30" customHeight="1">
      <c r="B39" s="23" t="str">
        <f>"◎ 관외전출 : "&amp;E39+G39</f>
        <v>◎ 관외전출 : 1153</v>
      </c>
      <c r="C39" s="24"/>
      <c r="D39" s="25" t="s">
        <v>36</v>
      </c>
      <c r="E39" s="25">
        <v>344</v>
      </c>
      <c r="F39" s="26" t="s">
        <v>37</v>
      </c>
      <c r="G39" s="25">
        <v>809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145</v>
      </c>
      <c r="C40" s="31"/>
      <c r="D40" s="32" t="s">
        <v>41</v>
      </c>
      <c r="E40" s="32">
        <v>134</v>
      </c>
      <c r="F40" s="33" t="s">
        <v>45</v>
      </c>
      <c r="G40" s="32">
        <v>10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52</v>
      </c>
    </row>
    <row r="41" spans="2:12" s="3" customFormat="1" ht="30" customHeight="1" thickBot="1">
      <c r="B41" s="37" t="str">
        <f>"◎ 사망,말소,국외,기타 : "&amp;E41+G41+I41+K41</f>
        <v>◎ 사망,말소,국외,기타 : 197</v>
      </c>
      <c r="C41" s="38"/>
      <c r="D41" s="39" t="s">
        <v>42</v>
      </c>
      <c r="E41" s="39">
        <v>187</v>
      </c>
      <c r="F41" s="40" t="s">
        <v>43</v>
      </c>
      <c r="G41" s="39">
        <v>8</v>
      </c>
      <c r="H41" s="41" t="s">
        <v>38</v>
      </c>
      <c r="I41" s="41">
        <v>0</v>
      </c>
      <c r="J41" s="42" t="s">
        <v>39</v>
      </c>
      <c r="K41" s="43">
        <v>2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52728</v>
      </c>
      <c r="C42" s="89">
        <f>E42+G42</f>
        <v>52728</v>
      </c>
      <c r="D42" s="57" t="s">
        <v>52</v>
      </c>
      <c r="E42" s="58">
        <v>22565</v>
      </c>
      <c r="F42" s="57" t="s">
        <v>44</v>
      </c>
      <c r="G42" s="58">
        <v>30163</v>
      </c>
      <c r="H42" s="59"/>
      <c r="I42" s="10"/>
      <c r="J42" s="169" t="s">
        <v>259</v>
      </c>
      <c r="K42" s="169"/>
      <c r="L42" s="170"/>
    </row>
    <row r="43" spans="2:12" s="3" customFormat="1" ht="21" customHeight="1">
      <c r="B43" s="55" t="s">
        <v>56</v>
      </c>
      <c r="C43" s="91">
        <v>1027</v>
      </c>
      <c r="G43" s="8"/>
      <c r="J43" s="171" t="s">
        <v>178</v>
      </c>
      <c r="K43" s="171"/>
      <c r="L43" s="172"/>
    </row>
    <row r="44" spans="2:12" s="3" customFormat="1" ht="21" customHeight="1" thickBot="1">
      <c r="B44" s="60" t="s">
        <v>57</v>
      </c>
      <c r="C44" s="92">
        <v>377</v>
      </c>
      <c r="D44" s="61"/>
      <c r="E44" s="61"/>
      <c r="F44" s="61"/>
      <c r="G44" s="62"/>
      <c r="H44" s="61"/>
      <c r="I44" s="61"/>
      <c r="J44" s="181" t="s">
        <v>195</v>
      </c>
      <c r="K44" s="181"/>
      <c r="L44" s="182"/>
    </row>
    <row r="45" spans="2:12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67" priority="1" operator="lessThan">
      <formula>0</formula>
    </cfRule>
    <cfRule type="cellIs" dxfId="166" priority="4" operator="greaterThan">
      <formula>0</formula>
    </cfRule>
  </conditionalFormatting>
  <conditionalFormatting sqref="K6:L33">
    <cfRule type="cellIs" dxfId="165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M45"/>
  <sheetViews>
    <sheetView view="pageBreakPreview" zoomScale="70" zoomScaleNormal="70" zoomScaleSheetLayoutView="70" workbookViewId="0">
      <selection activeCell="G11" sqref="G11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3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257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129384</v>
      </c>
      <c r="D6" s="45">
        <f t="shared" ref="D6:F6" si="0">SUM(D7:D8)</f>
        <v>286408</v>
      </c>
      <c r="E6" s="45">
        <f t="shared" si="0"/>
        <v>141003</v>
      </c>
      <c r="F6" s="45">
        <f t="shared" si="0"/>
        <v>145405</v>
      </c>
      <c r="G6" s="72">
        <f>G8</f>
        <v>128894</v>
      </c>
      <c r="H6" s="72">
        <f>H7+H8</f>
        <v>287091</v>
      </c>
      <c r="I6" s="152">
        <f>C6-G6</f>
        <v>490</v>
      </c>
      <c r="J6" s="152"/>
      <c r="K6" s="152">
        <f t="shared" ref="K6:K33" si="1">D6-H6</f>
        <v>-683</v>
      </c>
      <c r="L6" s="152"/>
      <c r="M6" s="101"/>
    </row>
    <row r="7" spans="2:13" s="44" customFormat="1" ht="22.5" customHeight="1">
      <c r="B7" s="52" t="s">
        <v>49</v>
      </c>
      <c r="C7" s="71" t="s">
        <v>54</v>
      </c>
      <c r="D7" s="46">
        <f>SUM(E7:F7)</f>
        <v>3801</v>
      </c>
      <c r="E7" s="79">
        <v>1995</v>
      </c>
      <c r="F7" s="79">
        <v>1806</v>
      </c>
      <c r="G7" s="73" t="s">
        <v>55</v>
      </c>
      <c r="H7" s="74">
        <v>3779</v>
      </c>
      <c r="I7" s="153" t="s">
        <v>54</v>
      </c>
      <c r="J7" s="154"/>
      <c r="K7" s="154">
        <f t="shared" si="1"/>
        <v>22</v>
      </c>
      <c r="L7" s="154"/>
    </row>
    <row r="8" spans="2:13" s="44" customFormat="1" ht="22.5" customHeight="1">
      <c r="B8" s="53" t="s">
        <v>9</v>
      </c>
      <c r="C8" s="48">
        <f>SUM(C9:C33)</f>
        <v>129384</v>
      </c>
      <c r="D8" s="49">
        <f t="shared" ref="D8:F8" si="2">SUM(D9:D33)</f>
        <v>282607</v>
      </c>
      <c r="E8" s="49">
        <f>SUM(E9:E33)</f>
        <v>139008</v>
      </c>
      <c r="F8" s="49">
        <f t="shared" si="2"/>
        <v>143599</v>
      </c>
      <c r="G8" s="75">
        <f>SUM(G9:G33)</f>
        <v>128894</v>
      </c>
      <c r="H8" s="75">
        <f>SUM(H9:H33)</f>
        <v>283312</v>
      </c>
      <c r="I8" s="179">
        <f t="shared" ref="I8:I33" si="3">C8-G8</f>
        <v>490</v>
      </c>
      <c r="J8" s="179"/>
      <c r="K8" s="180">
        <f t="shared" si="1"/>
        <v>-705</v>
      </c>
      <c r="L8" s="180"/>
    </row>
    <row r="9" spans="2:13" s="44" customFormat="1" ht="22.5" customHeight="1">
      <c r="B9" s="54" t="s">
        <v>10</v>
      </c>
      <c r="C9" s="100">
        <v>3640</v>
      </c>
      <c r="D9" s="50">
        <f>E9+F9</f>
        <v>7597</v>
      </c>
      <c r="E9" s="100">
        <v>3817</v>
      </c>
      <c r="F9" s="100">
        <v>3780</v>
      </c>
      <c r="G9" s="100">
        <v>3638</v>
      </c>
      <c r="H9" s="76">
        <v>7607</v>
      </c>
      <c r="I9" s="155">
        <f t="shared" si="3"/>
        <v>2</v>
      </c>
      <c r="J9" s="155"/>
      <c r="K9" s="155">
        <f t="shared" si="1"/>
        <v>-10</v>
      </c>
      <c r="L9" s="155"/>
    </row>
    <row r="10" spans="2:13" s="44" customFormat="1" ht="22.5" customHeight="1">
      <c r="B10" s="54" t="s">
        <v>33</v>
      </c>
      <c r="C10" s="100">
        <v>7960</v>
      </c>
      <c r="D10" s="50">
        <f t="shared" ref="D10:D33" si="4">E10+F10</f>
        <v>19638</v>
      </c>
      <c r="E10" s="100">
        <v>9705</v>
      </c>
      <c r="F10" s="100">
        <v>9933</v>
      </c>
      <c r="G10" s="100">
        <v>7948</v>
      </c>
      <c r="H10" s="76">
        <v>19639</v>
      </c>
      <c r="I10" s="155">
        <f t="shared" si="3"/>
        <v>12</v>
      </c>
      <c r="J10" s="155"/>
      <c r="K10" s="155">
        <f t="shared" si="1"/>
        <v>-1</v>
      </c>
      <c r="L10" s="155"/>
    </row>
    <row r="11" spans="2:13" s="44" customFormat="1" ht="22.5" customHeight="1">
      <c r="B11" s="54" t="s">
        <v>11</v>
      </c>
      <c r="C11" s="99">
        <v>798</v>
      </c>
      <c r="D11" s="50">
        <f t="shared" si="4"/>
        <v>1450</v>
      </c>
      <c r="E11" s="99">
        <v>789</v>
      </c>
      <c r="F11" s="99">
        <v>661</v>
      </c>
      <c r="G11" s="99">
        <v>781</v>
      </c>
      <c r="H11" s="76">
        <v>1443</v>
      </c>
      <c r="I11" s="155">
        <f t="shared" si="3"/>
        <v>17</v>
      </c>
      <c r="J11" s="155"/>
      <c r="K11" s="155">
        <f t="shared" si="1"/>
        <v>7</v>
      </c>
      <c r="L11" s="155"/>
    </row>
    <row r="12" spans="2:13" s="44" customFormat="1" ht="22.5" customHeight="1">
      <c r="B12" s="54" t="s">
        <v>12</v>
      </c>
      <c r="C12" s="100">
        <v>1186</v>
      </c>
      <c r="D12" s="50">
        <f t="shared" si="4"/>
        <v>2565</v>
      </c>
      <c r="E12" s="100">
        <v>1330</v>
      </c>
      <c r="F12" s="100">
        <v>1235</v>
      </c>
      <c r="G12" s="100">
        <v>1183</v>
      </c>
      <c r="H12" s="76">
        <v>2575</v>
      </c>
      <c r="I12" s="155">
        <f t="shared" si="3"/>
        <v>3</v>
      </c>
      <c r="J12" s="155"/>
      <c r="K12" s="155">
        <f t="shared" si="1"/>
        <v>-10</v>
      </c>
      <c r="L12" s="155"/>
    </row>
    <row r="13" spans="2:13" s="44" customFormat="1" ht="22.5" customHeight="1">
      <c r="B13" s="54" t="s">
        <v>13</v>
      </c>
      <c r="C13" s="100">
        <v>7740</v>
      </c>
      <c r="D13" s="50">
        <f t="shared" si="4"/>
        <v>17177</v>
      </c>
      <c r="E13" s="100">
        <v>8584</v>
      </c>
      <c r="F13" s="100">
        <v>8593</v>
      </c>
      <c r="G13" s="100">
        <v>7737</v>
      </c>
      <c r="H13" s="76">
        <v>17257</v>
      </c>
      <c r="I13" s="155">
        <f t="shared" si="3"/>
        <v>3</v>
      </c>
      <c r="J13" s="155"/>
      <c r="K13" s="155">
        <f t="shared" si="1"/>
        <v>-80</v>
      </c>
      <c r="L13" s="155"/>
    </row>
    <row r="14" spans="2:13" s="44" customFormat="1" ht="22.5" customHeight="1">
      <c r="B14" s="54" t="s">
        <v>32</v>
      </c>
      <c r="C14" s="99">
        <v>657</v>
      </c>
      <c r="D14" s="50">
        <f t="shared" si="4"/>
        <v>1074</v>
      </c>
      <c r="E14" s="99">
        <v>580</v>
      </c>
      <c r="F14" s="99">
        <v>494</v>
      </c>
      <c r="G14" s="99">
        <v>660</v>
      </c>
      <c r="H14" s="76">
        <v>1076</v>
      </c>
      <c r="I14" s="155">
        <f t="shared" si="3"/>
        <v>-3</v>
      </c>
      <c r="J14" s="155"/>
      <c r="K14" s="155">
        <f t="shared" si="1"/>
        <v>-2</v>
      </c>
      <c r="L14" s="155"/>
    </row>
    <row r="15" spans="2:13" s="44" customFormat="1" ht="22.5" customHeight="1">
      <c r="B15" s="54" t="s">
        <v>14</v>
      </c>
      <c r="C15" s="100">
        <v>1975</v>
      </c>
      <c r="D15" s="50">
        <f t="shared" si="4"/>
        <v>3435</v>
      </c>
      <c r="E15" s="100">
        <v>1811</v>
      </c>
      <c r="F15" s="100">
        <v>1624</v>
      </c>
      <c r="G15" s="100">
        <v>1972</v>
      </c>
      <c r="H15" s="76">
        <v>3431</v>
      </c>
      <c r="I15" s="155">
        <f t="shared" si="3"/>
        <v>3</v>
      </c>
      <c r="J15" s="155"/>
      <c r="K15" s="155">
        <f t="shared" si="1"/>
        <v>4</v>
      </c>
      <c r="L15" s="155"/>
    </row>
    <row r="16" spans="2:13" s="44" customFormat="1" ht="22.5" customHeight="1">
      <c r="B16" s="54" t="s">
        <v>34</v>
      </c>
      <c r="C16" s="100">
        <v>1970</v>
      </c>
      <c r="D16" s="50">
        <f t="shared" si="4"/>
        <v>3775</v>
      </c>
      <c r="E16" s="100">
        <v>1943</v>
      </c>
      <c r="F16" s="100">
        <v>1832</v>
      </c>
      <c r="G16" s="100">
        <v>1970</v>
      </c>
      <c r="H16" s="76">
        <v>3764</v>
      </c>
      <c r="I16" s="155">
        <f t="shared" si="3"/>
        <v>0</v>
      </c>
      <c r="J16" s="155"/>
      <c r="K16" s="155">
        <f t="shared" si="1"/>
        <v>11</v>
      </c>
      <c r="L16" s="155"/>
    </row>
    <row r="17" spans="2:12" s="44" customFormat="1" ht="22.5" customHeight="1">
      <c r="B17" s="54" t="s">
        <v>15</v>
      </c>
      <c r="C17" s="100">
        <v>1465</v>
      </c>
      <c r="D17" s="50">
        <f t="shared" si="4"/>
        <v>2513</v>
      </c>
      <c r="E17" s="100">
        <v>1247</v>
      </c>
      <c r="F17" s="100">
        <v>1266</v>
      </c>
      <c r="G17" s="100">
        <v>1461</v>
      </c>
      <c r="H17" s="76">
        <v>2513</v>
      </c>
      <c r="I17" s="155">
        <f t="shared" si="3"/>
        <v>4</v>
      </c>
      <c r="J17" s="155"/>
      <c r="K17" s="155">
        <f t="shared" si="1"/>
        <v>0</v>
      </c>
      <c r="L17" s="155"/>
    </row>
    <row r="18" spans="2:12" s="44" customFormat="1" ht="22.5" customHeight="1">
      <c r="B18" s="54" t="s">
        <v>16</v>
      </c>
      <c r="C18" s="99">
        <v>614</v>
      </c>
      <c r="D18" s="50">
        <f t="shared" si="4"/>
        <v>951</v>
      </c>
      <c r="E18" s="99">
        <v>521</v>
      </c>
      <c r="F18" s="99">
        <v>430</v>
      </c>
      <c r="G18" s="99">
        <v>613</v>
      </c>
      <c r="H18" s="76">
        <v>950</v>
      </c>
      <c r="I18" s="155">
        <f t="shared" si="3"/>
        <v>1</v>
      </c>
      <c r="J18" s="155"/>
      <c r="K18" s="155">
        <f t="shared" si="1"/>
        <v>1</v>
      </c>
      <c r="L18" s="155"/>
    </row>
    <row r="19" spans="2:12" s="44" customFormat="1" ht="22.5" customHeight="1">
      <c r="B19" s="54" t="s">
        <v>17</v>
      </c>
      <c r="C19" s="100">
        <v>4211</v>
      </c>
      <c r="D19" s="50">
        <f t="shared" si="4"/>
        <v>9357</v>
      </c>
      <c r="E19" s="100">
        <v>4583</v>
      </c>
      <c r="F19" s="100">
        <v>4774</v>
      </c>
      <c r="G19" s="100">
        <v>4226</v>
      </c>
      <c r="H19" s="76">
        <v>9397</v>
      </c>
      <c r="I19" s="155">
        <f t="shared" si="3"/>
        <v>-15</v>
      </c>
      <c r="J19" s="155"/>
      <c r="K19" s="155">
        <f t="shared" si="1"/>
        <v>-40</v>
      </c>
      <c r="L19" s="155"/>
    </row>
    <row r="20" spans="2:12" s="44" customFormat="1" ht="22.5" customHeight="1">
      <c r="B20" s="54" t="s">
        <v>35</v>
      </c>
      <c r="C20" s="100">
        <v>2268</v>
      </c>
      <c r="D20" s="50">
        <f t="shared" si="4"/>
        <v>3522</v>
      </c>
      <c r="E20" s="100">
        <v>1822</v>
      </c>
      <c r="F20" s="100">
        <v>1700</v>
      </c>
      <c r="G20" s="100">
        <v>2284</v>
      </c>
      <c r="H20" s="76">
        <v>3540</v>
      </c>
      <c r="I20" s="155">
        <f t="shared" si="3"/>
        <v>-16</v>
      </c>
      <c r="J20" s="155"/>
      <c r="K20" s="155">
        <f t="shared" si="1"/>
        <v>-18</v>
      </c>
      <c r="L20" s="155"/>
    </row>
    <row r="21" spans="2:12" s="44" customFormat="1" ht="22.5" customHeight="1">
      <c r="B21" s="54" t="s">
        <v>18</v>
      </c>
      <c r="C21" s="100">
        <v>1611</v>
      </c>
      <c r="D21" s="50">
        <f t="shared" si="4"/>
        <v>1519</v>
      </c>
      <c r="E21" s="100">
        <v>125</v>
      </c>
      <c r="F21" s="100">
        <v>1394</v>
      </c>
      <c r="G21" s="100">
        <v>1614</v>
      </c>
      <c r="H21" s="76">
        <v>2729</v>
      </c>
      <c r="I21" s="155">
        <f t="shared" si="3"/>
        <v>-3</v>
      </c>
      <c r="J21" s="155"/>
      <c r="K21" s="155">
        <f t="shared" si="1"/>
        <v>-1210</v>
      </c>
      <c r="L21" s="155"/>
    </row>
    <row r="22" spans="2:12" s="44" customFormat="1" ht="22.5" customHeight="1">
      <c r="B22" s="54" t="s">
        <v>19</v>
      </c>
      <c r="C22" s="100">
        <v>1556</v>
      </c>
      <c r="D22" s="50">
        <f t="shared" si="4"/>
        <v>3162</v>
      </c>
      <c r="E22" s="100">
        <v>1511</v>
      </c>
      <c r="F22" s="100">
        <v>1651</v>
      </c>
      <c r="G22" s="100">
        <v>1378</v>
      </c>
      <c r="H22" s="76">
        <v>2723</v>
      </c>
      <c r="I22" s="155">
        <f t="shared" si="3"/>
        <v>178</v>
      </c>
      <c r="J22" s="155"/>
      <c r="K22" s="155">
        <f t="shared" si="1"/>
        <v>439</v>
      </c>
      <c r="L22" s="155"/>
    </row>
    <row r="23" spans="2:12" s="44" customFormat="1" ht="22.5" customHeight="1">
      <c r="B23" s="54" t="s">
        <v>20</v>
      </c>
      <c r="C23" s="100">
        <v>4084</v>
      </c>
      <c r="D23" s="50">
        <f t="shared" si="4"/>
        <v>8507</v>
      </c>
      <c r="E23" s="100">
        <v>4297</v>
      </c>
      <c r="F23" s="100">
        <v>4210</v>
      </c>
      <c r="G23" s="100">
        <v>4093</v>
      </c>
      <c r="H23" s="76">
        <v>8564</v>
      </c>
      <c r="I23" s="155">
        <f t="shared" si="3"/>
        <v>-9</v>
      </c>
      <c r="J23" s="155"/>
      <c r="K23" s="155">
        <f t="shared" si="1"/>
        <v>-57</v>
      </c>
      <c r="L23" s="155"/>
    </row>
    <row r="24" spans="2:12" s="44" customFormat="1" ht="22.5" customHeight="1">
      <c r="B24" s="54" t="s">
        <v>21</v>
      </c>
      <c r="C24" s="100">
        <v>6197</v>
      </c>
      <c r="D24" s="50">
        <f t="shared" si="4"/>
        <v>11591</v>
      </c>
      <c r="E24" s="100">
        <v>5778</v>
      </c>
      <c r="F24" s="100">
        <v>5813</v>
      </c>
      <c r="G24" s="100">
        <v>6189</v>
      </c>
      <c r="H24" s="76">
        <v>11631</v>
      </c>
      <c r="I24" s="155">
        <f t="shared" si="3"/>
        <v>8</v>
      </c>
      <c r="J24" s="155"/>
      <c r="K24" s="155">
        <f t="shared" si="1"/>
        <v>-40</v>
      </c>
      <c r="L24" s="155"/>
    </row>
    <row r="25" spans="2:12" s="44" customFormat="1" ht="22.5" customHeight="1">
      <c r="B25" s="54" t="s">
        <v>22</v>
      </c>
      <c r="C25" s="100">
        <v>6337</v>
      </c>
      <c r="D25" s="50">
        <f t="shared" si="4"/>
        <v>14607</v>
      </c>
      <c r="E25" s="100">
        <v>6928</v>
      </c>
      <c r="F25" s="100">
        <v>7679</v>
      </c>
      <c r="G25" s="100">
        <v>6336</v>
      </c>
      <c r="H25" s="76">
        <v>14688</v>
      </c>
      <c r="I25" s="155">
        <f t="shared" si="3"/>
        <v>1</v>
      </c>
      <c r="J25" s="155"/>
      <c r="K25" s="155">
        <f t="shared" si="1"/>
        <v>-81</v>
      </c>
      <c r="L25" s="155"/>
    </row>
    <row r="26" spans="2:12" s="44" customFormat="1" ht="22.5" customHeight="1">
      <c r="B26" s="54" t="s">
        <v>23</v>
      </c>
      <c r="C26" s="100">
        <v>9081</v>
      </c>
      <c r="D26" s="50">
        <f t="shared" si="4"/>
        <v>20900</v>
      </c>
      <c r="E26" s="100">
        <v>9973</v>
      </c>
      <c r="F26" s="100">
        <v>10927</v>
      </c>
      <c r="G26" s="100">
        <v>9106</v>
      </c>
      <c r="H26" s="76">
        <v>21015</v>
      </c>
      <c r="I26" s="155">
        <f t="shared" si="3"/>
        <v>-25</v>
      </c>
      <c r="J26" s="155"/>
      <c r="K26" s="155">
        <f t="shared" si="1"/>
        <v>-115</v>
      </c>
      <c r="L26" s="155"/>
    </row>
    <row r="27" spans="2:12" s="44" customFormat="1" ht="22.5" customHeight="1">
      <c r="B27" s="54" t="s">
        <v>24</v>
      </c>
      <c r="C27" s="100">
        <v>1957</v>
      </c>
      <c r="D27" s="50">
        <f t="shared" si="4"/>
        <v>4422</v>
      </c>
      <c r="E27" s="100">
        <v>2208</v>
      </c>
      <c r="F27" s="100">
        <v>2214</v>
      </c>
      <c r="G27" s="100">
        <v>1961</v>
      </c>
      <c r="H27" s="76">
        <v>4440</v>
      </c>
      <c r="I27" s="155">
        <f t="shared" si="3"/>
        <v>-4</v>
      </c>
      <c r="J27" s="155"/>
      <c r="K27" s="155">
        <f t="shared" si="1"/>
        <v>-18</v>
      </c>
      <c r="L27" s="155"/>
    </row>
    <row r="28" spans="2:12" s="44" customFormat="1" ht="22.5" customHeight="1">
      <c r="B28" s="54" t="s">
        <v>25</v>
      </c>
      <c r="C28" s="100">
        <v>7600</v>
      </c>
      <c r="D28" s="50">
        <f t="shared" si="4"/>
        <v>11986</v>
      </c>
      <c r="E28" s="100">
        <v>6342</v>
      </c>
      <c r="F28" s="100">
        <v>5644</v>
      </c>
      <c r="G28" s="100">
        <v>7617</v>
      </c>
      <c r="H28" s="76">
        <v>12049</v>
      </c>
      <c r="I28" s="155">
        <f t="shared" si="3"/>
        <v>-17</v>
      </c>
      <c r="J28" s="155"/>
      <c r="K28" s="155">
        <f t="shared" si="1"/>
        <v>-63</v>
      </c>
      <c r="L28" s="155"/>
    </row>
    <row r="29" spans="2:12" s="44" customFormat="1" ht="22.5" customHeight="1">
      <c r="B29" s="54" t="s">
        <v>26</v>
      </c>
      <c r="C29" s="100">
        <v>2634</v>
      </c>
      <c r="D29" s="50">
        <f t="shared" si="4"/>
        <v>4353</v>
      </c>
      <c r="E29" s="100">
        <v>2210</v>
      </c>
      <c r="F29" s="100">
        <v>2143</v>
      </c>
      <c r="G29" s="100">
        <v>2636</v>
      </c>
      <c r="H29" s="76">
        <v>4388</v>
      </c>
      <c r="I29" s="155">
        <f t="shared" si="3"/>
        <v>-2</v>
      </c>
      <c r="J29" s="155"/>
      <c r="K29" s="155">
        <f t="shared" si="1"/>
        <v>-35</v>
      </c>
      <c r="L29" s="155"/>
    </row>
    <row r="30" spans="2:12" s="44" customFormat="1" ht="22.5" customHeight="1">
      <c r="B30" s="54" t="s">
        <v>27</v>
      </c>
      <c r="C30" s="100">
        <v>14938</v>
      </c>
      <c r="D30" s="50">
        <f t="shared" si="4"/>
        <v>34667</v>
      </c>
      <c r="E30" s="100">
        <v>17014</v>
      </c>
      <c r="F30" s="100">
        <v>17653</v>
      </c>
      <c r="G30" s="100">
        <v>14980</v>
      </c>
      <c r="H30" s="76">
        <v>34845</v>
      </c>
      <c r="I30" s="155">
        <f t="shared" si="3"/>
        <v>-42</v>
      </c>
      <c r="J30" s="155"/>
      <c r="K30" s="155">
        <f t="shared" si="1"/>
        <v>-178</v>
      </c>
      <c r="L30" s="155"/>
    </row>
    <row r="31" spans="2:12" s="44" customFormat="1" ht="22.5" customHeight="1">
      <c r="B31" s="54" t="s">
        <v>28</v>
      </c>
      <c r="C31" s="100">
        <v>19783</v>
      </c>
      <c r="D31" s="50">
        <f t="shared" si="4"/>
        <v>48889</v>
      </c>
      <c r="E31" s="100">
        <v>23589</v>
      </c>
      <c r="F31" s="100">
        <v>25300</v>
      </c>
      <c r="G31" s="100">
        <v>19848</v>
      </c>
      <c r="H31" s="76">
        <v>49228</v>
      </c>
      <c r="I31" s="162">
        <f t="shared" si="3"/>
        <v>-65</v>
      </c>
      <c r="J31" s="162"/>
      <c r="K31" s="155">
        <f t="shared" si="1"/>
        <v>-339</v>
      </c>
      <c r="L31" s="155"/>
    </row>
    <row r="32" spans="2:12" s="44" customFormat="1" ht="22.5" customHeight="1">
      <c r="B32" s="54" t="s">
        <v>29</v>
      </c>
      <c r="C32" s="100">
        <v>9473</v>
      </c>
      <c r="D32" s="50">
        <f t="shared" si="4"/>
        <v>22035</v>
      </c>
      <c r="E32" s="100">
        <v>10788</v>
      </c>
      <c r="F32" s="100">
        <v>11247</v>
      </c>
      <c r="G32" s="100">
        <v>9006</v>
      </c>
      <c r="H32" s="76">
        <v>20831</v>
      </c>
      <c r="I32" s="155">
        <f t="shared" si="3"/>
        <v>467</v>
      </c>
      <c r="J32" s="155"/>
      <c r="K32" s="155">
        <f t="shared" si="1"/>
        <v>1204</v>
      </c>
      <c r="L32" s="155"/>
    </row>
    <row r="33" spans="2:12" s="44" customFormat="1" ht="22.5" customHeight="1">
      <c r="B33" s="54" t="s">
        <v>30</v>
      </c>
      <c r="C33" s="100">
        <v>9649</v>
      </c>
      <c r="D33" s="50">
        <f t="shared" si="4"/>
        <v>22915</v>
      </c>
      <c r="E33" s="100">
        <v>11513</v>
      </c>
      <c r="F33" s="100">
        <v>11402</v>
      </c>
      <c r="G33" s="100">
        <v>9657</v>
      </c>
      <c r="H33" s="76">
        <v>22989</v>
      </c>
      <c r="I33" s="155">
        <f t="shared" si="3"/>
        <v>-8</v>
      </c>
      <c r="J33" s="155"/>
      <c r="K33" s="155">
        <f t="shared" si="1"/>
        <v>-74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1547</v>
      </c>
      <c r="C38" s="16"/>
      <c r="D38" s="17" t="s">
        <v>36</v>
      </c>
      <c r="E38" s="17">
        <v>471</v>
      </c>
      <c r="F38" s="18" t="s">
        <v>37</v>
      </c>
      <c r="G38" s="17">
        <v>1076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544</v>
      </c>
    </row>
    <row r="39" spans="2:12" s="3" customFormat="1" ht="30" customHeight="1">
      <c r="B39" s="23" t="str">
        <f>"◎ 관외전출 : "&amp;E39+G39</f>
        <v>◎ 관외전출 : 1003</v>
      </c>
      <c r="C39" s="24"/>
      <c r="D39" s="25" t="s">
        <v>36</v>
      </c>
      <c r="E39" s="25">
        <v>262</v>
      </c>
      <c r="F39" s="26" t="s">
        <v>37</v>
      </c>
      <c r="G39" s="25">
        <v>741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130</v>
      </c>
      <c r="C40" s="31"/>
      <c r="D40" s="32" t="s">
        <v>41</v>
      </c>
      <c r="E40" s="32">
        <v>125</v>
      </c>
      <c r="F40" s="33" t="s">
        <v>45</v>
      </c>
      <c r="G40" s="32">
        <v>5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53</v>
      </c>
    </row>
    <row r="41" spans="2:12" s="3" customFormat="1" ht="30" customHeight="1" thickBot="1">
      <c r="B41" s="37" t="str">
        <f>"◎ 사망,말소,국외,기타 : "&amp;E41+G41+I41+K41</f>
        <v>◎ 사망,말소,국외,기타 : 183</v>
      </c>
      <c r="C41" s="38"/>
      <c r="D41" s="39" t="s">
        <v>42</v>
      </c>
      <c r="E41" s="39">
        <v>182</v>
      </c>
      <c r="F41" s="40" t="s">
        <v>43</v>
      </c>
      <c r="G41" s="39">
        <v>1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52537</v>
      </c>
      <c r="C42" s="89">
        <f>E42+G42</f>
        <v>52537</v>
      </c>
      <c r="D42" s="57" t="s">
        <v>52</v>
      </c>
      <c r="E42" s="58">
        <v>22504</v>
      </c>
      <c r="F42" s="57" t="s">
        <v>44</v>
      </c>
      <c r="G42" s="58">
        <v>30033</v>
      </c>
      <c r="H42" s="59"/>
      <c r="I42" s="10"/>
      <c r="J42" s="169" t="s">
        <v>255</v>
      </c>
      <c r="K42" s="169"/>
      <c r="L42" s="170"/>
    </row>
    <row r="43" spans="2:12" s="3" customFormat="1" ht="21" customHeight="1">
      <c r="B43" s="55" t="s">
        <v>56</v>
      </c>
      <c r="C43" s="91">
        <v>1035</v>
      </c>
      <c r="G43" s="8"/>
      <c r="J43" s="171" t="s">
        <v>256</v>
      </c>
      <c r="K43" s="171"/>
      <c r="L43" s="172"/>
    </row>
    <row r="44" spans="2:12" s="3" customFormat="1" ht="21" customHeight="1" thickBot="1">
      <c r="B44" s="60" t="s">
        <v>57</v>
      </c>
      <c r="C44" s="92">
        <v>378</v>
      </c>
      <c r="D44" s="61"/>
      <c r="E44" s="61"/>
      <c r="F44" s="61"/>
      <c r="G44" s="62"/>
      <c r="H44" s="61"/>
      <c r="I44" s="61"/>
      <c r="J44" s="175" t="s">
        <v>168</v>
      </c>
      <c r="K44" s="175"/>
      <c r="L44" s="176"/>
    </row>
    <row r="45" spans="2:12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64" priority="1" operator="lessThan">
      <formula>0</formula>
    </cfRule>
    <cfRule type="cellIs" dxfId="163" priority="4" operator="greaterThan">
      <formula>0</formula>
    </cfRule>
  </conditionalFormatting>
  <conditionalFormatting sqref="K6:L33">
    <cfRule type="cellIs" dxfId="162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M45"/>
  <sheetViews>
    <sheetView view="pageBreakPreview" zoomScale="70" zoomScaleNormal="70" zoomScaleSheetLayoutView="70" workbookViewId="0">
      <selection activeCell="D8" sqref="D8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3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253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45">
        <f>SUM(C7:C8)</f>
        <v>128894</v>
      </c>
      <c r="D6" s="45">
        <f t="shared" ref="D6:F6" si="0">SUM(D7:D8)</f>
        <v>287091</v>
      </c>
      <c r="E6" s="45">
        <f t="shared" si="0"/>
        <v>141891</v>
      </c>
      <c r="F6" s="45">
        <f t="shared" si="0"/>
        <v>145200</v>
      </c>
      <c r="G6" s="72">
        <f>G8</f>
        <v>128183</v>
      </c>
      <c r="H6" s="72">
        <f>H7+H8</f>
        <v>286302</v>
      </c>
      <c r="I6" s="152">
        <f>C6-G6</f>
        <v>711</v>
      </c>
      <c r="J6" s="152"/>
      <c r="K6" s="152">
        <f t="shared" ref="K6:K33" si="1">D6-H6</f>
        <v>789</v>
      </c>
      <c r="L6" s="152"/>
      <c r="M6" s="101"/>
    </row>
    <row r="7" spans="2:13" s="44" customFormat="1" ht="22.5" customHeight="1">
      <c r="B7" s="52" t="s">
        <v>49</v>
      </c>
      <c r="C7" s="71" t="s">
        <v>54</v>
      </c>
      <c r="D7" s="46">
        <f>SUM(E7:F7)</f>
        <v>3779</v>
      </c>
      <c r="E7" s="79">
        <v>1971</v>
      </c>
      <c r="F7" s="79">
        <v>1808</v>
      </c>
      <c r="G7" s="73" t="s">
        <v>55</v>
      </c>
      <c r="H7" s="74">
        <v>3588</v>
      </c>
      <c r="I7" s="153" t="s">
        <v>54</v>
      </c>
      <c r="J7" s="154"/>
      <c r="K7" s="154">
        <f t="shared" si="1"/>
        <v>191</v>
      </c>
      <c r="L7" s="154"/>
    </row>
    <row r="8" spans="2:13" s="44" customFormat="1" ht="22.5" customHeight="1">
      <c r="B8" s="53" t="s">
        <v>9</v>
      </c>
      <c r="C8" s="48">
        <f>SUM(C9:C33)</f>
        <v>128894</v>
      </c>
      <c r="D8" s="49">
        <f t="shared" ref="D8:F8" si="2">SUM(D9:D33)</f>
        <v>283312</v>
      </c>
      <c r="E8" s="49">
        <f>SUM(E9:E33)</f>
        <v>139920</v>
      </c>
      <c r="F8" s="49">
        <f t="shared" si="2"/>
        <v>143392</v>
      </c>
      <c r="G8" s="75">
        <f>SUM(G9:G33)</f>
        <v>128183</v>
      </c>
      <c r="H8" s="75">
        <f>SUM(H9:H33)</f>
        <v>282714</v>
      </c>
      <c r="I8" s="179">
        <f t="shared" ref="I8:I33" si="3">C8-G8</f>
        <v>711</v>
      </c>
      <c r="J8" s="179"/>
      <c r="K8" s="180">
        <f t="shared" si="1"/>
        <v>598</v>
      </c>
      <c r="L8" s="180"/>
    </row>
    <row r="9" spans="2:13" s="44" customFormat="1" ht="22.5" customHeight="1">
      <c r="B9" s="54" t="s">
        <v>10</v>
      </c>
      <c r="C9" s="100">
        <v>3638</v>
      </c>
      <c r="D9" s="50">
        <f>E9+F9</f>
        <v>7607</v>
      </c>
      <c r="E9" s="100">
        <v>3816</v>
      </c>
      <c r="F9" s="100">
        <v>3791</v>
      </c>
      <c r="G9" s="76">
        <v>3627</v>
      </c>
      <c r="H9" s="76">
        <v>7589</v>
      </c>
      <c r="I9" s="155">
        <f t="shared" si="3"/>
        <v>11</v>
      </c>
      <c r="J9" s="155"/>
      <c r="K9" s="155">
        <f t="shared" si="1"/>
        <v>18</v>
      </c>
      <c r="L9" s="155"/>
    </row>
    <row r="10" spans="2:13" s="44" customFormat="1" ht="22.5" customHeight="1">
      <c r="B10" s="54" t="s">
        <v>33</v>
      </c>
      <c r="C10" s="100">
        <v>7948</v>
      </c>
      <c r="D10" s="50">
        <f t="shared" ref="D10:D33" si="4">E10+F10</f>
        <v>19639</v>
      </c>
      <c r="E10" s="100">
        <v>9711</v>
      </c>
      <c r="F10" s="100">
        <v>9928</v>
      </c>
      <c r="G10" s="76">
        <v>7980</v>
      </c>
      <c r="H10" s="76">
        <v>19756</v>
      </c>
      <c r="I10" s="155">
        <f t="shared" si="3"/>
        <v>-32</v>
      </c>
      <c r="J10" s="155"/>
      <c r="K10" s="155">
        <f t="shared" si="1"/>
        <v>-117</v>
      </c>
      <c r="L10" s="155"/>
    </row>
    <row r="11" spans="2:13" s="44" customFormat="1" ht="22.5" customHeight="1">
      <c r="B11" s="54" t="s">
        <v>11</v>
      </c>
      <c r="C11" s="99">
        <v>781</v>
      </c>
      <c r="D11" s="50">
        <f t="shared" si="4"/>
        <v>1443</v>
      </c>
      <c r="E11" s="99">
        <v>785</v>
      </c>
      <c r="F11" s="99">
        <v>658</v>
      </c>
      <c r="G11" s="76">
        <v>780</v>
      </c>
      <c r="H11" s="76">
        <v>1445</v>
      </c>
      <c r="I11" s="155">
        <f t="shared" si="3"/>
        <v>1</v>
      </c>
      <c r="J11" s="155"/>
      <c r="K11" s="155">
        <f t="shared" si="1"/>
        <v>-2</v>
      </c>
      <c r="L11" s="155"/>
    </row>
    <row r="12" spans="2:13" s="44" customFormat="1" ht="22.5" customHeight="1">
      <c r="B12" s="54" t="s">
        <v>12</v>
      </c>
      <c r="C12" s="100">
        <v>1183</v>
      </c>
      <c r="D12" s="50">
        <f t="shared" si="4"/>
        <v>2575</v>
      </c>
      <c r="E12" s="100">
        <v>1335</v>
      </c>
      <c r="F12" s="100">
        <v>1240</v>
      </c>
      <c r="G12" s="76">
        <v>1181</v>
      </c>
      <c r="H12" s="76">
        <v>2574</v>
      </c>
      <c r="I12" s="155">
        <f t="shared" si="3"/>
        <v>2</v>
      </c>
      <c r="J12" s="155"/>
      <c r="K12" s="155">
        <f t="shared" si="1"/>
        <v>1</v>
      </c>
      <c r="L12" s="155"/>
    </row>
    <row r="13" spans="2:13" s="44" customFormat="1" ht="22.5" customHeight="1">
      <c r="B13" s="54" t="s">
        <v>13</v>
      </c>
      <c r="C13" s="100">
        <v>7737</v>
      </c>
      <c r="D13" s="50">
        <f t="shared" si="4"/>
        <v>17257</v>
      </c>
      <c r="E13" s="100">
        <v>8613</v>
      </c>
      <c r="F13" s="100">
        <v>8644</v>
      </c>
      <c r="G13" s="76">
        <v>7768</v>
      </c>
      <c r="H13" s="76">
        <v>17391</v>
      </c>
      <c r="I13" s="155">
        <f t="shared" si="3"/>
        <v>-31</v>
      </c>
      <c r="J13" s="155"/>
      <c r="K13" s="155">
        <f t="shared" si="1"/>
        <v>-134</v>
      </c>
      <c r="L13" s="155"/>
    </row>
    <row r="14" spans="2:13" s="44" customFormat="1" ht="22.5" customHeight="1">
      <c r="B14" s="54" t="s">
        <v>32</v>
      </c>
      <c r="C14" s="99">
        <v>660</v>
      </c>
      <c r="D14" s="50">
        <f t="shared" si="4"/>
        <v>1076</v>
      </c>
      <c r="E14" s="99">
        <v>584</v>
      </c>
      <c r="F14" s="99">
        <v>492</v>
      </c>
      <c r="G14" s="76">
        <v>658</v>
      </c>
      <c r="H14" s="76">
        <v>1077</v>
      </c>
      <c r="I14" s="155">
        <f t="shared" si="3"/>
        <v>2</v>
      </c>
      <c r="J14" s="155"/>
      <c r="K14" s="155">
        <f t="shared" si="1"/>
        <v>-1</v>
      </c>
      <c r="L14" s="155"/>
    </row>
    <row r="15" spans="2:13" s="44" customFormat="1" ht="22.5" customHeight="1">
      <c r="B15" s="54" t="s">
        <v>14</v>
      </c>
      <c r="C15" s="100">
        <v>1972</v>
      </c>
      <c r="D15" s="50">
        <f t="shared" si="4"/>
        <v>3431</v>
      </c>
      <c r="E15" s="100">
        <v>1802</v>
      </c>
      <c r="F15" s="100">
        <v>1629</v>
      </c>
      <c r="G15" s="76">
        <v>1962</v>
      </c>
      <c r="H15" s="76">
        <v>3423</v>
      </c>
      <c r="I15" s="155">
        <f t="shared" si="3"/>
        <v>10</v>
      </c>
      <c r="J15" s="155"/>
      <c r="K15" s="155">
        <f t="shared" si="1"/>
        <v>8</v>
      </c>
      <c r="L15" s="155"/>
    </row>
    <row r="16" spans="2:13" s="44" customFormat="1" ht="22.5" customHeight="1">
      <c r="B16" s="54" t="s">
        <v>34</v>
      </c>
      <c r="C16" s="100">
        <v>1970</v>
      </c>
      <c r="D16" s="50">
        <f t="shared" si="4"/>
        <v>3764</v>
      </c>
      <c r="E16" s="100">
        <v>1936</v>
      </c>
      <c r="F16" s="100">
        <v>1828</v>
      </c>
      <c r="G16" s="76">
        <v>1968</v>
      </c>
      <c r="H16" s="76">
        <v>3766</v>
      </c>
      <c r="I16" s="155">
        <f t="shared" si="3"/>
        <v>2</v>
      </c>
      <c r="J16" s="155"/>
      <c r="K16" s="155">
        <f t="shared" si="1"/>
        <v>-2</v>
      </c>
      <c r="L16" s="155"/>
    </row>
    <row r="17" spans="2:12" s="44" customFormat="1" ht="22.5" customHeight="1">
      <c r="B17" s="54" t="s">
        <v>15</v>
      </c>
      <c r="C17" s="100">
        <v>1461</v>
      </c>
      <c r="D17" s="50">
        <f t="shared" si="4"/>
        <v>2513</v>
      </c>
      <c r="E17" s="100">
        <v>1245</v>
      </c>
      <c r="F17" s="100">
        <v>1268</v>
      </c>
      <c r="G17" s="76">
        <v>1461</v>
      </c>
      <c r="H17" s="76">
        <v>2520</v>
      </c>
      <c r="I17" s="155">
        <f t="shared" si="3"/>
        <v>0</v>
      </c>
      <c r="J17" s="155"/>
      <c r="K17" s="155">
        <f t="shared" si="1"/>
        <v>-7</v>
      </c>
      <c r="L17" s="155"/>
    </row>
    <row r="18" spans="2:12" s="44" customFormat="1" ht="22.5" customHeight="1">
      <c r="B18" s="54" t="s">
        <v>16</v>
      </c>
      <c r="C18" s="99">
        <v>613</v>
      </c>
      <c r="D18" s="50">
        <f t="shared" si="4"/>
        <v>950</v>
      </c>
      <c r="E18" s="99">
        <v>522</v>
      </c>
      <c r="F18" s="99">
        <v>428</v>
      </c>
      <c r="G18" s="76">
        <v>607</v>
      </c>
      <c r="H18" s="76">
        <v>943</v>
      </c>
      <c r="I18" s="155">
        <f t="shared" si="3"/>
        <v>6</v>
      </c>
      <c r="J18" s="155"/>
      <c r="K18" s="155">
        <f t="shared" si="1"/>
        <v>7</v>
      </c>
      <c r="L18" s="155"/>
    </row>
    <row r="19" spans="2:12" s="44" customFormat="1" ht="22.5" customHeight="1">
      <c r="B19" s="54" t="s">
        <v>17</v>
      </c>
      <c r="C19" s="100">
        <v>4226</v>
      </c>
      <c r="D19" s="50">
        <f t="shared" si="4"/>
        <v>9397</v>
      </c>
      <c r="E19" s="100">
        <v>4594</v>
      </c>
      <c r="F19" s="100">
        <v>4803</v>
      </c>
      <c r="G19" s="76">
        <v>4238</v>
      </c>
      <c r="H19" s="76">
        <v>9490</v>
      </c>
      <c r="I19" s="155">
        <f t="shared" si="3"/>
        <v>-12</v>
      </c>
      <c r="J19" s="155"/>
      <c r="K19" s="155">
        <f t="shared" si="1"/>
        <v>-93</v>
      </c>
      <c r="L19" s="155"/>
    </row>
    <row r="20" spans="2:12" s="44" customFormat="1" ht="22.5" customHeight="1">
      <c r="B20" s="54" t="s">
        <v>35</v>
      </c>
      <c r="C20" s="100">
        <v>2284</v>
      </c>
      <c r="D20" s="50">
        <f t="shared" si="4"/>
        <v>3540</v>
      </c>
      <c r="E20" s="100">
        <v>1831</v>
      </c>
      <c r="F20" s="100">
        <v>1709</v>
      </c>
      <c r="G20" s="76">
        <v>2283</v>
      </c>
      <c r="H20" s="76">
        <v>3558</v>
      </c>
      <c r="I20" s="155">
        <f t="shared" si="3"/>
        <v>1</v>
      </c>
      <c r="J20" s="155"/>
      <c r="K20" s="155">
        <f t="shared" si="1"/>
        <v>-18</v>
      </c>
      <c r="L20" s="155"/>
    </row>
    <row r="21" spans="2:12" s="44" customFormat="1" ht="22.5" customHeight="1">
      <c r="B21" s="54" t="s">
        <v>18</v>
      </c>
      <c r="C21" s="100">
        <v>1614</v>
      </c>
      <c r="D21" s="50">
        <f t="shared" si="4"/>
        <v>2729</v>
      </c>
      <c r="E21" s="100">
        <v>1319</v>
      </c>
      <c r="F21" s="100">
        <v>1410</v>
      </c>
      <c r="G21" s="76">
        <v>1603</v>
      </c>
      <c r="H21" s="76">
        <v>2732</v>
      </c>
      <c r="I21" s="155">
        <f t="shared" si="3"/>
        <v>11</v>
      </c>
      <c r="J21" s="155"/>
      <c r="K21" s="155">
        <f t="shared" si="1"/>
        <v>-3</v>
      </c>
      <c r="L21" s="155"/>
    </row>
    <row r="22" spans="2:12" s="44" customFormat="1" ht="22.5" customHeight="1">
      <c r="B22" s="54" t="s">
        <v>19</v>
      </c>
      <c r="C22" s="100">
        <v>1378</v>
      </c>
      <c r="D22" s="50">
        <f t="shared" si="4"/>
        <v>2723</v>
      </c>
      <c r="E22" s="100">
        <v>1313</v>
      </c>
      <c r="F22" s="100">
        <v>1410</v>
      </c>
      <c r="G22" s="76">
        <v>1126</v>
      </c>
      <c r="H22" s="76">
        <v>2153</v>
      </c>
      <c r="I22" s="155">
        <f t="shared" si="3"/>
        <v>252</v>
      </c>
      <c r="J22" s="155"/>
      <c r="K22" s="155">
        <f t="shared" si="1"/>
        <v>570</v>
      </c>
      <c r="L22" s="155"/>
    </row>
    <row r="23" spans="2:12" s="44" customFormat="1" ht="22.5" customHeight="1">
      <c r="B23" s="54" t="s">
        <v>20</v>
      </c>
      <c r="C23" s="100">
        <v>4093</v>
      </c>
      <c r="D23" s="50">
        <f t="shared" si="4"/>
        <v>8564</v>
      </c>
      <c r="E23" s="100">
        <v>4335</v>
      </c>
      <c r="F23" s="100">
        <v>4229</v>
      </c>
      <c r="G23" s="76">
        <v>4125</v>
      </c>
      <c r="H23" s="76">
        <v>8648</v>
      </c>
      <c r="I23" s="155">
        <f t="shared" si="3"/>
        <v>-32</v>
      </c>
      <c r="J23" s="155"/>
      <c r="K23" s="155">
        <f t="shared" si="1"/>
        <v>-84</v>
      </c>
      <c r="L23" s="155"/>
    </row>
    <row r="24" spans="2:12" s="44" customFormat="1" ht="22.5" customHeight="1">
      <c r="B24" s="54" t="s">
        <v>21</v>
      </c>
      <c r="C24" s="100">
        <v>6189</v>
      </c>
      <c r="D24" s="50">
        <f t="shared" si="4"/>
        <v>11631</v>
      </c>
      <c r="E24" s="100">
        <v>5783</v>
      </c>
      <c r="F24" s="100">
        <v>5848</v>
      </c>
      <c r="G24" s="76">
        <v>6197</v>
      </c>
      <c r="H24" s="76">
        <v>11681</v>
      </c>
      <c r="I24" s="155">
        <f t="shared" si="3"/>
        <v>-8</v>
      </c>
      <c r="J24" s="155"/>
      <c r="K24" s="155">
        <f t="shared" si="1"/>
        <v>-50</v>
      </c>
      <c r="L24" s="155"/>
    </row>
    <row r="25" spans="2:12" s="44" customFormat="1" ht="22.5" customHeight="1">
      <c r="B25" s="54" t="s">
        <v>22</v>
      </c>
      <c r="C25" s="100">
        <v>6336</v>
      </c>
      <c r="D25" s="50">
        <f t="shared" si="4"/>
        <v>14688</v>
      </c>
      <c r="E25" s="100">
        <v>6994</v>
      </c>
      <c r="F25" s="100">
        <v>7694</v>
      </c>
      <c r="G25" s="76">
        <v>6367</v>
      </c>
      <c r="H25" s="76">
        <v>14832</v>
      </c>
      <c r="I25" s="155">
        <f t="shared" si="3"/>
        <v>-31</v>
      </c>
      <c r="J25" s="155"/>
      <c r="K25" s="155">
        <f t="shared" si="1"/>
        <v>-144</v>
      </c>
      <c r="L25" s="155"/>
    </row>
    <row r="26" spans="2:12" s="44" customFormat="1" ht="22.5" customHeight="1">
      <c r="B26" s="54" t="s">
        <v>23</v>
      </c>
      <c r="C26" s="100">
        <v>9106</v>
      </c>
      <c r="D26" s="50">
        <f t="shared" si="4"/>
        <v>21015</v>
      </c>
      <c r="E26" s="100">
        <v>10007</v>
      </c>
      <c r="F26" s="100">
        <v>11008</v>
      </c>
      <c r="G26" s="76">
        <v>9127</v>
      </c>
      <c r="H26" s="76">
        <v>21140</v>
      </c>
      <c r="I26" s="155">
        <f t="shared" si="3"/>
        <v>-21</v>
      </c>
      <c r="J26" s="155"/>
      <c r="K26" s="155">
        <f t="shared" si="1"/>
        <v>-125</v>
      </c>
      <c r="L26" s="155"/>
    </row>
    <row r="27" spans="2:12" s="44" customFormat="1" ht="22.5" customHeight="1">
      <c r="B27" s="54" t="s">
        <v>24</v>
      </c>
      <c r="C27" s="100">
        <v>1961</v>
      </c>
      <c r="D27" s="50">
        <f t="shared" si="4"/>
        <v>4440</v>
      </c>
      <c r="E27" s="100">
        <v>2214</v>
      </c>
      <c r="F27" s="100">
        <v>2226</v>
      </c>
      <c r="G27" s="76">
        <v>1973</v>
      </c>
      <c r="H27" s="76">
        <v>4473</v>
      </c>
      <c r="I27" s="155">
        <f t="shared" si="3"/>
        <v>-12</v>
      </c>
      <c r="J27" s="155"/>
      <c r="K27" s="155">
        <f t="shared" si="1"/>
        <v>-33</v>
      </c>
      <c r="L27" s="155"/>
    </row>
    <row r="28" spans="2:12" s="44" customFormat="1" ht="22.5" customHeight="1">
      <c r="B28" s="54" t="s">
        <v>25</v>
      </c>
      <c r="C28" s="100">
        <v>7617</v>
      </c>
      <c r="D28" s="50">
        <f t="shared" si="4"/>
        <v>12049</v>
      </c>
      <c r="E28" s="100">
        <v>6377</v>
      </c>
      <c r="F28" s="100">
        <v>5672</v>
      </c>
      <c r="G28" s="76">
        <v>7538</v>
      </c>
      <c r="H28" s="76">
        <v>12026</v>
      </c>
      <c r="I28" s="155">
        <f t="shared" si="3"/>
        <v>79</v>
      </c>
      <c r="J28" s="155"/>
      <c r="K28" s="155">
        <f t="shared" si="1"/>
        <v>23</v>
      </c>
      <c r="L28" s="155"/>
    </row>
    <row r="29" spans="2:12" s="44" customFormat="1" ht="22.5" customHeight="1">
      <c r="B29" s="54" t="s">
        <v>26</v>
      </c>
      <c r="C29" s="100">
        <v>2636</v>
      </c>
      <c r="D29" s="50">
        <f t="shared" si="4"/>
        <v>4388</v>
      </c>
      <c r="E29" s="100">
        <v>2229</v>
      </c>
      <c r="F29" s="100">
        <v>2159</v>
      </c>
      <c r="G29" s="76">
        <v>2627</v>
      </c>
      <c r="H29" s="76">
        <v>4418</v>
      </c>
      <c r="I29" s="155">
        <f t="shared" si="3"/>
        <v>9</v>
      </c>
      <c r="J29" s="155"/>
      <c r="K29" s="155">
        <f t="shared" si="1"/>
        <v>-30</v>
      </c>
      <c r="L29" s="155"/>
    </row>
    <row r="30" spans="2:12" s="44" customFormat="1" ht="22.5" customHeight="1">
      <c r="B30" s="54" t="s">
        <v>27</v>
      </c>
      <c r="C30" s="100">
        <v>14980</v>
      </c>
      <c r="D30" s="50">
        <f t="shared" si="4"/>
        <v>34845</v>
      </c>
      <c r="E30" s="100">
        <v>17096</v>
      </c>
      <c r="F30" s="100">
        <v>17749</v>
      </c>
      <c r="G30" s="76">
        <v>15018</v>
      </c>
      <c r="H30" s="76">
        <v>35049</v>
      </c>
      <c r="I30" s="155">
        <f t="shared" si="3"/>
        <v>-38</v>
      </c>
      <c r="J30" s="155"/>
      <c r="K30" s="155">
        <f t="shared" si="1"/>
        <v>-204</v>
      </c>
      <c r="L30" s="155"/>
    </row>
    <row r="31" spans="2:12" s="44" customFormat="1" ht="22.5" customHeight="1">
      <c r="B31" s="54" t="s">
        <v>28</v>
      </c>
      <c r="C31" s="100">
        <v>19848</v>
      </c>
      <c r="D31" s="50">
        <f t="shared" si="4"/>
        <v>49228</v>
      </c>
      <c r="E31" s="100">
        <v>23717</v>
      </c>
      <c r="F31" s="100">
        <v>25511</v>
      </c>
      <c r="G31" s="76">
        <v>19950</v>
      </c>
      <c r="H31" s="76">
        <v>49695</v>
      </c>
      <c r="I31" s="162">
        <f t="shared" si="3"/>
        <v>-102</v>
      </c>
      <c r="J31" s="162"/>
      <c r="K31" s="155">
        <f t="shared" si="1"/>
        <v>-467</v>
      </c>
      <c r="L31" s="155"/>
    </row>
    <row r="32" spans="2:12" s="44" customFormat="1" ht="22.5" customHeight="1">
      <c r="B32" s="54" t="s">
        <v>29</v>
      </c>
      <c r="C32" s="100">
        <v>9006</v>
      </c>
      <c r="D32" s="50">
        <f t="shared" si="4"/>
        <v>20831</v>
      </c>
      <c r="E32" s="100">
        <v>10214</v>
      </c>
      <c r="F32" s="100">
        <v>10617</v>
      </c>
      <c r="G32" s="76">
        <v>8350</v>
      </c>
      <c r="H32" s="76">
        <v>19187</v>
      </c>
      <c r="I32" s="155">
        <f t="shared" si="3"/>
        <v>656</v>
      </c>
      <c r="J32" s="155"/>
      <c r="K32" s="155">
        <f t="shared" si="1"/>
        <v>1644</v>
      </c>
      <c r="L32" s="155"/>
    </row>
    <row r="33" spans="2:12" s="44" customFormat="1" ht="22.5" customHeight="1">
      <c r="B33" s="54" t="s">
        <v>30</v>
      </c>
      <c r="C33" s="100">
        <v>9657</v>
      </c>
      <c r="D33" s="50">
        <f t="shared" si="4"/>
        <v>22989</v>
      </c>
      <c r="E33" s="100">
        <v>11548</v>
      </c>
      <c r="F33" s="100">
        <v>11441</v>
      </c>
      <c r="G33" s="76">
        <v>9669</v>
      </c>
      <c r="H33" s="76">
        <v>23148</v>
      </c>
      <c r="I33" s="155">
        <f t="shared" si="3"/>
        <v>-12</v>
      </c>
      <c r="J33" s="155"/>
      <c r="K33" s="155">
        <f t="shared" si="1"/>
        <v>-159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1945</v>
      </c>
      <c r="C38" s="16"/>
      <c r="D38" s="17" t="s">
        <v>36</v>
      </c>
      <c r="E38" s="17">
        <v>619</v>
      </c>
      <c r="F38" s="18" t="s">
        <v>37</v>
      </c>
      <c r="G38" s="17">
        <v>1326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628</v>
      </c>
    </row>
    <row r="39" spans="2:12" s="3" customFormat="1" ht="30" customHeight="1">
      <c r="B39" s="23" t="str">
        <f>"◎ 관외전출 : "&amp;E39+G39</f>
        <v>◎ 관외전출 : 1317</v>
      </c>
      <c r="C39" s="24"/>
      <c r="D39" s="25" t="s">
        <v>36</v>
      </c>
      <c r="E39" s="25">
        <v>338</v>
      </c>
      <c r="F39" s="26" t="s">
        <v>37</v>
      </c>
      <c r="G39" s="25">
        <v>979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130</v>
      </c>
      <c r="C40" s="31"/>
      <c r="D40" s="32" t="s">
        <v>41</v>
      </c>
      <c r="E40" s="32">
        <v>122</v>
      </c>
      <c r="F40" s="33" t="s">
        <v>45</v>
      </c>
      <c r="G40" s="32">
        <v>7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30</v>
      </c>
    </row>
    <row r="41" spans="2:12" s="3" customFormat="1" ht="30" customHeight="1" thickBot="1">
      <c r="B41" s="37" t="str">
        <f>"◎ 사망,말소,국외,기타 : "&amp;E41+G41+I41+K41</f>
        <v>◎ 사망,말소,국외,기타 : 160</v>
      </c>
      <c r="C41" s="38"/>
      <c r="D41" s="39" t="s">
        <v>42</v>
      </c>
      <c r="E41" s="39">
        <v>149</v>
      </c>
      <c r="F41" s="40" t="s">
        <v>43</v>
      </c>
      <c r="G41" s="39">
        <v>9</v>
      </c>
      <c r="H41" s="41" t="s">
        <v>38</v>
      </c>
      <c r="I41" s="41">
        <v>0</v>
      </c>
      <c r="J41" s="42" t="s">
        <v>39</v>
      </c>
      <c r="K41" s="43">
        <v>2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52258</v>
      </c>
      <c r="C42" s="89">
        <f>E42+G42</f>
        <v>52258</v>
      </c>
      <c r="D42" s="57" t="s">
        <v>52</v>
      </c>
      <c r="E42" s="58">
        <v>22360</v>
      </c>
      <c r="F42" s="57" t="s">
        <v>44</v>
      </c>
      <c r="G42" s="58">
        <v>29898</v>
      </c>
      <c r="H42" s="59"/>
      <c r="I42" s="10"/>
      <c r="J42" s="169" t="s">
        <v>255</v>
      </c>
      <c r="K42" s="169"/>
      <c r="L42" s="170"/>
    </row>
    <row r="43" spans="2:12" s="3" customFormat="1" ht="21" customHeight="1">
      <c r="B43" s="55" t="s">
        <v>56</v>
      </c>
      <c r="C43" s="91">
        <v>1044</v>
      </c>
      <c r="G43" s="8"/>
      <c r="J43" s="171" t="s">
        <v>178</v>
      </c>
      <c r="K43" s="171"/>
      <c r="L43" s="172"/>
    </row>
    <row r="44" spans="2:12" s="3" customFormat="1" ht="21" customHeight="1" thickBot="1">
      <c r="B44" s="60" t="s">
        <v>57</v>
      </c>
      <c r="C44" s="92">
        <v>373</v>
      </c>
      <c r="D44" s="61"/>
      <c r="E44" s="61"/>
      <c r="F44" s="61"/>
      <c r="G44" s="62"/>
      <c r="H44" s="61"/>
      <c r="I44" s="61"/>
      <c r="J44" s="175" t="s">
        <v>254</v>
      </c>
      <c r="K44" s="175"/>
      <c r="L44" s="176"/>
    </row>
    <row r="45" spans="2:12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61" priority="1" operator="lessThan">
      <formula>0</formula>
    </cfRule>
    <cfRule type="cellIs" dxfId="160" priority="4" operator="greaterThan">
      <formula>0</formula>
    </cfRule>
  </conditionalFormatting>
  <conditionalFormatting sqref="K6:L33">
    <cfRule type="cellIs" dxfId="159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1:L45"/>
  <sheetViews>
    <sheetView view="pageBreakPreview" zoomScale="70" zoomScaleNormal="70" zoomScaleSheetLayoutView="70" workbookViewId="0">
      <selection activeCell="O15" sqref="O15:P15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249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128183</v>
      </c>
      <c r="D6" s="45">
        <f t="shared" ref="D6:F6" si="0">SUM(D7:D8)</f>
        <v>286302</v>
      </c>
      <c r="E6" s="45">
        <f t="shared" si="0"/>
        <v>141532</v>
      </c>
      <c r="F6" s="45">
        <f t="shared" si="0"/>
        <v>144770</v>
      </c>
      <c r="G6" s="72">
        <f>G8</f>
        <v>127886</v>
      </c>
      <c r="H6" s="72">
        <f>H7+H8</f>
        <v>286210</v>
      </c>
      <c r="I6" s="152">
        <f>C6-G6</f>
        <v>297</v>
      </c>
      <c r="J6" s="152"/>
      <c r="K6" s="152">
        <f t="shared" ref="K6:K33" si="1">D6-H6</f>
        <v>92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3588</v>
      </c>
      <c r="E7" s="79">
        <v>1904</v>
      </c>
      <c r="F7" s="79">
        <v>1684</v>
      </c>
      <c r="G7" s="73" t="s">
        <v>55</v>
      </c>
      <c r="H7" s="74">
        <v>3618</v>
      </c>
      <c r="I7" s="153" t="s">
        <v>54</v>
      </c>
      <c r="J7" s="154"/>
      <c r="K7" s="154">
        <f t="shared" si="1"/>
        <v>-30</v>
      </c>
      <c r="L7" s="154"/>
    </row>
    <row r="8" spans="2:12" s="44" customFormat="1" ht="22.5" customHeight="1">
      <c r="B8" s="53" t="s">
        <v>9</v>
      </c>
      <c r="C8" s="48">
        <f>SUM(C9:C33)</f>
        <v>128183</v>
      </c>
      <c r="D8" s="49">
        <f t="shared" ref="D8:F8" si="2">SUM(D9:D33)</f>
        <v>282714</v>
      </c>
      <c r="E8" s="49">
        <f>SUM(E9:E33)</f>
        <v>139628</v>
      </c>
      <c r="F8" s="49">
        <f t="shared" si="2"/>
        <v>143086</v>
      </c>
      <c r="G8" s="75">
        <f>SUM(G9:G33)</f>
        <v>127886</v>
      </c>
      <c r="H8" s="75">
        <f>SUM(H9:H33)</f>
        <v>282592</v>
      </c>
      <c r="I8" s="179">
        <f t="shared" ref="I8:I33" si="3">C8-G8</f>
        <v>297</v>
      </c>
      <c r="J8" s="179"/>
      <c r="K8" s="180">
        <f t="shared" si="1"/>
        <v>122</v>
      </c>
      <c r="L8" s="180"/>
    </row>
    <row r="9" spans="2:12" s="44" customFormat="1" ht="22.5" customHeight="1">
      <c r="B9" s="54" t="s">
        <v>10</v>
      </c>
      <c r="C9" s="50">
        <v>3627</v>
      </c>
      <c r="D9" s="50">
        <f>E9+F9</f>
        <v>7589</v>
      </c>
      <c r="E9" s="50">
        <v>3799</v>
      </c>
      <c r="F9" s="50">
        <v>3790</v>
      </c>
      <c r="G9" s="76">
        <v>3615</v>
      </c>
      <c r="H9" s="76">
        <v>7566</v>
      </c>
      <c r="I9" s="155">
        <f t="shared" si="3"/>
        <v>12</v>
      </c>
      <c r="J9" s="155"/>
      <c r="K9" s="155">
        <f t="shared" si="1"/>
        <v>23</v>
      </c>
      <c r="L9" s="155"/>
    </row>
    <row r="10" spans="2:12" s="44" customFormat="1" ht="22.5" customHeight="1">
      <c r="B10" s="54" t="s">
        <v>33</v>
      </c>
      <c r="C10" s="50">
        <v>7980</v>
      </c>
      <c r="D10" s="50">
        <f t="shared" ref="D10:D33" si="4">E10+F10</f>
        <v>19756</v>
      </c>
      <c r="E10" s="50">
        <v>9772</v>
      </c>
      <c r="F10" s="50">
        <v>9984</v>
      </c>
      <c r="G10" s="76">
        <v>7967</v>
      </c>
      <c r="H10" s="76">
        <v>19763</v>
      </c>
      <c r="I10" s="155">
        <f t="shared" si="3"/>
        <v>13</v>
      </c>
      <c r="J10" s="155"/>
      <c r="K10" s="155">
        <f t="shared" si="1"/>
        <v>-7</v>
      </c>
      <c r="L10" s="155"/>
    </row>
    <row r="11" spans="2:12" s="44" customFormat="1" ht="22.5" customHeight="1">
      <c r="B11" s="54" t="s">
        <v>11</v>
      </c>
      <c r="C11" s="50">
        <v>780</v>
      </c>
      <c r="D11" s="50">
        <f t="shared" si="4"/>
        <v>1445</v>
      </c>
      <c r="E11" s="50">
        <v>785</v>
      </c>
      <c r="F11" s="50">
        <v>660</v>
      </c>
      <c r="G11" s="76">
        <v>784</v>
      </c>
      <c r="H11" s="76">
        <v>1443</v>
      </c>
      <c r="I11" s="155">
        <f t="shared" si="3"/>
        <v>-4</v>
      </c>
      <c r="J11" s="155"/>
      <c r="K11" s="155">
        <f t="shared" si="1"/>
        <v>2</v>
      </c>
      <c r="L11" s="155"/>
    </row>
    <row r="12" spans="2:12" s="44" customFormat="1" ht="22.5" customHeight="1">
      <c r="B12" s="54" t="s">
        <v>12</v>
      </c>
      <c r="C12" s="50">
        <v>1181</v>
      </c>
      <c r="D12" s="50">
        <f t="shared" si="4"/>
        <v>2574</v>
      </c>
      <c r="E12" s="50">
        <v>1330</v>
      </c>
      <c r="F12" s="50">
        <v>1244</v>
      </c>
      <c r="G12" s="76">
        <v>1188</v>
      </c>
      <c r="H12" s="76">
        <v>2581</v>
      </c>
      <c r="I12" s="155">
        <f t="shared" si="3"/>
        <v>-7</v>
      </c>
      <c r="J12" s="155"/>
      <c r="K12" s="155">
        <f t="shared" si="1"/>
        <v>-7</v>
      </c>
      <c r="L12" s="155"/>
    </row>
    <row r="13" spans="2:12" s="44" customFormat="1" ht="22.5" customHeight="1">
      <c r="B13" s="54" t="s">
        <v>13</v>
      </c>
      <c r="C13" s="50">
        <v>7768</v>
      </c>
      <c r="D13" s="50">
        <f t="shared" si="4"/>
        <v>17391</v>
      </c>
      <c r="E13" s="50">
        <v>8690</v>
      </c>
      <c r="F13" s="50">
        <v>8701</v>
      </c>
      <c r="G13" s="76">
        <v>7772</v>
      </c>
      <c r="H13" s="76">
        <v>17406</v>
      </c>
      <c r="I13" s="155">
        <f t="shared" si="3"/>
        <v>-4</v>
      </c>
      <c r="J13" s="155"/>
      <c r="K13" s="155">
        <f t="shared" si="1"/>
        <v>-15</v>
      </c>
      <c r="L13" s="155"/>
    </row>
    <row r="14" spans="2:12" s="44" customFormat="1" ht="22.5" customHeight="1">
      <c r="B14" s="54" t="s">
        <v>32</v>
      </c>
      <c r="C14" s="50">
        <v>658</v>
      </c>
      <c r="D14" s="50">
        <f t="shared" si="4"/>
        <v>1077</v>
      </c>
      <c r="E14" s="50">
        <v>585</v>
      </c>
      <c r="F14" s="50">
        <v>492</v>
      </c>
      <c r="G14" s="76">
        <v>655</v>
      </c>
      <c r="H14" s="76">
        <v>1077</v>
      </c>
      <c r="I14" s="155">
        <f t="shared" si="3"/>
        <v>3</v>
      </c>
      <c r="J14" s="155"/>
      <c r="K14" s="155">
        <f t="shared" si="1"/>
        <v>0</v>
      </c>
      <c r="L14" s="155"/>
    </row>
    <row r="15" spans="2:12" s="44" customFormat="1" ht="22.5" customHeight="1">
      <c r="B15" s="54" t="s">
        <v>14</v>
      </c>
      <c r="C15" s="50">
        <v>1962</v>
      </c>
      <c r="D15" s="50">
        <f t="shared" si="4"/>
        <v>3423</v>
      </c>
      <c r="E15" s="50">
        <v>1798</v>
      </c>
      <c r="F15" s="50">
        <v>1625</v>
      </c>
      <c r="G15" s="76">
        <v>1967</v>
      </c>
      <c r="H15" s="76">
        <v>3444</v>
      </c>
      <c r="I15" s="155">
        <f t="shared" si="3"/>
        <v>-5</v>
      </c>
      <c r="J15" s="155"/>
      <c r="K15" s="155">
        <f t="shared" si="1"/>
        <v>-21</v>
      </c>
      <c r="L15" s="155"/>
    </row>
    <row r="16" spans="2:12" s="44" customFormat="1" ht="22.5" customHeight="1">
      <c r="B16" s="54" t="s">
        <v>34</v>
      </c>
      <c r="C16" s="50">
        <v>1968</v>
      </c>
      <c r="D16" s="50">
        <f t="shared" si="4"/>
        <v>3766</v>
      </c>
      <c r="E16" s="50">
        <v>1937</v>
      </c>
      <c r="F16" s="50">
        <v>1829</v>
      </c>
      <c r="G16" s="76">
        <v>1961</v>
      </c>
      <c r="H16" s="76">
        <v>3754</v>
      </c>
      <c r="I16" s="155">
        <f t="shared" si="3"/>
        <v>7</v>
      </c>
      <c r="J16" s="155"/>
      <c r="K16" s="155">
        <f t="shared" si="1"/>
        <v>12</v>
      </c>
      <c r="L16" s="155"/>
    </row>
    <row r="17" spans="2:12" s="44" customFormat="1" ht="22.5" customHeight="1">
      <c r="B17" s="54" t="s">
        <v>15</v>
      </c>
      <c r="C17" s="50">
        <v>1461</v>
      </c>
      <c r="D17" s="50">
        <f t="shared" si="4"/>
        <v>2520</v>
      </c>
      <c r="E17" s="50">
        <v>1247</v>
      </c>
      <c r="F17" s="50">
        <v>1273</v>
      </c>
      <c r="G17" s="76">
        <v>1454</v>
      </c>
      <c r="H17" s="76">
        <v>2509</v>
      </c>
      <c r="I17" s="155">
        <f t="shared" si="3"/>
        <v>7</v>
      </c>
      <c r="J17" s="155"/>
      <c r="K17" s="155">
        <f t="shared" si="1"/>
        <v>11</v>
      </c>
      <c r="L17" s="155"/>
    </row>
    <row r="18" spans="2:12" s="44" customFormat="1" ht="22.5" customHeight="1">
      <c r="B18" s="54" t="s">
        <v>16</v>
      </c>
      <c r="C18" s="50">
        <v>607</v>
      </c>
      <c r="D18" s="50">
        <f t="shared" si="4"/>
        <v>943</v>
      </c>
      <c r="E18" s="50">
        <v>520</v>
      </c>
      <c r="F18" s="50">
        <v>423</v>
      </c>
      <c r="G18" s="76">
        <v>603</v>
      </c>
      <c r="H18" s="76">
        <v>941</v>
      </c>
      <c r="I18" s="155">
        <f t="shared" si="3"/>
        <v>4</v>
      </c>
      <c r="J18" s="155"/>
      <c r="K18" s="155">
        <f t="shared" si="1"/>
        <v>2</v>
      </c>
      <c r="L18" s="155"/>
    </row>
    <row r="19" spans="2:12" s="44" customFormat="1" ht="22.5" customHeight="1">
      <c r="B19" s="54" t="s">
        <v>17</v>
      </c>
      <c r="C19" s="50">
        <v>4238</v>
      </c>
      <c r="D19" s="50">
        <f t="shared" si="4"/>
        <v>9490</v>
      </c>
      <c r="E19" s="50">
        <v>4631</v>
      </c>
      <c r="F19" s="50">
        <v>4859</v>
      </c>
      <c r="G19" s="76">
        <v>4227</v>
      </c>
      <c r="H19" s="76">
        <v>9500</v>
      </c>
      <c r="I19" s="155">
        <f t="shared" si="3"/>
        <v>11</v>
      </c>
      <c r="J19" s="155"/>
      <c r="K19" s="155">
        <f t="shared" si="1"/>
        <v>-10</v>
      </c>
      <c r="L19" s="155"/>
    </row>
    <row r="20" spans="2:12" s="44" customFormat="1" ht="22.5" customHeight="1">
      <c r="B20" s="54" t="s">
        <v>35</v>
      </c>
      <c r="C20" s="50">
        <v>2283</v>
      </c>
      <c r="D20" s="50">
        <f t="shared" si="4"/>
        <v>3558</v>
      </c>
      <c r="E20" s="50">
        <v>1839</v>
      </c>
      <c r="F20" s="50">
        <v>1719</v>
      </c>
      <c r="G20" s="76">
        <v>2274</v>
      </c>
      <c r="H20" s="76">
        <v>3556</v>
      </c>
      <c r="I20" s="155">
        <f t="shared" si="3"/>
        <v>9</v>
      </c>
      <c r="J20" s="155"/>
      <c r="K20" s="155">
        <f t="shared" si="1"/>
        <v>2</v>
      </c>
      <c r="L20" s="155"/>
    </row>
    <row r="21" spans="2:12" s="44" customFormat="1" ht="22.5" customHeight="1">
      <c r="B21" s="54" t="s">
        <v>18</v>
      </c>
      <c r="C21" s="50">
        <v>1603</v>
      </c>
      <c r="D21" s="50">
        <f t="shared" si="4"/>
        <v>2732</v>
      </c>
      <c r="E21" s="50">
        <v>1318</v>
      </c>
      <c r="F21" s="50">
        <v>1414</v>
      </c>
      <c r="G21" s="76">
        <v>1613</v>
      </c>
      <c r="H21" s="76">
        <v>2752</v>
      </c>
      <c r="I21" s="155">
        <f t="shared" si="3"/>
        <v>-10</v>
      </c>
      <c r="J21" s="155"/>
      <c r="K21" s="155">
        <f t="shared" si="1"/>
        <v>-20</v>
      </c>
      <c r="L21" s="155"/>
    </row>
    <row r="22" spans="2:12" s="44" customFormat="1" ht="22.5" customHeight="1">
      <c r="B22" s="54" t="s">
        <v>19</v>
      </c>
      <c r="C22" s="50">
        <v>1126</v>
      </c>
      <c r="D22" s="50">
        <f t="shared" si="4"/>
        <v>2153</v>
      </c>
      <c r="E22" s="50">
        <v>1044</v>
      </c>
      <c r="F22" s="50">
        <v>1109</v>
      </c>
      <c r="G22" s="76">
        <v>1122</v>
      </c>
      <c r="H22" s="76">
        <v>2153</v>
      </c>
      <c r="I22" s="155">
        <f t="shared" si="3"/>
        <v>4</v>
      </c>
      <c r="J22" s="155"/>
      <c r="K22" s="155">
        <f t="shared" si="1"/>
        <v>0</v>
      </c>
      <c r="L22" s="155"/>
    </row>
    <row r="23" spans="2:12" s="44" customFormat="1" ht="22.5" customHeight="1">
      <c r="B23" s="54" t="s">
        <v>20</v>
      </c>
      <c r="C23" s="50">
        <v>4125</v>
      </c>
      <c r="D23" s="50">
        <f t="shared" si="4"/>
        <v>8648</v>
      </c>
      <c r="E23" s="50">
        <v>4380</v>
      </c>
      <c r="F23" s="50">
        <v>4268</v>
      </c>
      <c r="G23" s="76">
        <v>4115</v>
      </c>
      <c r="H23" s="76">
        <v>8630</v>
      </c>
      <c r="I23" s="155">
        <f t="shared" si="3"/>
        <v>10</v>
      </c>
      <c r="J23" s="155"/>
      <c r="K23" s="155">
        <f t="shared" si="1"/>
        <v>18</v>
      </c>
      <c r="L23" s="155"/>
    </row>
    <row r="24" spans="2:12" s="44" customFormat="1" ht="22.5" customHeight="1">
      <c r="B24" s="54" t="s">
        <v>21</v>
      </c>
      <c r="C24" s="50">
        <v>6197</v>
      </c>
      <c r="D24" s="50">
        <f t="shared" si="4"/>
        <v>11681</v>
      </c>
      <c r="E24" s="50">
        <v>5810</v>
      </c>
      <c r="F24" s="50">
        <v>5871</v>
      </c>
      <c r="G24" s="76">
        <v>6188</v>
      </c>
      <c r="H24" s="76">
        <v>11699</v>
      </c>
      <c r="I24" s="155">
        <f t="shared" si="3"/>
        <v>9</v>
      </c>
      <c r="J24" s="155"/>
      <c r="K24" s="155">
        <f t="shared" si="1"/>
        <v>-18</v>
      </c>
      <c r="L24" s="155"/>
    </row>
    <row r="25" spans="2:12" s="44" customFormat="1" ht="22.5" customHeight="1">
      <c r="B25" s="54" t="s">
        <v>22</v>
      </c>
      <c r="C25" s="50">
        <v>6367</v>
      </c>
      <c r="D25" s="50">
        <f t="shared" si="4"/>
        <v>14832</v>
      </c>
      <c r="E25" s="50">
        <v>7067</v>
      </c>
      <c r="F25" s="50">
        <v>7765</v>
      </c>
      <c r="G25" s="76">
        <v>6374</v>
      </c>
      <c r="H25" s="76">
        <v>14845</v>
      </c>
      <c r="I25" s="155">
        <f t="shared" si="3"/>
        <v>-7</v>
      </c>
      <c r="J25" s="155"/>
      <c r="K25" s="155">
        <f t="shared" si="1"/>
        <v>-13</v>
      </c>
      <c r="L25" s="155"/>
    </row>
    <row r="26" spans="2:12" s="44" customFormat="1" ht="22.5" customHeight="1">
      <c r="B26" s="54" t="s">
        <v>23</v>
      </c>
      <c r="C26" s="50">
        <v>9127</v>
      </c>
      <c r="D26" s="50">
        <f t="shared" si="4"/>
        <v>21140</v>
      </c>
      <c r="E26" s="50">
        <v>10070</v>
      </c>
      <c r="F26" s="50">
        <v>11070</v>
      </c>
      <c r="G26" s="76">
        <v>9126</v>
      </c>
      <c r="H26" s="76">
        <v>21156</v>
      </c>
      <c r="I26" s="155">
        <f t="shared" si="3"/>
        <v>1</v>
      </c>
      <c r="J26" s="155"/>
      <c r="K26" s="155">
        <f t="shared" si="1"/>
        <v>-16</v>
      </c>
      <c r="L26" s="155"/>
    </row>
    <row r="27" spans="2:12" s="44" customFormat="1" ht="22.5" customHeight="1">
      <c r="B27" s="54" t="s">
        <v>24</v>
      </c>
      <c r="C27" s="50">
        <v>1973</v>
      </c>
      <c r="D27" s="50">
        <f t="shared" si="4"/>
        <v>4473</v>
      </c>
      <c r="E27" s="50">
        <v>2227</v>
      </c>
      <c r="F27" s="50">
        <v>2246</v>
      </c>
      <c r="G27" s="76">
        <v>1969</v>
      </c>
      <c r="H27" s="76">
        <v>4476</v>
      </c>
      <c r="I27" s="155">
        <f t="shared" si="3"/>
        <v>4</v>
      </c>
      <c r="J27" s="155"/>
      <c r="K27" s="155">
        <f t="shared" si="1"/>
        <v>-3</v>
      </c>
      <c r="L27" s="155"/>
    </row>
    <row r="28" spans="2:12" s="44" customFormat="1" ht="22.5" customHeight="1">
      <c r="B28" s="54" t="s">
        <v>25</v>
      </c>
      <c r="C28" s="50">
        <v>7538</v>
      </c>
      <c r="D28" s="50">
        <f t="shared" si="4"/>
        <v>12026</v>
      </c>
      <c r="E28" s="50">
        <v>6377</v>
      </c>
      <c r="F28" s="50">
        <v>5649</v>
      </c>
      <c r="G28" s="76">
        <v>7479</v>
      </c>
      <c r="H28" s="76">
        <v>11965</v>
      </c>
      <c r="I28" s="155">
        <f t="shared" si="3"/>
        <v>59</v>
      </c>
      <c r="J28" s="155"/>
      <c r="K28" s="155">
        <f t="shared" si="1"/>
        <v>61</v>
      </c>
      <c r="L28" s="155"/>
    </row>
    <row r="29" spans="2:12" s="44" customFormat="1" ht="22.5" customHeight="1">
      <c r="B29" s="54" t="s">
        <v>26</v>
      </c>
      <c r="C29" s="50">
        <v>2627</v>
      </c>
      <c r="D29" s="50">
        <f t="shared" si="4"/>
        <v>4418</v>
      </c>
      <c r="E29" s="50">
        <v>2245</v>
      </c>
      <c r="F29" s="50">
        <v>2173</v>
      </c>
      <c r="G29" s="76">
        <v>2618</v>
      </c>
      <c r="H29" s="76">
        <v>4414</v>
      </c>
      <c r="I29" s="155">
        <f t="shared" si="3"/>
        <v>9</v>
      </c>
      <c r="J29" s="155"/>
      <c r="K29" s="155">
        <f t="shared" si="1"/>
        <v>4</v>
      </c>
      <c r="L29" s="155"/>
    </row>
    <row r="30" spans="2:12" s="44" customFormat="1" ht="22.5" customHeight="1">
      <c r="B30" s="54" t="s">
        <v>27</v>
      </c>
      <c r="C30" s="50">
        <v>15018</v>
      </c>
      <c r="D30" s="50">
        <f t="shared" si="4"/>
        <v>35049</v>
      </c>
      <c r="E30" s="50">
        <v>17193</v>
      </c>
      <c r="F30" s="50">
        <v>17856</v>
      </c>
      <c r="G30" s="76">
        <v>14970</v>
      </c>
      <c r="H30" s="76">
        <v>35019</v>
      </c>
      <c r="I30" s="155">
        <f t="shared" si="3"/>
        <v>48</v>
      </c>
      <c r="J30" s="155"/>
      <c r="K30" s="155">
        <f t="shared" si="1"/>
        <v>30</v>
      </c>
      <c r="L30" s="155"/>
    </row>
    <row r="31" spans="2:12" s="44" customFormat="1" ht="22.5" customHeight="1">
      <c r="B31" s="54" t="s">
        <v>28</v>
      </c>
      <c r="C31" s="50">
        <v>19950</v>
      </c>
      <c r="D31" s="50">
        <f t="shared" si="4"/>
        <v>49695</v>
      </c>
      <c r="E31" s="50">
        <v>23953</v>
      </c>
      <c r="F31" s="50">
        <v>25742</v>
      </c>
      <c r="G31" s="76">
        <v>19929</v>
      </c>
      <c r="H31" s="76">
        <v>49737</v>
      </c>
      <c r="I31" s="162">
        <f t="shared" si="3"/>
        <v>21</v>
      </c>
      <c r="J31" s="162"/>
      <c r="K31" s="155">
        <f t="shared" si="1"/>
        <v>-42</v>
      </c>
      <c r="L31" s="155"/>
    </row>
    <row r="32" spans="2:12" s="44" customFormat="1" ht="22.5" customHeight="1">
      <c r="B32" s="54" t="s">
        <v>29</v>
      </c>
      <c r="C32" s="50">
        <v>8350</v>
      </c>
      <c r="D32" s="50">
        <f t="shared" si="4"/>
        <v>19187</v>
      </c>
      <c r="E32" s="50">
        <v>9366</v>
      </c>
      <c r="F32" s="50">
        <v>9821</v>
      </c>
      <c r="G32" s="76">
        <v>8307</v>
      </c>
      <c r="H32" s="76">
        <v>19116</v>
      </c>
      <c r="I32" s="155">
        <f t="shared" si="3"/>
        <v>43</v>
      </c>
      <c r="J32" s="155"/>
      <c r="K32" s="155">
        <f t="shared" si="1"/>
        <v>71</v>
      </c>
      <c r="L32" s="155"/>
    </row>
    <row r="33" spans="2:12" s="44" customFormat="1" ht="22.5" customHeight="1">
      <c r="B33" s="54" t="s">
        <v>30</v>
      </c>
      <c r="C33" s="50">
        <v>9669</v>
      </c>
      <c r="D33" s="50">
        <f t="shared" si="4"/>
        <v>23148</v>
      </c>
      <c r="E33" s="50">
        <v>11645</v>
      </c>
      <c r="F33" s="50">
        <v>11503</v>
      </c>
      <c r="G33" s="76">
        <v>9609</v>
      </c>
      <c r="H33" s="76">
        <v>23090</v>
      </c>
      <c r="I33" s="155">
        <f t="shared" si="3"/>
        <v>60</v>
      </c>
      <c r="J33" s="155"/>
      <c r="K33" s="155">
        <f t="shared" si="1"/>
        <v>58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1390</v>
      </c>
      <c r="C38" s="16"/>
      <c r="D38" s="17" t="s">
        <v>36</v>
      </c>
      <c r="E38" s="17">
        <v>454</v>
      </c>
      <c r="F38" s="18" t="s">
        <v>37</v>
      </c>
      <c r="G38" s="17">
        <v>936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147</v>
      </c>
    </row>
    <row r="39" spans="2:12" s="3" customFormat="1" ht="30" customHeight="1">
      <c r="B39" s="23" t="str">
        <f>"◎ 관외전출 : "&amp;E39+G39</f>
        <v>◎ 관외전출 : 1243</v>
      </c>
      <c r="C39" s="24"/>
      <c r="D39" s="25" t="s">
        <v>36</v>
      </c>
      <c r="E39" s="25">
        <v>279</v>
      </c>
      <c r="F39" s="26" t="s">
        <v>37</v>
      </c>
      <c r="G39" s="25">
        <v>964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149</v>
      </c>
      <c r="C40" s="31"/>
      <c r="D40" s="32" t="s">
        <v>41</v>
      </c>
      <c r="E40" s="32">
        <v>140</v>
      </c>
      <c r="F40" s="33" t="s">
        <v>45</v>
      </c>
      <c r="G40" s="32">
        <v>9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25</v>
      </c>
    </row>
    <row r="41" spans="2:12" s="3" customFormat="1" ht="30" customHeight="1" thickBot="1">
      <c r="B41" s="37" t="str">
        <f>"◎ 사망,말소,국외,기타 : "&amp;E41+G41+I41+K41</f>
        <v>◎ 사망,말소,국외,기타 : 174</v>
      </c>
      <c r="C41" s="38"/>
      <c r="D41" s="39" t="s">
        <v>42</v>
      </c>
      <c r="E41" s="39">
        <v>170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51976</v>
      </c>
      <c r="C42" s="89">
        <f>E42+G42</f>
        <v>51976</v>
      </c>
      <c r="D42" s="57" t="s">
        <v>52</v>
      </c>
      <c r="E42" s="58">
        <v>22229</v>
      </c>
      <c r="F42" s="57" t="s">
        <v>44</v>
      </c>
      <c r="G42" s="58">
        <v>29747</v>
      </c>
      <c r="H42" s="59"/>
      <c r="I42" s="10"/>
      <c r="J42" s="169" t="s">
        <v>250</v>
      </c>
      <c r="K42" s="169"/>
      <c r="L42" s="170"/>
    </row>
    <row r="43" spans="2:12" s="3" customFormat="1" ht="21" customHeight="1">
      <c r="B43" s="55" t="s">
        <v>56</v>
      </c>
      <c r="C43" s="91">
        <v>1052</v>
      </c>
      <c r="G43" s="8"/>
      <c r="J43" s="171" t="s">
        <v>251</v>
      </c>
      <c r="K43" s="171"/>
      <c r="L43" s="172"/>
    </row>
    <row r="44" spans="2:12" s="3" customFormat="1" ht="21" customHeight="1" thickBot="1">
      <c r="B44" s="60" t="s">
        <v>57</v>
      </c>
      <c r="C44" s="92">
        <v>371</v>
      </c>
      <c r="D44" s="61"/>
      <c r="E44" s="61"/>
      <c r="F44" s="61"/>
      <c r="G44" s="62"/>
      <c r="H44" s="61"/>
      <c r="I44" s="61"/>
      <c r="J44" s="175" t="s">
        <v>252</v>
      </c>
      <c r="K44" s="175"/>
      <c r="L44" s="176"/>
    </row>
    <row r="45" spans="2:12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58" priority="1" operator="lessThan">
      <formula>0</formula>
    </cfRule>
    <cfRule type="cellIs" dxfId="157" priority="4" operator="greaterThan">
      <formula>0</formula>
    </cfRule>
  </conditionalFormatting>
  <conditionalFormatting sqref="K6:L33">
    <cfRule type="cellIs" dxfId="156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46"/>
  <sheetViews>
    <sheetView view="pageBreakPreview" zoomScale="90" zoomScaleNormal="70" zoomScaleSheetLayoutView="90" workbookViewId="0">
      <selection activeCell="H21" sqref="H21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628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136892</v>
      </c>
      <c r="D6" s="132">
        <f>D7+D8</f>
        <v>291146</v>
      </c>
      <c r="E6" s="132">
        <f>E7+E8</f>
        <v>143981</v>
      </c>
      <c r="F6" s="132">
        <f>F7+F8</f>
        <v>147165</v>
      </c>
      <c r="G6" s="132">
        <v>136914</v>
      </c>
      <c r="H6" s="133">
        <v>291341</v>
      </c>
      <c r="I6" s="152">
        <f>C6-G6</f>
        <v>-22</v>
      </c>
      <c r="J6" s="152"/>
      <c r="K6" s="152">
        <f>D6-H6</f>
        <v>-195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4815</v>
      </c>
      <c r="E7" s="136">
        <v>2617</v>
      </c>
      <c r="F7" s="136">
        <v>2198</v>
      </c>
      <c r="G7" s="134">
        <v>0</v>
      </c>
      <c r="H7" s="135">
        <v>4804</v>
      </c>
      <c r="I7" s="153" t="s">
        <v>54</v>
      </c>
      <c r="J7" s="154"/>
      <c r="K7" s="154">
        <f>D7-H7</f>
        <v>11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136892</v>
      </c>
      <c r="D8" s="137">
        <f>E8+F8</f>
        <v>286331</v>
      </c>
      <c r="E8" s="137">
        <f>SUM(E9:E33)</f>
        <v>141364</v>
      </c>
      <c r="F8" s="137">
        <f>SUM(F9:F33)</f>
        <v>144967</v>
      </c>
      <c r="G8" s="137">
        <v>136914</v>
      </c>
      <c r="H8" s="138">
        <v>286537</v>
      </c>
      <c r="I8" s="145">
        <f t="shared" ref="I8:I33" si="0">C8-G8</f>
        <v>-22</v>
      </c>
      <c r="J8" s="145"/>
      <c r="K8" s="146">
        <f t="shared" ref="K8:K33" si="1">D8-H8</f>
        <v>-206</v>
      </c>
      <c r="L8" s="146"/>
    </row>
    <row r="9" spans="2:13" s="44" customFormat="1" ht="22.5" customHeight="1">
      <c r="B9" s="54" t="s">
        <v>10</v>
      </c>
      <c r="C9" s="142">
        <v>3693</v>
      </c>
      <c r="D9" s="142">
        <v>7227</v>
      </c>
      <c r="E9" s="142">
        <v>3639</v>
      </c>
      <c r="F9" s="142">
        <v>3588</v>
      </c>
      <c r="G9" s="122">
        <v>3684</v>
      </c>
      <c r="H9" s="123">
        <v>7207</v>
      </c>
      <c r="I9" s="155">
        <f t="shared" si="0"/>
        <v>9</v>
      </c>
      <c r="J9" s="155"/>
      <c r="K9" s="155">
        <f t="shared" si="1"/>
        <v>20</v>
      </c>
      <c r="L9" s="155"/>
    </row>
    <row r="10" spans="2:13" s="44" customFormat="1" ht="22.5" customHeight="1">
      <c r="B10" s="54" t="s">
        <v>33</v>
      </c>
      <c r="C10" s="142">
        <v>8136</v>
      </c>
      <c r="D10" s="142">
        <v>19092</v>
      </c>
      <c r="E10" s="142">
        <v>9392</v>
      </c>
      <c r="F10" s="142">
        <v>9700</v>
      </c>
      <c r="G10" s="122">
        <v>8124</v>
      </c>
      <c r="H10" s="123">
        <v>19083</v>
      </c>
      <c r="I10" s="155">
        <f t="shared" si="0"/>
        <v>12</v>
      </c>
      <c r="J10" s="155"/>
      <c r="K10" s="155">
        <f t="shared" si="1"/>
        <v>9</v>
      </c>
      <c r="L10" s="155"/>
    </row>
    <row r="11" spans="2:13" s="44" customFormat="1" ht="22.5" customHeight="1">
      <c r="B11" s="54" t="s">
        <v>11</v>
      </c>
      <c r="C11" s="143">
        <v>772</v>
      </c>
      <c r="D11" s="142">
        <v>1372</v>
      </c>
      <c r="E11" s="143">
        <v>747</v>
      </c>
      <c r="F11" s="143">
        <v>625</v>
      </c>
      <c r="G11" s="124">
        <v>776</v>
      </c>
      <c r="H11" s="123">
        <v>1373</v>
      </c>
      <c r="I11" s="155">
        <f t="shared" si="0"/>
        <v>-4</v>
      </c>
      <c r="J11" s="155"/>
      <c r="K11" s="155">
        <f t="shared" si="1"/>
        <v>-1</v>
      </c>
      <c r="L11" s="155"/>
    </row>
    <row r="12" spans="2:13" s="44" customFormat="1" ht="22.5" customHeight="1">
      <c r="B12" s="54" t="s">
        <v>12</v>
      </c>
      <c r="C12" s="142">
        <v>1220</v>
      </c>
      <c r="D12" s="142">
        <v>2558</v>
      </c>
      <c r="E12" s="142">
        <v>1335</v>
      </c>
      <c r="F12" s="142">
        <v>1223</v>
      </c>
      <c r="G12" s="122">
        <v>1219</v>
      </c>
      <c r="H12" s="123">
        <v>2552</v>
      </c>
      <c r="I12" s="155">
        <f t="shared" si="0"/>
        <v>1</v>
      </c>
      <c r="J12" s="155"/>
      <c r="K12" s="155">
        <f t="shared" si="1"/>
        <v>6</v>
      </c>
      <c r="L12" s="155"/>
    </row>
    <row r="13" spans="2:13" s="44" customFormat="1" ht="22.5" customHeight="1">
      <c r="B13" s="54" t="s">
        <v>13</v>
      </c>
      <c r="C13" s="142">
        <v>7872</v>
      </c>
      <c r="D13" s="142">
        <v>16633</v>
      </c>
      <c r="E13" s="142">
        <v>8312</v>
      </c>
      <c r="F13" s="142">
        <v>8321</v>
      </c>
      <c r="G13" s="122">
        <v>7906</v>
      </c>
      <c r="H13" s="123">
        <v>16706</v>
      </c>
      <c r="I13" s="155">
        <f t="shared" si="0"/>
        <v>-34</v>
      </c>
      <c r="J13" s="155"/>
      <c r="K13" s="155">
        <f t="shared" si="1"/>
        <v>-73</v>
      </c>
      <c r="L13" s="155"/>
    </row>
    <row r="14" spans="2:13" s="44" customFormat="1" ht="22.5" customHeight="1">
      <c r="B14" s="54" t="s">
        <v>32</v>
      </c>
      <c r="C14" s="143">
        <v>660</v>
      </c>
      <c r="D14" s="142">
        <v>1061</v>
      </c>
      <c r="E14" s="143">
        <v>571</v>
      </c>
      <c r="F14" s="143">
        <v>490</v>
      </c>
      <c r="G14" s="124">
        <v>660</v>
      </c>
      <c r="H14" s="123">
        <v>1065</v>
      </c>
      <c r="I14" s="155">
        <f t="shared" si="0"/>
        <v>0</v>
      </c>
      <c r="J14" s="155"/>
      <c r="K14" s="155">
        <f t="shared" si="1"/>
        <v>-4</v>
      </c>
      <c r="L14" s="155"/>
    </row>
    <row r="15" spans="2:13" s="44" customFormat="1" ht="22.5" customHeight="1">
      <c r="B15" s="54" t="s">
        <v>14</v>
      </c>
      <c r="C15" s="142">
        <v>1947</v>
      </c>
      <c r="D15" s="142">
        <v>3283</v>
      </c>
      <c r="E15" s="142">
        <v>1710</v>
      </c>
      <c r="F15" s="142">
        <v>1573</v>
      </c>
      <c r="G15" s="122">
        <v>1950</v>
      </c>
      <c r="H15" s="123">
        <v>3294</v>
      </c>
      <c r="I15" s="155">
        <f t="shared" si="0"/>
        <v>-3</v>
      </c>
      <c r="J15" s="155"/>
      <c r="K15" s="155">
        <f t="shared" si="1"/>
        <v>-11</v>
      </c>
      <c r="L15" s="155"/>
    </row>
    <row r="16" spans="2:13" s="44" customFormat="1" ht="22.5" customHeight="1">
      <c r="B16" s="54" t="s">
        <v>277</v>
      </c>
      <c r="C16" s="142">
        <v>1973</v>
      </c>
      <c r="D16" s="142">
        <v>3630</v>
      </c>
      <c r="E16" s="142">
        <v>1870</v>
      </c>
      <c r="F16" s="142">
        <v>1760</v>
      </c>
      <c r="G16" s="122">
        <v>1969</v>
      </c>
      <c r="H16" s="123">
        <v>3616</v>
      </c>
      <c r="I16" s="155">
        <f t="shared" si="0"/>
        <v>4</v>
      </c>
      <c r="J16" s="155"/>
      <c r="K16" s="155">
        <f t="shared" si="1"/>
        <v>14</v>
      </c>
      <c r="L16" s="155"/>
    </row>
    <row r="17" spans="2:12" s="44" customFormat="1" ht="22.5" customHeight="1">
      <c r="B17" s="54" t="s">
        <v>15</v>
      </c>
      <c r="C17" s="142">
        <v>1393</v>
      </c>
      <c r="D17" s="142">
        <v>2381</v>
      </c>
      <c r="E17" s="142">
        <v>1189</v>
      </c>
      <c r="F17" s="142">
        <v>1192</v>
      </c>
      <c r="G17" s="122">
        <v>1403</v>
      </c>
      <c r="H17" s="123">
        <v>2397</v>
      </c>
      <c r="I17" s="155">
        <f t="shared" si="0"/>
        <v>-10</v>
      </c>
      <c r="J17" s="155"/>
      <c r="K17" s="155">
        <f t="shared" si="1"/>
        <v>-16</v>
      </c>
      <c r="L17" s="155"/>
    </row>
    <row r="18" spans="2:12" s="44" customFormat="1" ht="22.5" customHeight="1">
      <c r="B18" s="54" t="s">
        <v>16</v>
      </c>
      <c r="C18" s="143">
        <v>622</v>
      </c>
      <c r="D18" s="143">
        <v>955</v>
      </c>
      <c r="E18" s="143">
        <v>541</v>
      </c>
      <c r="F18" s="143">
        <v>414</v>
      </c>
      <c r="G18" s="124">
        <v>621</v>
      </c>
      <c r="H18" s="123">
        <v>955</v>
      </c>
      <c r="I18" s="155">
        <f t="shared" si="0"/>
        <v>1</v>
      </c>
      <c r="J18" s="155"/>
      <c r="K18" s="155">
        <f t="shared" si="1"/>
        <v>0</v>
      </c>
      <c r="L18" s="155"/>
    </row>
    <row r="19" spans="2:12" s="44" customFormat="1" ht="22.5" customHeight="1">
      <c r="B19" s="54" t="s">
        <v>17</v>
      </c>
      <c r="C19" s="142">
        <v>4207</v>
      </c>
      <c r="D19" s="142">
        <v>8951</v>
      </c>
      <c r="E19" s="142">
        <v>4339</v>
      </c>
      <c r="F19" s="142">
        <v>4612</v>
      </c>
      <c r="G19" s="122">
        <v>4226</v>
      </c>
      <c r="H19" s="123">
        <v>8952</v>
      </c>
      <c r="I19" s="155">
        <f t="shared" si="0"/>
        <v>-19</v>
      </c>
      <c r="J19" s="155"/>
      <c r="K19" s="155">
        <f t="shared" si="1"/>
        <v>-1</v>
      </c>
      <c r="L19" s="155"/>
    </row>
    <row r="20" spans="2:12" s="44" customFormat="1" ht="22.5" customHeight="1">
      <c r="B20" s="54" t="s">
        <v>35</v>
      </c>
      <c r="C20" s="142">
        <v>2683</v>
      </c>
      <c r="D20" s="142">
        <v>3830</v>
      </c>
      <c r="E20" s="142">
        <v>1997</v>
      </c>
      <c r="F20" s="142">
        <v>1833</v>
      </c>
      <c r="G20" s="122">
        <v>2690</v>
      </c>
      <c r="H20" s="123">
        <v>3843</v>
      </c>
      <c r="I20" s="155">
        <f t="shared" si="0"/>
        <v>-7</v>
      </c>
      <c r="J20" s="155"/>
      <c r="K20" s="155">
        <f t="shared" si="1"/>
        <v>-13</v>
      </c>
      <c r="L20" s="155"/>
    </row>
    <row r="21" spans="2:12" s="44" customFormat="1" ht="22.5" customHeight="1">
      <c r="B21" s="54" t="s">
        <v>18</v>
      </c>
      <c r="C21" s="142">
        <v>1594</v>
      </c>
      <c r="D21" s="142">
        <v>2558</v>
      </c>
      <c r="E21" s="142">
        <v>1278</v>
      </c>
      <c r="F21" s="142">
        <v>1280</v>
      </c>
      <c r="G21" s="122">
        <v>1597</v>
      </c>
      <c r="H21" s="123">
        <v>2557</v>
      </c>
      <c r="I21" s="155">
        <f t="shared" si="0"/>
        <v>-3</v>
      </c>
      <c r="J21" s="155"/>
      <c r="K21" s="155">
        <f t="shared" si="1"/>
        <v>1</v>
      </c>
      <c r="L21" s="155"/>
    </row>
    <row r="22" spans="2:12" s="44" customFormat="1" ht="22.5" customHeight="1">
      <c r="B22" s="54" t="s">
        <v>19</v>
      </c>
      <c r="C22" s="142">
        <v>2449</v>
      </c>
      <c r="D22" s="142">
        <v>5458</v>
      </c>
      <c r="E22" s="142">
        <v>2673</v>
      </c>
      <c r="F22" s="142">
        <v>2785</v>
      </c>
      <c r="G22" s="122">
        <v>2451</v>
      </c>
      <c r="H22" s="123">
        <v>5464</v>
      </c>
      <c r="I22" s="155">
        <f t="shared" si="0"/>
        <v>-2</v>
      </c>
      <c r="J22" s="155"/>
      <c r="K22" s="155">
        <f t="shared" si="1"/>
        <v>-6</v>
      </c>
      <c r="L22" s="155"/>
    </row>
    <row r="23" spans="2:12" s="44" customFormat="1" ht="22.5" customHeight="1">
      <c r="B23" s="54" t="s">
        <v>20</v>
      </c>
      <c r="C23" s="142">
        <v>4560</v>
      </c>
      <c r="D23" s="142">
        <v>9063</v>
      </c>
      <c r="E23" s="142">
        <v>4570</v>
      </c>
      <c r="F23" s="142">
        <v>4493</v>
      </c>
      <c r="G23" s="122">
        <v>4579</v>
      </c>
      <c r="H23" s="123">
        <v>9082</v>
      </c>
      <c r="I23" s="155">
        <f t="shared" si="0"/>
        <v>-19</v>
      </c>
      <c r="J23" s="155"/>
      <c r="K23" s="155">
        <f t="shared" si="1"/>
        <v>-19</v>
      </c>
      <c r="L23" s="155"/>
    </row>
    <row r="24" spans="2:12" s="44" customFormat="1" ht="22.5" customHeight="1">
      <c r="B24" s="54" t="s">
        <v>21</v>
      </c>
      <c r="C24" s="142">
        <v>6412</v>
      </c>
      <c r="D24" s="142">
        <v>11246</v>
      </c>
      <c r="E24" s="142">
        <v>5603</v>
      </c>
      <c r="F24" s="142">
        <v>5643</v>
      </c>
      <c r="G24" s="122">
        <v>6406</v>
      </c>
      <c r="H24" s="123">
        <v>11268</v>
      </c>
      <c r="I24" s="155">
        <f t="shared" si="0"/>
        <v>6</v>
      </c>
      <c r="J24" s="155"/>
      <c r="K24" s="155">
        <f t="shared" si="1"/>
        <v>-22</v>
      </c>
      <c r="L24" s="155"/>
    </row>
    <row r="25" spans="2:12" s="44" customFormat="1" ht="22.5" customHeight="1">
      <c r="B25" s="54" t="s">
        <v>22</v>
      </c>
      <c r="C25" s="142">
        <v>6381</v>
      </c>
      <c r="D25" s="142">
        <v>14037</v>
      </c>
      <c r="E25" s="142">
        <v>6669</v>
      </c>
      <c r="F25" s="142">
        <v>7368</v>
      </c>
      <c r="G25" s="122">
        <v>6380</v>
      </c>
      <c r="H25" s="123">
        <v>14044</v>
      </c>
      <c r="I25" s="155">
        <f t="shared" si="0"/>
        <v>1</v>
      </c>
      <c r="J25" s="155"/>
      <c r="K25" s="155">
        <f t="shared" si="1"/>
        <v>-7</v>
      </c>
      <c r="L25" s="155"/>
    </row>
    <row r="26" spans="2:12" s="44" customFormat="1" ht="22.5" customHeight="1">
      <c r="B26" s="54" t="s">
        <v>23</v>
      </c>
      <c r="C26" s="142">
        <v>9014</v>
      </c>
      <c r="D26" s="142">
        <v>19712</v>
      </c>
      <c r="E26" s="142">
        <v>9333</v>
      </c>
      <c r="F26" s="142">
        <v>10379</v>
      </c>
      <c r="G26" s="122">
        <v>9002</v>
      </c>
      <c r="H26" s="123">
        <v>19719</v>
      </c>
      <c r="I26" s="155">
        <f t="shared" si="0"/>
        <v>12</v>
      </c>
      <c r="J26" s="155"/>
      <c r="K26" s="155">
        <f t="shared" si="1"/>
        <v>-7</v>
      </c>
      <c r="L26" s="155"/>
    </row>
    <row r="27" spans="2:12" s="44" customFormat="1" ht="22.5" customHeight="1">
      <c r="B27" s="54" t="s">
        <v>24</v>
      </c>
      <c r="C27" s="142">
        <v>1940</v>
      </c>
      <c r="D27" s="142">
        <v>4106</v>
      </c>
      <c r="E27" s="142">
        <v>2056</v>
      </c>
      <c r="F27" s="142">
        <v>2050</v>
      </c>
      <c r="G27" s="122">
        <v>1936</v>
      </c>
      <c r="H27" s="123">
        <v>4110</v>
      </c>
      <c r="I27" s="155">
        <f t="shared" si="0"/>
        <v>4</v>
      </c>
      <c r="J27" s="155"/>
      <c r="K27" s="155">
        <f t="shared" si="1"/>
        <v>-4</v>
      </c>
      <c r="L27" s="155"/>
    </row>
    <row r="28" spans="2:12" s="44" customFormat="1" ht="22.5" customHeight="1">
      <c r="B28" s="54" t="s">
        <v>25</v>
      </c>
      <c r="C28" s="142">
        <v>8729</v>
      </c>
      <c r="D28" s="142">
        <v>12593</v>
      </c>
      <c r="E28" s="142">
        <v>6795</v>
      </c>
      <c r="F28" s="142">
        <v>5798</v>
      </c>
      <c r="G28" s="122">
        <v>8717</v>
      </c>
      <c r="H28" s="123">
        <v>12583</v>
      </c>
      <c r="I28" s="155">
        <f t="shared" si="0"/>
        <v>12</v>
      </c>
      <c r="J28" s="155"/>
      <c r="K28" s="155">
        <f t="shared" si="1"/>
        <v>10</v>
      </c>
      <c r="L28" s="155"/>
    </row>
    <row r="29" spans="2:12" s="44" customFormat="1" ht="22.5" customHeight="1">
      <c r="B29" s="54" t="s">
        <v>26</v>
      </c>
      <c r="C29" s="142">
        <v>2893</v>
      </c>
      <c r="D29" s="142">
        <v>4432</v>
      </c>
      <c r="E29" s="142">
        <v>2241</v>
      </c>
      <c r="F29" s="142">
        <v>2191</v>
      </c>
      <c r="G29" s="122">
        <v>2898</v>
      </c>
      <c r="H29" s="123">
        <v>4443</v>
      </c>
      <c r="I29" s="155">
        <f t="shared" si="0"/>
        <v>-5</v>
      </c>
      <c r="J29" s="155"/>
      <c r="K29" s="155">
        <f t="shared" si="1"/>
        <v>-11</v>
      </c>
      <c r="L29" s="155"/>
    </row>
    <row r="30" spans="2:12" s="44" customFormat="1" ht="22.5" customHeight="1">
      <c r="B30" s="54" t="s">
        <v>27</v>
      </c>
      <c r="C30" s="142">
        <v>15423</v>
      </c>
      <c r="D30" s="142">
        <v>33582</v>
      </c>
      <c r="E30" s="142">
        <v>16634</v>
      </c>
      <c r="F30" s="142">
        <v>16948</v>
      </c>
      <c r="G30" s="122">
        <v>15439</v>
      </c>
      <c r="H30" s="123">
        <v>33633</v>
      </c>
      <c r="I30" s="155">
        <f t="shared" si="0"/>
        <v>-16</v>
      </c>
      <c r="J30" s="155"/>
      <c r="K30" s="155">
        <f t="shared" si="1"/>
        <v>-51</v>
      </c>
      <c r="L30" s="155"/>
    </row>
    <row r="31" spans="2:12" s="44" customFormat="1" ht="22.5" customHeight="1">
      <c r="B31" s="54" t="s">
        <v>28</v>
      </c>
      <c r="C31" s="142">
        <v>20165</v>
      </c>
      <c r="D31" s="142">
        <v>47231</v>
      </c>
      <c r="E31" s="142">
        <v>22632</v>
      </c>
      <c r="F31" s="142">
        <v>24599</v>
      </c>
      <c r="G31" s="122">
        <v>20164</v>
      </c>
      <c r="H31" s="123">
        <v>47273</v>
      </c>
      <c r="I31" s="162">
        <f t="shared" si="0"/>
        <v>1</v>
      </c>
      <c r="J31" s="162"/>
      <c r="K31" s="155">
        <f t="shared" si="1"/>
        <v>-42</v>
      </c>
      <c r="L31" s="155"/>
    </row>
    <row r="32" spans="2:12" s="44" customFormat="1" ht="22.5" customHeight="1">
      <c r="B32" s="54" t="s">
        <v>29</v>
      </c>
      <c r="C32" s="142">
        <v>11073</v>
      </c>
      <c r="D32" s="142">
        <v>25718</v>
      </c>
      <c r="E32" s="142">
        <v>12455</v>
      </c>
      <c r="F32" s="142">
        <v>13263</v>
      </c>
      <c r="G32" s="122">
        <v>11046</v>
      </c>
      <c r="H32" s="123">
        <v>25681</v>
      </c>
      <c r="I32" s="155">
        <f t="shared" si="0"/>
        <v>27</v>
      </c>
      <c r="J32" s="155"/>
      <c r="K32" s="155">
        <f t="shared" si="1"/>
        <v>37</v>
      </c>
      <c r="L32" s="155"/>
    </row>
    <row r="33" spans="2:14" s="44" customFormat="1" ht="22.5" customHeight="1">
      <c r="B33" s="54" t="s">
        <v>30</v>
      </c>
      <c r="C33" s="142">
        <v>11081</v>
      </c>
      <c r="D33" s="142">
        <v>25622</v>
      </c>
      <c r="E33" s="142">
        <v>12783</v>
      </c>
      <c r="F33" s="142">
        <v>12839</v>
      </c>
      <c r="G33" s="122">
        <v>11071</v>
      </c>
      <c r="H33" s="123">
        <v>25637</v>
      </c>
      <c r="I33" s="155">
        <f t="shared" si="0"/>
        <v>10</v>
      </c>
      <c r="J33" s="155"/>
      <c r="K33" s="155">
        <f t="shared" si="1"/>
        <v>-15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1198</v>
      </c>
      <c r="C38" s="114"/>
      <c r="D38" s="17" t="s">
        <v>36</v>
      </c>
      <c r="E38" s="17">
        <v>370</v>
      </c>
      <c r="F38" s="18" t="s">
        <v>37</v>
      </c>
      <c r="G38" s="140">
        <v>828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131</v>
      </c>
    </row>
    <row r="39" spans="2:14" s="3" customFormat="1" ht="30" customHeight="1">
      <c r="B39" s="23" t="str">
        <f>"◎ 관외전출 : "&amp;E39+G39</f>
        <v>◎ 관외전출 : 1329</v>
      </c>
      <c r="C39" s="26"/>
      <c r="D39" s="25" t="s">
        <v>36</v>
      </c>
      <c r="E39" s="25">
        <v>358</v>
      </c>
      <c r="F39" s="26" t="s">
        <v>37</v>
      </c>
      <c r="G39" s="141">
        <v>971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149</v>
      </c>
      <c r="C40" s="157"/>
      <c r="D40" s="32" t="s">
        <v>41</v>
      </c>
      <c r="E40" s="32">
        <v>133</v>
      </c>
      <c r="F40" s="33" t="s">
        <v>45</v>
      </c>
      <c r="G40" s="32">
        <v>15</v>
      </c>
      <c r="H40" s="34" t="s">
        <v>40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75</v>
      </c>
    </row>
    <row r="41" spans="2:14" s="3" customFormat="1" ht="30" customHeight="1" thickBot="1">
      <c r="B41" s="160" t="str">
        <f>"◎ 사망,말소,국외,기타 : "&amp;E41+G41+I41+K41</f>
        <v>◎ 사망,말소,국외,기타 : 224</v>
      </c>
      <c r="C41" s="161"/>
      <c r="D41" s="39" t="s">
        <v>42</v>
      </c>
      <c r="E41" s="39">
        <v>220</v>
      </c>
      <c r="F41" s="40" t="s">
        <v>43</v>
      </c>
      <c r="G41" s="39">
        <v>3</v>
      </c>
      <c r="H41" s="41" t="s">
        <v>40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60184</v>
      </c>
      <c r="C42" s="168"/>
      <c r="D42" s="57" t="s">
        <v>52</v>
      </c>
      <c r="E42" s="58">
        <v>26137</v>
      </c>
      <c r="F42" s="57" t="s">
        <v>44</v>
      </c>
      <c r="G42" s="58">
        <v>34047</v>
      </c>
      <c r="H42" s="59"/>
      <c r="I42" s="10"/>
      <c r="J42" s="169" t="s">
        <v>632</v>
      </c>
      <c r="K42" s="169"/>
      <c r="L42" s="170"/>
      <c r="N42" s="104"/>
    </row>
    <row r="43" spans="2:14" s="3" customFormat="1" ht="21" customHeight="1">
      <c r="B43" s="55" t="s">
        <v>629</v>
      </c>
      <c r="C43" s="91"/>
      <c r="D43" s="127"/>
      <c r="G43" s="8"/>
      <c r="J43" s="173" t="s">
        <v>633</v>
      </c>
      <c r="K43" s="173"/>
      <c r="L43" s="174"/>
      <c r="N43" s="104"/>
    </row>
    <row r="44" spans="2:14" s="3" customFormat="1" ht="27" customHeight="1">
      <c r="B44" s="55" t="s">
        <v>630</v>
      </c>
      <c r="C44" s="91"/>
      <c r="D44" s="127"/>
      <c r="E44" s="129"/>
      <c r="F44" s="130"/>
      <c r="G44" s="129"/>
      <c r="H44" s="131"/>
      <c r="J44" s="173" t="s">
        <v>634</v>
      </c>
      <c r="K44" s="173"/>
      <c r="L44" s="174"/>
      <c r="N44" s="104"/>
    </row>
    <row r="45" spans="2:14" s="3" customFormat="1" ht="21" customHeight="1" thickBot="1">
      <c r="B45" s="60" t="s">
        <v>631</v>
      </c>
      <c r="C45" s="92"/>
      <c r="D45" s="128"/>
      <c r="E45" s="126"/>
      <c r="F45" s="126"/>
      <c r="G45" s="62"/>
      <c r="H45" s="69"/>
      <c r="I45" s="61"/>
      <c r="J45" s="175" t="s">
        <v>635</v>
      </c>
      <c r="K45" s="175"/>
      <c r="L45" s="176"/>
      <c r="N45" s="104"/>
    </row>
    <row r="46" spans="2:14">
      <c r="L46" s="77"/>
    </row>
  </sheetData>
  <mergeCells count="78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B42:C42"/>
    <mergeCell ref="J42:L42"/>
    <mergeCell ref="J43:L43"/>
    <mergeCell ref="J44:L44"/>
    <mergeCell ref="J45:L45"/>
  </mergeCells>
  <phoneticPr fontId="1" type="noConversion"/>
  <conditionalFormatting sqref="I6:L33">
    <cfRule type="cellIs" dxfId="263" priority="1" operator="lessThan">
      <formula>0</formula>
    </cfRule>
    <cfRule type="cellIs" dxfId="262" priority="4" operator="greaterThan">
      <formula>0</formula>
    </cfRule>
  </conditionalFormatting>
  <conditionalFormatting sqref="K6:L33">
    <cfRule type="cellIs" dxfId="261" priority="2" operator="lessThan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N45"/>
  <sheetViews>
    <sheetView view="pageBreakPreview" zoomScale="70" zoomScaleNormal="70" zoomScaleSheetLayoutView="70" workbookViewId="0">
      <selection activeCell="C42" sqref="C42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21.09765625" style="96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94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  <c r="M2" s="95"/>
    </row>
    <row r="3" spans="2:14" s="14" customFormat="1" ht="29.25" customHeight="1">
      <c r="B3" s="148" t="s">
        <v>245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  <c r="M3" s="9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  <c r="M4" s="93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  <c r="M5" s="93"/>
    </row>
    <row r="6" spans="2:14" s="44" customFormat="1" ht="22.5" customHeight="1">
      <c r="B6" s="51" t="s">
        <v>8</v>
      </c>
      <c r="C6" s="45">
        <f>SUM(C7:C8)</f>
        <v>127886</v>
      </c>
      <c r="D6" s="45">
        <f t="shared" ref="D6:F6" si="0">SUM(D7:D8)</f>
        <v>286210</v>
      </c>
      <c r="E6" s="45">
        <f t="shared" si="0"/>
        <v>141464</v>
      </c>
      <c r="F6" s="45">
        <f t="shared" si="0"/>
        <v>144746</v>
      </c>
      <c r="G6" s="72">
        <f>G8</f>
        <v>127689</v>
      </c>
      <c r="H6" s="72">
        <f>H7+H8</f>
        <v>286178</v>
      </c>
      <c r="I6" s="152">
        <f>C6-G6</f>
        <v>197</v>
      </c>
      <c r="J6" s="152"/>
      <c r="K6" s="152">
        <f t="shared" ref="K6:K33" si="1">D6-H6</f>
        <v>32</v>
      </c>
      <c r="L6" s="152"/>
      <c r="M6" s="93"/>
    </row>
    <row r="7" spans="2:14" s="44" customFormat="1" ht="22.5" customHeight="1">
      <c r="B7" s="52" t="s">
        <v>49</v>
      </c>
      <c r="C7" s="71" t="s">
        <v>54</v>
      </c>
      <c r="D7" s="46">
        <f>SUM(E7:F7)</f>
        <v>3618</v>
      </c>
      <c r="E7" s="79">
        <v>1918</v>
      </c>
      <c r="F7" s="79">
        <v>1700</v>
      </c>
      <c r="G7" s="73" t="s">
        <v>55</v>
      </c>
      <c r="H7" s="74">
        <v>3667</v>
      </c>
      <c r="I7" s="153" t="s">
        <v>54</v>
      </c>
      <c r="J7" s="154"/>
      <c r="K7" s="154">
        <f t="shared" si="1"/>
        <v>-49</v>
      </c>
      <c r="L7" s="154"/>
      <c r="M7" s="93"/>
    </row>
    <row r="8" spans="2:14" s="44" customFormat="1" ht="22.5" customHeight="1">
      <c r="B8" s="53" t="s">
        <v>9</v>
      </c>
      <c r="C8" s="48">
        <f>SUM(C9:C33)</f>
        <v>127886</v>
      </c>
      <c r="D8" s="49">
        <f t="shared" ref="D8:F8" si="2">SUM(D9:D33)</f>
        <v>282592</v>
      </c>
      <c r="E8" s="49">
        <f>SUM(E9:E33)</f>
        <v>139546</v>
      </c>
      <c r="F8" s="49">
        <f t="shared" si="2"/>
        <v>143046</v>
      </c>
      <c r="G8" s="75">
        <f>SUM(G9:G33)</f>
        <v>127689</v>
      </c>
      <c r="H8" s="75">
        <f>SUM(H9:H33)</f>
        <v>282511</v>
      </c>
      <c r="I8" s="179">
        <f t="shared" ref="I8:I33" si="3">C8-G8</f>
        <v>197</v>
      </c>
      <c r="J8" s="179"/>
      <c r="K8" s="180">
        <f t="shared" si="1"/>
        <v>81</v>
      </c>
      <c r="L8" s="180"/>
      <c r="M8" s="93"/>
      <c r="N8" s="93"/>
    </row>
    <row r="9" spans="2:14" s="44" customFormat="1" ht="22.5" customHeight="1">
      <c r="B9" s="54" t="s">
        <v>10</v>
      </c>
      <c r="C9" s="50">
        <v>3615</v>
      </c>
      <c r="D9" s="50">
        <f>E9+F9</f>
        <v>7566</v>
      </c>
      <c r="E9" s="50">
        <v>3787</v>
      </c>
      <c r="F9" s="50">
        <v>3779</v>
      </c>
      <c r="G9" s="76">
        <v>3621</v>
      </c>
      <c r="H9" s="76">
        <v>7589</v>
      </c>
      <c r="I9" s="155">
        <f t="shared" si="3"/>
        <v>-6</v>
      </c>
      <c r="J9" s="155"/>
      <c r="K9" s="155">
        <f t="shared" si="1"/>
        <v>-23</v>
      </c>
      <c r="L9" s="155"/>
      <c r="M9" s="93"/>
    </row>
    <row r="10" spans="2:14" s="44" customFormat="1" ht="22.5" customHeight="1">
      <c r="B10" s="54" t="s">
        <v>33</v>
      </c>
      <c r="C10" s="50">
        <v>7967</v>
      </c>
      <c r="D10" s="50">
        <f t="shared" ref="D10:D33" si="4">E10+F10</f>
        <v>19763</v>
      </c>
      <c r="E10" s="50">
        <v>9776</v>
      </c>
      <c r="F10" s="50">
        <v>9987</v>
      </c>
      <c r="G10" s="76">
        <v>7917</v>
      </c>
      <c r="H10" s="76">
        <v>19698</v>
      </c>
      <c r="I10" s="155">
        <f t="shared" si="3"/>
        <v>50</v>
      </c>
      <c r="J10" s="155"/>
      <c r="K10" s="155">
        <f t="shared" si="1"/>
        <v>65</v>
      </c>
      <c r="L10" s="155"/>
      <c r="M10" s="93"/>
    </row>
    <row r="11" spans="2:14" s="44" customFormat="1" ht="22.5" customHeight="1">
      <c r="B11" s="54" t="s">
        <v>11</v>
      </c>
      <c r="C11" s="50">
        <v>784</v>
      </c>
      <c r="D11" s="50">
        <f t="shared" si="4"/>
        <v>1443</v>
      </c>
      <c r="E11" s="50">
        <v>783</v>
      </c>
      <c r="F11" s="50">
        <v>660</v>
      </c>
      <c r="G11" s="76">
        <v>787</v>
      </c>
      <c r="H11" s="76">
        <v>1454</v>
      </c>
      <c r="I11" s="155">
        <f t="shared" si="3"/>
        <v>-3</v>
      </c>
      <c r="J11" s="155"/>
      <c r="K11" s="155">
        <f t="shared" si="1"/>
        <v>-11</v>
      </c>
      <c r="L11" s="155"/>
      <c r="M11" s="93"/>
    </row>
    <row r="12" spans="2:14" s="44" customFormat="1" ht="22.5" customHeight="1">
      <c r="B12" s="54" t="s">
        <v>12</v>
      </c>
      <c r="C12" s="50">
        <v>1188</v>
      </c>
      <c r="D12" s="50">
        <f t="shared" si="4"/>
        <v>2581</v>
      </c>
      <c r="E12" s="50">
        <v>1334</v>
      </c>
      <c r="F12" s="50">
        <v>1247</v>
      </c>
      <c r="G12" s="76">
        <v>1175</v>
      </c>
      <c r="H12" s="76">
        <v>2566</v>
      </c>
      <c r="I12" s="155">
        <f t="shared" si="3"/>
        <v>13</v>
      </c>
      <c r="J12" s="155"/>
      <c r="K12" s="155">
        <f t="shared" si="1"/>
        <v>15</v>
      </c>
      <c r="L12" s="155"/>
      <c r="M12" s="93"/>
    </row>
    <row r="13" spans="2:14" s="44" customFormat="1" ht="22.5" customHeight="1">
      <c r="B13" s="54" t="s">
        <v>13</v>
      </c>
      <c r="C13" s="50">
        <v>7772</v>
      </c>
      <c r="D13" s="50">
        <f t="shared" si="4"/>
        <v>17406</v>
      </c>
      <c r="E13" s="50">
        <v>8708</v>
      </c>
      <c r="F13" s="50">
        <v>8698</v>
      </c>
      <c r="G13" s="76">
        <v>7745</v>
      </c>
      <c r="H13" s="76">
        <v>17359</v>
      </c>
      <c r="I13" s="155">
        <f t="shared" si="3"/>
        <v>27</v>
      </c>
      <c r="J13" s="155"/>
      <c r="K13" s="155">
        <f t="shared" si="1"/>
        <v>47</v>
      </c>
      <c r="L13" s="155"/>
      <c r="M13" s="93"/>
    </row>
    <row r="14" spans="2:14" s="44" customFormat="1" ht="22.5" customHeight="1">
      <c r="B14" s="54" t="s">
        <v>32</v>
      </c>
      <c r="C14" s="50">
        <v>655</v>
      </c>
      <c r="D14" s="50">
        <f t="shared" si="4"/>
        <v>1077</v>
      </c>
      <c r="E14" s="50">
        <v>586</v>
      </c>
      <c r="F14" s="50">
        <v>491</v>
      </c>
      <c r="G14" s="76">
        <v>654</v>
      </c>
      <c r="H14" s="76">
        <v>1073</v>
      </c>
      <c r="I14" s="155">
        <f t="shared" si="3"/>
        <v>1</v>
      </c>
      <c r="J14" s="155"/>
      <c r="K14" s="155">
        <f t="shared" si="1"/>
        <v>4</v>
      </c>
      <c r="L14" s="155"/>
      <c r="M14" s="93"/>
    </row>
    <row r="15" spans="2:14" s="44" customFormat="1" ht="22.5" customHeight="1">
      <c r="B15" s="54" t="s">
        <v>14</v>
      </c>
      <c r="C15" s="50">
        <v>1967</v>
      </c>
      <c r="D15" s="50">
        <f t="shared" si="4"/>
        <v>3444</v>
      </c>
      <c r="E15" s="50">
        <v>1818</v>
      </c>
      <c r="F15" s="50">
        <v>1626</v>
      </c>
      <c r="G15" s="76">
        <v>1966</v>
      </c>
      <c r="H15" s="76">
        <v>3452</v>
      </c>
      <c r="I15" s="155">
        <f t="shared" si="3"/>
        <v>1</v>
      </c>
      <c r="J15" s="155"/>
      <c r="K15" s="155">
        <f t="shared" si="1"/>
        <v>-8</v>
      </c>
      <c r="L15" s="155"/>
      <c r="M15" s="93"/>
    </row>
    <row r="16" spans="2:14" s="44" customFormat="1" ht="22.5" customHeight="1">
      <c r="B16" s="54" t="s">
        <v>34</v>
      </c>
      <c r="C16" s="50">
        <v>1961</v>
      </c>
      <c r="D16" s="50">
        <f t="shared" si="4"/>
        <v>3754</v>
      </c>
      <c r="E16" s="50">
        <v>1925</v>
      </c>
      <c r="F16" s="50">
        <v>1829</v>
      </c>
      <c r="G16" s="76">
        <v>1964</v>
      </c>
      <c r="H16" s="76">
        <v>3756</v>
      </c>
      <c r="I16" s="155">
        <f t="shared" si="3"/>
        <v>-3</v>
      </c>
      <c r="J16" s="155"/>
      <c r="K16" s="155">
        <f t="shared" si="1"/>
        <v>-2</v>
      </c>
      <c r="L16" s="155"/>
      <c r="M16" s="93"/>
    </row>
    <row r="17" spans="2:13" s="44" customFormat="1" ht="22.5" customHeight="1">
      <c r="B17" s="54" t="s">
        <v>15</v>
      </c>
      <c r="C17" s="50">
        <v>1454</v>
      </c>
      <c r="D17" s="50">
        <f t="shared" si="4"/>
        <v>2509</v>
      </c>
      <c r="E17" s="50">
        <v>1244</v>
      </c>
      <c r="F17" s="50">
        <v>1265</v>
      </c>
      <c r="G17" s="76">
        <v>1448</v>
      </c>
      <c r="H17" s="76">
        <v>2509</v>
      </c>
      <c r="I17" s="155">
        <f t="shared" si="3"/>
        <v>6</v>
      </c>
      <c r="J17" s="155"/>
      <c r="K17" s="155">
        <f t="shared" si="1"/>
        <v>0</v>
      </c>
      <c r="L17" s="155"/>
      <c r="M17" s="93"/>
    </row>
    <row r="18" spans="2:13" s="44" customFormat="1" ht="22.5" customHeight="1">
      <c r="B18" s="54" t="s">
        <v>16</v>
      </c>
      <c r="C18" s="50">
        <v>603</v>
      </c>
      <c r="D18" s="50">
        <f t="shared" si="4"/>
        <v>941</v>
      </c>
      <c r="E18" s="50">
        <v>519</v>
      </c>
      <c r="F18" s="50">
        <v>422</v>
      </c>
      <c r="G18" s="76">
        <v>607</v>
      </c>
      <c r="H18" s="76">
        <v>949</v>
      </c>
      <c r="I18" s="155">
        <f t="shared" si="3"/>
        <v>-4</v>
      </c>
      <c r="J18" s="155"/>
      <c r="K18" s="155">
        <f t="shared" si="1"/>
        <v>-8</v>
      </c>
      <c r="L18" s="155"/>
      <c r="M18" s="93"/>
    </row>
    <row r="19" spans="2:13" s="44" customFormat="1" ht="22.5" customHeight="1">
      <c r="B19" s="54" t="s">
        <v>17</v>
      </c>
      <c r="C19" s="50">
        <v>4227</v>
      </c>
      <c r="D19" s="50">
        <f t="shared" si="4"/>
        <v>9500</v>
      </c>
      <c r="E19" s="50">
        <v>4634</v>
      </c>
      <c r="F19" s="50">
        <v>4866</v>
      </c>
      <c r="G19" s="76">
        <v>4233</v>
      </c>
      <c r="H19" s="76">
        <v>9486</v>
      </c>
      <c r="I19" s="155">
        <f t="shared" si="3"/>
        <v>-6</v>
      </c>
      <c r="J19" s="155"/>
      <c r="K19" s="155">
        <f t="shared" si="1"/>
        <v>14</v>
      </c>
      <c r="L19" s="155"/>
      <c r="M19" s="93"/>
    </row>
    <row r="20" spans="2:13" s="44" customFormat="1" ht="22.5" customHeight="1">
      <c r="B20" s="54" t="s">
        <v>35</v>
      </c>
      <c r="C20" s="50">
        <v>2274</v>
      </c>
      <c r="D20" s="50">
        <f t="shared" si="4"/>
        <v>3556</v>
      </c>
      <c r="E20" s="50">
        <v>1830</v>
      </c>
      <c r="F20" s="50">
        <v>1726</v>
      </c>
      <c r="G20" s="76">
        <v>2262</v>
      </c>
      <c r="H20" s="76">
        <v>3540</v>
      </c>
      <c r="I20" s="155">
        <f t="shared" si="3"/>
        <v>12</v>
      </c>
      <c r="J20" s="155"/>
      <c r="K20" s="155">
        <f t="shared" si="1"/>
        <v>16</v>
      </c>
      <c r="L20" s="155"/>
      <c r="M20" s="93"/>
    </row>
    <row r="21" spans="2:13" s="44" customFormat="1" ht="22.5" customHeight="1">
      <c r="B21" s="54" t="s">
        <v>18</v>
      </c>
      <c r="C21" s="50">
        <v>1613</v>
      </c>
      <c r="D21" s="50">
        <f t="shared" si="4"/>
        <v>2752</v>
      </c>
      <c r="E21" s="50">
        <v>1325</v>
      </c>
      <c r="F21" s="50">
        <v>1427</v>
      </c>
      <c r="G21" s="76">
        <v>1615</v>
      </c>
      <c r="H21" s="76">
        <v>2749</v>
      </c>
      <c r="I21" s="155">
        <f t="shared" si="3"/>
        <v>-2</v>
      </c>
      <c r="J21" s="155"/>
      <c r="K21" s="155">
        <f t="shared" si="1"/>
        <v>3</v>
      </c>
      <c r="L21" s="155"/>
      <c r="M21" s="93"/>
    </row>
    <row r="22" spans="2:13" s="44" customFormat="1" ht="22.5" customHeight="1">
      <c r="B22" s="54" t="s">
        <v>19</v>
      </c>
      <c r="C22" s="50">
        <v>1122</v>
      </c>
      <c r="D22" s="50">
        <f t="shared" si="4"/>
        <v>2153</v>
      </c>
      <c r="E22" s="50">
        <v>1047</v>
      </c>
      <c r="F22" s="50">
        <v>1106</v>
      </c>
      <c r="G22" s="76">
        <v>1118</v>
      </c>
      <c r="H22" s="76">
        <v>2156</v>
      </c>
      <c r="I22" s="155">
        <f t="shared" si="3"/>
        <v>4</v>
      </c>
      <c r="J22" s="155"/>
      <c r="K22" s="155">
        <f t="shared" si="1"/>
        <v>-3</v>
      </c>
      <c r="L22" s="155"/>
      <c r="M22" s="93"/>
    </row>
    <row r="23" spans="2:13" s="44" customFormat="1" ht="22.5" customHeight="1">
      <c r="B23" s="54" t="s">
        <v>20</v>
      </c>
      <c r="C23" s="50">
        <v>4115</v>
      </c>
      <c r="D23" s="50">
        <f t="shared" si="4"/>
        <v>8630</v>
      </c>
      <c r="E23" s="50">
        <v>4374</v>
      </c>
      <c r="F23" s="50">
        <v>4256</v>
      </c>
      <c r="G23" s="76">
        <v>4122</v>
      </c>
      <c r="H23" s="76">
        <v>8654</v>
      </c>
      <c r="I23" s="155">
        <f t="shared" si="3"/>
        <v>-7</v>
      </c>
      <c r="J23" s="155"/>
      <c r="K23" s="155">
        <f t="shared" si="1"/>
        <v>-24</v>
      </c>
      <c r="L23" s="155"/>
      <c r="M23" s="93"/>
    </row>
    <row r="24" spans="2:13" s="44" customFormat="1" ht="22.5" customHeight="1">
      <c r="B24" s="54" t="s">
        <v>21</v>
      </c>
      <c r="C24" s="50">
        <v>6188</v>
      </c>
      <c r="D24" s="50">
        <f t="shared" si="4"/>
        <v>11699</v>
      </c>
      <c r="E24" s="50">
        <v>5824</v>
      </c>
      <c r="F24" s="50">
        <v>5875</v>
      </c>
      <c r="G24" s="76">
        <v>6173</v>
      </c>
      <c r="H24" s="76">
        <v>11685</v>
      </c>
      <c r="I24" s="155">
        <f t="shared" si="3"/>
        <v>15</v>
      </c>
      <c r="J24" s="155"/>
      <c r="K24" s="155">
        <f t="shared" si="1"/>
        <v>14</v>
      </c>
      <c r="L24" s="155"/>
      <c r="M24" s="93"/>
    </row>
    <row r="25" spans="2:13" s="44" customFormat="1" ht="22.5" customHeight="1">
      <c r="B25" s="54" t="s">
        <v>22</v>
      </c>
      <c r="C25" s="50">
        <v>6374</v>
      </c>
      <c r="D25" s="50">
        <f t="shared" si="4"/>
        <v>14845</v>
      </c>
      <c r="E25" s="50">
        <v>7074</v>
      </c>
      <c r="F25" s="50">
        <v>7771</v>
      </c>
      <c r="G25" s="76">
        <v>6367</v>
      </c>
      <c r="H25" s="76">
        <v>14849</v>
      </c>
      <c r="I25" s="155">
        <f t="shared" si="3"/>
        <v>7</v>
      </c>
      <c r="J25" s="155"/>
      <c r="K25" s="155">
        <f t="shared" si="1"/>
        <v>-4</v>
      </c>
      <c r="L25" s="155"/>
      <c r="M25" s="93"/>
    </row>
    <row r="26" spans="2:13" s="44" customFormat="1" ht="22.5" customHeight="1">
      <c r="B26" s="54" t="s">
        <v>23</v>
      </c>
      <c r="C26" s="50">
        <v>9126</v>
      </c>
      <c r="D26" s="50">
        <f t="shared" si="4"/>
        <v>21156</v>
      </c>
      <c r="E26" s="50">
        <v>10086</v>
      </c>
      <c r="F26" s="50">
        <v>11070</v>
      </c>
      <c r="G26" s="76">
        <v>9112</v>
      </c>
      <c r="H26" s="76">
        <v>21160</v>
      </c>
      <c r="I26" s="155">
        <f t="shared" si="3"/>
        <v>14</v>
      </c>
      <c r="J26" s="155"/>
      <c r="K26" s="155">
        <f t="shared" si="1"/>
        <v>-4</v>
      </c>
      <c r="L26" s="155"/>
      <c r="M26" s="93"/>
    </row>
    <row r="27" spans="2:13" s="44" customFormat="1" ht="22.5" customHeight="1">
      <c r="B27" s="54" t="s">
        <v>24</v>
      </c>
      <c r="C27" s="50">
        <v>1969</v>
      </c>
      <c r="D27" s="50">
        <f t="shared" si="4"/>
        <v>4476</v>
      </c>
      <c r="E27" s="50">
        <v>2228</v>
      </c>
      <c r="F27" s="50">
        <v>2248</v>
      </c>
      <c r="G27" s="76">
        <v>1981</v>
      </c>
      <c r="H27" s="76">
        <v>4506</v>
      </c>
      <c r="I27" s="155">
        <f t="shared" si="3"/>
        <v>-12</v>
      </c>
      <c r="J27" s="155"/>
      <c r="K27" s="155">
        <f t="shared" si="1"/>
        <v>-30</v>
      </c>
      <c r="L27" s="155"/>
      <c r="M27" s="93"/>
    </row>
    <row r="28" spans="2:13" s="44" customFormat="1" ht="22.5" customHeight="1">
      <c r="B28" s="54" t="s">
        <v>25</v>
      </c>
      <c r="C28" s="50">
        <v>7479</v>
      </c>
      <c r="D28" s="50">
        <f t="shared" si="4"/>
        <v>11965</v>
      </c>
      <c r="E28" s="50">
        <v>6348</v>
      </c>
      <c r="F28" s="50">
        <v>5617</v>
      </c>
      <c r="G28" s="76">
        <v>7480</v>
      </c>
      <c r="H28" s="76">
        <v>11969</v>
      </c>
      <c r="I28" s="155">
        <f t="shared" si="3"/>
        <v>-1</v>
      </c>
      <c r="J28" s="155"/>
      <c r="K28" s="155">
        <f t="shared" si="1"/>
        <v>-4</v>
      </c>
      <c r="L28" s="155"/>
      <c r="M28" s="93"/>
    </row>
    <row r="29" spans="2:13" s="44" customFormat="1" ht="22.5" customHeight="1">
      <c r="B29" s="54" t="s">
        <v>26</v>
      </c>
      <c r="C29" s="50">
        <v>2618</v>
      </c>
      <c r="D29" s="50">
        <f t="shared" si="4"/>
        <v>4414</v>
      </c>
      <c r="E29" s="50">
        <v>2236</v>
      </c>
      <c r="F29" s="50">
        <v>2178</v>
      </c>
      <c r="G29" s="76">
        <v>2615</v>
      </c>
      <c r="H29" s="76">
        <v>4410</v>
      </c>
      <c r="I29" s="155">
        <f t="shared" si="3"/>
        <v>3</v>
      </c>
      <c r="J29" s="155"/>
      <c r="K29" s="155">
        <f t="shared" si="1"/>
        <v>4</v>
      </c>
      <c r="L29" s="155"/>
      <c r="M29" s="93"/>
    </row>
    <row r="30" spans="2:13" s="44" customFormat="1" ht="22.5" customHeight="1">
      <c r="B30" s="54" t="s">
        <v>27</v>
      </c>
      <c r="C30" s="50">
        <v>14970</v>
      </c>
      <c r="D30" s="50">
        <f t="shared" si="4"/>
        <v>35019</v>
      </c>
      <c r="E30" s="50">
        <v>17159</v>
      </c>
      <c r="F30" s="50">
        <v>17860</v>
      </c>
      <c r="G30" s="76">
        <v>14982</v>
      </c>
      <c r="H30" s="76">
        <v>35096</v>
      </c>
      <c r="I30" s="155">
        <f t="shared" si="3"/>
        <v>-12</v>
      </c>
      <c r="J30" s="155"/>
      <c r="K30" s="155">
        <f t="shared" si="1"/>
        <v>-77</v>
      </c>
      <c r="L30" s="155"/>
      <c r="M30" s="93"/>
    </row>
    <row r="31" spans="2:13" s="44" customFormat="1" ht="22.5" customHeight="1">
      <c r="B31" s="54" t="s">
        <v>28</v>
      </c>
      <c r="C31" s="50">
        <v>19929</v>
      </c>
      <c r="D31" s="50">
        <f t="shared" si="4"/>
        <v>49737</v>
      </c>
      <c r="E31" s="50">
        <v>23955</v>
      </c>
      <c r="F31" s="50">
        <v>25782</v>
      </c>
      <c r="G31" s="76">
        <v>19889</v>
      </c>
      <c r="H31" s="76">
        <v>49745</v>
      </c>
      <c r="I31" s="162">
        <f t="shared" si="3"/>
        <v>40</v>
      </c>
      <c r="J31" s="162"/>
      <c r="K31" s="155">
        <f t="shared" si="1"/>
        <v>-8</v>
      </c>
      <c r="L31" s="155"/>
      <c r="M31" s="93"/>
    </row>
    <row r="32" spans="2:13" s="44" customFormat="1" ht="22.5" customHeight="1">
      <c r="B32" s="54" t="s">
        <v>29</v>
      </c>
      <c r="C32" s="50">
        <v>8307</v>
      </c>
      <c r="D32" s="50">
        <f t="shared" si="4"/>
        <v>19116</v>
      </c>
      <c r="E32" s="50">
        <v>9335</v>
      </c>
      <c r="F32" s="50">
        <v>9781</v>
      </c>
      <c r="G32" s="76">
        <v>8286</v>
      </c>
      <c r="H32" s="76">
        <v>19074</v>
      </c>
      <c r="I32" s="155">
        <f t="shared" si="3"/>
        <v>21</v>
      </c>
      <c r="J32" s="155"/>
      <c r="K32" s="155">
        <f t="shared" si="1"/>
        <v>42</v>
      </c>
      <c r="L32" s="155"/>
      <c r="M32" s="93"/>
    </row>
    <row r="33" spans="2:13" s="44" customFormat="1" ht="22.5" customHeight="1">
      <c r="B33" s="54" t="s">
        <v>30</v>
      </c>
      <c r="C33" s="50">
        <v>9609</v>
      </c>
      <c r="D33" s="50">
        <f t="shared" si="4"/>
        <v>23090</v>
      </c>
      <c r="E33" s="50">
        <v>11611</v>
      </c>
      <c r="F33" s="50">
        <v>11479</v>
      </c>
      <c r="G33" s="76">
        <v>9570</v>
      </c>
      <c r="H33" s="76">
        <v>23027</v>
      </c>
      <c r="I33" s="155">
        <f t="shared" si="3"/>
        <v>39</v>
      </c>
      <c r="J33" s="155"/>
      <c r="K33" s="155">
        <f t="shared" si="1"/>
        <v>63</v>
      </c>
      <c r="L33" s="155"/>
      <c r="M33" s="93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9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97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  <c r="M37" s="97"/>
    </row>
    <row r="38" spans="2:13" s="3" customFormat="1" ht="30" customHeight="1">
      <c r="B38" s="15" t="str">
        <f>"◎ 관외전입 : "&amp;E38+G38</f>
        <v>◎ 관외전입 : 1352</v>
      </c>
      <c r="C38" s="16"/>
      <c r="D38" s="17" t="s">
        <v>36</v>
      </c>
      <c r="E38" s="17">
        <v>391</v>
      </c>
      <c r="F38" s="18" t="s">
        <v>37</v>
      </c>
      <c r="G38" s="17">
        <v>961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133</v>
      </c>
      <c r="M38" s="98"/>
    </row>
    <row r="39" spans="2:13" s="3" customFormat="1" ht="30" customHeight="1">
      <c r="B39" s="23" t="str">
        <f>"◎ 관외전출 : "&amp;E39+G39</f>
        <v>◎ 관외전출 : 1219</v>
      </c>
      <c r="C39" s="24"/>
      <c r="D39" s="25" t="s">
        <v>36</v>
      </c>
      <c r="E39" s="25">
        <v>318</v>
      </c>
      <c r="F39" s="26" t="s">
        <v>37</v>
      </c>
      <c r="G39" s="25">
        <v>901</v>
      </c>
      <c r="H39" s="27"/>
      <c r="I39" s="28"/>
      <c r="J39" s="28"/>
      <c r="K39" s="29"/>
      <c r="L39" s="178"/>
      <c r="M39" s="98"/>
    </row>
    <row r="40" spans="2:13" s="3" customFormat="1" ht="30" customHeight="1">
      <c r="B40" s="30" t="str">
        <f>"◎ 출생,등록,국외,기타(복귀) : "&amp;E40+G40+I40+K40</f>
        <v>◎ 출생,등록,국외,기타(복귀) : 134</v>
      </c>
      <c r="C40" s="31"/>
      <c r="D40" s="32" t="s">
        <v>41</v>
      </c>
      <c r="E40" s="32">
        <v>126</v>
      </c>
      <c r="F40" s="33" t="s">
        <v>45</v>
      </c>
      <c r="G40" s="32">
        <v>8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52</v>
      </c>
      <c r="M40" s="98"/>
    </row>
    <row r="41" spans="2:13" s="3" customFormat="1" ht="30" customHeight="1" thickBot="1">
      <c r="B41" s="37" t="str">
        <f>"◎ 사망,말소,국외,기타 : "&amp;E41+G41+I41+K41</f>
        <v>◎ 사망,말소,국외,기타 : 186</v>
      </c>
      <c r="C41" s="38"/>
      <c r="D41" s="39" t="s">
        <v>42</v>
      </c>
      <c r="E41" s="39">
        <v>175</v>
      </c>
      <c r="F41" s="40" t="s">
        <v>43</v>
      </c>
      <c r="G41" s="39">
        <v>11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98"/>
    </row>
    <row r="42" spans="2:13" s="3" customFormat="1" ht="27" customHeight="1">
      <c r="B42" s="56" t="str">
        <f>"   ○ 65세이상 :      "&amp;"                "&amp;E42+G42</f>
        <v xml:space="preserve">   ○ 65세이상 :                      51783</v>
      </c>
      <c r="C42" s="89">
        <f>E42+G42</f>
        <v>51783</v>
      </c>
      <c r="D42" s="57" t="s">
        <v>52</v>
      </c>
      <c r="E42" s="58">
        <v>22146</v>
      </c>
      <c r="F42" s="57" t="s">
        <v>44</v>
      </c>
      <c r="G42" s="58">
        <v>29637</v>
      </c>
      <c r="H42" s="59"/>
      <c r="I42" s="10"/>
      <c r="J42" s="169" t="s">
        <v>246</v>
      </c>
      <c r="K42" s="169"/>
      <c r="L42" s="170"/>
      <c r="M42" s="98"/>
    </row>
    <row r="43" spans="2:13" s="3" customFormat="1" ht="21" customHeight="1">
      <c r="B43" s="55" t="s">
        <v>56</v>
      </c>
      <c r="C43" s="91">
        <v>1070</v>
      </c>
      <c r="G43" s="8"/>
      <c r="J43" s="173" t="s">
        <v>247</v>
      </c>
      <c r="K43" s="173"/>
      <c r="L43" s="174"/>
      <c r="M43" s="98"/>
    </row>
    <row r="44" spans="2:13" s="3" customFormat="1" ht="21" customHeight="1" thickBot="1">
      <c r="B44" s="60" t="s">
        <v>57</v>
      </c>
      <c r="C44" s="92">
        <v>368</v>
      </c>
      <c r="D44" s="61"/>
      <c r="E44" s="61"/>
      <c r="F44" s="61"/>
      <c r="G44" s="62"/>
      <c r="H44" s="61"/>
      <c r="I44" s="61"/>
      <c r="J44" s="175" t="s">
        <v>248</v>
      </c>
      <c r="K44" s="175"/>
      <c r="L44" s="176"/>
      <c r="M44" s="98"/>
    </row>
    <row r="45" spans="2:13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55" priority="1" operator="lessThan">
      <formula>0</formula>
    </cfRule>
    <cfRule type="cellIs" dxfId="154" priority="4" operator="greaterThan">
      <formula>0</formula>
    </cfRule>
  </conditionalFormatting>
  <conditionalFormatting sqref="K6:L33">
    <cfRule type="cellIs" dxfId="153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N45"/>
  <sheetViews>
    <sheetView view="pageBreakPreview" zoomScale="70" zoomScaleNormal="70" zoomScaleSheetLayoutView="70" workbookViewId="0">
      <selection activeCell="O42" sqref="O42:O43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21.09765625" style="96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94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  <c r="M2" s="95"/>
    </row>
    <row r="3" spans="2:14" s="14" customFormat="1" ht="29.25" customHeight="1">
      <c r="B3" s="148" t="s">
        <v>241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  <c r="M3" s="9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  <c r="M4" s="93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  <c r="M5" s="93"/>
    </row>
    <row r="6" spans="2:14" s="44" customFormat="1" ht="22.5" customHeight="1">
      <c r="B6" s="51" t="s">
        <v>8</v>
      </c>
      <c r="C6" s="45">
        <f>SUM(C7:C8)</f>
        <v>127689</v>
      </c>
      <c r="D6" s="45">
        <f t="shared" ref="D6:F6" si="0">SUM(D7:D8)</f>
        <v>286178</v>
      </c>
      <c r="E6" s="45">
        <f t="shared" si="0"/>
        <v>141442</v>
      </c>
      <c r="F6" s="45">
        <f t="shared" si="0"/>
        <v>144736</v>
      </c>
      <c r="G6" s="72">
        <f>G8</f>
        <v>127486</v>
      </c>
      <c r="H6" s="72">
        <f>H7+H8</f>
        <v>286177</v>
      </c>
      <c r="I6" s="152">
        <f>C6-G6</f>
        <v>203</v>
      </c>
      <c r="J6" s="152"/>
      <c r="K6" s="152">
        <f t="shared" ref="K6:K33" si="1">D6-H6</f>
        <v>1</v>
      </c>
      <c r="L6" s="152"/>
      <c r="M6" s="93"/>
    </row>
    <row r="7" spans="2:14" s="44" customFormat="1" ht="22.5" customHeight="1">
      <c r="B7" s="52" t="s">
        <v>49</v>
      </c>
      <c r="C7" s="71" t="s">
        <v>54</v>
      </c>
      <c r="D7" s="46">
        <f>SUM(E7:F7)</f>
        <v>3667</v>
      </c>
      <c r="E7" s="79">
        <v>1937</v>
      </c>
      <c r="F7" s="79">
        <v>1730</v>
      </c>
      <c r="G7" s="73" t="s">
        <v>55</v>
      </c>
      <c r="H7" s="74">
        <v>3695</v>
      </c>
      <c r="I7" s="153" t="s">
        <v>54</v>
      </c>
      <c r="J7" s="154"/>
      <c r="K7" s="154">
        <f t="shared" si="1"/>
        <v>-28</v>
      </c>
      <c r="L7" s="154"/>
      <c r="M7" s="93"/>
    </row>
    <row r="8" spans="2:14" s="44" customFormat="1" ht="22.5" customHeight="1">
      <c r="B8" s="53" t="s">
        <v>9</v>
      </c>
      <c r="C8" s="48">
        <f>SUM(C9:C33)</f>
        <v>127689</v>
      </c>
      <c r="D8" s="49">
        <f t="shared" ref="D8:F8" si="2">SUM(D9:D33)</f>
        <v>282511</v>
      </c>
      <c r="E8" s="49">
        <f>SUM(E9:E33)</f>
        <v>139505</v>
      </c>
      <c r="F8" s="49">
        <f t="shared" si="2"/>
        <v>143006</v>
      </c>
      <c r="G8" s="75">
        <f>SUM(G9:G33)</f>
        <v>127486</v>
      </c>
      <c r="H8" s="75">
        <f>SUM(H9:H33)</f>
        <v>282482</v>
      </c>
      <c r="I8" s="179">
        <f t="shared" ref="I8:I33" si="3">C8-G8</f>
        <v>203</v>
      </c>
      <c r="J8" s="179"/>
      <c r="K8" s="180">
        <f t="shared" si="1"/>
        <v>29</v>
      </c>
      <c r="L8" s="180"/>
      <c r="M8" s="93"/>
      <c r="N8" s="93"/>
    </row>
    <row r="9" spans="2:14" s="44" customFormat="1" ht="22.5" customHeight="1">
      <c r="B9" s="54" t="s">
        <v>10</v>
      </c>
      <c r="C9" s="50">
        <v>3621</v>
      </c>
      <c r="D9" s="50">
        <f>E9+F9</f>
        <v>7589</v>
      </c>
      <c r="E9" s="50">
        <v>3802</v>
      </c>
      <c r="F9" s="50">
        <v>3787</v>
      </c>
      <c r="G9" s="76">
        <v>3612</v>
      </c>
      <c r="H9" s="76">
        <v>7586</v>
      </c>
      <c r="I9" s="155">
        <f t="shared" si="3"/>
        <v>9</v>
      </c>
      <c r="J9" s="155"/>
      <c r="K9" s="155">
        <f t="shared" si="1"/>
        <v>3</v>
      </c>
      <c r="L9" s="155"/>
      <c r="M9" s="93"/>
    </row>
    <row r="10" spans="2:14" s="44" customFormat="1" ht="22.5" customHeight="1">
      <c r="B10" s="54" t="s">
        <v>33</v>
      </c>
      <c r="C10" s="50">
        <v>7917</v>
      </c>
      <c r="D10" s="50">
        <f t="shared" ref="D10:D33" si="4">E10+F10</f>
        <v>19698</v>
      </c>
      <c r="E10" s="50">
        <v>9754</v>
      </c>
      <c r="F10" s="50">
        <v>9944</v>
      </c>
      <c r="G10" s="76">
        <v>7895</v>
      </c>
      <c r="H10" s="76">
        <v>19701</v>
      </c>
      <c r="I10" s="155">
        <f t="shared" si="3"/>
        <v>22</v>
      </c>
      <c r="J10" s="155"/>
      <c r="K10" s="155">
        <f t="shared" si="1"/>
        <v>-3</v>
      </c>
      <c r="L10" s="155"/>
      <c r="M10" s="93"/>
    </row>
    <row r="11" spans="2:14" s="44" customFormat="1" ht="22.5" customHeight="1">
      <c r="B11" s="54" t="s">
        <v>11</v>
      </c>
      <c r="C11" s="50">
        <v>787</v>
      </c>
      <c r="D11" s="50">
        <f t="shared" si="4"/>
        <v>1454</v>
      </c>
      <c r="E11" s="50">
        <v>790</v>
      </c>
      <c r="F11" s="50">
        <v>664</v>
      </c>
      <c r="G11" s="76">
        <v>788</v>
      </c>
      <c r="H11" s="76">
        <v>1462</v>
      </c>
      <c r="I11" s="155">
        <f t="shared" si="3"/>
        <v>-1</v>
      </c>
      <c r="J11" s="155"/>
      <c r="K11" s="155">
        <f t="shared" si="1"/>
        <v>-8</v>
      </c>
      <c r="L11" s="155"/>
      <c r="M11" s="93"/>
    </row>
    <row r="12" spans="2:14" s="44" customFormat="1" ht="22.5" customHeight="1">
      <c r="B12" s="54" t="s">
        <v>12</v>
      </c>
      <c r="C12" s="50">
        <v>1175</v>
      </c>
      <c r="D12" s="50">
        <f t="shared" si="4"/>
        <v>2566</v>
      </c>
      <c r="E12" s="50">
        <v>1325</v>
      </c>
      <c r="F12" s="50">
        <v>1241</v>
      </c>
      <c r="G12" s="76">
        <v>1168</v>
      </c>
      <c r="H12" s="76">
        <v>2556</v>
      </c>
      <c r="I12" s="155">
        <f t="shared" si="3"/>
        <v>7</v>
      </c>
      <c r="J12" s="155"/>
      <c r="K12" s="155">
        <f t="shared" si="1"/>
        <v>10</v>
      </c>
      <c r="L12" s="155"/>
      <c r="M12" s="93"/>
    </row>
    <row r="13" spans="2:14" s="44" customFormat="1" ht="22.5" customHeight="1">
      <c r="B13" s="54" t="s">
        <v>13</v>
      </c>
      <c r="C13" s="50">
        <v>7745</v>
      </c>
      <c r="D13" s="50">
        <f t="shared" si="4"/>
        <v>17359</v>
      </c>
      <c r="E13" s="50">
        <v>8672</v>
      </c>
      <c r="F13" s="50">
        <v>8687</v>
      </c>
      <c r="G13" s="76">
        <v>7726</v>
      </c>
      <c r="H13" s="76">
        <v>17319</v>
      </c>
      <c r="I13" s="155">
        <f t="shared" si="3"/>
        <v>19</v>
      </c>
      <c r="J13" s="155"/>
      <c r="K13" s="155">
        <f t="shared" si="1"/>
        <v>40</v>
      </c>
      <c r="L13" s="155"/>
      <c r="M13" s="93"/>
    </row>
    <row r="14" spans="2:14" s="44" customFormat="1" ht="22.5" customHeight="1">
      <c r="B14" s="54" t="s">
        <v>32</v>
      </c>
      <c r="C14" s="50">
        <v>654</v>
      </c>
      <c r="D14" s="50">
        <f t="shared" si="4"/>
        <v>1073</v>
      </c>
      <c r="E14" s="50">
        <v>585</v>
      </c>
      <c r="F14" s="50">
        <v>488</v>
      </c>
      <c r="G14" s="76">
        <v>655</v>
      </c>
      <c r="H14" s="76">
        <v>1081</v>
      </c>
      <c r="I14" s="155">
        <f t="shared" si="3"/>
        <v>-1</v>
      </c>
      <c r="J14" s="155"/>
      <c r="K14" s="155">
        <f t="shared" si="1"/>
        <v>-8</v>
      </c>
      <c r="L14" s="155"/>
      <c r="M14" s="93"/>
    </row>
    <row r="15" spans="2:14" s="44" customFormat="1" ht="22.5" customHeight="1">
      <c r="B15" s="54" t="s">
        <v>14</v>
      </c>
      <c r="C15" s="50">
        <v>1966</v>
      </c>
      <c r="D15" s="50">
        <f t="shared" si="4"/>
        <v>3452</v>
      </c>
      <c r="E15" s="50">
        <v>1825</v>
      </c>
      <c r="F15" s="50">
        <v>1627</v>
      </c>
      <c r="G15" s="76">
        <v>1973</v>
      </c>
      <c r="H15" s="76">
        <v>3459</v>
      </c>
      <c r="I15" s="155">
        <f t="shared" si="3"/>
        <v>-7</v>
      </c>
      <c r="J15" s="155"/>
      <c r="K15" s="155">
        <f t="shared" si="1"/>
        <v>-7</v>
      </c>
      <c r="L15" s="155"/>
      <c r="M15" s="93"/>
    </row>
    <row r="16" spans="2:14" s="44" customFormat="1" ht="22.5" customHeight="1">
      <c r="B16" s="54" t="s">
        <v>34</v>
      </c>
      <c r="C16" s="50">
        <v>1964</v>
      </c>
      <c r="D16" s="50">
        <f t="shared" si="4"/>
        <v>3756</v>
      </c>
      <c r="E16" s="50">
        <v>1925</v>
      </c>
      <c r="F16" s="50">
        <v>1831</v>
      </c>
      <c r="G16" s="76">
        <v>1971</v>
      </c>
      <c r="H16" s="76">
        <v>3764</v>
      </c>
      <c r="I16" s="155">
        <f t="shared" si="3"/>
        <v>-7</v>
      </c>
      <c r="J16" s="155"/>
      <c r="K16" s="155">
        <f t="shared" si="1"/>
        <v>-8</v>
      </c>
      <c r="L16" s="155"/>
      <c r="M16" s="93"/>
    </row>
    <row r="17" spans="2:13" s="44" customFormat="1" ht="22.5" customHeight="1">
      <c r="B17" s="54" t="s">
        <v>15</v>
      </c>
      <c r="C17" s="50">
        <v>1448</v>
      </c>
      <c r="D17" s="50">
        <f t="shared" si="4"/>
        <v>2509</v>
      </c>
      <c r="E17" s="50">
        <v>1242</v>
      </c>
      <c r="F17" s="50">
        <v>1267</v>
      </c>
      <c r="G17" s="76">
        <v>1451</v>
      </c>
      <c r="H17" s="76">
        <v>2524</v>
      </c>
      <c r="I17" s="155">
        <f t="shared" si="3"/>
        <v>-3</v>
      </c>
      <c r="J17" s="155"/>
      <c r="K17" s="155">
        <f t="shared" si="1"/>
        <v>-15</v>
      </c>
      <c r="L17" s="155"/>
      <c r="M17" s="93"/>
    </row>
    <row r="18" spans="2:13" s="44" customFormat="1" ht="22.5" customHeight="1">
      <c r="B18" s="54" t="s">
        <v>16</v>
      </c>
      <c r="C18" s="50">
        <v>607</v>
      </c>
      <c r="D18" s="50">
        <f t="shared" si="4"/>
        <v>949</v>
      </c>
      <c r="E18" s="50">
        <v>521</v>
      </c>
      <c r="F18" s="50">
        <v>428</v>
      </c>
      <c r="G18" s="76">
        <v>608</v>
      </c>
      <c r="H18" s="76">
        <v>953</v>
      </c>
      <c r="I18" s="155">
        <f t="shared" si="3"/>
        <v>-1</v>
      </c>
      <c r="J18" s="155"/>
      <c r="K18" s="155">
        <f t="shared" si="1"/>
        <v>-4</v>
      </c>
      <c r="L18" s="155"/>
      <c r="M18" s="93"/>
    </row>
    <row r="19" spans="2:13" s="44" customFormat="1" ht="22.5" customHeight="1">
      <c r="B19" s="54" t="s">
        <v>17</v>
      </c>
      <c r="C19" s="50">
        <v>4233</v>
      </c>
      <c r="D19" s="50">
        <f t="shared" si="4"/>
        <v>9486</v>
      </c>
      <c r="E19" s="50">
        <v>4625</v>
      </c>
      <c r="F19" s="50">
        <v>4861</v>
      </c>
      <c r="G19" s="76">
        <v>4233</v>
      </c>
      <c r="H19" s="76">
        <v>9500</v>
      </c>
      <c r="I19" s="155">
        <f t="shared" si="3"/>
        <v>0</v>
      </c>
      <c r="J19" s="155"/>
      <c r="K19" s="155">
        <f t="shared" si="1"/>
        <v>-14</v>
      </c>
      <c r="L19" s="155"/>
      <c r="M19" s="93"/>
    </row>
    <row r="20" spans="2:13" s="44" customFormat="1" ht="22.5" customHeight="1">
      <c r="B20" s="54" t="s">
        <v>35</v>
      </c>
      <c r="C20" s="50">
        <v>2262</v>
      </c>
      <c r="D20" s="50">
        <f t="shared" si="4"/>
        <v>3540</v>
      </c>
      <c r="E20" s="50">
        <v>1816</v>
      </c>
      <c r="F20" s="50">
        <v>1724</v>
      </c>
      <c r="G20" s="76">
        <v>2254</v>
      </c>
      <c r="H20" s="76">
        <v>3544</v>
      </c>
      <c r="I20" s="155">
        <f t="shared" si="3"/>
        <v>8</v>
      </c>
      <c r="J20" s="155"/>
      <c r="K20" s="155">
        <f t="shared" si="1"/>
        <v>-4</v>
      </c>
      <c r="L20" s="155"/>
      <c r="M20" s="93"/>
    </row>
    <row r="21" spans="2:13" s="44" customFormat="1" ht="22.5" customHeight="1">
      <c r="B21" s="54" t="s">
        <v>18</v>
      </c>
      <c r="C21" s="50">
        <v>1615</v>
      </c>
      <c r="D21" s="50">
        <f t="shared" si="4"/>
        <v>2749</v>
      </c>
      <c r="E21" s="50">
        <v>1332</v>
      </c>
      <c r="F21" s="50">
        <v>1417</v>
      </c>
      <c r="G21" s="76">
        <v>1614</v>
      </c>
      <c r="H21" s="76">
        <v>2762</v>
      </c>
      <c r="I21" s="155">
        <f t="shared" si="3"/>
        <v>1</v>
      </c>
      <c r="J21" s="155"/>
      <c r="K21" s="155">
        <f t="shared" si="1"/>
        <v>-13</v>
      </c>
      <c r="L21" s="155"/>
      <c r="M21" s="93"/>
    </row>
    <row r="22" spans="2:13" s="44" customFormat="1" ht="22.5" customHeight="1">
      <c r="B22" s="54" t="s">
        <v>19</v>
      </c>
      <c r="C22" s="50">
        <v>1118</v>
      </c>
      <c r="D22" s="50">
        <f t="shared" si="4"/>
        <v>2156</v>
      </c>
      <c r="E22" s="50">
        <v>1046</v>
      </c>
      <c r="F22" s="50">
        <v>1110</v>
      </c>
      <c r="G22" s="76">
        <v>1122</v>
      </c>
      <c r="H22" s="76">
        <v>2161</v>
      </c>
      <c r="I22" s="155">
        <f t="shared" si="3"/>
        <v>-4</v>
      </c>
      <c r="J22" s="155"/>
      <c r="K22" s="155">
        <f t="shared" si="1"/>
        <v>-5</v>
      </c>
      <c r="L22" s="155"/>
      <c r="M22" s="93"/>
    </row>
    <row r="23" spans="2:13" s="44" customFormat="1" ht="22.5" customHeight="1">
      <c r="B23" s="54" t="s">
        <v>20</v>
      </c>
      <c r="C23" s="50">
        <v>4122</v>
      </c>
      <c r="D23" s="50">
        <f t="shared" si="4"/>
        <v>8654</v>
      </c>
      <c r="E23" s="50">
        <v>4387</v>
      </c>
      <c r="F23" s="50">
        <v>4267</v>
      </c>
      <c r="G23" s="76">
        <v>4119</v>
      </c>
      <c r="H23" s="76">
        <v>8662</v>
      </c>
      <c r="I23" s="155">
        <f t="shared" si="3"/>
        <v>3</v>
      </c>
      <c r="J23" s="155"/>
      <c r="K23" s="155">
        <f t="shared" si="1"/>
        <v>-8</v>
      </c>
      <c r="L23" s="155"/>
      <c r="M23" s="93"/>
    </row>
    <row r="24" spans="2:13" s="44" customFormat="1" ht="22.5" customHeight="1">
      <c r="B24" s="54" t="s">
        <v>21</v>
      </c>
      <c r="C24" s="50">
        <v>6173</v>
      </c>
      <c r="D24" s="50">
        <f t="shared" si="4"/>
        <v>11685</v>
      </c>
      <c r="E24" s="50">
        <v>5815</v>
      </c>
      <c r="F24" s="50">
        <v>5870</v>
      </c>
      <c r="G24" s="76">
        <v>6167</v>
      </c>
      <c r="H24" s="76">
        <v>11699</v>
      </c>
      <c r="I24" s="155">
        <f t="shared" si="3"/>
        <v>6</v>
      </c>
      <c r="J24" s="155"/>
      <c r="K24" s="155">
        <f t="shared" si="1"/>
        <v>-14</v>
      </c>
      <c r="L24" s="155"/>
      <c r="M24" s="93"/>
    </row>
    <row r="25" spans="2:13" s="44" customFormat="1" ht="22.5" customHeight="1">
      <c r="B25" s="54" t="s">
        <v>22</v>
      </c>
      <c r="C25" s="50">
        <v>6367</v>
      </c>
      <c r="D25" s="50">
        <f t="shared" si="4"/>
        <v>14849</v>
      </c>
      <c r="E25" s="50">
        <v>7081</v>
      </c>
      <c r="F25" s="50">
        <v>7768</v>
      </c>
      <c r="G25" s="76">
        <v>6365</v>
      </c>
      <c r="H25" s="76">
        <v>14860</v>
      </c>
      <c r="I25" s="155">
        <f t="shared" si="3"/>
        <v>2</v>
      </c>
      <c r="J25" s="155"/>
      <c r="K25" s="155">
        <f t="shared" si="1"/>
        <v>-11</v>
      </c>
      <c r="L25" s="155"/>
      <c r="M25" s="93"/>
    </row>
    <row r="26" spans="2:13" s="44" customFormat="1" ht="22.5" customHeight="1">
      <c r="B26" s="54" t="s">
        <v>23</v>
      </c>
      <c r="C26" s="50">
        <v>9112</v>
      </c>
      <c r="D26" s="50">
        <f t="shared" si="4"/>
        <v>21160</v>
      </c>
      <c r="E26" s="50">
        <v>10082</v>
      </c>
      <c r="F26" s="50">
        <v>11078</v>
      </c>
      <c r="G26" s="76">
        <v>9120</v>
      </c>
      <c r="H26" s="76">
        <v>21214</v>
      </c>
      <c r="I26" s="155">
        <f t="shared" si="3"/>
        <v>-8</v>
      </c>
      <c r="J26" s="155"/>
      <c r="K26" s="155">
        <f t="shared" si="1"/>
        <v>-54</v>
      </c>
      <c r="L26" s="155"/>
      <c r="M26" s="93"/>
    </row>
    <row r="27" spans="2:13" s="44" customFormat="1" ht="22.5" customHeight="1">
      <c r="B27" s="54" t="s">
        <v>24</v>
      </c>
      <c r="C27" s="50">
        <v>1981</v>
      </c>
      <c r="D27" s="50">
        <f t="shared" si="4"/>
        <v>4506</v>
      </c>
      <c r="E27" s="50">
        <v>2243</v>
      </c>
      <c r="F27" s="50">
        <v>2263</v>
      </c>
      <c r="G27" s="76">
        <v>1981</v>
      </c>
      <c r="H27" s="76">
        <v>4517</v>
      </c>
      <c r="I27" s="155">
        <f t="shared" si="3"/>
        <v>0</v>
      </c>
      <c r="J27" s="155"/>
      <c r="K27" s="155">
        <f t="shared" si="1"/>
        <v>-11</v>
      </c>
      <c r="L27" s="155"/>
      <c r="M27" s="93"/>
    </row>
    <row r="28" spans="2:13" s="44" customFormat="1" ht="22.5" customHeight="1">
      <c r="B28" s="54" t="s">
        <v>25</v>
      </c>
      <c r="C28" s="50">
        <v>7480</v>
      </c>
      <c r="D28" s="50">
        <f t="shared" si="4"/>
        <v>11969</v>
      </c>
      <c r="E28" s="50">
        <v>6358</v>
      </c>
      <c r="F28" s="50">
        <v>5611</v>
      </c>
      <c r="G28" s="76">
        <v>7474</v>
      </c>
      <c r="H28" s="76">
        <v>11986</v>
      </c>
      <c r="I28" s="155">
        <f t="shared" si="3"/>
        <v>6</v>
      </c>
      <c r="J28" s="155"/>
      <c r="K28" s="155">
        <f t="shared" si="1"/>
        <v>-17</v>
      </c>
      <c r="L28" s="155"/>
      <c r="M28" s="93"/>
    </row>
    <row r="29" spans="2:13" s="44" customFormat="1" ht="22.5" customHeight="1">
      <c r="B29" s="54" t="s">
        <v>26</v>
      </c>
      <c r="C29" s="50">
        <v>2615</v>
      </c>
      <c r="D29" s="50">
        <f t="shared" si="4"/>
        <v>4410</v>
      </c>
      <c r="E29" s="50">
        <v>2229</v>
      </c>
      <c r="F29" s="50">
        <v>2181</v>
      </c>
      <c r="G29" s="76">
        <v>2629</v>
      </c>
      <c r="H29" s="76">
        <v>4425</v>
      </c>
      <c r="I29" s="155">
        <f t="shared" si="3"/>
        <v>-14</v>
      </c>
      <c r="J29" s="155"/>
      <c r="K29" s="155">
        <f t="shared" si="1"/>
        <v>-15</v>
      </c>
      <c r="L29" s="155"/>
      <c r="M29" s="93"/>
    </row>
    <row r="30" spans="2:13" s="44" customFormat="1" ht="22.5" customHeight="1">
      <c r="B30" s="54" t="s">
        <v>27</v>
      </c>
      <c r="C30" s="50">
        <v>14982</v>
      </c>
      <c r="D30" s="50">
        <f t="shared" si="4"/>
        <v>35096</v>
      </c>
      <c r="E30" s="50">
        <v>17169</v>
      </c>
      <c r="F30" s="50">
        <v>17927</v>
      </c>
      <c r="G30" s="76">
        <v>14961</v>
      </c>
      <c r="H30" s="76">
        <v>35131</v>
      </c>
      <c r="I30" s="155">
        <f t="shared" si="3"/>
        <v>21</v>
      </c>
      <c r="J30" s="155"/>
      <c r="K30" s="155">
        <f t="shared" si="1"/>
        <v>-35</v>
      </c>
      <c r="L30" s="155"/>
      <c r="M30" s="93"/>
    </row>
    <row r="31" spans="2:13" s="44" customFormat="1" ht="22.5" customHeight="1">
      <c r="B31" s="54" t="s">
        <v>28</v>
      </c>
      <c r="C31" s="50">
        <v>19889</v>
      </c>
      <c r="D31" s="50">
        <f t="shared" si="4"/>
        <v>49745</v>
      </c>
      <c r="E31" s="50">
        <v>23975</v>
      </c>
      <c r="F31" s="50">
        <v>25770</v>
      </c>
      <c r="G31" s="76">
        <v>19822</v>
      </c>
      <c r="H31" s="76">
        <v>49657</v>
      </c>
      <c r="I31" s="162">
        <f t="shared" si="3"/>
        <v>67</v>
      </c>
      <c r="J31" s="162"/>
      <c r="K31" s="155">
        <f t="shared" si="1"/>
        <v>88</v>
      </c>
      <c r="L31" s="155"/>
      <c r="M31" s="93"/>
    </row>
    <row r="32" spans="2:13" s="44" customFormat="1" ht="22.5" customHeight="1">
      <c r="B32" s="54" t="s">
        <v>29</v>
      </c>
      <c r="C32" s="50">
        <v>8286</v>
      </c>
      <c r="D32" s="50">
        <f t="shared" si="4"/>
        <v>19074</v>
      </c>
      <c r="E32" s="50">
        <v>9321</v>
      </c>
      <c r="F32" s="50">
        <v>9753</v>
      </c>
      <c r="G32" s="76">
        <v>8280</v>
      </c>
      <c r="H32" s="76">
        <v>19065</v>
      </c>
      <c r="I32" s="155">
        <f t="shared" si="3"/>
        <v>6</v>
      </c>
      <c r="J32" s="155"/>
      <c r="K32" s="155">
        <f t="shared" si="1"/>
        <v>9</v>
      </c>
      <c r="L32" s="155"/>
      <c r="M32" s="93"/>
    </row>
    <row r="33" spans="2:13" s="44" customFormat="1" ht="22.5" customHeight="1">
      <c r="B33" s="54" t="s">
        <v>30</v>
      </c>
      <c r="C33" s="50">
        <v>9570</v>
      </c>
      <c r="D33" s="50">
        <f t="shared" si="4"/>
        <v>23027</v>
      </c>
      <c r="E33" s="50">
        <v>11585</v>
      </c>
      <c r="F33" s="50">
        <v>11442</v>
      </c>
      <c r="G33" s="76">
        <v>9498</v>
      </c>
      <c r="H33" s="76">
        <v>22894</v>
      </c>
      <c r="I33" s="155">
        <f t="shared" si="3"/>
        <v>72</v>
      </c>
      <c r="J33" s="155"/>
      <c r="K33" s="155">
        <f t="shared" si="1"/>
        <v>133</v>
      </c>
      <c r="L33" s="155"/>
      <c r="M33" s="93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9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97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  <c r="M37" s="97"/>
    </row>
    <row r="38" spans="2:13" s="3" customFormat="1" ht="30" customHeight="1">
      <c r="B38" s="15" t="str">
        <f>"◎ 관외전입 : "&amp;E38+G38</f>
        <v>◎ 관외전입 : 1215</v>
      </c>
      <c r="C38" s="16"/>
      <c r="D38" s="17" t="s">
        <v>36</v>
      </c>
      <c r="E38" s="17">
        <v>370</v>
      </c>
      <c r="F38" s="18" t="s">
        <v>37</v>
      </c>
      <c r="G38" s="17">
        <v>845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76</v>
      </c>
      <c r="M38" s="98"/>
    </row>
    <row r="39" spans="2:13" s="3" customFormat="1" ht="30" customHeight="1">
      <c r="B39" s="23" t="str">
        <f>"◎ 관외전출 : "&amp;E39+G39</f>
        <v>◎ 관외전출 : 1139</v>
      </c>
      <c r="C39" s="24"/>
      <c r="D39" s="25" t="s">
        <v>36</v>
      </c>
      <c r="E39" s="25">
        <v>300</v>
      </c>
      <c r="F39" s="26" t="s">
        <v>37</v>
      </c>
      <c r="G39" s="25">
        <v>839</v>
      </c>
      <c r="H39" s="27"/>
      <c r="I39" s="28"/>
      <c r="J39" s="28"/>
      <c r="K39" s="29"/>
      <c r="L39" s="178"/>
      <c r="M39" s="98"/>
    </row>
    <row r="40" spans="2:13" s="3" customFormat="1" ht="30" customHeight="1">
      <c r="B40" s="30" t="str">
        <f>"◎ 출생,등록,국외,기타(복귀) : "&amp;E40+G40+I40+K40</f>
        <v>◎ 출생,등록,국외,기타(복귀) : 127</v>
      </c>
      <c r="C40" s="31"/>
      <c r="D40" s="32" t="s">
        <v>41</v>
      </c>
      <c r="E40" s="32">
        <v>119</v>
      </c>
      <c r="F40" s="33" t="s">
        <v>45</v>
      </c>
      <c r="G40" s="32">
        <v>8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47</v>
      </c>
      <c r="M40" s="98"/>
    </row>
    <row r="41" spans="2:13" s="3" customFormat="1" ht="30" customHeight="1" thickBot="1">
      <c r="B41" s="37" t="str">
        <f>"◎ 사망,말소,국외,기타 : "&amp;E41+G41+I41+K41</f>
        <v>◎ 사망,말소,국외,기타 : 174</v>
      </c>
      <c r="C41" s="38"/>
      <c r="D41" s="39" t="s">
        <v>42</v>
      </c>
      <c r="E41" s="39">
        <v>172</v>
      </c>
      <c r="F41" s="40" t="s">
        <v>43</v>
      </c>
      <c r="G41" s="39">
        <v>2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98"/>
    </row>
    <row r="42" spans="2:13" s="3" customFormat="1" ht="27" customHeight="1">
      <c r="B42" s="56" t="str">
        <f>"   ○ 65세이상 :      "&amp;"                "&amp;E42+G42</f>
        <v xml:space="preserve">   ○ 65세이상 :                      51596</v>
      </c>
      <c r="C42" s="89">
        <f>E42+G42</f>
        <v>51596</v>
      </c>
      <c r="D42" s="57" t="s">
        <v>52</v>
      </c>
      <c r="E42" s="58">
        <v>22078</v>
      </c>
      <c r="F42" s="57" t="s">
        <v>44</v>
      </c>
      <c r="G42" s="58">
        <v>29518</v>
      </c>
      <c r="H42" s="59"/>
      <c r="I42" s="10"/>
      <c r="J42" s="169" t="s">
        <v>244</v>
      </c>
      <c r="K42" s="169"/>
      <c r="L42" s="170"/>
      <c r="M42" s="98"/>
    </row>
    <row r="43" spans="2:13" s="3" customFormat="1" ht="21" customHeight="1">
      <c r="B43" s="55" t="s">
        <v>56</v>
      </c>
      <c r="C43" s="91">
        <v>1086</v>
      </c>
      <c r="G43" s="8"/>
      <c r="J43" s="171" t="s">
        <v>242</v>
      </c>
      <c r="K43" s="171"/>
      <c r="L43" s="172"/>
      <c r="M43" s="98"/>
    </row>
    <row r="44" spans="2:13" s="3" customFormat="1" ht="21" customHeight="1" thickBot="1">
      <c r="B44" s="60" t="s">
        <v>57</v>
      </c>
      <c r="C44" s="92">
        <v>368</v>
      </c>
      <c r="D44" s="61"/>
      <c r="E44" s="61"/>
      <c r="F44" s="61"/>
      <c r="G44" s="62"/>
      <c r="H44" s="61"/>
      <c r="I44" s="61"/>
      <c r="J44" s="175" t="s">
        <v>243</v>
      </c>
      <c r="K44" s="175"/>
      <c r="L44" s="176"/>
      <c r="M44" s="98"/>
    </row>
    <row r="45" spans="2:13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52" priority="1" operator="lessThan">
      <formula>0</formula>
    </cfRule>
    <cfRule type="cellIs" dxfId="151" priority="4" operator="greaterThan">
      <formula>0</formula>
    </cfRule>
  </conditionalFormatting>
  <conditionalFormatting sqref="K6:L33">
    <cfRule type="cellIs" dxfId="150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N45"/>
  <sheetViews>
    <sheetView view="pageBreakPreview" zoomScale="70" zoomScaleNormal="70" zoomScaleSheetLayoutView="70" workbookViewId="0">
      <selection activeCell="B31" sqref="B31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21.09765625" style="96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94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  <c r="M2" s="95"/>
    </row>
    <row r="3" spans="2:14" s="14" customFormat="1" ht="29.25" customHeight="1">
      <c r="B3" s="148" t="s">
        <v>236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  <c r="M3" s="9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  <c r="M4" s="93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  <c r="M5" s="93"/>
    </row>
    <row r="6" spans="2:14" s="44" customFormat="1" ht="22.5" customHeight="1">
      <c r="B6" s="51" t="s">
        <v>8</v>
      </c>
      <c r="C6" s="45">
        <f>SUM(C7:C8)</f>
        <v>127486</v>
      </c>
      <c r="D6" s="45">
        <f t="shared" ref="D6:F6" si="0">SUM(D7:D8)</f>
        <v>286177</v>
      </c>
      <c r="E6" s="45">
        <f t="shared" si="0"/>
        <v>141401</v>
      </c>
      <c r="F6" s="45">
        <f t="shared" si="0"/>
        <v>144776</v>
      </c>
      <c r="G6" s="72">
        <f>G8</f>
        <v>127227</v>
      </c>
      <c r="H6" s="72">
        <f>H7+H8</f>
        <v>286030</v>
      </c>
      <c r="I6" s="152">
        <f>C6-G6</f>
        <v>259</v>
      </c>
      <c r="J6" s="152"/>
      <c r="K6" s="152">
        <f t="shared" ref="K6:K33" si="1">D6-H6</f>
        <v>147</v>
      </c>
      <c r="L6" s="152"/>
      <c r="M6" s="93"/>
    </row>
    <row r="7" spans="2:14" s="44" customFormat="1" ht="22.5" customHeight="1">
      <c r="B7" s="52" t="s">
        <v>49</v>
      </c>
      <c r="C7" s="71" t="s">
        <v>54</v>
      </c>
      <c r="D7" s="46">
        <f>SUM(E7:F7)</f>
        <v>3695</v>
      </c>
      <c r="E7" s="79">
        <v>1940</v>
      </c>
      <c r="F7" s="79">
        <v>1755</v>
      </c>
      <c r="G7" s="73" t="s">
        <v>55</v>
      </c>
      <c r="H7" s="74">
        <v>3704</v>
      </c>
      <c r="I7" s="153" t="s">
        <v>54</v>
      </c>
      <c r="J7" s="154"/>
      <c r="K7" s="154">
        <f t="shared" si="1"/>
        <v>-9</v>
      </c>
      <c r="L7" s="154"/>
      <c r="M7" s="93"/>
    </row>
    <row r="8" spans="2:14" s="44" customFormat="1" ht="22.5" customHeight="1">
      <c r="B8" s="53" t="s">
        <v>9</v>
      </c>
      <c r="C8" s="48">
        <f>SUM(C9:C33)</f>
        <v>127486</v>
      </c>
      <c r="D8" s="49">
        <f t="shared" ref="D8:F8" si="2">SUM(D9:D33)</f>
        <v>282482</v>
      </c>
      <c r="E8" s="49">
        <f>SUM(E9:E33)</f>
        <v>139461</v>
      </c>
      <c r="F8" s="49">
        <f t="shared" si="2"/>
        <v>143021</v>
      </c>
      <c r="G8" s="75">
        <f>SUM(G9:G33)</f>
        <v>127227</v>
      </c>
      <c r="H8" s="75">
        <f>SUM(H9:H33)</f>
        <v>282326</v>
      </c>
      <c r="I8" s="179">
        <f t="shared" ref="I8:I33" si="3">C8-G8</f>
        <v>259</v>
      </c>
      <c r="J8" s="179"/>
      <c r="K8" s="180">
        <f t="shared" si="1"/>
        <v>156</v>
      </c>
      <c r="L8" s="180"/>
      <c r="M8" s="93"/>
      <c r="N8" s="93"/>
    </row>
    <row r="9" spans="2:14" s="44" customFormat="1" ht="22.5" customHeight="1">
      <c r="B9" s="54" t="s">
        <v>10</v>
      </c>
      <c r="C9" s="50">
        <v>3612</v>
      </c>
      <c r="D9" s="50">
        <f>E9+F9</f>
        <v>7586</v>
      </c>
      <c r="E9" s="50">
        <v>3802</v>
      </c>
      <c r="F9" s="50">
        <v>3784</v>
      </c>
      <c r="G9" s="76">
        <v>3610</v>
      </c>
      <c r="H9" s="76">
        <v>7611</v>
      </c>
      <c r="I9" s="155">
        <f t="shared" si="3"/>
        <v>2</v>
      </c>
      <c r="J9" s="155"/>
      <c r="K9" s="155">
        <f t="shared" si="1"/>
        <v>-25</v>
      </c>
      <c r="L9" s="155"/>
      <c r="M9" s="93"/>
    </row>
    <row r="10" spans="2:14" s="44" customFormat="1" ht="22.5" customHeight="1">
      <c r="B10" s="54" t="s">
        <v>33</v>
      </c>
      <c r="C10" s="50">
        <v>7895</v>
      </c>
      <c r="D10" s="50">
        <f t="shared" ref="D10:D33" si="4">E10+F10</f>
        <v>19701</v>
      </c>
      <c r="E10" s="50">
        <v>9754</v>
      </c>
      <c r="F10" s="50">
        <v>9947</v>
      </c>
      <c r="G10" s="76">
        <v>7894</v>
      </c>
      <c r="H10" s="76">
        <v>19706</v>
      </c>
      <c r="I10" s="155">
        <f t="shared" si="3"/>
        <v>1</v>
      </c>
      <c r="J10" s="155"/>
      <c r="K10" s="155">
        <f t="shared" si="1"/>
        <v>-5</v>
      </c>
      <c r="L10" s="155"/>
      <c r="M10" s="93"/>
    </row>
    <row r="11" spans="2:14" s="44" customFormat="1" ht="22.5" customHeight="1">
      <c r="B11" s="54" t="s">
        <v>11</v>
      </c>
      <c r="C11" s="50">
        <v>788</v>
      </c>
      <c r="D11" s="50">
        <f t="shared" si="4"/>
        <v>1462</v>
      </c>
      <c r="E11" s="50">
        <v>796</v>
      </c>
      <c r="F11" s="50">
        <v>666</v>
      </c>
      <c r="G11" s="76">
        <v>786</v>
      </c>
      <c r="H11" s="76">
        <v>1464</v>
      </c>
      <c r="I11" s="155">
        <f t="shared" si="3"/>
        <v>2</v>
      </c>
      <c r="J11" s="155"/>
      <c r="K11" s="155">
        <f t="shared" si="1"/>
        <v>-2</v>
      </c>
      <c r="L11" s="155"/>
      <c r="M11" s="93"/>
    </row>
    <row r="12" spans="2:14" s="44" customFormat="1" ht="22.5" customHeight="1">
      <c r="B12" s="54" t="s">
        <v>12</v>
      </c>
      <c r="C12" s="50">
        <v>1168</v>
      </c>
      <c r="D12" s="50">
        <f t="shared" si="4"/>
        <v>2556</v>
      </c>
      <c r="E12" s="50">
        <v>1311</v>
      </c>
      <c r="F12" s="50">
        <v>1245</v>
      </c>
      <c r="G12" s="76">
        <v>1165</v>
      </c>
      <c r="H12" s="76">
        <v>2560</v>
      </c>
      <c r="I12" s="155">
        <f t="shared" si="3"/>
        <v>3</v>
      </c>
      <c r="J12" s="155"/>
      <c r="K12" s="155">
        <f t="shared" si="1"/>
        <v>-4</v>
      </c>
      <c r="L12" s="155"/>
      <c r="M12" s="93"/>
    </row>
    <row r="13" spans="2:14" s="44" customFormat="1" ht="22.5" customHeight="1">
      <c r="B13" s="54" t="s">
        <v>13</v>
      </c>
      <c r="C13" s="50">
        <v>7726</v>
      </c>
      <c r="D13" s="50">
        <f t="shared" si="4"/>
        <v>17319</v>
      </c>
      <c r="E13" s="50">
        <v>8644</v>
      </c>
      <c r="F13" s="50">
        <v>8675</v>
      </c>
      <c r="G13" s="76">
        <v>7706</v>
      </c>
      <c r="H13" s="76">
        <v>17311</v>
      </c>
      <c r="I13" s="155">
        <f t="shared" si="3"/>
        <v>20</v>
      </c>
      <c r="J13" s="155"/>
      <c r="K13" s="155">
        <f t="shared" si="1"/>
        <v>8</v>
      </c>
      <c r="L13" s="155"/>
      <c r="M13" s="93"/>
    </row>
    <row r="14" spans="2:14" s="44" customFormat="1" ht="22.5" customHeight="1">
      <c r="B14" s="54" t="s">
        <v>32</v>
      </c>
      <c r="C14" s="50">
        <v>655</v>
      </c>
      <c r="D14" s="50">
        <f t="shared" si="4"/>
        <v>1081</v>
      </c>
      <c r="E14" s="50">
        <v>591</v>
      </c>
      <c r="F14" s="50">
        <v>490</v>
      </c>
      <c r="G14" s="76">
        <v>654</v>
      </c>
      <c r="H14" s="76">
        <v>1081</v>
      </c>
      <c r="I14" s="155">
        <f t="shared" si="3"/>
        <v>1</v>
      </c>
      <c r="J14" s="155"/>
      <c r="K14" s="155">
        <f t="shared" si="1"/>
        <v>0</v>
      </c>
      <c r="L14" s="155"/>
      <c r="M14" s="93"/>
    </row>
    <row r="15" spans="2:14" s="44" customFormat="1" ht="22.5" customHeight="1">
      <c r="B15" s="54" t="s">
        <v>14</v>
      </c>
      <c r="C15" s="50">
        <v>1973</v>
      </c>
      <c r="D15" s="50">
        <f t="shared" si="4"/>
        <v>3459</v>
      </c>
      <c r="E15" s="50">
        <v>1827</v>
      </c>
      <c r="F15" s="50">
        <v>1632</v>
      </c>
      <c r="G15" s="76">
        <v>1968</v>
      </c>
      <c r="H15" s="76">
        <v>3471</v>
      </c>
      <c r="I15" s="155">
        <f t="shared" si="3"/>
        <v>5</v>
      </c>
      <c r="J15" s="155"/>
      <c r="K15" s="155">
        <f t="shared" si="1"/>
        <v>-12</v>
      </c>
      <c r="L15" s="155"/>
      <c r="M15" s="93"/>
    </row>
    <row r="16" spans="2:14" s="44" customFormat="1" ht="22.5" customHeight="1">
      <c r="B16" s="54" t="s">
        <v>34</v>
      </c>
      <c r="C16" s="50">
        <v>1971</v>
      </c>
      <c r="D16" s="50">
        <f t="shared" si="4"/>
        <v>3764</v>
      </c>
      <c r="E16" s="50">
        <v>1928</v>
      </c>
      <c r="F16" s="50">
        <v>1836</v>
      </c>
      <c r="G16" s="76">
        <v>1965</v>
      </c>
      <c r="H16" s="76">
        <v>3764</v>
      </c>
      <c r="I16" s="155">
        <f t="shared" si="3"/>
        <v>6</v>
      </c>
      <c r="J16" s="155"/>
      <c r="K16" s="155">
        <f t="shared" si="1"/>
        <v>0</v>
      </c>
      <c r="L16" s="155"/>
      <c r="M16" s="93"/>
    </row>
    <row r="17" spans="2:13" s="44" customFormat="1" ht="22.5" customHeight="1">
      <c r="B17" s="54" t="s">
        <v>15</v>
      </c>
      <c r="C17" s="50">
        <v>1451</v>
      </c>
      <c r="D17" s="50">
        <f t="shared" si="4"/>
        <v>2524</v>
      </c>
      <c r="E17" s="50">
        <v>1246</v>
      </c>
      <c r="F17" s="50">
        <v>1278</v>
      </c>
      <c r="G17" s="76">
        <v>1461</v>
      </c>
      <c r="H17" s="76">
        <v>2528</v>
      </c>
      <c r="I17" s="155">
        <f t="shared" si="3"/>
        <v>-10</v>
      </c>
      <c r="J17" s="155"/>
      <c r="K17" s="155">
        <f t="shared" si="1"/>
        <v>-4</v>
      </c>
      <c r="L17" s="155"/>
      <c r="M17" s="93"/>
    </row>
    <row r="18" spans="2:13" s="44" customFormat="1" ht="22.5" customHeight="1">
      <c r="B18" s="54" t="s">
        <v>16</v>
      </c>
      <c r="C18" s="50">
        <v>608</v>
      </c>
      <c r="D18" s="50">
        <f t="shared" si="4"/>
        <v>953</v>
      </c>
      <c r="E18" s="50">
        <v>525</v>
      </c>
      <c r="F18" s="50">
        <v>428</v>
      </c>
      <c r="G18" s="76">
        <v>608</v>
      </c>
      <c r="H18" s="76">
        <v>954</v>
      </c>
      <c r="I18" s="155">
        <f t="shared" si="3"/>
        <v>0</v>
      </c>
      <c r="J18" s="155"/>
      <c r="K18" s="155">
        <f t="shared" si="1"/>
        <v>-1</v>
      </c>
      <c r="L18" s="155"/>
      <c r="M18" s="93"/>
    </row>
    <row r="19" spans="2:13" s="44" customFormat="1" ht="22.5" customHeight="1">
      <c r="B19" s="54" t="s">
        <v>17</v>
      </c>
      <c r="C19" s="50">
        <v>4233</v>
      </c>
      <c r="D19" s="50">
        <f t="shared" si="4"/>
        <v>9500</v>
      </c>
      <c r="E19" s="50">
        <v>4628</v>
      </c>
      <c r="F19" s="50">
        <v>4872</v>
      </c>
      <c r="G19" s="76">
        <v>4243</v>
      </c>
      <c r="H19" s="76">
        <v>9507</v>
      </c>
      <c r="I19" s="155">
        <f t="shared" si="3"/>
        <v>-10</v>
      </c>
      <c r="J19" s="155"/>
      <c r="K19" s="155">
        <f t="shared" si="1"/>
        <v>-7</v>
      </c>
      <c r="L19" s="155"/>
      <c r="M19" s="93"/>
    </row>
    <row r="20" spans="2:13" s="44" customFormat="1" ht="22.5" customHeight="1">
      <c r="B20" s="54" t="s">
        <v>35</v>
      </c>
      <c r="C20" s="50">
        <v>2254</v>
      </c>
      <c r="D20" s="50">
        <f t="shared" si="4"/>
        <v>3544</v>
      </c>
      <c r="E20" s="50">
        <v>1822</v>
      </c>
      <c r="F20" s="50">
        <v>1722</v>
      </c>
      <c r="G20" s="76">
        <v>2244</v>
      </c>
      <c r="H20" s="76">
        <v>3544</v>
      </c>
      <c r="I20" s="155">
        <f t="shared" si="3"/>
        <v>10</v>
      </c>
      <c r="J20" s="155"/>
      <c r="K20" s="155">
        <f t="shared" si="1"/>
        <v>0</v>
      </c>
      <c r="L20" s="155"/>
      <c r="M20" s="93"/>
    </row>
    <row r="21" spans="2:13" s="44" customFormat="1" ht="22.5" customHeight="1">
      <c r="B21" s="54" t="s">
        <v>18</v>
      </c>
      <c r="C21" s="50">
        <v>1614</v>
      </c>
      <c r="D21" s="50">
        <f t="shared" si="4"/>
        <v>2762</v>
      </c>
      <c r="E21" s="50">
        <v>1343</v>
      </c>
      <c r="F21" s="50">
        <v>1419</v>
      </c>
      <c r="G21" s="76">
        <v>1623</v>
      </c>
      <c r="H21" s="76">
        <v>2773</v>
      </c>
      <c r="I21" s="155">
        <f t="shared" si="3"/>
        <v>-9</v>
      </c>
      <c r="J21" s="155"/>
      <c r="K21" s="155">
        <f t="shared" si="1"/>
        <v>-11</v>
      </c>
      <c r="L21" s="155"/>
      <c r="M21" s="93"/>
    </row>
    <row r="22" spans="2:13" s="44" customFormat="1" ht="22.5" customHeight="1">
      <c r="B22" s="54" t="s">
        <v>19</v>
      </c>
      <c r="C22" s="50">
        <v>1122</v>
      </c>
      <c r="D22" s="50">
        <f t="shared" si="4"/>
        <v>2161</v>
      </c>
      <c r="E22" s="50">
        <v>1048</v>
      </c>
      <c r="F22" s="50">
        <v>1113</v>
      </c>
      <c r="G22" s="76">
        <v>1125</v>
      </c>
      <c r="H22" s="76">
        <v>2171</v>
      </c>
      <c r="I22" s="155">
        <f t="shared" si="3"/>
        <v>-3</v>
      </c>
      <c r="J22" s="155"/>
      <c r="K22" s="155">
        <f t="shared" si="1"/>
        <v>-10</v>
      </c>
      <c r="L22" s="155"/>
      <c r="M22" s="93"/>
    </row>
    <row r="23" spans="2:13" s="44" customFormat="1" ht="22.5" customHeight="1">
      <c r="B23" s="54" t="s">
        <v>20</v>
      </c>
      <c r="C23" s="50">
        <v>4119</v>
      </c>
      <c r="D23" s="50">
        <f t="shared" si="4"/>
        <v>8662</v>
      </c>
      <c r="E23" s="50">
        <v>4387</v>
      </c>
      <c r="F23" s="50">
        <v>4275</v>
      </c>
      <c r="G23" s="76">
        <v>4117</v>
      </c>
      <c r="H23" s="76">
        <v>8672</v>
      </c>
      <c r="I23" s="155">
        <f t="shared" si="3"/>
        <v>2</v>
      </c>
      <c r="J23" s="155"/>
      <c r="K23" s="155">
        <f t="shared" si="1"/>
        <v>-10</v>
      </c>
      <c r="L23" s="155"/>
      <c r="M23" s="93"/>
    </row>
    <row r="24" spans="2:13" s="44" customFormat="1" ht="22.5" customHeight="1">
      <c r="B24" s="54" t="s">
        <v>21</v>
      </c>
      <c r="C24" s="50">
        <v>6167</v>
      </c>
      <c r="D24" s="50">
        <f t="shared" si="4"/>
        <v>11699</v>
      </c>
      <c r="E24" s="50">
        <v>5810</v>
      </c>
      <c r="F24" s="50">
        <v>5889</v>
      </c>
      <c r="G24" s="76">
        <v>6164</v>
      </c>
      <c r="H24" s="76">
        <v>11725</v>
      </c>
      <c r="I24" s="155">
        <f t="shared" si="3"/>
        <v>3</v>
      </c>
      <c r="J24" s="155"/>
      <c r="K24" s="155">
        <f t="shared" si="1"/>
        <v>-26</v>
      </c>
      <c r="L24" s="155"/>
      <c r="M24" s="93"/>
    </row>
    <row r="25" spans="2:13" s="44" customFormat="1" ht="22.5" customHeight="1">
      <c r="B25" s="54" t="s">
        <v>22</v>
      </c>
      <c r="C25" s="50">
        <v>6365</v>
      </c>
      <c r="D25" s="50">
        <f t="shared" si="4"/>
        <v>14860</v>
      </c>
      <c r="E25" s="50">
        <v>7080</v>
      </c>
      <c r="F25" s="50">
        <v>7780</v>
      </c>
      <c r="G25" s="76">
        <v>6365</v>
      </c>
      <c r="H25" s="76">
        <v>14866</v>
      </c>
      <c r="I25" s="155">
        <f t="shared" si="3"/>
        <v>0</v>
      </c>
      <c r="J25" s="155"/>
      <c r="K25" s="155">
        <f t="shared" si="1"/>
        <v>-6</v>
      </c>
      <c r="L25" s="155"/>
      <c r="M25" s="93"/>
    </row>
    <row r="26" spans="2:13" s="44" customFormat="1" ht="22.5" customHeight="1">
      <c r="B26" s="54" t="s">
        <v>23</v>
      </c>
      <c r="C26" s="50">
        <v>9120</v>
      </c>
      <c r="D26" s="50">
        <f t="shared" si="4"/>
        <v>21214</v>
      </c>
      <c r="E26" s="50">
        <v>10119</v>
      </c>
      <c r="F26" s="50">
        <v>11095</v>
      </c>
      <c r="G26" s="76">
        <v>9112</v>
      </c>
      <c r="H26" s="76">
        <v>21215</v>
      </c>
      <c r="I26" s="155">
        <f t="shared" si="3"/>
        <v>8</v>
      </c>
      <c r="J26" s="155"/>
      <c r="K26" s="155">
        <f t="shared" si="1"/>
        <v>-1</v>
      </c>
      <c r="L26" s="155"/>
      <c r="M26" s="93"/>
    </row>
    <row r="27" spans="2:13" s="44" customFormat="1" ht="22.5" customHeight="1">
      <c r="B27" s="54" t="s">
        <v>24</v>
      </c>
      <c r="C27" s="50">
        <v>1981</v>
      </c>
      <c r="D27" s="50">
        <f t="shared" si="4"/>
        <v>4517</v>
      </c>
      <c r="E27" s="50">
        <v>2250</v>
      </c>
      <c r="F27" s="50">
        <v>2267</v>
      </c>
      <c r="G27" s="76">
        <v>1980</v>
      </c>
      <c r="H27" s="76">
        <v>4514</v>
      </c>
      <c r="I27" s="155">
        <f t="shared" si="3"/>
        <v>1</v>
      </c>
      <c r="J27" s="155"/>
      <c r="K27" s="155">
        <f t="shared" si="1"/>
        <v>3</v>
      </c>
      <c r="L27" s="155"/>
      <c r="M27" s="93"/>
    </row>
    <row r="28" spans="2:13" s="44" customFormat="1" ht="22.5" customHeight="1">
      <c r="B28" s="54" t="s">
        <v>25</v>
      </c>
      <c r="C28" s="50">
        <v>7474</v>
      </c>
      <c r="D28" s="50">
        <f t="shared" si="4"/>
        <v>11986</v>
      </c>
      <c r="E28" s="50">
        <v>6360</v>
      </c>
      <c r="F28" s="50">
        <v>5626</v>
      </c>
      <c r="G28" s="76">
        <v>7445</v>
      </c>
      <c r="H28" s="76">
        <v>11946</v>
      </c>
      <c r="I28" s="155">
        <f t="shared" si="3"/>
        <v>29</v>
      </c>
      <c r="J28" s="155"/>
      <c r="K28" s="155">
        <f t="shared" si="1"/>
        <v>40</v>
      </c>
      <c r="L28" s="155"/>
      <c r="M28" s="93"/>
    </row>
    <row r="29" spans="2:13" s="44" customFormat="1" ht="22.5" customHeight="1">
      <c r="B29" s="54" t="s">
        <v>26</v>
      </c>
      <c r="C29" s="50">
        <v>2629</v>
      </c>
      <c r="D29" s="50">
        <f t="shared" si="4"/>
        <v>4425</v>
      </c>
      <c r="E29" s="50">
        <v>2235</v>
      </c>
      <c r="F29" s="50">
        <v>2190</v>
      </c>
      <c r="G29" s="76">
        <v>2629</v>
      </c>
      <c r="H29" s="76">
        <v>4453</v>
      </c>
      <c r="I29" s="155">
        <f t="shared" si="3"/>
        <v>0</v>
      </c>
      <c r="J29" s="155"/>
      <c r="K29" s="155">
        <f t="shared" si="1"/>
        <v>-28</v>
      </c>
      <c r="L29" s="155"/>
      <c r="M29" s="93"/>
    </row>
    <row r="30" spans="2:13" s="44" customFormat="1" ht="22.5" customHeight="1">
      <c r="B30" s="54" t="s">
        <v>27</v>
      </c>
      <c r="C30" s="50">
        <v>14961</v>
      </c>
      <c r="D30" s="50">
        <f t="shared" si="4"/>
        <v>35131</v>
      </c>
      <c r="E30" s="50">
        <v>17194</v>
      </c>
      <c r="F30" s="50">
        <v>17937</v>
      </c>
      <c r="G30" s="76">
        <v>14932</v>
      </c>
      <c r="H30" s="76">
        <v>35113</v>
      </c>
      <c r="I30" s="155">
        <f t="shared" si="3"/>
        <v>29</v>
      </c>
      <c r="J30" s="155"/>
      <c r="K30" s="155">
        <f t="shared" si="1"/>
        <v>18</v>
      </c>
      <c r="L30" s="155"/>
      <c r="M30" s="93"/>
    </row>
    <row r="31" spans="2:13" s="44" customFormat="1" ht="22.5" customHeight="1">
      <c r="B31" s="54">
        <v>110</v>
      </c>
      <c r="C31" s="50">
        <v>19822</v>
      </c>
      <c r="D31" s="50">
        <f t="shared" si="4"/>
        <v>49657</v>
      </c>
      <c r="E31" s="50">
        <v>23912</v>
      </c>
      <c r="F31" s="50">
        <v>25745</v>
      </c>
      <c r="G31" s="76">
        <v>19796</v>
      </c>
      <c r="H31" s="76">
        <v>49648</v>
      </c>
      <c r="I31" s="162">
        <f t="shared" si="3"/>
        <v>26</v>
      </c>
      <c r="J31" s="162"/>
      <c r="K31" s="155">
        <f t="shared" si="1"/>
        <v>9</v>
      </c>
      <c r="L31" s="155"/>
      <c r="M31" s="93"/>
    </row>
    <row r="32" spans="2:13" s="44" customFormat="1" ht="22.5" customHeight="1">
      <c r="B32" s="54" t="s">
        <v>29</v>
      </c>
      <c r="C32" s="50">
        <v>8280</v>
      </c>
      <c r="D32" s="50">
        <f t="shared" si="4"/>
        <v>19065</v>
      </c>
      <c r="E32" s="50">
        <v>9316</v>
      </c>
      <c r="F32" s="50">
        <v>9749</v>
      </c>
      <c r="G32" s="76">
        <v>8271</v>
      </c>
      <c r="H32" s="76">
        <v>19062</v>
      </c>
      <c r="I32" s="155">
        <f t="shared" si="3"/>
        <v>9</v>
      </c>
      <c r="J32" s="155"/>
      <c r="K32" s="155">
        <f t="shared" si="1"/>
        <v>3</v>
      </c>
      <c r="L32" s="155"/>
      <c r="M32" s="93"/>
    </row>
    <row r="33" spans="2:13" s="44" customFormat="1" ht="22.5" customHeight="1">
      <c r="B33" s="54" t="s">
        <v>30</v>
      </c>
      <c r="C33" s="50">
        <v>9498</v>
      </c>
      <c r="D33" s="50">
        <f t="shared" si="4"/>
        <v>22894</v>
      </c>
      <c r="E33" s="50">
        <v>11533</v>
      </c>
      <c r="F33" s="50">
        <v>11361</v>
      </c>
      <c r="G33" s="76">
        <v>9364</v>
      </c>
      <c r="H33" s="76">
        <v>22667</v>
      </c>
      <c r="I33" s="155">
        <f t="shared" si="3"/>
        <v>134</v>
      </c>
      <c r="J33" s="155"/>
      <c r="K33" s="155">
        <f t="shared" si="1"/>
        <v>227</v>
      </c>
      <c r="L33" s="155"/>
      <c r="M33" s="93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9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97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  <c r="M37" s="97"/>
    </row>
    <row r="38" spans="2:13" s="3" customFormat="1" ht="30" customHeight="1">
      <c r="B38" s="15" t="str">
        <f>"◎ 관외전입 : "&amp;E38+G38</f>
        <v>◎ 관외전입 : 1294</v>
      </c>
      <c r="C38" s="16"/>
      <c r="D38" s="17" t="s">
        <v>36</v>
      </c>
      <c r="E38" s="17">
        <v>387</v>
      </c>
      <c r="F38" s="18" t="s">
        <v>37</v>
      </c>
      <c r="G38" s="17">
        <v>907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213</v>
      </c>
      <c r="M38" s="98"/>
    </row>
    <row r="39" spans="2:13" s="3" customFormat="1" ht="30" customHeight="1">
      <c r="B39" s="23" t="str">
        <f>"◎ 관외전출 : "&amp;E39+G39</f>
        <v>◎ 관외전출 : 1081</v>
      </c>
      <c r="C39" s="24"/>
      <c r="D39" s="25" t="s">
        <v>36</v>
      </c>
      <c r="E39" s="25">
        <v>293</v>
      </c>
      <c r="F39" s="26" t="s">
        <v>37</v>
      </c>
      <c r="G39" s="25">
        <v>788</v>
      </c>
      <c r="H39" s="27"/>
      <c r="I39" s="28"/>
      <c r="J39" s="28"/>
      <c r="K39" s="29"/>
      <c r="L39" s="178"/>
      <c r="M39" s="98"/>
    </row>
    <row r="40" spans="2:13" s="3" customFormat="1" ht="30" customHeight="1">
      <c r="B40" s="30" t="str">
        <f>"◎ 출생,등록,국외,기타(복귀) : "&amp;E40+G40+I40+K40</f>
        <v>◎ 출생,등록,국외,기타(복귀) : 113</v>
      </c>
      <c r="C40" s="31"/>
      <c r="D40" s="32" t="s">
        <v>41</v>
      </c>
      <c r="E40" s="32">
        <v>110</v>
      </c>
      <c r="F40" s="33" t="s">
        <v>45</v>
      </c>
      <c r="G40" s="32">
        <v>2</v>
      </c>
      <c r="H40" s="34" t="s">
        <v>38</v>
      </c>
      <c r="I40" s="34">
        <v>0</v>
      </c>
      <c r="J40" s="35" t="s">
        <v>39</v>
      </c>
      <c r="K40" s="36">
        <v>1</v>
      </c>
      <c r="L40" s="158" t="str">
        <f>"▶ "&amp;IF((E41+G41+I41+K41)-(E40+G40+I40+K40)&lt;0,"증 "&amp;-((E41+G41+I41+K41)-(E40+G40+I40+K40)),"감 "&amp;(E41+G41+I41+K41)-(E40+G40+I40+K40))</f>
        <v>▶ 감 57</v>
      </c>
      <c r="M40" s="98"/>
    </row>
    <row r="41" spans="2:13" s="3" customFormat="1" ht="30" customHeight="1" thickBot="1">
      <c r="B41" s="37" t="str">
        <f>"◎ 사망,말소,국외,기타 : "&amp;E41+G41+I41+K41</f>
        <v>◎ 사망,말소,국외,기타 : 170</v>
      </c>
      <c r="C41" s="38"/>
      <c r="D41" s="39" t="s">
        <v>42</v>
      </c>
      <c r="E41" s="39">
        <v>167</v>
      </c>
      <c r="F41" s="40" t="s">
        <v>43</v>
      </c>
      <c r="G41" s="39">
        <v>2</v>
      </c>
      <c r="H41" s="41" t="s">
        <v>38</v>
      </c>
      <c r="I41" s="41">
        <v>0</v>
      </c>
      <c r="J41" s="42" t="s">
        <v>39</v>
      </c>
      <c r="K41" s="43">
        <v>1</v>
      </c>
      <c r="L41" s="159"/>
      <c r="M41" s="98"/>
    </row>
    <row r="42" spans="2:13" s="3" customFormat="1" ht="27" customHeight="1">
      <c r="B42" s="56" t="str">
        <f>"   ○ 65세이상 :      "&amp;"                "&amp;E42+G42</f>
        <v xml:space="preserve">   ○ 65세이상 :                      51446</v>
      </c>
      <c r="C42" s="89">
        <f>E42+G42</f>
        <v>51446</v>
      </c>
      <c r="D42" s="57" t="s">
        <v>52</v>
      </c>
      <c r="E42" s="58">
        <v>22035</v>
      </c>
      <c r="F42" s="57" t="s">
        <v>44</v>
      </c>
      <c r="G42" s="58">
        <v>29411</v>
      </c>
      <c r="H42" s="59"/>
      <c r="I42" s="10"/>
      <c r="J42" s="169" t="s">
        <v>237</v>
      </c>
      <c r="K42" s="169"/>
      <c r="L42" s="170"/>
      <c r="M42" s="98"/>
    </row>
    <row r="43" spans="2:13" s="3" customFormat="1" ht="21" customHeight="1">
      <c r="B43" s="55" t="s">
        <v>56</v>
      </c>
      <c r="C43" s="91">
        <v>1092</v>
      </c>
      <c r="G43" s="8"/>
      <c r="J43" s="171" t="s">
        <v>238</v>
      </c>
      <c r="K43" s="171"/>
      <c r="L43" s="172"/>
      <c r="M43" s="98"/>
    </row>
    <row r="44" spans="2:13" s="3" customFormat="1" ht="21" customHeight="1" thickBot="1">
      <c r="B44" s="60" t="s">
        <v>57</v>
      </c>
      <c r="C44" s="92">
        <v>364</v>
      </c>
      <c r="D44" s="61"/>
      <c r="E44" s="61"/>
      <c r="F44" s="61"/>
      <c r="G44" s="62"/>
      <c r="H44" s="61"/>
      <c r="I44" s="61"/>
      <c r="J44" s="175" t="s">
        <v>239</v>
      </c>
      <c r="K44" s="175"/>
      <c r="L44" s="176"/>
      <c r="M44" s="98"/>
    </row>
    <row r="45" spans="2:13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49" priority="1" operator="lessThan">
      <formula>0</formula>
    </cfRule>
    <cfRule type="cellIs" dxfId="148" priority="4" operator="greaterThan">
      <formula>0</formula>
    </cfRule>
  </conditionalFormatting>
  <conditionalFormatting sqref="K6:L33">
    <cfRule type="cellIs" dxfId="147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N45"/>
  <sheetViews>
    <sheetView view="pageBreakPreview" zoomScale="70" zoomScaleNormal="70" zoomScaleSheetLayoutView="70" workbookViewId="0">
      <selection activeCell="D6" sqref="D6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21.09765625" style="96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94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  <c r="M2" s="95"/>
    </row>
    <row r="3" spans="2:14" s="14" customFormat="1" ht="29.25" customHeight="1">
      <c r="B3" s="148" t="s">
        <v>234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  <c r="M3" s="9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  <c r="M4" s="93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  <c r="M5" s="93"/>
    </row>
    <row r="6" spans="2:14" s="44" customFormat="1" ht="22.5" customHeight="1">
      <c r="B6" s="51" t="s">
        <v>8</v>
      </c>
      <c r="C6" s="45">
        <f>SUM(C7:C8)</f>
        <v>127227</v>
      </c>
      <c r="D6" s="45">
        <f t="shared" ref="D6:F6" si="0">SUM(D7:D8)</f>
        <v>286030</v>
      </c>
      <c r="E6" s="45">
        <f t="shared" si="0"/>
        <v>141360</v>
      </c>
      <c r="F6" s="45">
        <f t="shared" si="0"/>
        <v>144670</v>
      </c>
      <c r="G6" s="72">
        <f>G8</f>
        <v>126993</v>
      </c>
      <c r="H6" s="72">
        <f>H7+H8</f>
        <v>283490</v>
      </c>
      <c r="I6" s="152">
        <f>C6-G6</f>
        <v>234</v>
      </c>
      <c r="J6" s="152"/>
      <c r="K6" s="152">
        <f t="shared" ref="K6:K33" si="1">D6-H6</f>
        <v>2540</v>
      </c>
      <c r="L6" s="152"/>
      <c r="M6" s="93"/>
    </row>
    <row r="7" spans="2:14" s="44" customFormat="1" ht="22.5" customHeight="1">
      <c r="B7" s="52" t="s">
        <v>49</v>
      </c>
      <c r="C7" s="71" t="s">
        <v>54</v>
      </c>
      <c r="D7" s="46">
        <f>SUM(E7:F7)</f>
        <v>3704</v>
      </c>
      <c r="E7" s="79">
        <v>1948</v>
      </c>
      <c r="F7" s="79">
        <v>1756</v>
      </c>
      <c r="G7" s="73" t="s">
        <v>55</v>
      </c>
      <c r="H7" s="74">
        <v>3713</v>
      </c>
      <c r="I7" s="153" t="s">
        <v>54</v>
      </c>
      <c r="J7" s="154"/>
      <c r="K7" s="154">
        <f t="shared" si="1"/>
        <v>-9</v>
      </c>
      <c r="L7" s="154"/>
      <c r="M7" s="93"/>
    </row>
    <row r="8" spans="2:14" s="44" customFormat="1" ht="22.5" customHeight="1">
      <c r="B8" s="53" t="s">
        <v>9</v>
      </c>
      <c r="C8" s="48">
        <f>SUM(C9:C33)</f>
        <v>127227</v>
      </c>
      <c r="D8" s="49">
        <f t="shared" ref="D8:F8" si="2">SUM(D9:D33)</f>
        <v>282326</v>
      </c>
      <c r="E8" s="49">
        <f>SUM(E9:E33)</f>
        <v>139412</v>
      </c>
      <c r="F8" s="49">
        <f t="shared" si="2"/>
        <v>142914</v>
      </c>
      <c r="G8" s="75">
        <f>SUM(G9:G33)</f>
        <v>126993</v>
      </c>
      <c r="H8" s="75">
        <f>SUM(H9:H33)</f>
        <v>279777</v>
      </c>
      <c r="I8" s="179">
        <f t="shared" ref="I8:I33" si="3">C8-G8</f>
        <v>234</v>
      </c>
      <c r="J8" s="179"/>
      <c r="K8" s="180">
        <f t="shared" si="1"/>
        <v>2549</v>
      </c>
      <c r="L8" s="180"/>
      <c r="M8" s="93"/>
      <c r="N8" s="93"/>
    </row>
    <row r="9" spans="2:14" s="44" customFormat="1" ht="22.5" customHeight="1">
      <c r="B9" s="54" t="s">
        <v>10</v>
      </c>
      <c r="C9" s="50">
        <v>3610</v>
      </c>
      <c r="D9" s="50">
        <f>E9+F9</f>
        <v>7611</v>
      </c>
      <c r="E9" s="50">
        <v>3810</v>
      </c>
      <c r="F9" s="50">
        <v>3801</v>
      </c>
      <c r="G9" s="76">
        <v>3620</v>
      </c>
      <c r="H9" s="76">
        <v>7631</v>
      </c>
      <c r="I9" s="155">
        <f t="shared" si="3"/>
        <v>-10</v>
      </c>
      <c r="J9" s="155"/>
      <c r="K9" s="155">
        <f t="shared" si="1"/>
        <v>-20</v>
      </c>
      <c r="L9" s="155"/>
      <c r="M9" s="93"/>
    </row>
    <row r="10" spans="2:14" s="44" customFormat="1" ht="22.5" customHeight="1">
      <c r="B10" s="54" t="s">
        <v>33</v>
      </c>
      <c r="C10" s="50">
        <v>7894</v>
      </c>
      <c r="D10" s="50">
        <f t="shared" ref="D10:D33" si="4">E10+F10</f>
        <v>19706</v>
      </c>
      <c r="E10" s="50">
        <v>9769</v>
      </c>
      <c r="F10" s="50">
        <v>9937</v>
      </c>
      <c r="G10" s="76">
        <v>7892</v>
      </c>
      <c r="H10" s="76">
        <v>19728</v>
      </c>
      <c r="I10" s="155">
        <f t="shared" si="3"/>
        <v>2</v>
      </c>
      <c r="J10" s="155"/>
      <c r="K10" s="155">
        <f t="shared" si="1"/>
        <v>-22</v>
      </c>
      <c r="L10" s="155"/>
      <c r="M10" s="93"/>
    </row>
    <row r="11" spans="2:14" s="44" customFormat="1" ht="22.5" customHeight="1">
      <c r="B11" s="54" t="s">
        <v>11</v>
      </c>
      <c r="C11" s="50">
        <v>786</v>
      </c>
      <c r="D11" s="50">
        <f t="shared" si="4"/>
        <v>1464</v>
      </c>
      <c r="E11" s="50">
        <v>801</v>
      </c>
      <c r="F11" s="50">
        <v>663</v>
      </c>
      <c r="G11" s="76">
        <v>783</v>
      </c>
      <c r="H11" s="76">
        <v>1464</v>
      </c>
      <c r="I11" s="155">
        <f t="shared" si="3"/>
        <v>3</v>
      </c>
      <c r="J11" s="155"/>
      <c r="K11" s="155">
        <f t="shared" si="1"/>
        <v>0</v>
      </c>
      <c r="L11" s="155"/>
      <c r="M11" s="93"/>
    </row>
    <row r="12" spans="2:14" s="44" customFormat="1" ht="22.5" customHeight="1">
      <c r="B12" s="54" t="s">
        <v>12</v>
      </c>
      <c r="C12" s="50">
        <v>1165</v>
      </c>
      <c r="D12" s="50">
        <f t="shared" si="4"/>
        <v>2560</v>
      </c>
      <c r="E12" s="50">
        <v>1315</v>
      </c>
      <c r="F12" s="50">
        <v>1245</v>
      </c>
      <c r="G12" s="76">
        <v>1162</v>
      </c>
      <c r="H12" s="76">
        <v>11</v>
      </c>
      <c r="I12" s="155">
        <f t="shared" si="3"/>
        <v>3</v>
      </c>
      <c r="J12" s="155"/>
      <c r="K12" s="155">
        <f t="shared" si="1"/>
        <v>2549</v>
      </c>
      <c r="L12" s="155"/>
      <c r="M12" s="93"/>
    </row>
    <row r="13" spans="2:14" s="44" customFormat="1" ht="22.5" customHeight="1">
      <c r="B13" s="54" t="s">
        <v>13</v>
      </c>
      <c r="C13" s="50">
        <v>7706</v>
      </c>
      <c r="D13" s="50">
        <f t="shared" si="4"/>
        <v>17311</v>
      </c>
      <c r="E13" s="50">
        <v>8631</v>
      </c>
      <c r="F13" s="50">
        <v>8680</v>
      </c>
      <c r="G13" s="76">
        <v>7692</v>
      </c>
      <c r="H13" s="76">
        <v>17307</v>
      </c>
      <c r="I13" s="155">
        <f t="shared" si="3"/>
        <v>14</v>
      </c>
      <c r="J13" s="155"/>
      <c r="K13" s="155">
        <f t="shared" si="1"/>
        <v>4</v>
      </c>
      <c r="L13" s="155"/>
      <c r="M13" s="93"/>
    </row>
    <row r="14" spans="2:14" s="44" customFormat="1" ht="22.5" customHeight="1">
      <c r="B14" s="54" t="s">
        <v>32</v>
      </c>
      <c r="C14" s="50">
        <v>654</v>
      </c>
      <c r="D14" s="50">
        <f t="shared" si="4"/>
        <v>1081</v>
      </c>
      <c r="E14" s="50">
        <v>586</v>
      </c>
      <c r="F14" s="50">
        <v>495</v>
      </c>
      <c r="G14" s="76">
        <v>651</v>
      </c>
      <c r="H14" s="76">
        <v>1072</v>
      </c>
      <c r="I14" s="155">
        <f t="shared" si="3"/>
        <v>3</v>
      </c>
      <c r="J14" s="155"/>
      <c r="K14" s="155">
        <f t="shared" si="1"/>
        <v>9</v>
      </c>
      <c r="L14" s="155"/>
      <c r="M14" s="93"/>
    </row>
    <row r="15" spans="2:14" s="44" customFormat="1" ht="22.5" customHeight="1">
      <c r="B15" s="54" t="s">
        <v>14</v>
      </c>
      <c r="C15" s="50">
        <v>1968</v>
      </c>
      <c r="D15" s="50">
        <f t="shared" si="4"/>
        <v>3471</v>
      </c>
      <c r="E15" s="50">
        <v>1828</v>
      </c>
      <c r="F15" s="50">
        <v>1643</v>
      </c>
      <c r="G15" s="76">
        <v>1970</v>
      </c>
      <c r="H15" s="76">
        <v>3470</v>
      </c>
      <c r="I15" s="155">
        <f t="shared" si="3"/>
        <v>-2</v>
      </c>
      <c r="J15" s="155"/>
      <c r="K15" s="155">
        <f t="shared" si="1"/>
        <v>1</v>
      </c>
      <c r="L15" s="155"/>
      <c r="M15" s="93"/>
    </row>
    <row r="16" spans="2:14" s="44" customFormat="1" ht="22.5" customHeight="1">
      <c r="B16" s="54" t="s">
        <v>34</v>
      </c>
      <c r="C16" s="50">
        <v>1965</v>
      </c>
      <c r="D16" s="50">
        <f t="shared" si="4"/>
        <v>3764</v>
      </c>
      <c r="E16" s="50">
        <v>1928</v>
      </c>
      <c r="F16" s="50">
        <v>1836</v>
      </c>
      <c r="G16" s="76">
        <v>1967</v>
      </c>
      <c r="H16" s="76">
        <v>3786</v>
      </c>
      <c r="I16" s="155">
        <f t="shared" si="3"/>
        <v>-2</v>
      </c>
      <c r="J16" s="155"/>
      <c r="K16" s="155">
        <f t="shared" si="1"/>
        <v>-22</v>
      </c>
      <c r="L16" s="155"/>
      <c r="M16" s="93"/>
    </row>
    <row r="17" spans="2:13" s="44" customFormat="1" ht="22.5" customHeight="1">
      <c r="B17" s="54" t="s">
        <v>15</v>
      </c>
      <c r="C17" s="50">
        <v>1461</v>
      </c>
      <c r="D17" s="50">
        <f t="shared" si="4"/>
        <v>2528</v>
      </c>
      <c r="E17" s="50">
        <v>1253</v>
      </c>
      <c r="F17" s="50">
        <v>1275</v>
      </c>
      <c r="G17" s="76">
        <v>1459</v>
      </c>
      <c r="H17" s="76">
        <v>2531</v>
      </c>
      <c r="I17" s="155">
        <f t="shared" si="3"/>
        <v>2</v>
      </c>
      <c r="J17" s="155"/>
      <c r="K17" s="155">
        <f t="shared" si="1"/>
        <v>-3</v>
      </c>
      <c r="L17" s="155"/>
      <c r="M17" s="93"/>
    </row>
    <row r="18" spans="2:13" s="44" customFormat="1" ht="22.5" customHeight="1">
      <c r="B18" s="54" t="s">
        <v>16</v>
      </c>
      <c r="C18" s="50">
        <v>608</v>
      </c>
      <c r="D18" s="50">
        <f t="shared" si="4"/>
        <v>954</v>
      </c>
      <c r="E18" s="50">
        <v>528</v>
      </c>
      <c r="F18" s="50">
        <v>426</v>
      </c>
      <c r="G18" s="76">
        <v>604</v>
      </c>
      <c r="H18" s="76">
        <v>944</v>
      </c>
      <c r="I18" s="155">
        <f t="shared" si="3"/>
        <v>4</v>
      </c>
      <c r="J18" s="155"/>
      <c r="K18" s="155">
        <f t="shared" si="1"/>
        <v>10</v>
      </c>
      <c r="L18" s="155"/>
      <c r="M18" s="93"/>
    </row>
    <row r="19" spans="2:13" s="44" customFormat="1" ht="22.5" customHeight="1">
      <c r="B19" s="54" t="s">
        <v>17</v>
      </c>
      <c r="C19" s="50">
        <v>4243</v>
      </c>
      <c r="D19" s="50">
        <f t="shared" si="4"/>
        <v>9507</v>
      </c>
      <c r="E19" s="50">
        <v>4616</v>
      </c>
      <c r="F19" s="50">
        <v>4891</v>
      </c>
      <c r="G19" s="76">
        <v>4251</v>
      </c>
      <c r="H19" s="76">
        <v>9494</v>
      </c>
      <c r="I19" s="155">
        <f t="shared" si="3"/>
        <v>-8</v>
      </c>
      <c r="J19" s="155"/>
      <c r="K19" s="155">
        <f t="shared" si="1"/>
        <v>13</v>
      </c>
      <c r="L19" s="155"/>
      <c r="M19" s="93"/>
    </row>
    <row r="20" spans="2:13" s="44" customFormat="1" ht="22.5" customHeight="1">
      <c r="B20" s="54" t="s">
        <v>35</v>
      </c>
      <c r="C20" s="50">
        <v>2244</v>
      </c>
      <c r="D20" s="50">
        <f t="shared" si="4"/>
        <v>3544</v>
      </c>
      <c r="E20" s="50">
        <v>1833</v>
      </c>
      <c r="F20" s="50">
        <v>1711</v>
      </c>
      <c r="G20" s="76">
        <v>2262</v>
      </c>
      <c r="H20" s="76">
        <v>3579</v>
      </c>
      <c r="I20" s="155">
        <f t="shared" si="3"/>
        <v>-18</v>
      </c>
      <c r="J20" s="155"/>
      <c r="K20" s="155">
        <f t="shared" si="1"/>
        <v>-35</v>
      </c>
      <c r="L20" s="155"/>
      <c r="M20" s="93"/>
    </row>
    <row r="21" spans="2:13" s="44" customFormat="1" ht="22.5" customHeight="1">
      <c r="B21" s="54" t="s">
        <v>18</v>
      </c>
      <c r="C21" s="50">
        <v>1623</v>
      </c>
      <c r="D21" s="50">
        <f t="shared" si="4"/>
        <v>2773</v>
      </c>
      <c r="E21" s="50">
        <v>1350</v>
      </c>
      <c r="F21" s="50">
        <v>1423</v>
      </c>
      <c r="G21" s="76">
        <v>1617</v>
      </c>
      <c r="H21" s="76">
        <v>2770</v>
      </c>
      <c r="I21" s="155">
        <f t="shared" si="3"/>
        <v>6</v>
      </c>
      <c r="J21" s="155"/>
      <c r="K21" s="155">
        <f t="shared" si="1"/>
        <v>3</v>
      </c>
      <c r="L21" s="155"/>
      <c r="M21" s="93"/>
    </row>
    <row r="22" spans="2:13" s="44" customFormat="1" ht="22.5" customHeight="1">
      <c r="B22" s="54" t="s">
        <v>19</v>
      </c>
      <c r="C22" s="50">
        <v>1125</v>
      </c>
      <c r="D22" s="50">
        <f t="shared" si="4"/>
        <v>2171</v>
      </c>
      <c r="E22" s="50">
        <v>1057</v>
      </c>
      <c r="F22" s="50">
        <v>1114</v>
      </c>
      <c r="G22" s="76">
        <v>1129</v>
      </c>
      <c r="H22" s="76">
        <v>2185</v>
      </c>
      <c r="I22" s="155">
        <f t="shared" si="3"/>
        <v>-4</v>
      </c>
      <c r="J22" s="155"/>
      <c r="K22" s="155">
        <f t="shared" si="1"/>
        <v>-14</v>
      </c>
      <c r="L22" s="155"/>
      <c r="M22" s="93"/>
    </row>
    <row r="23" spans="2:13" s="44" customFormat="1" ht="22.5" customHeight="1">
      <c r="B23" s="54" t="s">
        <v>20</v>
      </c>
      <c r="C23" s="50">
        <v>4117</v>
      </c>
      <c r="D23" s="50">
        <f t="shared" si="4"/>
        <v>8672</v>
      </c>
      <c r="E23" s="50">
        <v>4398</v>
      </c>
      <c r="F23" s="50">
        <v>4274</v>
      </c>
      <c r="G23" s="76">
        <v>4112</v>
      </c>
      <c r="H23" s="76">
        <v>8662</v>
      </c>
      <c r="I23" s="155">
        <f t="shared" si="3"/>
        <v>5</v>
      </c>
      <c r="J23" s="155"/>
      <c r="K23" s="155">
        <f t="shared" si="1"/>
        <v>10</v>
      </c>
      <c r="L23" s="155"/>
      <c r="M23" s="93"/>
    </row>
    <row r="24" spans="2:13" s="44" customFormat="1" ht="22.5" customHeight="1">
      <c r="B24" s="54" t="s">
        <v>21</v>
      </c>
      <c r="C24" s="50">
        <v>6164</v>
      </c>
      <c r="D24" s="50">
        <f t="shared" si="4"/>
        <v>11725</v>
      </c>
      <c r="E24" s="50">
        <v>5813</v>
      </c>
      <c r="F24" s="50">
        <v>5912</v>
      </c>
      <c r="G24" s="76">
        <v>6177</v>
      </c>
      <c r="H24" s="76">
        <v>11790</v>
      </c>
      <c r="I24" s="155">
        <f t="shared" si="3"/>
        <v>-13</v>
      </c>
      <c r="J24" s="155"/>
      <c r="K24" s="155">
        <f t="shared" si="1"/>
        <v>-65</v>
      </c>
      <c r="L24" s="155"/>
      <c r="M24" s="93"/>
    </row>
    <row r="25" spans="2:13" s="44" customFormat="1" ht="22.5" customHeight="1">
      <c r="B25" s="54" t="s">
        <v>22</v>
      </c>
      <c r="C25" s="50">
        <v>6365</v>
      </c>
      <c r="D25" s="50">
        <f t="shared" si="4"/>
        <v>14866</v>
      </c>
      <c r="E25" s="50">
        <v>7096</v>
      </c>
      <c r="F25" s="50">
        <v>7770</v>
      </c>
      <c r="G25" s="76">
        <v>6373</v>
      </c>
      <c r="H25" s="76">
        <v>14918</v>
      </c>
      <c r="I25" s="155">
        <f t="shared" si="3"/>
        <v>-8</v>
      </c>
      <c r="J25" s="155"/>
      <c r="K25" s="155">
        <f t="shared" si="1"/>
        <v>-52</v>
      </c>
      <c r="L25" s="155"/>
      <c r="M25" s="93"/>
    </row>
    <row r="26" spans="2:13" s="44" customFormat="1" ht="22.5" customHeight="1">
      <c r="B26" s="54" t="s">
        <v>23</v>
      </c>
      <c r="C26" s="50">
        <v>9112</v>
      </c>
      <c r="D26" s="50">
        <f t="shared" si="4"/>
        <v>21215</v>
      </c>
      <c r="E26" s="50">
        <v>10112</v>
      </c>
      <c r="F26" s="50">
        <v>11103</v>
      </c>
      <c r="G26" s="76">
        <v>9106</v>
      </c>
      <c r="H26" s="76">
        <v>21211</v>
      </c>
      <c r="I26" s="155">
        <f t="shared" si="3"/>
        <v>6</v>
      </c>
      <c r="J26" s="155"/>
      <c r="K26" s="155">
        <f t="shared" si="1"/>
        <v>4</v>
      </c>
      <c r="L26" s="155"/>
      <c r="M26" s="93"/>
    </row>
    <row r="27" spans="2:13" s="44" customFormat="1" ht="22.5" customHeight="1">
      <c r="B27" s="54" t="s">
        <v>24</v>
      </c>
      <c r="C27" s="50">
        <v>1980</v>
      </c>
      <c r="D27" s="50">
        <f t="shared" si="4"/>
        <v>4514</v>
      </c>
      <c r="E27" s="50">
        <v>2257</v>
      </c>
      <c r="F27" s="50">
        <v>2257</v>
      </c>
      <c r="G27" s="76">
        <v>1983</v>
      </c>
      <c r="H27" s="76">
        <v>4516</v>
      </c>
      <c r="I27" s="155">
        <f t="shared" si="3"/>
        <v>-3</v>
      </c>
      <c r="J27" s="155"/>
      <c r="K27" s="155">
        <f t="shared" si="1"/>
        <v>-2</v>
      </c>
      <c r="L27" s="155"/>
      <c r="M27" s="93"/>
    </row>
    <row r="28" spans="2:13" s="44" customFormat="1" ht="22.5" customHeight="1">
      <c r="B28" s="54" t="s">
        <v>25</v>
      </c>
      <c r="C28" s="50">
        <v>7445</v>
      </c>
      <c r="D28" s="50">
        <f t="shared" si="4"/>
        <v>11946</v>
      </c>
      <c r="E28" s="50">
        <v>6348</v>
      </c>
      <c r="F28" s="50">
        <v>5598</v>
      </c>
      <c r="G28" s="76">
        <v>7414</v>
      </c>
      <c r="H28" s="76">
        <v>11922</v>
      </c>
      <c r="I28" s="155">
        <f t="shared" si="3"/>
        <v>31</v>
      </c>
      <c r="J28" s="155"/>
      <c r="K28" s="155">
        <f t="shared" si="1"/>
        <v>24</v>
      </c>
      <c r="L28" s="155"/>
      <c r="M28" s="93"/>
    </row>
    <row r="29" spans="2:13" s="44" customFormat="1" ht="22.5" customHeight="1">
      <c r="B29" s="54" t="s">
        <v>26</v>
      </c>
      <c r="C29" s="50">
        <v>2629</v>
      </c>
      <c r="D29" s="50">
        <f t="shared" si="4"/>
        <v>4453</v>
      </c>
      <c r="E29" s="50">
        <v>2243</v>
      </c>
      <c r="F29" s="50">
        <v>2210</v>
      </c>
      <c r="G29" s="76">
        <v>2639</v>
      </c>
      <c r="H29" s="76">
        <v>4467</v>
      </c>
      <c r="I29" s="155">
        <f t="shared" si="3"/>
        <v>-10</v>
      </c>
      <c r="J29" s="155"/>
      <c r="K29" s="155">
        <f t="shared" si="1"/>
        <v>-14</v>
      </c>
      <c r="L29" s="155"/>
      <c r="M29" s="93"/>
    </row>
    <row r="30" spans="2:13" s="44" customFormat="1" ht="22.5" customHeight="1">
      <c r="B30" s="54" t="s">
        <v>27</v>
      </c>
      <c r="C30" s="50">
        <v>14932</v>
      </c>
      <c r="D30" s="50">
        <f t="shared" si="4"/>
        <v>35113</v>
      </c>
      <c r="E30" s="50">
        <v>17196</v>
      </c>
      <c r="F30" s="50">
        <v>17917</v>
      </c>
      <c r="G30" s="76">
        <v>14936</v>
      </c>
      <c r="H30" s="76">
        <v>35201</v>
      </c>
      <c r="I30" s="155">
        <f t="shared" si="3"/>
        <v>-4</v>
      </c>
      <c r="J30" s="155"/>
      <c r="K30" s="155">
        <f t="shared" si="1"/>
        <v>-88</v>
      </c>
      <c r="L30" s="155"/>
      <c r="M30" s="93"/>
    </row>
    <row r="31" spans="2:13" s="44" customFormat="1" ht="22.5" customHeight="1">
      <c r="B31" s="54" t="s">
        <v>28</v>
      </c>
      <c r="C31" s="50">
        <v>19796</v>
      </c>
      <c r="D31" s="50">
        <f t="shared" si="4"/>
        <v>49648</v>
      </c>
      <c r="E31" s="50">
        <v>23918</v>
      </c>
      <c r="F31" s="50">
        <v>25730</v>
      </c>
      <c r="G31" s="76">
        <v>19756</v>
      </c>
      <c r="H31" s="76">
        <v>49676</v>
      </c>
      <c r="I31" s="162">
        <f t="shared" si="3"/>
        <v>40</v>
      </c>
      <c r="J31" s="162"/>
      <c r="K31" s="155">
        <f t="shared" si="1"/>
        <v>-28</v>
      </c>
      <c r="L31" s="155"/>
      <c r="M31" s="93"/>
    </row>
    <row r="32" spans="2:13" s="44" customFormat="1" ht="22.5" customHeight="1">
      <c r="B32" s="54" t="s">
        <v>29</v>
      </c>
      <c r="C32" s="50">
        <v>8271</v>
      </c>
      <c r="D32" s="50">
        <f t="shared" si="4"/>
        <v>19062</v>
      </c>
      <c r="E32" s="50">
        <v>9317</v>
      </c>
      <c r="F32" s="50">
        <v>9745</v>
      </c>
      <c r="G32" s="76">
        <v>8277</v>
      </c>
      <c r="H32" s="76">
        <v>19099</v>
      </c>
      <c r="I32" s="155">
        <f t="shared" si="3"/>
        <v>-6</v>
      </c>
      <c r="J32" s="155"/>
      <c r="K32" s="155">
        <f t="shared" si="1"/>
        <v>-37</v>
      </c>
      <c r="L32" s="155"/>
      <c r="M32" s="93"/>
    </row>
    <row r="33" spans="2:13" s="44" customFormat="1" ht="22.5" customHeight="1">
      <c r="B33" s="54" t="s">
        <v>30</v>
      </c>
      <c r="C33" s="50">
        <v>9364</v>
      </c>
      <c r="D33" s="50">
        <f t="shared" si="4"/>
        <v>22667</v>
      </c>
      <c r="E33" s="50">
        <v>11409</v>
      </c>
      <c r="F33" s="50">
        <v>11258</v>
      </c>
      <c r="G33" s="76">
        <v>9161</v>
      </c>
      <c r="H33" s="76">
        <v>22343</v>
      </c>
      <c r="I33" s="155">
        <f t="shared" si="3"/>
        <v>203</v>
      </c>
      <c r="J33" s="155"/>
      <c r="K33" s="155">
        <f t="shared" si="1"/>
        <v>324</v>
      </c>
      <c r="L33" s="155"/>
      <c r="M33" s="93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9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97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  <c r="M37" s="97"/>
    </row>
    <row r="38" spans="2:13" s="3" customFormat="1" ht="30" customHeight="1">
      <c r="B38" s="15" t="str">
        <f>"◎ 관외전입 : "&amp;E38+G38</f>
        <v>◎ 관외전입 : 1373</v>
      </c>
      <c r="C38" s="16"/>
      <c r="D38" s="17" t="s">
        <v>36</v>
      </c>
      <c r="E38" s="17">
        <v>461</v>
      </c>
      <c r="F38" s="18" t="s">
        <v>37</v>
      </c>
      <c r="G38" s="17">
        <v>912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72</v>
      </c>
      <c r="M38" s="98"/>
    </row>
    <row r="39" spans="2:13" s="3" customFormat="1" ht="30" customHeight="1">
      <c r="B39" s="23" t="str">
        <f>"◎ 관외전출 : "&amp;E39+G39</f>
        <v>◎ 관외전출 : 1301</v>
      </c>
      <c r="C39" s="24"/>
      <c r="D39" s="25" t="s">
        <v>36</v>
      </c>
      <c r="E39" s="25">
        <v>304</v>
      </c>
      <c r="F39" s="26" t="s">
        <v>37</v>
      </c>
      <c r="G39" s="25">
        <v>997</v>
      </c>
      <c r="H39" s="27"/>
      <c r="I39" s="28"/>
      <c r="J39" s="28"/>
      <c r="K39" s="29"/>
      <c r="L39" s="178"/>
      <c r="M39" s="98"/>
    </row>
    <row r="40" spans="2:13" s="3" customFormat="1" ht="30" customHeight="1">
      <c r="B40" s="30" t="str">
        <f>"◎ 출생,등록,국외,기타(복귀) : "&amp;E40+G40+I40+K40</f>
        <v>◎ 출생,등록,국외,기타(복귀) : 124</v>
      </c>
      <c r="C40" s="31"/>
      <c r="D40" s="32" t="s">
        <v>41</v>
      </c>
      <c r="E40" s="32">
        <v>114</v>
      </c>
      <c r="F40" s="33" t="s">
        <v>45</v>
      </c>
      <c r="G40" s="32">
        <v>10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74</v>
      </c>
      <c r="M40" s="98"/>
    </row>
    <row r="41" spans="2:13" s="3" customFormat="1" ht="30" customHeight="1" thickBot="1">
      <c r="B41" s="37" t="str">
        <f>"◎ 사망,말소,국외,기타 : "&amp;E41+G41+I41+K41</f>
        <v>◎ 사망,말소,국외,기타 : 198</v>
      </c>
      <c r="C41" s="38"/>
      <c r="D41" s="39" t="s">
        <v>42</v>
      </c>
      <c r="E41" s="39">
        <v>188</v>
      </c>
      <c r="F41" s="40" t="s">
        <v>43</v>
      </c>
      <c r="G41" s="39">
        <v>10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98"/>
    </row>
    <row r="42" spans="2:13" s="3" customFormat="1" ht="27" customHeight="1">
      <c r="B42" s="56" t="str">
        <f>"   ○ 65세이상 :      "&amp;"                "&amp;E42+G42</f>
        <v xml:space="preserve">   ○ 65세이상 :                      51230</v>
      </c>
      <c r="C42" s="89">
        <f>E42+G42</f>
        <v>51230</v>
      </c>
      <c r="D42" s="57" t="s">
        <v>52</v>
      </c>
      <c r="E42" s="58">
        <v>21934</v>
      </c>
      <c r="F42" s="57" t="s">
        <v>44</v>
      </c>
      <c r="G42" s="58">
        <v>29296</v>
      </c>
      <c r="H42" s="59"/>
      <c r="I42" s="10"/>
      <c r="J42" s="169" t="s">
        <v>240</v>
      </c>
      <c r="K42" s="169"/>
      <c r="L42" s="170"/>
      <c r="M42" s="98"/>
    </row>
    <row r="43" spans="2:13" s="3" customFormat="1" ht="21" customHeight="1">
      <c r="B43" s="55" t="s">
        <v>56</v>
      </c>
      <c r="C43" s="91">
        <v>1093</v>
      </c>
      <c r="G43" s="8"/>
      <c r="J43" s="171" t="s">
        <v>235</v>
      </c>
      <c r="K43" s="171"/>
      <c r="L43" s="172"/>
      <c r="M43" s="98"/>
    </row>
    <row r="44" spans="2:13" s="3" customFormat="1" ht="21" customHeight="1" thickBot="1">
      <c r="B44" s="60" t="s">
        <v>57</v>
      </c>
      <c r="C44" s="92">
        <v>361</v>
      </c>
      <c r="D44" s="61"/>
      <c r="E44" s="61"/>
      <c r="F44" s="61"/>
      <c r="G44" s="62"/>
      <c r="H44" s="61"/>
      <c r="I44" s="61"/>
      <c r="J44" s="181" t="s">
        <v>224</v>
      </c>
      <c r="K44" s="181"/>
      <c r="L44" s="182"/>
      <c r="M44" s="98"/>
    </row>
    <row r="45" spans="2:13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46" priority="1" operator="lessThan">
      <formula>0</formula>
    </cfRule>
    <cfRule type="cellIs" dxfId="145" priority="4" operator="greaterThan">
      <formula>0</formula>
    </cfRule>
  </conditionalFormatting>
  <conditionalFormatting sqref="K6:L33">
    <cfRule type="cellIs" dxfId="144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N45"/>
  <sheetViews>
    <sheetView view="pageBreakPreview" zoomScale="70" zoomScaleNormal="70" zoomScaleSheetLayoutView="70" workbookViewId="0">
      <selection activeCell="D6" sqref="D6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21.09765625" style="96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94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  <c r="M2" s="95"/>
    </row>
    <row r="3" spans="2:14" s="14" customFormat="1" ht="29.25" customHeight="1">
      <c r="B3" s="148" t="s">
        <v>230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  <c r="M3" s="9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  <c r="M4" s="93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  <c r="M5" s="93"/>
    </row>
    <row r="6" spans="2:14" s="44" customFormat="1" ht="22.5" customHeight="1">
      <c r="B6" s="51" t="s">
        <v>8</v>
      </c>
      <c r="C6" s="45">
        <f>SUM(C7:C8)</f>
        <v>126993</v>
      </c>
      <c r="D6" s="45">
        <f t="shared" ref="D6:F6" si="0">SUM(D7:D8)</f>
        <v>286041</v>
      </c>
      <c r="E6" s="45">
        <f t="shared" si="0"/>
        <v>141367</v>
      </c>
      <c r="F6" s="45">
        <f t="shared" si="0"/>
        <v>144674</v>
      </c>
      <c r="G6" s="72">
        <f>G8</f>
        <v>127338</v>
      </c>
      <c r="H6" s="72">
        <f>H7+H8</f>
        <v>286756</v>
      </c>
      <c r="I6" s="152">
        <f>C6-G6</f>
        <v>-345</v>
      </c>
      <c r="J6" s="152"/>
      <c r="K6" s="152">
        <f t="shared" ref="K6:K33" si="1">D6-H6</f>
        <v>-715</v>
      </c>
      <c r="L6" s="152"/>
      <c r="M6" s="93"/>
    </row>
    <row r="7" spans="2:14" s="44" customFormat="1" ht="22.5" customHeight="1">
      <c r="B7" s="52" t="s">
        <v>49</v>
      </c>
      <c r="C7" s="71" t="s">
        <v>54</v>
      </c>
      <c r="D7" s="46">
        <f>SUM(E7:F7)</f>
        <v>3713</v>
      </c>
      <c r="E7" s="79">
        <v>1947</v>
      </c>
      <c r="F7" s="79">
        <v>1766</v>
      </c>
      <c r="G7" s="73" t="s">
        <v>55</v>
      </c>
      <c r="H7" s="74">
        <v>3615</v>
      </c>
      <c r="I7" s="153" t="s">
        <v>54</v>
      </c>
      <c r="J7" s="154"/>
      <c r="K7" s="154">
        <f t="shared" si="1"/>
        <v>98</v>
      </c>
      <c r="L7" s="154"/>
      <c r="M7" s="93"/>
    </row>
    <row r="8" spans="2:14" s="44" customFormat="1" ht="22.5" customHeight="1">
      <c r="B8" s="53" t="s">
        <v>9</v>
      </c>
      <c r="C8" s="48">
        <f>SUM(C9:C33)</f>
        <v>126993</v>
      </c>
      <c r="D8" s="49">
        <f t="shared" ref="D8:F8" si="2">SUM(D9:D33)</f>
        <v>282328</v>
      </c>
      <c r="E8" s="49">
        <f>SUM(E9:E33)</f>
        <v>139420</v>
      </c>
      <c r="F8" s="49">
        <f t="shared" si="2"/>
        <v>142908</v>
      </c>
      <c r="G8" s="75">
        <f>SUM(G9:G33)</f>
        <v>127338</v>
      </c>
      <c r="H8" s="75">
        <f>SUM(H9:H33)</f>
        <v>283141</v>
      </c>
      <c r="I8" s="179">
        <f t="shared" ref="I8:I33" si="3">C8-G8</f>
        <v>-345</v>
      </c>
      <c r="J8" s="179"/>
      <c r="K8" s="180">
        <f t="shared" si="1"/>
        <v>-813</v>
      </c>
      <c r="L8" s="180"/>
      <c r="M8" s="93"/>
      <c r="N8" s="93"/>
    </row>
    <row r="9" spans="2:14" s="44" customFormat="1" ht="22.5" customHeight="1">
      <c r="B9" s="54" t="s">
        <v>10</v>
      </c>
      <c r="C9" s="50">
        <v>3620</v>
      </c>
      <c r="D9" s="50">
        <f>E9+F9</f>
        <v>7631</v>
      </c>
      <c r="E9" s="50">
        <v>3832</v>
      </c>
      <c r="F9" s="50">
        <v>3799</v>
      </c>
      <c r="G9" s="76">
        <v>3658</v>
      </c>
      <c r="H9" s="76">
        <v>7676</v>
      </c>
      <c r="I9" s="155">
        <f t="shared" si="3"/>
        <v>-38</v>
      </c>
      <c r="J9" s="155"/>
      <c r="K9" s="155">
        <f t="shared" si="1"/>
        <v>-45</v>
      </c>
      <c r="L9" s="155"/>
      <c r="M9" s="93"/>
    </row>
    <row r="10" spans="2:14" s="44" customFormat="1" ht="22.5" customHeight="1">
      <c r="B10" s="54" t="s">
        <v>33</v>
      </c>
      <c r="C10" s="50">
        <v>7892</v>
      </c>
      <c r="D10" s="50">
        <f t="shared" ref="D10:D33" si="4">E10+F10</f>
        <v>19728</v>
      </c>
      <c r="E10" s="50">
        <v>9777</v>
      </c>
      <c r="F10" s="50">
        <v>9951</v>
      </c>
      <c r="G10" s="76">
        <v>7860</v>
      </c>
      <c r="H10" s="76">
        <v>19730</v>
      </c>
      <c r="I10" s="155">
        <f t="shared" si="3"/>
        <v>32</v>
      </c>
      <c r="J10" s="155"/>
      <c r="K10" s="155">
        <f t="shared" si="1"/>
        <v>-2</v>
      </c>
      <c r="L10" s="155"/>
      <c r="M10" s="93"/>
    </row>
    <row r="11" spans="2:14" s="44" customFormat="1" ht="22.5" customHeight="1">
      <c r="B11" s="54" t="s">
        <v>11</v>
      </c>
      <c r="C11" s="50">
        <v>783</v>
      </c>
      <c r="D11" s="50">
        <f t="shared" si="4"/>
        <v>1464</v>
      </c>
      <c r="E11" s="50">
        <v>799</v>
      </c>
      <c r="F11" s="50">
        <v>665</v>
      </c>
      <c r="G11" s="76">
        <v>784</v>
      </c>
      <c r="H11" s="76">
        <v>1468</v>
      </c>
      <c r="I11" s="155">
        <f t="shared" si="3"/>
        <v>-1</v>
      </c>
      <c r="J11" s="155"/>
      <c r="K11" s="155">
        <f t="shared" si="1"/>
        <v>-4</v>
      </c>
      <c r="L11" s="155"/>
      <c r="M11" s="93"/>
    </row>
    <row r="12" spans="2:14" s="44" customFormat="1" ht="22.5" customHeight="1">
      <c r="B12" s="54" t="s">
        <v>12</v>
      </c>
      <c r="C12" s="50">
        <v>1162</v>
      </c>
      <c r="D12" s="50">
        <f t="shared" si="4"/>
        <v>2562</v>
      </c>
      <c r="E12" s="50">
        <v>1319</v>
      </c>
      <c r="F12" s="50">
        <v>1243</v>
      </c>
      <c r="G12" s="76">
        <v>1170</v>
      </c>
      <c r="H12" s="76">
        <v>2574</v>
      </c>
      <c r="I12" s="155">
        <f t="shared" si="3"/>
        <v>-8</v>
      </c>
      <c r="J12" s="155"/>
      <c r="K12" s="155">
        <f t="shared" si="1"/>
        <v>-12</v>
      </c>
      <c r="L12" s="155"/>
      <c r="M12" s="93"/>
    </row>
    <row r="13" spans="2:14" s="44" customFormat="1" ht="22.5" customHeight="1">
      <c r="B13" s="54" t="s">
        <v>13</v>
      </c>
      <c r="C13" s="50">
        <v>7692</v>
      </c>
      <c r="D13" s="50">
        <f t="shared" si="4"/>
        <v>17307</v>
      </c>
      <c r="E13" s="50">
        <v>8641</v>
      </c>
      <c r="F13" s="50">
        <v>8666</v>
      </c>
      <c r="G13" s="76">
        <v>7695</v>
      </c>
      <c r="H13" s="76">
        <v>17336</v>
      </c>
      <c r="I13" s="155">
        <f t="shared" si="3"/>
        <v>-3</v>
      </c>
      <c r="J13" s="155"/>
      <c r="K13" s="155">
        <f t="shared" si="1"/>
        <v>-29</v>
      </c>
      <c r="L13" s="155"/>
      <c r="M13" s="93"/>
    </row>
    <row r="14" spans="2:14" s="44" customFormat="1" ht="22.5" customHeight="1">
      <c r="B14" s="54" t="s">
        <v>32</v>
      </c>
      <c r="C14" s="50">
        <v>651</v>
      </c>
      <c r="D14" s="50">
        <f t="shared" si="4"/>
        <v>1072</v>
      </c>
      <c r="E14" s="50">
        <v>580</v>
      </c>
      <c r="F14" s="50">
        <v>492</v>
      </c>
      <c r="G14" s="76">
        <v>653</v>
      </c>
      <c r="H14" s="76">
        <v>1072</v>
      </c>
      <c r="I14" s="155">
        <f t="shared" si="3"/>
        <v>-2</v>
      </c>
      <c r="J14" s="155"/>
      <c r="K14" s="155">
        <f t="shared" si="1"/>
        <v>0</v>
      </c>
      <c r="L14" s="155"/>
      <c r="M14" s="93"/>
    </row>
    <row r="15" spans="2:14" s="44" customFormat="1" ht="22.5" customHeight="1">
      <c r="B15" s="54" t="s">
        <v>14</v>
      </c>
      <c r="C15" s="50">
        <v>1970</v>
      </c>
      <c r="D15" s="50">
        <f t="shared" si="4"/>
        <v>3470</v>
      </c>
      <c r="E15" s="50">
        <v>1828</v>
      </c>
      <c r="F15" s="50">
        <v>1642</v>
      </c>
      <c r="G15" s="76">
        <v>1990</v>
      </c>
      <c r="H15" s="76">
        <v>3504</v>
      </c>
      <c r="I15" s="155">
        <f t="shared" si="3"/>
        <v>-20</v>
      </c>
      <c r="J15" s="155"/>
      <c r="K15" s="155">
        <f t="shared" si="1"/>
        <v>-34</v>
      </c>
      <c r="L15" s="155"/>
      <c r="M15" s="93"/>
    </row>
    <row r="16" spans="2:14" s="44" customFormat="1" ht="22.5" customHeight="1">
      <c r="B16" s="54" t="s">
        <v>34</v>
      </c>
      <c r="C16" s="50">
        <v>1967</v>
      </c>
      <c r="D16" s="50">
        <f t="shared" si="4"/>
        <v>3786</v>
      </c>
      <c r="E16" s="50">
        <v>1940</v>
      </c>
      <c r="F16" s="50">
        <v>1846</v>
      </c>
      <c r="G16" s="76">
        <v>1995</v>
      </c>
      <c r="H16" s="76">
        <v>3821</v>
      </c>
      <c r="I16" s="155">
        <f t="shared" si="3"/>
        <v>-28</v>
      </c>
      <c r="J16" s="155"/>
      <c r="K16" s="155">
        <f t="shared" si="1"/>
        <v>-35</v>
      </c>
      <c r="L16" s="155"/>
      <c r="M16" s="93"/>
    </row>
    <row r="17" spans="2:13" s="44" customFormat="1" ht="22.5" customHeight="1">
      <c r="B17" s="54" t="s">
        <v>15</v>
      </c>
      <c r="C17" s="50">
        <v>1459</v>
      </c>
      <c r="D17" s="50">
        <f t="shared" si="4"/>
        <v>2531</v>
      </c>
      <c r="E17" s="50">
        <v>1255</v>
      </c>
      <c r="F17" s="50">
        <v>1276</v>
      </c>
      <c r="G17" s="76">
        <v>1469</v>
      </c>
      <c r="H17" s="76">
        <v>2537</v>
      </c>
      <c r="I17" s="155">
        <f t="shared" si="3"/>
        <v>-10</v>
      </c>
      <c r="J17" s="155"/>
      <c r="K17" s="155">
        <f t="shared" si="1"/>
        <v>-6</v>
      </c>
      <c r="L17" s="155"/>
      <c r="M17" s="93"/>
    </row>
    <row r="18" spans="2:13" s="44" customFormat="1" ht="22.5" customHeight="1">
      <c r="B18" s="54" t="s">
        <v>16</v>
      </c>
      <c r="C18" s="50">
        <v>604</v>
      </c>
      <c r="D18" s="50">
        <f t="shared" si="4"/>
        <v>944</v>
      </c>
      <c r="E18" s="50">
        <v>519</v>
      </c>
      <c r="F18" s="50">
        <v>425</v>
      </c>
      <c r="G18" s="76">
        <v>616</v>
      </c>
      <c r="H18" s="76">
        <v>963</v>
      </c>
      <c r="I18" s="155">
        <f t="shared" si="3"/>
        <v>-12</v>
      </c>
      <c r="J18" s="155"/>
      <c r="K18" s="155">
        <f t="shared" si="1"/>
        <v>-19</v>
      </c>
      <c r="L18" s="155"/>
      <c r="M18" s="93"/>
    </row>
    <row r="19" spans="2:13" s="44" customFormat="1" ht="22.5" customHeight="1">
      <c r="B19" s="54" t="s">
        <v>17</v>
      </c>
      <c r="C19" s="50">
        <v>4251</v>
      </c>
      <c r="D19" s="50">
        <f t="shared" si="4"/>
        <v>9494</v>
      </c>
      <c r="E19" s="50">
        <v>4609</v>
      </c>
      <c r="F19" s="50">
        <v>4885</v>
      </c>
      <c r="G19" s="76">
        <v>4354</v>
      </c>
      <c r="H19" s="76">
        <v>9616</v>
      </c>
      <c r="I19" s="155">
        <f t="shared" si="3"/>
        <v>-103</v>
      </c>
      <c r="J19" s="155"/>
      <c r="K19" s="155">
        <f t="shared" si="1"/>
        <v>-122</v>
      </c>
      <c r="L19" s="155"/>
      <c r="M19" s="93"/>
    </row>
    <row r="20" spans="2:13" s="44" customFormat="1" ht="22.5" customHeight="1">
      <c r="B20" s="54" t="s">
        <v>35</v>
      </c>
      <c r="C20" s="50">
        <v>2262</v>
      </c>
      <c r="D20" s="50">
        <f t="shared" si="4"/>
        <v>3579</v>
      </c>
      <c r="E20" s="50">
        <v>1851</v>
      </c>
      <c r="F20" s="50">
        <v>1728</v>
      </c>
      <c r="G20" s="76">
        <v>2299</v>
      </c>
      <c r="H20" s="76">
        <v>3618</v>
      </c>
      <c r="I20" s="155">
        <f t="shared" si="3"/>
        <v>-37</v>
      </c>
      <c r="J20" s="155"/>
      <c r="K20" s="155">
        <f t="shared" si="1"/>
        <v>-39</v>
      </c>
      <c r="L20" s="155"/>
      <c r="M20" s="93"/>
    </row>
    <row r="21" spans="2:13" s="44" customFormat="1" ht="22.5" customHeight="1">
      <c r="B21" s="54" t="s">
        <v>18</v>
      </c>
      <c r="C21" s="50">
        <v>1617</v>
      </c>
      <c r="D21" s="50">
        <f t="shared" si="4"/>
        <v>2770</v>
      </c>
      <c r="E21" s="50">
        <v>1350</v>
      </c>
      <c r="F21" s="50">
        <v>1420</v>
      </c>
      <c r="G21" s="76">
        <v>1645</v>
      </c>
      <c r="H21" s="76">
        <v>2812</v>
      </c>
      <c r="I21" s="155">
        <f t="shared" si="3"/>
        <v>-28</v>
      </c>
      <c r="J21" s="155"/>
      <c r="K21" s="155">
        <f t="shared" si="1"/>
        <v>-42</v>
      </c>
      <c r="L21" s="155"/>
      <c r="M21" s="93"/>
    </row>
    <row r="22" spans="2:13" s="44" customFormat="1" ht="22.5" customHeight="1">
      <c r="B22" s="54" t="s">
        <v>19</v>
      </c>
      <c r="C22" s="50">
        <v>1129</v>
      </c>
      <c r="D22" s="50">
        <f t="shared" si="4"/>
        <v>2185</v>
      </c>
      <c r="E22" s="50">
        <v>1062</v>
      </c>
      <c r="F22" s="50">
        <v>1123</v>
      </c>
      <c r="G22" s="76">
        <v>1166</v>
      </c>
      <c r="H22" s="76">
        <v>2237</v>
      </c>
      <c r="I22" s="155">
        <f t="shared" si="3"/>
        <v>-37</v>
      </c>
      <c r="J22" s="155"/>
      <c r="K22" s="155">
        <f t="shared" si="1"/>
        <v>-52</v>
      </c>
      <c r="L22" s="155"/>
      <c r="M22" s="93"/>
    </row>
    <row r="23" spans="2:13" s="44" customFormat="1" ht="22.5" customHeight="1">
      <c r="B23" s="54" t="s">
        <v>20</v>
      </c>
      <c r="C23" s="50">
        <v>4112</v>
      </c>
      <c r="D23" s="50">
        <f t="shared" si="4"/>
        <v>8662</v>
      </c>
      <c r="E23" s="50">
        <v>4385</v>
      </c>
      <c r="F23" s="50">
        <v>4277</v>
      </c>
      <c r="G23" s="76">
        <v>4167</v>
      </c>
      <c r="H23" s="76">
        <v>8736</v>
      </c>
      <c r="I23" s="155">
        <f t="shared" si="3"/>
        <v>-55</v>
      </c>
      <c r="J23" s="155"/>
      <c r="K23" s="155">
        <f t="shared" si="1"/>
        <v>-74</v>
      </c>
      <c r="L23" s="155"/>
      <c r="M23" s="93"/>
    </row>
    <row r="24" spans="2:13" s="44" customFormat="1" ht="22.5" customHeight="1">
      <c r="B24" s="54" t="s">
        <v>21</v>
      </c>
      <c r="C24" s="50">
        <v>6177</v>
      </c>
      <c r="D24" s="50">
        <f t="shared" si="4"/>
        <v>11790</v>
      </c>
      <c r="E24" s="50">
        <v>5853</v>
      </c>
      <c r="F24" s="50">
        <v>5937</v>
      </c>
      <c r="G24" s="76">
        <v>6193</v>
      </c>
      <c r="H24" s="76">
        <v>11843</v>
      </c>
      <c r="I24" s="155">
        <f t="shared" si="3"/>
        <v>-16</v>
      </c>
      <c r="J24" s="155"/>
      <c r="K24" s="155">
        <f t="shared" si="1"/>
        <v>-53</v>
      </c>
      <c r="L24" s="155"/>
      <c r="M24" s="93"/>
    </row>
    <row r="25" spans="2:13" s="44" customFormat="1" ht="22.5" customHeight="1">
      <c r="B25" s="54" t="s">
        <v>22</v>
      </c>
      <c r="C25" s="50">
        <v>6373</v>
      </c>
      <c r="D25" s="50">
        <f t="shared" si="4"/>
        <v>14918</v>
      </c>
      <c r="E25" s="50">
        <v>7120</v>
      </c>
      <c r="F25" s="50">
        <v>7798</v>
      </c>
      <c r="G25" s="76">
        <v>6374</v>
      </c>
      <c r="H25" s="76">
        <v>14950</v>
      </c>
      <c r="I25" s="155">
        <f t="shared" si="3"/>
        <v>-1</v>
      </c>
      <c r="J25" s="155"/>
      <c r="K25" s="155">
        <f t="shared" si="1"/>
        <v>-32</v>
      </c>
      <c r="L25" s="155"/>
      <c r="M25" s="93"/>
    </row>
    <row r="26" spans="2:13" s="44" customFormat="1" ht="22.5" customHeight="1">
      <c r="B26" s="54" t="s">
        <v>23</v>
      </c>
      <c r="C26" s="50">
        <v>9106</v>
      </c>
      <c r="D26" s="50">
        <f t="shared" si="4"/>
        <v>21211</v>
      </c>
      <c r="E26" s="50">
        <v>10099</v>
      </c>
      <c r="F26" s="50">
        <v>11112</v>
      </c>
      <c r="G26" s="76">
        <v>9107</v>
      </c>
      <c r="H26" s="76">
        <v>21244</v>
      </c>
      <c r="I26" s="155">
        <f t="shared" si="3"/>
        <v>-1</v>
      </c>
      <c r="J26" s="155"/>
      <c r="K26" s="155">
        <f t="shared" si="1"/>
        <v>-33</v>
      </c>
      <c r="L26" s="155"/>
      <c r="M26" s="93"/>
    </row>
    <row r="27" spans="2:13" s="44" customFormat="1" ht="22.5" customHeight="1">
      <c r="B27" s="54" t="s">
        <v>24</v>
      </c>
      <c r="C27" s="50">
        <v>1983</v>
      </c>
      <c r="D27" s="50">
        <f t="shared" si="4"/>
        <v>4516</v>
      </c>
      <c r="E27" s="50">
        <v>2257</v>
      </c>
      <c r="F27" s="50">
        <v>2259</v>
      </c>
      <c r="G27" s="76">
        <v>2017</v>
      </c>
      <c r="H27" s="76">
        <v>4556</v>
      </c>
      <c r="I27" s="155">
        <f t="shared" si="3"/>
        <v>-34</v>
      </c>
      <c r="J27" s="155"/>
      <c r="K27" s="155">
        <f t="shared" si="1"/>
        <v>-40</v>
      </c>
      <c r="L27" s="155"/>
      <c r="M27" s="93"/>
    </row>
    <row r="28" spans="2:13" s="44" customFormat="1" ht="22.5" customHeight="1">
      <c r="B28" s="54" t="s">
        <v>25</v>
      </c>
      <c r="C28" s="50">
        <v>7414</v>
      </c>
      <c r="D28" s="50">
        <f t="shared" si="4"/>
        <v>11922</v>
      </c>
      <c r="E28" s="50">
        <v>6337</v>
      </c>
      <c r="F28" s="50">
        <v>5585</v>
      </c>
      <c r="G28" s="76">
        <v>7422</v>
      </c>
      <c r="H28" s="76">
        <v>11957</v>
      </c>
      <c r="I28" s="155">
        <f t="shared" si="3"/>
        <v>-8</v>
      </c>
      <c r="J28" s="155"/>
      <c r="K28" s="155">
        <f t="shared" si="1"/>
        <v>-35</v>
      </c>
      <c r="L28" s="155"/>
      <c r="M28" s="93"/>
    </row>
    <row r="29" spans="2:13" s="44" customFormat="1" ht="22.5" customHeight="1">
      <c r="B29" s="54" t="s">
        <v>26</v>
      </c>
      <c r="C29" s="50">
        <v>2639</v>
      </c>
      <c r="D29" s="50">
        <f t="shared" si="4"/>
        <v>4467</v>
      </c>
      <c r="E29" s="50">
        <v>2247</v>
      </c>
      <c r="F29" s="50">
        <v>2220</v>
      </c>
      <c r="G29" s="76">
        <v>2664</v>
      </c>
      <c r="H29" s="76">
        <v>4512</v>
      </c>
      <c r="I29" s="155">
        <f t="shared" si="3"/>
        <v>-25</v>
      </c>
      <c r="J29" s="155"/>
      <c r="K29" s="155">
        <f t="shared" si="1"/>
        <v>-45</v>
      </c>
      <c r="L29" s="155"/>
      <c r="M29" s="93"/>
    </row>
    <row r="30" spans="2:13" s="44" customFormat="1" ht="22.5" customHeight="1">
      <c r="B30" s="54" t="s">
        <v>27</v>
      </c>
      <c r="C30" s="50">
        <v>14936</v>
      </c>
      <c r="D30" s="50">
        <f t="shared" si="4"/>
        <v>35201</v>
      </c>
      <c r="E30" s="50">
        <v>17251</v>
      </c>
      <c r="F30" s="50">
        <v>17950</v>
      </c>
      <c r="G30" s="76">
        <v>14946</v>
      </c>
      <c r="H30" s="76">
        <v>35302</v>
      </c>
      <c r="I30" s="155">
        <f t="shared" si="3"/>
        <v>-10</v>
      </c>
      <c r="J30" s="155"/>
      <c r="K30" s="155">
        <f t="shared" si="1"/>
        <v>-101</v>
      </c>
      <c r="L30" s="155"/>
      <c r="M30" s="93"/>
    </row>
    <row r="31" spans="2:13" s="44" customFormat="1" ht="22.5" customHeight="1">
      <c r="B31" s="54" t="s">
        <v>28</v>
      </c>
      <c r="C31" s="50">
        <v>19756</v>
      </c>
      <c r="D31" s="50">
        <f t="shared" si="4"/>
        <v>49676</v>
      </c>
      <c r="E31" s="50">
        <v>23916</v>
      </c>
      <c r="F31" s="50">
        <v>25760</v>
      </c>
      <c r="G31" s="76">
        <v>19653</v>
      </c>
      <c r="H31" s="76">
        <v>49672</v>
      </c>
      <c r="I31" s="162">
        <f t="shared" si="3"/>
        <v>103</v>
      </c>
      <c r="J31" s="162"/>
      <c r="K31" s="155">
        <f t="shared" si="1"/>
        <v>4</v>
      </c>
      <c r="L31" s="155"/>
      <c r="M31" s="93"/>
    </row>
    <row r="32" spans="2:13" s="44" customFormat="1" ht="22.5" customHeight="1">
      <c r="B32" s="54" t="s">
        <v>29</v>
      </c>
      <c r="C32" s="50">
        <v>8277</v>
      </c>
      <c r="D32" s="50">
        <f t="shared" si="4"/>
        <v>19099</v>
      </c>
      <c r="E32" s="50">
        <v>9343</v>
      </c>
      <c r="F32" s="50">
        <v>9756</v>
      </c>
      <c r="G32" s="76">
        <v>8296</v>
      </c>
      <c r="H32" s="76">
        <v>19126</v>
      </c>
      <c r="I32" s="155">
        <f t="shared" si="3"/>
        <v>-19</v>
      </c>
      <c r="J32" s="155"/>
      <c r="K32" s="155">
        <f t="shared" si="1"/>
        <v>-27</v>
      </c>
      <c r="L32" s="155"/>
      <c r="M32" s="93"/>
    </row>
    <row r="33" spans="2:13" s="44" customFormat="1" ht="22.5" customHeight="1">
      <c r="B33" s="54" t="s">
        <v>30</v>
      </c>
      <c r="C33" s="50">
        <v>9161</v>
      </c>
      <c r="D33" s="50">
        <f t="shared" si="4"/>
        <v>22343</v>
      </c>
      <c r="E33" s="50">
        <v>11250</v>
      </c>
      <c r="F33" s="50">
        <v>11093</v>
      </c>
      <c r="G33" s="76">
        <v>9145</v>
      </c>
      <c r="H33" s="76">
        <v>22279</v>
      </c>
      <c r="I33" s="155">
        <f t="shared" si="3"/>
        <v>16</v>
      </c>
      <c r="J33" s="155"/>
      <c r="K33" s="155">
        <f t="shared" si="1"/>
        <v>64</v>
      </c>
      <c r="L33" s="155"/>
      <c r="M33" s="93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9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97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  <c r="M37" s="97"/>
    </row>
    <row r="38" spans="2:13" s="3" customFormat="1" ht="30" customHeight="1">
      <c r="B38" s="15" t="str">
        <f>"◎ 관외전입 : "&amp;E38+G38</f>
        <v>◎ 관외전입 : 1876</v>
      </c>
      <c r="C38" s="16"/>
      <c r="D38" s="17" t="s">
        <v>36</v>
      </c>
      <c r="E38" s="17">
        <v>538</v>
      </c>
      <c r="F38" s="18" t="s">
        <v>37</v>
      </c>
      <c r="G38" s="17">
        <v>1338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14</v>
      </c>
      <c r="M38" s="98"/>
    </row>
    <row r="39" spans="2:13" s="3" customFormat="1" ht="30" customHeight="1">
      <c r="B39" s="23" t="str">
        <f>"◎ 관외전출 : "&amp;E39+G39</f>
        <v>◎ 관외전출 : 1890</v>
      </c>
      <c r="C39" s="24"/>
      <c r="D39" s="25" t="s">
        <v>36</v>
      </c>
      <c r="E39" s="25">
        <v>526</v>
      </c>
      <c r="F39" s="26" t="s">
        <v>37</v>
      </c>
      <c r="G39" s="25">
        <v>1364</v>
      </c>
      <c r="H39" s="27"/>
      <c r="I39" s="28"/>
      <c r="J39" s="28"/>
      <c r="K39" s="29"/>
      <c r="L39" s="166"/>
      <c r="M39" s="98"/>
    </row>
    <row r="40" spans="2:13" s="3" customFormat="1" ht="30" customHeight="1">
      <c r="B40" s="30" t="str">
        <f>"◎ 출생,등록,국외,기타(복귀) : "&amp;E40+G40+I40+K40</f>
        <v>◎ 출생,등록,국외,기타(복귀) : 142</v>
      </c>
      <c r="C40" s="31"/>
      <c r="D40" s="32" t="s">
        <v>41</v>
      </c>
      <c r="E40" s="32">
        <v>134</v>
      </c>
      <c r="F40" s="33" t="s">
        <v>45</v>
      </c>
      <c r="G40" s="32">
        <v>7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799</v>
      </c>
      <c r="M40" s="98"/>
    </row>
    <row r="41" spans="2:13" s="3" customFormat="1" ht="30" customHeight="1" thickBot="1">
      <c r="B41" s="37" t="str">
        <f>"◎ 사망,말소,국외,기타 : "&amp;E41+G41+I41+K41</f>
        <v>◎ 사망,말소,국외,기타 : 941</v>
      </c>
      <c r="C41" s="38"/>
      <c r="D41" s="39" t="s">
        <v>42</v>
      </c>
      <c r="E41" s="39">
        <v>179</v>
      </c>
      <c r="F41" s="40" t="s">
        <v>43</v>
      </c>
      <c r="G41" s="39">
        <v>761</v>
      </c>
      <c r="H41" s="41" t="s">
        <v>38</v>
      </c>
      <c r="I41" s="41">
        <v>0</v>
      </c>
      <c r="J41" s="42" t="s">
        <v>39</v>
      </c>
      <c r="K41" s="43">
        <v>1</v>
      </c>
      <c r="L41" s="159"/>
      <c r="M41" s="98"/>
    </row>
    <row r="42" spans="2:13" s="3" customFormat="1" ht="27" customHeight="1">
      <c r="B42" s="56" t="str">
        <f>"   ○ 65세이상 :      "&amp;"                "&amp;E42+G42</f>
        <v xml:space="preserve">   ○ 65세이상 :                      51009</v>
      </c>
      <c r="C42" s="89">
        <f>E42+G42</f>
        <v>51009</v>
      </c>
      <c r="D42" s="57" t="s">
        <v>52</v>
      </c>
      <c r="E42" s="58">
        <v>21840</v>
      </c>
      <c r="F42" s="57" t="s">
        <v>44</v>
      </c>
      <c r="G42" s="58">
        <v>29169</v>
      </c>
      <c r="H42" s="59"/>
      <c r="I42" s="10"/>
      <c r="J42" s="190" t="s">
        <v>231</v>
      </c>
      <c r="K42" s="190"/>
      <c r="L42" s="191"/>
      <c r="M42" s="98"/>
    </row>
    <row r="43" spans="2:13" s="3" customFormat="1" ht="21" customHeight="1">
      <c r="B43" s="55" t="s">
        <v>56</v>
      </c>
      <c r="C43" s="91">
        <v>1106</v>
      </c>
      <c r="G43" s="8"/>
      <c r="J43" s="171" t="s">
        <v>232</v>
      </c>
      <c r="K43" s="171"/>
      <c r="L43" s="172"/>
      <c r="M43" s="98"/>
    </row>
    <row r="44" spans="2:13" s="3" customFormat="1" ht="21" customHeight="1" thickBot="1">
      <c r="B44" s="60" t="s">
        <v>57</v>
      </c>
      <c r="C44" s="92">
        <v>362</v>
      </c>
      <c r="D44" s="61"/>
      <c r="E44" s="61"/>
      <c r="F44" s="61"/>
      <c r="G44" s="62"/>
      <c r="H44" s="61"/>
      <c r="I44" s="61"/>
      <c r="J44" s="175" t="s">
        <v>233</v>
      </c>
      <c r="K44" s="175"/>
      <c r="L44" s="176"/>
      <c r="M44" s="98"/>
    </row>
    <row r="45" spans="2:13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43" priority="1" operator="lessThan">
      <formula>0</formula>
    </cfRule>
    <cfRule type="cellIs" dxfId="142" priority="4" operator="greaterThan">
      <formula>0</formula>
    </cfRule>
  </conditionalFormatting>
  <conditionalFormatting sqref="K6:L33">
    <cfRule type="cellIs" dxfId="141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N45"/>
  <sheetViews>
    <sheetView view="pageBreakPreview" zoomScale="70" zoomScaleNormal="70" zoomScaleSheetLayoutView="70" workbookViewId="0">
      <selection activeCell="X26" sqref="X26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21.09765625" style="96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94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  <c r="M2" s="95"/>
    </row>
    <row r="3" spans="2:14" s="14" customFormat="1" ht="29.25" customHeight="1">
      <c r="B3" s="148" t="s">
        <v>228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  <c r="M3" s="9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  <c r="M4" s="93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  <c r="M5" s="93"/>
    </row>
    <row r="6" spans="2:14" s="44" customFormat="1" ht="22.5" customHeight="1">
      <c r="B6" s="51" t="s">
        <v>8</v>
      </c>
      <c r="C6" s="45">
        <f>SUM(C7:C8)</f>
        <v>126689</v>
      </c>
      <c r="D6" s="45">
        <f t="shared" ref="D6:F6" si="0">SUM(D7:D8)</f>
        <v>286756</v>
      </c>
      <c r="E6" s="45">
        <f t="shared" si="0"/>
        <v>141679</v>
      </c>
      <c r="F6" s="45">
        <f t="shared" si="0"/>
        <v>145077</v>
      </c>
      <c r="G6" s="72">
        <f>G8</f>
        <v>126834</v>
      </c>
      <c r="H6" s="72">
        <f>H7+H8</f>
        <v>286363</v>
      </c>
      <c r="I6" s="152">
        <f>C6-G6</f>
        <v>-145</v>
      </c>
      <c r="J6" s="152"/>
      <c r="K6" s="152">
        <f t="shared" ref="K6:K33" si="1">D6-H6</f>
        <v>393</v>
      </c>
      <c r="L6" s="152"/>
      <c r="M6" s="93"/>
    </row>
    <row r="7" spans="2:14" s="44" customFormat="1" ht="22.5" customHeight="1">
      <c r="B7" s="52" t="s">
        <v>49</v>
      </c>
      <c r="C7" s="71" t="s">
        <v>54</v>
      </c>
      <c r="D7" s="46">
        <f>SUM(E7:F7)</f>
        <v>3615</v>
      </c>
      <c r="E7" s="79">
        <v>1923</v>
      </c>
      <c r="F7" s="79">
        <v>1692</v>
      </c>
      <c r="G7" s="73" t="s">
        <v>55</v>
      </c>
      <c r="H7" s="74">
        <v>3670</v>
      </c>
      <c r="I7" s="153" t="s">
        <v>54</v>
      </c>
      <c r="J7" s="154"/>
      <c r="K7" s="154">
        <f t="shared" si="1"/>
        <v>-55</v>
      </c>
      <c r="L7" s="154"/>
      <c r="M7" s="93"/>
    </row>
    <row r="8" spans="2:14" s="44" customFormat="1" ht="22.5" customHeight="1">
      <c r="B8" s="53" t="s">
        <v>9</v>
      </c>
      <c r="C8" s="48">
        <f>SUM(C9:C33)</f>
        <v>126689</v>
      </c>
      <c r="D8" s="49">
        <f t="shared" ref="D8:F8" si="2">SUM(D9:D33)</f>
        <v>283141</v>
      </c>
      <c r="E8" s="49">
        <f>SUM(E9:E33)</f>
        <v>139756</v>
      </c>
      <c r="F8" s="49">
        <f t="shared" si="2"/>
        <v>143385</v>
      </c>
      <c r="G8" s="75">
        <f>SUM(G9:G33)</f>
        <v>126834</v>
      </c>
      <c r="H8" s="75">
        <f>SUM(H9:H33)</f>
        <v>282693</v>
      </c>
      <c r="I8" s="179">
        <f t="shared" ref="I8:I33" si="3">C8-G8</f>
        <v>-145</v>
      </c>
      <c r="J8" s="179"/>
      <c r="K8" s="180">
        <f t="shared" si="1"/>
        <v>448</v>
      </c>
      <c r="L8" s="180"/>
      <c r="M8" s="93"/>
      <c r="N8" s="93"/>
    </row>
    <row r="9" spans="2:14" s="44" customFormat="1" ht="22.5" customHeight="1">
      <c r="B9" s="54" t="s">
        <v>10</v>
      </c>
      <c r="C9" s="50">
        <v>3658</v>
      </c>
      <c r="D9" s="50">
        <f>E9+F9</f>
        <v>7676</v>
      </c>
      <c r="E9" s="50">
        <v>3857</v>
      </c>
      <c r="F9" s="50">
        <v>3819</v>
      </c>
      <c r="G9" s="76">
        <v>3649</v>
      </c>
      <c r="H9" s="76">
        <v>7676</v>
      </c>
      <c r="I9" s="155">
        <f t="shared" si="3"/>
        <v>9</v>
      </c>
      <c r="J9" s="155"/>
      <c r="K9" s="155">
        <f t="shared" si="1"/>
        <v>0</v>
      </c>
      <c r="L9" s="155"/>
      <c r="M9" s="93"/>
    </row>
    <row r="10" spans="2:14" s="44" customFormat="1" ht="22.5" customHeight="1">
      <c r="B10" s="54" t="s">
        <v>33</v>
      </c>
      <c r="C10" s="50">
        <v>7860</v>
      </c>
      <c r="D10" s="50">
        <f t="shared" ref="D10:D33" si="4">E10+F10</f>
        <v>19730</v>
      </c>
      <c r="E10" s="50">
        <v>9783</v>
      </c>
      <c r="F10" s="50">
        <v>9947</v>
      </c>
      <c r="G10" s="76">
        <v>7823</v>
      </c>
      <c r="H10" s="76">
        <v>19661</v>
      </c>
      <c r="I10" s="155">
        <f t="shared" si="3"/>
        <v>37</v>
      </c>
      <c r="J10" s="155"/>
      <c r="K10" s="155">
        <f t="shared" si="1"/>
        <v>69</v>
      </c>
      <c r="L10" s="155"/>
      <c r="M10" s="93"/>
    </row>
    <row r="11" spans="2:14" s="44" customFormat="1" ht="22.5" customHeight="1">
      <c r="B11" s="54" t="s">
        <v>11</v>
      </c>
      <c r="C11" s="50">
        <v>135</v>
      </c>
      <c r="D11" s="50">
        <f t="shared" si="4"/>
        <v>1468</v>
      </c>
      <c r="E11" s="50">
        <v>799</v>
      </c>
      <c r="F11" s="50">
        <v>669</v>
      </c>
      <c r="G11" s="76">
        <v>777</v>
      </c>
      <c r="H11" s="76">
        <v>1473</v>
      </c>
      <c r="I11" s="155">
        <f t="shared" si="3"/>
        <v>-642</v>
      </c>
      <c r="J11" s="155"/>
      <c r="K11" s="155">
        <f t="shared" si="1"/>
        <v>-5</v>
      </c>
      <c r="L11" s="155"/>
      <c r="M11" s="93"/>
    </row>
    <row r="12" spans="2:14" s="44" customFormat="1" ht="22.5" customHeight="1">
      <c r="B12" s="54" t="s">
        <v>12</v>
      </c>
      <c r="C12" s="50">
        <v>1170</v>
      </c>
      <c r="D12" s="50">
        <f t="shared" si="4"/>
        <v>2574</v>
      </c>
      <c r="E12" s="50">
        <v>1328</v>
      </c>
      <c r="F12" s="50">
        <v>1246</v>
      </c>
      <c r="G12" s="76">
        <v>1164</v>
      </c>
      <c r="H12" s="76">
        <v>2565</v>
      </c>
      <c r="I12" s="155">
        <f t="shared" si="3"/>
        <v>6</v>
      </c>
      <c r="J12" s="155"/>
      <c r="K12" s="155">
        <f t="shared" si="1"/>
        <v>9</v>
      </c>
      <c r="L12" s="155"/>
      <c r="M12" s="93"/>
    </row>
    <row r="13" spans="2:14" s="44" customFormat="1" ht="22.5" customHeight="1">
      <c r="B13" s="54" t="s">
        <v>13</v>
      </c>
      <c r="C13" s="50">
        <v>7695</v>
      </c>
      <c r="D13" s="50">
        <f t="shared" si="4"/>
        <v>17336</v>
      </c>
      <c r="E13" s="50">
        <v>8645</v>
      </c>
      <c r="F13" s="50">
        <v>8691</v>
      </c>
      <c r="G13" s="76">
        <v>7678</v>
      </c>
      <c r="H13" s="76">
        <v>17326</v>
      </c>
      <c r="I13" s="155">
        <f t="shared" si="3"/>
        <v>17</v>
      </c>
      <c r="J13" s="155"/>
      <c r="K13" s="155">
        <f t="shared" si="1"/>
        <v>10</v>
      </c>
      <c r="L13" s="155"/>
      <c r="M13" s="93"/>
    </row>
    <row r="14" spans="2:14" s="44" customFormat="1" ht="22.5" customHeight="1">
      <c r="B14" s="54" t="s">
        <v>32</v>
      </c>
      <c r="C14" s="50">
        <v>653</v>
      </c>
      <c r="D14" s="50">
        <f t="shared" si="4"/>
        <v>1072</v>
      </c>
      <c r="E14" s="50">
        <v>580</v>
      </c>
      <c r="F14" s="50">
        <v>492</v>
      </c>
      <c r="G14" s="76">
        <v>648</v>
      </c>
      <c r="H14" s="76">
        <v>1071</v>
      </c>
      <c r="I14" s="155">
        <f t="shared" si="3"/>
        <v>5</v>
      </c>
      <c r="J14" s="155"/>
      <c r="K14" s="155">
        <f t="shared" si="1"/>
        <v>1</v>
      </c>
      <c r="L14" s="155"/>
      <c r="M14" s="93"/>
    </row>
    <row r="15" spans="2:14" s="44" customFormat="1" ht="22.5" customHeight="1">
      <c r="B15" s="54" t="s">
        <v>14</v>
      </c>
      <c r="C15" s="50">
        <v>1990</v>
      </c>
      <c r="D15" s="50">
        <f t="shared" si="4"/>
        <v>3504</v>
      </c>
      <c r="E15" s="50">
        <v>1848</v>
      </c>
      <c r="F15" s="50">
        <v>1656</v>
      </c>
      <c r="G15" s="76">
        <v>1987</v>
      </c>
      <c r="H15" s="76">
        <v>3505</v>
      </c>
      <c r="I15" s="155">
        <f t="shared" si="3"/>
        <v>3</v>
      </c>
      <c r="J15" s="155"/>
      <c r="K15" s="155">
        <f t="shared" si="1"/>
        <v>-1</v>
      </c>
      <c r="L15" s="155"/>
      <c r="M15" s="93"/>
    </row>
    <row r="16" spans="2:14" s="44" customFormat="1" ht="22.5" customHeight="1">
      <c r="B16" s="54" t="s">
        <v>34</v>
      </c>
      <c r="C16" s="50">
        <v>1995</v>
      </c>
      <c r="D16" s="50">
        <f t="shared" si="4"/>
        <v>3821</v>
      </c>
      <c r="E16" s="50">
        <v>1958</v>
      </c>
      <c r="F16" s="50">
        <v>1863</v>
      </c>
      <c r="G16" s="76">
        <v>1997</v>
      </c>
      <c r="H16" s="76">
        <v>3833</v>
      </c>
      <c r="I16" s="155">
        <f t="shared" si="3"/>
        <v>-2</v>
      </c>
      <c r="J16" s="155"/>
      <c r="K16" s="155">
        <f t="shared" si="1"/>
        <v>-12</v>
      </c>
      <c r="L16" s="155"/>
      <c r="M16" s="93"/>
    </row>
    <row r="17" spans="2:13" s="44" customFormat="1" ht="22.5" customHeight="1">
      <c r="B17" s="54" t="s">
        <v>15</v>
      </c>
      <c r="C17" s="50">
        <v>1469</v>
      </c>
      <c r="D17" s="50">
        <f t="shared" si="4"/>
        <v>2537</v>
      </c>
      <c r="E17" s="50">
        <v>1254</v>
      </c>
      <c r="F17" s="50">
        <v>1283</v>
      </c>
      <c r="G17" s="76">
        <v>1470</v>
      </c>
      <c r="H17" s="76">
        <v>2545</v>
      </c>
      <c r="I17" s="155">
        <f t="shared" si="3"/>
        <v>-1</v>
      </c>
      <c r="J17" s="155"/>
      <c r="K17" s="155">
        <f t="shared" si="1"/>
        <v>-8</v>
      </c>
      <c r="L17" s="155"/>
      <c r="M17" s="93"/>
    </row>
    <row r="18" spans="2:13" s="44" customFormat="1" ht="22.5" customHeight="1">
      <c r="B18" s="54" t="s">
        <v>16</v>
      </c>
      <c r="C18" s="50">
        <v>616</v>
      </c>
      <c r="D18" s="50">
        <f t="shared" si="4"/>
        <v>963</v>
      </c>
      <c r="E18" s="50">
        <v>532</v>
      </c>
      <c r="F18" s="50">
        <v>431</v>
      </c>
      <c r="G18" s="76">
        <v>611</v>
      </c>
      <c r="H18" s="76">
        <v>965</v>
      </c>
      <c r="I18" s="155">
        <f t="shared" si="3"/>
        <v>5</v>
      </c>
      <c r="J18" s="155"/>
      <c r="K18" s="155">
        <f t="shared" si="1"/>
        <v>-2</v>
      </c>
      <c r="L18" s="155"/>
      <c r="M18" s="93"/>
    </row>
    <row r="19" spans="2:13" s="44" customFormat="1" ht="22.5" customHeight="1">
      <c r="B19" s="54" t="s">
        <v>17</v>
      </c>
      <c r="C19" s="50">
        <v>4354</v>
      </c>
      <c r="D19" s="50">
        <f t="shared" si="4"/>
        <v>9616</v>
      </c>
      <c r="E19" s="50">
        <v>4679</v>
      </c>
      <c r="F19" s="50">
        <v>4937</v>
      </c>
      <c r="G19" s="76">
        <v>4378</v>
      </c>
      <c r="H19" s="76">
        <v>9679</v>
      </c>
      <c r="I19" s="155">
        <f t="shared" si="3"/>
        <v>-24</v>
      </c>
      <c r="J19" s="155"/>
      <c r="K19" s="155">
        <f t="shared" si="1"/>
        <v>-63</v>
      </c>
      <c r="L19" s="155"/>
      <c r="M19" s="93"/>
    </row>
    <row r="20" spans="2:13" s="44" customFormat="1" ht="22.5" customHeight="1">
      <c r="B20" s="54" t="s">
        <v>35</v>
      </c>
      <c r="C20" s="50">
        <v>2299</v>
      </c>
      <c r="D20" s="50">
        <f t="shared" si="4"/>
        <v>3618</v>
      </c>
      <c r="E20" s="50">
        <v>1870</v>
      </c>
      <c r="F20" s="50">
        <v>1748</v>
      </c>
      <c r="G20" s="76">
        <v>2257</v>
      </c>
      <c r="H20" s="76">
        <v>3566</v>
      </c>
      <c r="I20" s="155">
        <f t="shared" si="3"/>
        <v>42</v>
      </c>
      <c r="J20" s="155"/>
      <c r="K20" s="155">
        <f t="shared" si="1"/>
        <v>52</v>
      </c>
      <c r="L20" s="155"/>
      <c r="M20" s="93"/>
    </row>
    <row r="21" spans="2:13" s="44" customFormat="1" ht="22.5" customHeight="1">
      <c r="B21" s="54" t="s">
        <v>18</v>
      </c>
      <c r="C21" s="50">
        <v>1645</v>
      </c>
      <c r="D21" s="50">
        <f t="shared" si="4"/>
        <v>2812</v>
      </c>
      <c r="E21" s="50">
        <v>1364</v>
      </c>
      <c r="F21" s="50">
        <v>1448</v>
      </c>
      <c r="G21" s="76">
        <v>1653</v>
      </c>
      <c r="H21" s="76">
        <v>2834</v>
      </c>
      <c r="I21" s="155">
        <f t="shared" si="3"/>
        <v>-8</v>
      </c>
      <c r="J21" s="155"/>
      <c r="K21" s="155">
        <f t="shared" si="1"/>
        <v>-22</v>
      </c>
      <c r="L21" s="155"/>
      <c r="M21" s="93"/>
    </row>
    <row r="22" spans="2:13" s="44" customFormat="1" ht="22.5" customHeight="1">
      <c r="B22" s="54" t="s">
        <v>19</v>
      </c>
      <c r="C22" s="50">
        <v>1166</v>
      </c>
      <c r="D22" s="50">
        <f t="shared" si="4"/>
        <v>2237</v>
      </c>
      <c r="E22" s="50">
        <v>1087</v>
      </c>
      <c r="F22" s="50">
        <v>1150</v>
      </c>
      <c r="G22" s="76">
        <v>1171</v>
      </c>
      <c r="H22" s="76">
        <v>2248</v>
      </c>
      <c r="I22" s="155">
        <f t="shared" si="3"/>
        <v>-5</v>
      </c>
      <c r="J22" s="155"/>
      <c r="K22" s="155">
        <f t="shared" si="1"/>
        <v>-11</v>
      </c>
      <c r="L22" s="155"/>
      <c r="M22" s="93"/>
    </row>
    <row r="23" spans="2:13" s="44" customFormat="1" ht="22.5" customHeight="1">
      <c r="B23" s="54" t="s">
        <v>20</v>
      </c>
      <c r="C23" s="50">
        <v>4167</v>
      </c>
      <c r="D23" s="50">
        <f t="shared" si="4"/>
        <v>8736</v>
      </c>
      <c r="E23" s="50">
        <v>4412</v>
      </c>
      <c r="F23" s="50">
        <v>4324</v>
      </c>
      <c r="G23" s="76">
        <v>4186</v>
      </c>
      <c r="H23" s="76">
        <v>8793</v>
      </c>
      <c r="I23" s="155">
        <f t="shared" si="3"/>
        <v>-19</v>
      </c>
      <c r="J23" s="155"/>
      <c r="K23" s="155">
        <f t="shared" si="1"/>
        <v>-57</v>
      </c>
      <c r="L23" s="155"/>
      <c r="M23" s="93"/>
    </row>
    <row r="24" spans="2:13" s="44" customFormat="1" ht="22.5" customHeight="1">
      <c r="B24" s="54" t="s">
        <v>21</v>
      </c>
      <c r="C24" s="50">
        <v>6193</v>
      </c>
      <c r="D24" s="50">
        <f t="shared" si="4"/>
        <v>11843</v>
      </c>
      <c r="E24" s="50">
        <v>5883</v>
      </c>
      <c r="F24" s="50">
        <v>5960</v>
      </c>
      <c r="G24" s="76">
        <v>6168</v>
      </c>
      <c r="H24" s="76">
        <v>11835</v>
      </c>
      <c r="I24" s="155">
        <f t="shared" si="3"/>
        <v>25</v>
      </c>
      <c r="J24" s="155"/>
      <c r="K24" s="155">
        <f t="shared" si="1"/>
        <v>8</v>
      </c>
      <c r="L24" s="155"/>
      <c r="M24" s="93"/>
    </row>
    <row r="25" spans="2:13" s="44" customFormat="1" ht="22.5" customHeight="1">
      <c r="B25" s="54" t="s">
        <v>22</v>
      </c>
      <c r="C25" s="50">
        <v>6374</v>
      </c>
      <c r="D25" s="50">
        <f t="shared" si="4"/>
        <v>14950</v>
      </c>
      <c r="E25" s="50">
        <v>7147</v>
      </c>
      <c r="F25" s="50">
        <v>7803</v>
      </c>
      <c r="G25" s="76">
        <v>6353</v>
      </c>
      <c r="H25" s="76">
        <v>14928</v>
      </c>
      <c r="I25" s="155">
        <f t="shared" si="3"/>
        <v>21</v>
      </c>
      <c r="J25" s="155"/>
      <c r="K25" s="155">
        <f t="shared" si="1"/>
        <v>22</v>
      </c>
      <c r="L25" s="155"/>
      <c r="M25" s="93"/>
    </row>
    <row r="26" spans="2:13" s="44" customFormat="1" ht="22.5" customHeight="1">
      <c r="B26" s="54" t="s">
        <v>23</v>
      </c>
      <c r="C26" s="50">
        <v>9107</v>
      </c>
      <c r="D26" s="50">
        <f t="shared" si="4"/>
        <v>21244</v>
      </c>
      <c r="E26" s="50">
        <v>10085</v>
      </c>
      <c r="F26" s="50">
        <v>11159</v>
      </c>
      <c r="G26" s="76">
        <v>9086</v>
      </c>
      <c r="H26" s="76">
        <v>21224</v>
      </c>
      <c r="I26" s="155">
        <f t="shared" si="3"/>
        <v>21</v>
      </c>
      <c r="J26" s="155"/>
      <c r="K26" s="155">
        <f t="shared" si="1"/>
        <v>20</v>
      </c>
      <c r="L26" s="155"/>
      <c r="M26" s="93"/>
    </row>
    <row r="27" spans="2:13" s="44" customFormat="1" ht="22.5" customHeight="1">
      <c r="B27" s="54" t="s">
        <v>24</v>
      </c>
      <c r="C27" s="50">
        <v>2017</v>
      </c>
      <c r="D27" s="50">
        <f t="shared" si="4"/>
        <v>4556</v>
      </c>
      <c r="E27" s="50">
        <v>2273</v>
      </c>
      <c r="F27" s="50">
        <v>2283</v>
      </c>
      <c r="G27" s="76">
        <v>2017</v>
      </c>
      <c r="H27" s="76">
        <v>4561</v>
      </c>
      <c r="I27" s="155">
        <f t="shared" si="3"/>
        <v>0</v>
      </c>
      <c r="J27" s="155"/>
      <c r="K27" s="155">
        <f t="shared" si="1"/>
        <v>-5</v>
      </c>
      <c r="L27" s="155"/>
      <c r="M27" s="93"/>
    </row>
    <row r="28" spans="2:13" s="44" customFormat="1" ht="22.5" customHeight="1">
      <c r="B28" s="54" t="s">
        <v>25</v>
      </c>
      <c r="C28" s="50">
        <v>7422</v>
      </c>
      <c r="D28" s="50">
        <f t="shared" si="4"/>
        <v>11957</v>
      </c>
      <c r="E28" s="50">
        <v>6354</v>
      </c>
      <c r="F28" s="50">
        <v>5603</v>
      </c>
      <c r="G28" s="76">
        <v>7389</v>
      </c>
      <c r="H28" s="76">
        <v>11966</v>
      </c>
      <c r="I28" s="155">
        <f t="shared" si="3"/>
        <v>33</v>
      </c>
      <c r="J28" s="155"/>
      <c r="K28" s="155">
        <f t="shared" si="1"/>
        <v>-9</v>
      </c>
      <c r="L28" s="155"/>
      <c r="M28" s="93"/>
    </row>
    <row r="29" spans="2:13" s="44" customFormat="1" ht="22.5" customHeight="1">
      <c r="B29" s="54" t="s">
        <v>26</v>
      </c>
      <c r="C29" s="50">
        <v>2664</v>
      </c>
      <c r="D29" s="50">
        <f t="shared" si="4"/>
        <v>4512</v>
      </c>
      <c r="E29" s="50">
        <v>2273</v>
      </c>
      <c r="F29" s="50">
        <v>2239</v>
      </c>
      <c r="G29" s="76">
        <v>2646</v>
      </c>
      <c r="H29" s="76">
        <v>4491</v>
      </c>
      <c r="I29" s="155">
        <f t="shared" si="3"/>
        <v>18</v>
      </c>
      <c r="J29" s="155"/>
      <c r="K29" s="155">
        <f t="shared" si="1"/>
        <v>21</v>
      </c>
      <c r="L29" s="155"/>
      <c r="M29" s="93"/>
    </row>
    <row r="30" spans="2:13" s="44" customFormat="1" ht="22.5" customHeight="1">
      <c r="B30" s="54" t="s">
        <v>27</v>
      </c>
      <c r="C30" s="50">
        <v>14946</v>
      </c>
      <c r="D30" s="50">
        <f t="shared" si="4"/>
        <v>35302</v>
      </c>
      <c r="E30" s="50">
        <v>17288</v>
      </c>
      <c r="F30" s="50">
        <v>18014</v>
      </c>
      <c r="G30" s="76">
        <v>14888</v>
      </c>
      <c r="H30" s="76">
        <v>35312</v>
      </c>
      <c r="I30" s="155">
        <f t="shared" si="3"/>
        <v>58</v>
      </c>
      <c r="J30" s="155"/>
      <c r="K30" s="155">
        <f t="shared" si="1"/>
        <v>-10</v>
      </c>
      <c r="L30" s="155"/>
      <c r="M30" s="93"/>
    </row>
    <row r="31" spans="2:13" s="44" customFormat="1" ht="22.5" customHeight="1">
      <c r="B31" s="54" t="s">
        <v>28</v>
      </c>
      <c r="C31" s="50">
        <v>19653</v>
      </c>
      <c r="D31" s="50">
        <f t="shared" si="4"/>
        <v>49672</v>
      </c>
      <c r="E31" s="50">
        <v>23899</v>
      </c>
      <c r="F31" s="50">
        <v>25773</v>
      </c>
      <c r="G31" s="76">
        <v>19497</v>
      </c>
      <c r="H31" s="76">
        <v>49436</v>
      </c>
      <c r="I31" s="162">
        <f t="shared" si="3"/>
        <v>156</v>
      </c>
      <c r="J31" s="162"/>
      <c r="K31" s="155">
        <f t="shared" si="1"/>
        <v>236</v>
      </c>
      <c r="L31" s="155"/>
      <c r="M31" s="93"/>
    </row>
    <row r="32" spans="2:13" s="44" customFormat="1" ht="22.5" customHeight="1">
      <c r="B32" s="54" t="s">
        <v>29</v>
      </c>
      <c r="C32" s="50">
        <v>8296</v>
      </c>
      <c r="D32" s="50">
        <f t="shared" si="4"/>
        <v>19126</v>
      </c>
      <c r="E32" s="50">
        <v>9353</v>
      </c>
      <c r="F32" s="50">
        <v>9773</v>
      </c>
      <c r="G32" s="76">
        <v>8286</v>
      </c>
      <c r="H32" s="76">
        <v>19106</v>
      </c>
      <c r="I32" s="155">
        <f t="shared" si="3"/>
        <v>10</v>
      </c>
      <c r="J32" s="155"/>
      <c r="K32" s="155">
        <f t="shared" si="1"/>
        <v>20</v>
      </c>
      <c r="L32" s="155"/>
      <c r="M32" s="93"/>
    </row>
    <row r="33" spans="2:13" s="44" customFormat="1" ht="22.5" customHeight="1">
      <c r="B33" s="54" t="s">
        <v>30</v>
      </c>
      <c r="C33" s="50">
        <v>9145</v>
      </c>
      <c r="D33" s="50">
        <f t="shared" si="4"/>
        <v>22279</v>
      </c>
      <c r="E33" s="50">
        <v>11205</v>
      </c>
      <c r="F33" s="50">
        <v>11074</v>
      </c>
      <c r="G33" s="76">
        <v>9055</v>
      </c>
      <c r="H33" s="76">
        <v>22094</v>
      </c>
      <c r="I33" s="155">
        <f t="shared" si="3"/>
        <v>90</v>
      </c>
      <c r="J33" s="155"/>
      <c r="K33" s="155">
        <f t="shared" si="1"/>
        <v>185</v>
      </c>
      <c r="L33" s="155"/>
      <c r="M33" s="93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9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97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  <c r="M37" s="97"/>
    </row>
    <row r="38" spans="2:13" s="3" customFormat="1" ht="30" customHeight="1">
      <c r="B38" s="15" t="str">
        <f>"◎ 관외전입 : "&amp;E38+G38</f>
        <v>◎ 관외전입 : 2400</v>
      </c>
      <c r="C38" s="16"/>
      <c r="D38" s="17" t="s">
        <v>36</v>
      </c>
      <c r="E38" s="17">
        <v>832</v>
      </c>
      <c r="F38" s="18" t="s">
        <v>37</v>
      </c>
      <c r="G38" s="17">
        <v>1568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481</v>
      </c>
      <c r="M38" s="98"/>
    </row>
    <row r="39" spans="2:13" s="3" customFormat="1" ht="30" customHeight="1">
      <c r="B39" s="23" t="str">
        <f>"◎ 관외전출 : "&amp;E39+G39</f>
        <v>◎ 관외전출 : 1919</v>
      </c>
      <c r="C39" s="24"/>
      <c r="D39" s="25" t="s">
        <v>36</v>
      </c>
      <c r="E39" s="25">
        <v>504</v>
      </c>
      <c r="F39" s="26" t="s">
        <v>37</v>
      </c>
      <c r="G39" s="25">
        <v>1415</v>
      </c>
      <c r="H39" s="27"/>
      <c r="I39" s="28"/>
      <c r="J39" s="28"/>
      <c r="K39" s="29"/>
      <c r="L39" s="178"/>
      <c r="M39" s="98"/>
    </row>
    <row r="40" spans="2:13" s="3" customFormat="1" ht="30" customHeight="1">
      <c r="B40" s="30" t="str">
        <f>"◎ 출생,등록,국외,기타(복귀) : "&amp;E40+G40+I40+K40</f>
        <v>◎ 출생,등록,국외,기타(복귀) : 140</v>
      </c>
      <c r="C40" s="31"/>
      <c r="D40" s="32" t="s">
        <v>41</v>
      </c>
      <c r="E40" s="32">
        <v>135</v>
      </c>
      <c r="F40" s="33" t="s">
        <v>45</v>
      </c>
      <c r="G40" s="32">
        <v>5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33</v>
      </c>
      <c r="M40" s="98"/>
    </row>
    <row r="41" spans="2:13" s="3" customFormat="1" ht="30" customHeight="1" thickBot="1">
      <c r="B41" s="37" t="str">
        <f>"◎ 사망,말소,국외,기타 : "&amp;E41+G41+I41+K41</f>
        <v>◎ 사망,말소,국외,기타 : 173</v>
      </c>
      <c r="C41" s="38"/>
      <c r="D41" s="39" t="s">
        <v>42</v>
      </c>
      <c r="E41" s="39">
        <v>161</v>
      </c>
      <c r="F41" s="40" t="s">
        <v>43</v>
      </c>
      <c r="G41" s="39">
        <v>11</v>
      </c>
      <c r="H41" s="41" t="s">
        <v>38</v>
      </c>
      <c r="I41" s="41">
        <v>0</v>
      </c>
      <c r="J41" s="42" t="s">
        <v>39</v>
      </c>
      <c r="K41" s="43">
        <v>1</v>
      </c>
      <c r="L41" s="159"/>
      <c r="M41" s="98"/>
    </row>
    <row r="42" spans="2:13" s="3" customFormat="1" ht="27" customHeight="1">
      <c r="B42" s="56" t="str">
        <f>"   ○ 65세이상 :      "&amp;"                "&amp;E42+G42</f>
        <v xml:space="preserve">   ○ 65세이상 :                      51062</v>
      </c>
      <c r="C42" s="89">
        <f>E42+G42</f>
        <v>51062</v>
      </c>
      <c r="D42" s="57" t="s">
        <v>52</v>
      </c>
      <c r="E42" s="58">
        <v>21821</v>
      </c>
      <c r="F42" s="57" t="s">
        <v>44</v>
      </c>
      <c r="G42" s="58">
        <v>29241</v>
      </c>
      <c r="H42" s="59"/>
      <c r="I42" s="10"/>
      <c r="J42" s="169" t="s">
        <v>229</v>
      </c>
      <c r="K42" s="169"/>
      <c r="L42" s="170"/>
      <c r="M42" s="98"/>
    </row>
    <row r="43" spans="2:13" s="3" customFormat="1" ht="21" customHeight="1">
      <c r="B43" s="55" t="s">
        <v>56</v>
      </c>
      <c r="C43" s="91">
        <v>1864</v>
      </c>
      <c r="G43" s="8"/>
      <c r="J43" s="171" t="s">
        <v>108</v>
      </c>
      <c r="K43" s="171"/>
      <c r="L43" s="172"/>
      <c r="M43" s="98"/>
    </row>
    <row r="44" spans="2:13" s="3" customFormat="1" ht="21" customHeight="1" thickBot="1">
      <c r="B44" s="60" t="s">
        <v>57</v>
      </c>
      <c r="C44" s="92">
        <v>360</v>
      </c>
      <c r="D44" s="61"/>
      <c r="E44" s="61"/>
      <c r="F44" s="61"/>
      <c r="G44" s="62"/>
      <c r="H44" s="61"/>
      <c r="I44" s="61"/>
      <c r="J44" s="175" t="s">
        <v>210</v>
      </c>
      <c r="K44" s="175"/>
      <c r="L44" s="176"/>
      <c r="M44" s="98"/>
    </row>
    <row r="45" spans="2:13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40" priority="1" operator="lessThan">
      <formula>0</formula>
    </cfRule>
    <cfRule type="cellIs" dxfId="139" priority="4" operator="greaterThan">
      <formula>0</formula>
    </cfRule>
  </conditionalFormatting>
  <conditionalFormatting sqref="K6:L33">
    <cfRule type="cellIs" dxfId="138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N45"/>
  <sheetViews>
    <sheetView view="pageBreakPreview" zoomScale="70" zoomScaleNormal="70" zoomScaleSheetLayoutView="70" workbookViewId="0">
      <selection activeCell="B40" sqref="B40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21.09765625" style="96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94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  <c r="M2" s="95"/>
    </row>
    <row r="3" spans="2:14" s="14" customFormat="1" ht="29.25" customHeight="1">
      <c r="B3" s="148" t="s">
        <v>226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  <c r="M3" s="9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  <c r="M4" s="93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  <c r="M5" s="93"/>
    </row>
    <row r="6" spans="2:14" s="44" customFormat="1" ht="22.5" customHeight="1">
      <c r="B6" s="51" t="s">
        <v>8</v>
      </c>
      <c r="C6" s="45">
        <f>SUM(C7:C8)</f>
        <v>126834</v>
      </c>
      <c r="D6" s="45">
        <f t="shared" ref="D6:F6" si="0">SUM(D7:D8)</f>
        <v>286363</v>
      </c>
      <c r="E6" s="45">
        <f t="shared" si="0"/>
        <v>141499</v>
      </c>
      <c r="F6" s="45">
        <f t="shared" si="0"/>
        <v>144864</v>
      </c>
      <c r="G6" s="72">
        <f>G8</f>
        <v>126685</v>
      </c>
      <c r="H6" s="72">
        <f>H7+H8</f>
        <v>286489</v>
      </c>
      <c r="I6" s="152">
        <f>C6-G6</f>
        <v>149</v>
      </c>
      <c r="J6" s="152"/>
      <c r="K6" s="152">
        <f t="shared" ref="K6:K33" si="1">D6-H6</f>
        <v>-126</v>
      </c>
      <c r="L6" s="152"/>
      <c r="M6" s="93"/>
    </row>
    <row r="7" spans="2:14" s="44" customFormat="1" ht="22.5" customHeight="1">
      <c r="B7" s="52" t="s">
        <v>49</v>
      </c>
      <c r="C7" s="71" t="s">
        <v>54</v>
      </c>
      <c r="D7" s="46">
        <f>SUM(E7:F7)</f>
        <v>3670</v>
      </c>
      <c r="E7" s="79">
        <v>1965</v>
      </c>
      <c r="F7" s="79">
        <v>1705</v>
      </c>
      <c r="G7" s="73" t="s">
        <v>55</v>
      </c>
      <c r="H7" s="74">
        <v>3724</v>
      </c>
      <c r="I7" s="153" t="s">
        <v>54</v>
      </c>
      <c r="J7" s="154"/>
      <c r="K7" s="154">
        <f t="shared" si="1"/>
        <v>-54</v>
      </c>
      <c r="L7" s="154"/>
      <c r="M7" s="93"/>
    </row>
    <row r="8" spans="2:14" s="44" customFormat="1" ht="22.5" customHeight="1">
      <c r="B8" s="53" t="s">
        <v>9</v>
      </c>
      <c r="C8" s="48">
        <f>SUM(C9:C33)</f>
        <v>126834</v>
      </c>
      <c r="D8" s="49">
        <f t="shared" ref="D8:F8" si="2">SUM(D9:D33)</f>
        <v>282693</v>
      </c>
      <c r="E8" s="49">
        <f>SUM(E9:E33)</f>
        <v>139534</v>
      </c>
      <c r="F8" s="49">
        <f t="shared" si="2"/>
        <v>143159</v>
      </c>
      <c r="G8" s="75">
        <f>SUM(G9:G33)</f>
        <v>126685</v>
      </c>
      <c r="H8" s="75">
        <f>SUM(H9:H33)</f>
        <v>282765</v>
      </c>
      <c r="I8" s="179">
        <f t="shared" ref="I8:I33" si="3">C8-G8</f>
        <v>149</v>
      </c>
      <c r="J8" s="179"/>
      <c r="K8" s="180">
        <f t="shared" si="1"/>
        <v>-72</v>
      </c>
      <c r="L8" s="180"/>
      <c r="M8" s="93"/>
      <c r="N8" s="93"/>
    </row>
    <row r="9" spans="2:14" s="44" customFormat="1" ht="22.5" customHeight="1">
      <c r="B9" s="54" t="s">
        <v>10</v>
      </c>
      <c r="C9" s="50">
        <v>3649</v>
      </c>
      <c r="D9" s="50">
        <f>E9+F9</f>
        <v>7676</v>
      </c>
      <c r="E9" s="50">
        <v>3848</v>
      </c>
      <c r="F9" s="50">
        <v>3828</v>
      </c>
      <c r="G9" s="76">
        <v>3652</v>
      </c>
      <c r="H9" s="76">
        <v>7694</v>
      </c>
      <c r="I9" s="155">
        <f t="shared" si="3"/>
        <v>-3</v>
      </c>
      <c r="J9" s="155"/>
      <c r="K9" s="155">
        <f t="shared" si="1"/>
        <v>-18</v>
      </c>
      <c r="L9" s="155"/>
      <c r="M9" s="93"/>
    </row>
    <row r="10" spans="2:14" s="44" customFormat="1" ht="22.5" customHeight="1">
      <c r="B10" s="54" t="s">
        <v>33</v>
      </c>
      <c r="C10" s="50">
        <v>7823</v>
      </c>
      <c r="D10" s="50">
        <f t="shared" ref="D10:D33" si="4">E10+F10</f>
        <v>19661</v>
      </c>
      <c r="E10" s="50">
        <v>9737</v>
      </c>
      <c r="F10" s="50">
        <v>9924</v>
      </c>
      <c r="G10" s="76">
        <v>7809</v>
      </c>
      <c r="H10" s="76">
        <v>19670</v>
      </c>
      <c r="I10" s="155">
        <f t="shared" si="3"/>
        <v>14</v>
      </c>
      <c r="J10" s="155"/>
      <c r="K10" s="155">
        <f t="shared" si="1"/>
        <v>-9</v>
      </c>
      <c r="L10" s="155"/>
      <c r="M10" s="93"/>
    </row>
    <row r="11" spans="2:14" s="44" customFormat="1" ht="22.5" customHeight="1">
      <c r="B11" s="54" t="s">
        <v>11</v>
      </c>
      <c r="C11" s="50">
        <v>777</v>
      </c>
      <c r="D11" s="50">
        <f t="shared" si="4"/>
        <v>1473</v>
      </c>
      <c r="E11" s="50">
        <v>800</v>
      </c>
      <c r="F11" s="50">
        <v>673</v>
      </c>
      <c r="G11" s="76">
        <v>780</v>
      </c>
      <c r="H11" s="76">
        <v>1478</v>
      </c>
      <c r="I11" s="155">
        <f t="shared" si="3"/>
        <v>-3</v>
      </c>
      <c r="J11" s="155"/>
      <c r="K11" s="155">
        <f t="shared" si="1"/>
        <v>-5</v>
      </c>
      <c r="L11" s="155"/>
      <c r="M11" s="93"/>
    </row>
    <row r="12" spans="2:14" s="44" customFormat="1" ht="22.5" customHeight="1">
      <c r="B12" s="54" t="s">
        <v>12</v>
      </c>
      <c r="C12" s="50">
        <v>1164</v>
      </c>
      <c r="D12" s="50">
        <f t="shared" si="4"/>
        <v>2565</v>
      </c>
      <c r="E12" s="50">
        <v>1327</v>
      </c>
      <c r="F12" s="50">
        <v>1238</v>
      </c>
      <c r="G12" s="76">
        <v>1169</v>
      </c>
      <c r="H12" s="76">
        <v>2575</v>
      </c>
      <c r="I12" s="155">
        <f t="shared" si="3"/>
        <v>-5</v>
      </c>
      <c r="J12" s="155"/>
      <c r="K12" s="155">
        <f t="shared" si="1"/>
        <v>-10</v>
      </c>
      <c r="L12" s="155"/>
      <c r="M12" s="93"/>
    </row>
    <row r="13" spans="2:14" s="44" customFormat="1" ht="22.5" customHeight="1">
      <c r="B13" s="54" t="s">
        <v>13</v>
      </c>
      <c r="C13" s="50">
        <v>7678</v>
      </c>
      <c r="D13" s="50">
        <f t="shared" si="4"/>
        <v>17326</v>
      </c>
      <c r="E13" s="50">
        <v>8652</v>
      </c>
      <c r="F13" s="50">
        <v>8674</v>
      </c>
      <c r="G13" s="76">
        <v>7660</v>
      </c>
      <c r="H13" s="76">
        <v>17313</v>
      </c>
      <c r="I13" s="155">
        <f t="shared" si="3"/>
        <v>18</v>
      </c>
      <c r="J13" s="155"/>
      <c r="K13" s="155">
        <f t="shared" si="1"/>
        <v>13</v>
      </c>
      <c r="L13" s="155"/>
      <c r="M13" s="93"/>
    </row>
    <row r="14" spans="2:14" s="44" customFormat="1" ht="22.5" customHeight="1">
      <c r="B14" s="54" t="s">
        <v>32</v>
      </c>
      <c r="C14" s="50">
        <v>648</v>
      </c>
      <c r="D14" s="50">
        <f t="shared" si="4"/>
        <v>1071</v>
      </c>
      <c r="E14" s="50">
        <v>576</v>
      </c>
      <c r="F14" s="50">
        <v>495</v>
      </c>
      <c r="G14" s="76">
        <v>654</v>
      </c>
      <c r="H14" s="76">
        <v>1086</v>
      </c>
      <c r="I14" s="155">
        <f t="shared" si="3"/>
        <v>-6</v>
      </c>
      <c r="J14" s="155"/>
      <c r="K14" s="155">
        <f t="shared" si="1"/>
        <v>-15</v>
      </c>
      <c r="L14" s="155"/>
      <c r="M14" s="93"/>
    </row>
    <row r="15" spans="2:14" s="44" customFormat="1" ht="22.5" customHeight="1">
      <c r="B15" s="54" t="s">
        <v>14</v>
      </c>
      <c r="C15" s="50">
        <v>1987</v>
      </c>
      <c r="D15" s="50">
        <f t="shared" si="4"/>
        <v>3505</v>
      </c>
      <c r="E15" s="50">
        <v>1852</v>
      </c>
      <c r="F15" s="50">
        <v>1653</v>
      </c>
      <c r="G15" s="76">
        <v>1982</v>
      </c>
      <c r="H15" s="76">
        <v>3506</v>
      </c>
      <c r="I15" s="155">
        <f t="shared" si="3"/>
        <v>5</v>
      </c>
      <c r="J15" s="155"/>
      <c r="K15" s="155">
        <f t="shared" si="1"/>
        <v>-1</v>
      </c>
      <c r="L15" s="155"/>
      <c r="M15" s="93"/>
    </row>
    <row r="16" spans="2:14" s="44" customFormat="1" ht="22.5" customHeight="1">
      <c r="B16" s="54" t="s">
        <v>34</v>
      </c>
      <c r="C16" s="50">
        <v>1997</v>
      </c>
      <c r="D16" s="50">
        <f t="shared" si="4"/>
        <v>3833</v>
      </c>
      <c r="E16" s="50">
        <v>1965</v>
      </c>
      <c r="F16" s="50">
        <v>1868</v>
      </c>
      <c r="G16" s="76">
        <v>2001</v>
      </c>
      <c r="H16" s="76">
        <v>3874</v>
      </c>
      <c r="I16" s="155">
        <f t="shared" si="3"/>
        <v>-4</v>
      </c>
      <c r="J16" s="155"/>
      <c r="K16" s="155">
        <f t="shared" si="1"/>
        <v>-41</v>
      </c>
      <c r="L16" s="155"/>
      <c r="M16" s="93"/>
    </row>
    <row r="17" spans="2:13" s="44" customFormat="1" ht="22.5" customHeight="1">
      <c r="B17" s="54" t="s">
        <v>15</v>
      </c>
      <c r="C17" s="50">
        <v>1470</v>
      </c>
      <c r="D17" s="50">
        <f t="shared" si="4"/>
        <v>2545</v>
      </c>
      <c r="E17" s="50">
        <v>1257</v>
      </c>
      <c r="F17" s="50">
        <v>1288</v>
      </c>
      <c r="G17" s="76">
        <v>1470</v>
      </c>
      <c r="H17" s="76">
        <v>2551</v>
      </c>
      <c r="I17" s="155">
        <f t="shared" si="3"/>
        <v>0</v>
      </c>
      <c r="J17" s="155"/>
      <c r="K17" s="155">
        <f t="shared" si="1"/>
        <v>-6</v>
      </c>
      <c r="L17" s="155"/>
      <c r="M17" s="93"/>
    </row>
    <row r="18" spans="2:13" s="44" customFormat="1" ht="22.5" customHeight="1">
      <c r="B18" s="54" t="s">
        <v>16</v>
      </c>
      <c r="C18" s="50">
        <v>611</v>
      </c>
      <c r="D18" s="50">
        <f t="shared" si="4"/>
        <v>965</v>
      </c>
      <c r="E18" s="50">
        <v>531</v>
      </c>
      <c r="F18" s="50">
        <v>434</v>
      </c>
      <c r="G18" s="76">
        <v>609</v>
      </c>
      <c r="H18" s="76">
        <v>959</v>
      </c>
      <c r="I18" s="155">
        <f t="shared" si="3"/>
        <v>2</v>
      </c>
      <c r="J18" s="155"/>
      <c r="K18" s="155">
        <f t="shared" si="1"/>
        <v>6</v>
      </c>
      <c r="L18" s="155"/>
      <c r="M18" s="93"/>
    </row>
    <row r="19" spans="2:13" s="44" customFormat="1" ht="22.5" customHeight="1">
      <c r="B19" s="54" t="s">
        <v>17</v>
      </c>
      <c r="C19" s="50">
        <v>4378</v>
      </c>
      <c r="D19" s="50">
        <f t="shared" si="4"/>
        <v>9679</v>
      </c>
      <c r="E19" s="50">
        <v>4699</v>
      </c>
      <c r="F19" s="50">
        <v>4980</v>
      </c>
      <c r="G19" s="76">
        <v>4389</v>
      </c>
      <c r="H19" s="76">
        <v>9711</v>
      </c>
      <c r="I19" s="155">
        <f t="shared" si="3"/>
        <v>-11</v>
      </c>
      <c r="J19" s="155"/>
      <c r="K19" s="155">
        <f t="shared" si="1"/>
        <v>-32</v>
      </c>
      <c r="L19" s="155"/>
      <c r="M19" s="93"/>
    </row>
    <row r="20" spans="2:13" s="44" customFormat="1" ht="22.5" customHeight="1">
      <c r="B20" s="54" t="s">
        <v>35</v>
      </c>
      <c r="C20" s="50">
        <v>2257</v>
      </c>
      <c r="D20" s="50">
        <f t="shared" si="4"/>
        <v>3566</v>
      </c>
      <c r="E20" s="50">
        <v>1833</v>
      </c>
      <c r="F20" s="50">
        <v>1733</v>
      </c>
      <c r="G20" s="76">
        <v>2278</v>
      </c>
      <c r="H20" s="76">
        <v>3588</v>
      </c>
      <c r="I20" s="155">
        <f t="shared" si="3"/>
        <v>-21</v>
      </c>
      <c r="J20" s="155"/>
      <c r="K20" s="155">
        <f t="shared" si="1"/>
        <v>-22</v>
      </c>
      <c r="L20" s="155"/>
      <c r="M20" s="93"/>
    </row>
    <row r="21" spans="2:13" s="44" customFormat="1" ht="22.5" customHeight="1">
      <c r="B21" s="54" t="s">
        <v>18</v>
      </c>
      <c r="C21" s="50">
        <v>1653</v>
      </c>
      <c r="D21" s="50">
        <f t="shared" si="4"/>
        <v>2834</v>
      </c>
      <c r="E21" s="50">
        <v>1368</v>
      </c>
      <c r="F21" s="50">
        <v>1466</v>
      </c>
      <c r="G21" s="76">
        <v>1649</v>
      </c>
      <c r="H21" s="76">
        <v>2836</v>
      </c>
      <c r="I21" s="155">
        <f t="shared" si="3"/>
        <v>4</v>
      </c>
      <c r="J21" s="155"/>
      <c r="K21" s="155">
        <f t="shared" si="1"/>
        <v>-2</v>
      </c>
      <c r="L21" s="155"/>
      <c r="M21" s="93"/>
    </row>
    <row r="22" spans="2:13" s="44" customFormat="1" ht="22.5" customHeight="1">
      <c r="B22" s="54" t="s">
        <v>19</v>
      </c>
      <c r="C22" s="50">
        <v>1171</v>
      </c>
      <c r="D22" s="50">
        <f t="shared" si="4"/>
        <v>2248</v>
      </c>
      <c r="E22" s="50">
        <v>1097</v>
      </c>
      <c r="F22" s="50">
        <v>1151</v>
      </c>
      <c r="G22" s="76">
        <v>1166</v>
      </c>
      <c r="H22" s="76">
        <v>2242</v>
      </c>
      <c r="I22" s="155">
        <f t="shared" si="3"/>
        <v>5</v>
      </c>
      <c r="J22" s="155"/>
      <c r="K22" s="155">
        <f t="shared" si="1"/>
        <v>6</v>
      </c>
      <c r="L22" s="155"/>
      <c r="M22" s="93"/>
    </row>
    <row r="23" spans="2:13" s="44" customFormat="1" ht="22.5" customHeight="1">
      <c r="B23" s="54" t="s">
        <v>20</v>
      </c>
      <c r="C23" s="50">
        <v>4186</v>
      </c>
      <c r="D23" s="50">
        <f t="shared" si="4"/>
        <v>8793</v>
      </c>
      <c r="E23" s="50">
        <v>4434</v>
      </c>
      <c r="F23" s="50">
        <v>4359</v>
      </c>
      <c r="G23" s="76">
        <v>4199</v>
      </c>
      <c r="H23" s="76">
        <v>8838</v>
      </c>
      <c r="I23" s="155">
        <f t="shared" si="3"/>
        <v>-13</v>
      </c>
      <c r="J23" s="155"/>
      <c r="K23" s="155">
        <f t="shared" si="1"/>
        <v>-45</v>
      </c>
      <c r="L23" s="155"/>
      <c r="M23" s="93"/>
    </row>
    <row r="24" spans="2:13" s="44" customFormat="1" ht="22.5" customHeight="1">
      <c r="B24" s="54" t="s">
        <v>21</v>
      </c>
      <c r="C24" s="50">
        <v>6168</v>
      </c>
      <c r="D24" s="50">
        <f t="shared" si="4"/>
        <v>11835</v>
      </c>
      <c r="E24" s="50">
        <v>5873</v>
      </c>
      <c r="F24" s="50">
        <v>5962</v>
      </c>
      <c r="G24" s="76">
        <v>6155</v>
      </c>
      <c r="H24" s="76">
        <v>11827</v>
      </c>
      <c r="I24" s="155">
        <f t="shared" si="3"/>
        <v>13</v>
      </c>
      <c r="J24" s="155"/>
      <c r="K24" s="155">
        <f t="shared" si="1"/>
        <v>8</v>
      </c>
      <c r="L24" s="155"/>
      <c r="M24" s="93"/>
    </row>
    <row r="25" spans="2:13" s="44" customFormat="1" ht="22.5" customHeight="1">
      <c r="B25" s="54" t="s">
        <v>22</v>
      </c>
      <c r="C25" s="50">
        <v>6353</v>
      </c>
      <c r="D25" s="50">
        <f t="shared" si="4"/>
        <v>14928</v>
      </c>
      <c r="E25" s="50">
        <v>7139</v>
      </c>
      <c r="F25" s="50">
        <v>7789</v>
      </c>
      <c r="G25" s="76">
        <v>6355</v>
      </c>
      <c r="H25" s="76">
        <v>14968</v>
      </c>
      <c r="I25" s="155">
        <f t="shared" si="3"/>
        <v>-2</v>
      </c>
      <c r="J25" s="155"/>
      <c r="K25" s="155">
        <f t="shared" si="1"/>
        <v>-40</v>
      </c>
      <c r="L25" s="155"/>
      <c r="M25" s="93"/>
    </row>
    <row r="26" spans="2:13" s="44" customFormat="1" ht="22.5" customHeight="1">
      <c r="B26" s="54" t="s">
        <v>23</v>
      </c>
      <c r="C26" s="50">
        <v>9086</v>
      </c>
      <c r="D26" s="50">
        <f t="shared" si="4"/>
        <v>21224</v>
      </c>
      <c r="E26" s="50">
        <v>10073</v>
      </c>
      <c r="F26" s="50">
        <v>11151</v>
      </c>
      <c r="G26" s="76">
        <v>9068</v>
      </c>
      <c r="H26" s="76">
        <v>21208</v>
      </c>
      <c r="I26" s="155">
        <f t="shared" si="3"/>
        <v>18</v>
      </c>
      <c r="J26" s="155"/>
      <c r="K26" s="155">
        <f t="shared" si="1"/>
        <v>16</v>
      </c>
      <c r="L26" s="155"/>
      <c r="M26" s="93"/>
    </row>
    <row r="27" spans="2:13" s="44" customFormat="1" ht="22.5" customHeight="1">
      <c r="B27" s="54" t="s">
        <v>24</v>
      </c>
      <c r="C27" s="50">
        <v>2017</v>
      </c>
      <c r="D27" s="50">
        <f t="shared" si="4"/>
        <v>4561</v>
      </c>
      <c r="E27" s="50">
        <v>2287</v>
      </c>
      <c r="F27" s="50">
        <v>2274</v>
      </c>
      <c r="G27" s="76">
        <v>2011</v>
      </c>
      <c r="H27" s="76">
        <v>4560</v>
      </c>
      <c r="I27" s="155">
        <f t="shared" si="3"/>
        <v>6</v>
      </c>
      <c r="J27" s="155"/>
      <c r="K27" s="155">
        <f t="shared" si="1"/>
        <v>1</v>
      </c>
      <c r="L27" s="155"/>
      <c r="M27" s="93"/>
    </row>
    <row r="28" spans="2:13" s="44" customFormat="1" ht="22.5" customHeight="1">
      <c r="B28" s="54" t="s">
        <v>25</v>
      </c>
      <c r="C28" s="50">
        <v>7389</v>
      </c>
      <c r="D28" s="50">
        <f t="shared" si="4"/>
        <v>11966</v>
      </c>
      <c r="E28" s="50">
        <v>6353</v>
      </c>
      <c r="F28" s="50">
        <v>5613</v>
      </c>
      <c r="G28" s="76">
        <v>7396</v>
      </c>
      <c r="H28" s="76">
        <v>11999</v>
      </c>
      <c r="I28" s="155">
        <f t="shared" si="3"/>
        <v>-7</v>
      </c>
      <c r="J28" s="155"/>
      <c r="K28" s="155">
        <f t="shared" si="1"/>
        <v>-33</v>
      </c>
      <c r="L28" s="155"/>
      <c r="M28" s="93"/>
    </row>
    <row r="29" spans="2:13" s="44" customFormat="1" ht="22.5" customHeight="1">
      <c r="B29" s="54" t="s">
        <v>26</v>
      </c>
      <c r="C29" s="50">
        <v>2646</v>
      </c>
      <c r="D29" s="50">
        <f t="shared" si="4"/>
        <v>4491</v>
      </c>
      <c r="E29" s="50">
        <v>2270</v>
      </c>
      <c r="F29" s="50">
        <v>2221</v>
      </c>
      <c r="G29" s="76">
        <v>2650</v>
      </c>
      <c r="H29" s="76">
        <v>4493</v>
      </c>
      <c r="I29" s="155">
        <f t="shared" si="3"/>
        <v>-4</v>
      </c>
      <c r="J29" s="155"/>
      <c r="K29" s="155">
        <f t="shared" si="1"/>
        <v>-2</v>
      </c>
      <c r="L29" s="155"/>
      <c r="M29" s="93"/>
    </row>
    <row r="30" spans="2:13" s="44" customFormat="1" ht="22.5" customHeight="1">
      <c r="B30" s="54" t="s">
        <v>27</v>
      </c>
      <c r="C30" s="50">
        <v>14888</v>
      </c>
      <c r="D30" s="50">
        <f t="shared" si="4"/>
        <v>35312</v>
      </c>
      <c r="E30" s="50">
        <v>17300</v>
      </c>
      <c r="F30" s="50">
        <v>18012</v>
      </c>
      <c r="G30" s="76">
        <v>14895</v>
      </c>
      <c r="H30" s="76">
        <v>35412</v>
      </c>
      <c r="I30" s="155">
        <f t="shared" si="3"/>
        <v>-7</v>
      </c>
      <c r="J30" s="155"/>
      <c r="K30" s="155">
        <f t="shared" si="1"/>
        <v>-100</v>
      </c>
      <c r="L30" s="155"/>
      <c r="M30" s="93"/>
    </row>
    <row r="31" spans="2:13" s="44" customFormat="1" ht="22.5" customHeight="1">
      <c r="B31" s="54" t="s">
        <v>28</v>
      </c>
      <c r="C31" s="50">
        <v>19497</v>
      </c>
      <c r="D31" s="50">
        <f t="shared" si="4"/>
        <v>49436</v>
      </c>
      <c r="E31" s="50">
        <v>23781</v>
      </c>
      <c r="F31" s="50">
        <v>25655</v>
      </c>
      <c r="G31" s="76">
        <v>19442</v>
      </c>
      <c r="H31" s="76">
        <v>49431</v>
      </c>
      <c r="I31" s="162">
        <f t="shared" si="3"/>
        <v>55</v>
      </c>
      <c r="J31" s="162"/>
      <c r="K31" s="155">
        <f t="shared" si="1"/>
        <v>5</v>
      </c>
      <c r="L31" s="155"/>
      <c r="M31" s="93"/>
    </row>
    <row r="32" spans="2:13" s="44" customFormat="1" ht="22.5" customHeight="1">
      <c r="B32" s="54" t="s">
        <v>29</v>
      </c>
      <c r="C32" s="50">
        <v>8286</v>
      </c>
      <c r="D32" s="50">
        <f t="shared" si="4"/>
        <v>19106</v>
      </c>
      <c r="E32" s="50">
        <v>9370</v>
      </c>
      <c r="F32" s="50">
        <v>9736</v>
      </c>
      <c r="G32" s="76">
        <v>8278</v>
      </c>
      <c r="H32" s="76">
        <v>19089</v>
      </c>
      <c r="I32" s="155">
        <f t="shared" si="3"/>
        <v>8</v>
      </c>
      <c r="J32" s="155"/>
      <c r="K32" s="155">
        <f t="shared" si="1"/>
        <v>17</v>
      </c>
      <c r="L32" s="155"/>
      <c r="M32" s="93"/>
    </row>
    <row r="33" spans="2:13" s="44" customFormat="1" ht="22.5" customHeight="1">
      <c r="B33" s="54" t="s">
        <v>30</v>
      </c>
      <c r="C33" s="50">
        <v>9055</v>
      </c>
      <c r="D33" s="50">
        <f t="shared" si="4"/>
        <v>22094</v>
      </c>
      <c r="E33" s="50">
        <v>11112</v>
      </c>
      <c r="F33" s="50">
        <v>10982</v>
      </c>
      <c r="G33" s="76">
        <v>8968</v>
      </c>
      <c r="H33" s="76">
        <v>21857</v>
      </c>
      <c r="I33" s="155">
        <f t="shared" si="3"/>
        <v>87</v>
      </c>
      <c r="J33" s="155"/>
      <c r="K33" s="155">
        <f t="shared" si="1"/>
        <v>237</v>
      </c>
      <c r="L33" s="155"/>
      <c r="M33" s="93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9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97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  <c r="M37" s="97"/>
    </row>
    <row r="38" spans="2:13" s="3" customFormat="1" ht="30" customHeight="1">
      <c r="B38" s="15" t="str">
        <f>"◎ 관외전입 : "&amp;E38+G38</f>
        <v>◎ 관외전입 : 1739</v>
      </c>
      <c r="C38" s="16"/>
      <c r="D38" s="17" t="s">
        <v>36</v>
      </c>
      <c r="E38" s="17">
        <v>622</v>
      </c>
      <c r="F38" s="18" t="s">
        <v>37</v>
      </c>
      <c r="G38" s="17">
        <v>1117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2</v>
      </c>
      <c r="M38" s="98"/>
    </row>
    <row r="39" spans="2:13" s="3" customFormat="1" ht="30" customHeight="1">
      <c r="B39" s="23" t="str">
        <f>"◎ 관외전출 : "&amp;E39+G39</f>
        <v>◎ 관외전출 : 1741</v>
      </c>
      <c r="C39" s="24"/>
      <c r="D39" s="25" t="s">
        <v>36</v>
      </c>
      <c r="E39" s="25">
        <v>439</v>
      </c>
      <c r="F39" s="26" t="s">
        <v>37</v>
      </c>
      <c r="G39" s="25">
        <v>1302</v>
      </c>
      <c r="H39" s="27"/>
      <c r="I39" s="28"/>
      <c r="J39" s="28"/>
      <c r="K39" s="29"/>
      <c r="L39" s="166"/>
      <c r="M39" s="98"/>
    </row>
    <row r="40" spans="2:13" s="3" customFormat="1" ht="30" customHeight="1">
      <c r="B40" s="30" t="str">
        <f>"◎ 출생,등록,국외,기타(복귀) : "&amp;E40+G40+I40+K40</f>
        <v>◎ 출생,등록,국외,기타(복귀) : 121</v>
      </c>
      <c r="C40" s="31"/>
      <c r="D40" s="32" t="s">
        <v>41</v>
      </c>
      <c r="E40" s="32">
        <v>117</v>
      </c>
      <c r="F40" s="33" t="s">
        <v>45</v>
      </c>
      <c r="G40" s="32">
        <v>4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70</v>
      </c>
      <c r="M40" s="98"/>
    </row>
    <row r="41" spans="2:13" s="3" customFormat="1" ht="30" customHeight="1" thickBot="1">
      <c r="B41" s="37" t="str">
        <f>"◎ 사망,말소,국외,기타 : "&amp;E41+G41+I41+K41</f>
        <v>◎ 사망,말소,국외,기타 : 191</v>
      </c>
      <c r="C41" s="38"/>
      <c r="D41" s="39" t="s">
        <v>42</v>
      </c>
      <c r="E41" s="39">
        <v>183</v>
      </c>
      <c r="F41" s="40" t="s">
        <v>43</v>
      </c>
      <c r="G41" s="39">
        <v>8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98"/>
    </row>
    <row r="42" spans="2:13" s="3" customFormat="1" ht="27" customHeight="1">
      <c r="B42" s="56" t="str">
        <f>"   ○ 65세이상 :      "&amp;"                "&amp;E42+G42</f>
        <v xml:space="preserve">   ○ 65세이상 :                      50803</v>
      </c>
      <c r="C42" s="89">
        <f>E42+G42</f>
        <v>50803</v>
      </c>
      <c r="D42" s="57" t="s">
        <v>52</v>
      </c>
      <c r="E42" s="58">
        <v>21685</v>
      </c>
      <c r="F42" s="57" t="s">
        <v>44</v>
      </c>
      <c r="G42" s="58">
        <v>29118</v>
      </c>
      <c r="H42" s="59"/>
      <c r="I42" s="10"/>
      <c r="J42" s="169" t="s">
        <v>227</v>
      </c>
      <c r="K42" s="169"/>
      <c r="L42" s="170"/>
      <c r="M42" s="98"/>
    </row>
    <row r="43" spans="2:13" s="3" customFormat="1" ht="21" customHeight="1">
      <c r="B43" s="55" t="s">
        <v>56</v>
      </c>
      <c r="C43" s="91">
        <v>1867</v>
      </c>
      <c r="G43" s="8"/>
      <c r="J43" s="171" t="s">
        <v>170</v>
      </c>
      <c r="K43" s="171"/>
      <c r="L43" s="172"/>
      <c r="M43" s="98"/>
    </row>
    <row r="44" spans="2:13" s="3" customFormat="1" ht="21" customHeight="1" thickBot="1">
      <c r="B44" s="60" t="s">
        <v>57</v>
      </c>
      <c r="C44" s="92">
        <v>359</v>
      </c>
      <c r="D44" s="61"/>
      <c r="E44" s="61"/>
      <c r="F44" s="61"/>
      <c r="G44" s="62"/>
      <c r="H44" s="61"/>
      <c r="I44" s="61"/>
      <c r="J44" s="175" t="s">
        <v>98</v>
      </c>
      <c r="K44" s="175"/>
      <c r="L44" s="176"/>
      <c r="M44" s="98"/>
    </row>
    <row r="45" spans="2:13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37" priority="1" operator="lessThan">
      <formula>0</formula>
    </cfRule>
    <cfRule type="cellIs" dxfId="136" priority="4" operator="greaterThan">
      <formula>0</formula>
    </cfRule>
  </conditionalFormatting>
  <conditionalFormatting sqref="K6:L33">
    <cfRule type="cellIs" dxfId="135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FF00"/>
  </sheetPr>
  <dimension ref="B1:N45"/>
  <sheetViews>
    <sheetView view="pageBreakPreview" zoomScale="70" zoomScaleNormal="70" zoomScaleSheetLayoutView="70" workbookViewId="0">
      <selection activeCell="D12" sqref="D12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21.09765625" style="96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94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  <c r="M2" s="95"/>
    </row>
    <row r="3" spans="2:14" s="14" customFormat="1" ht="29.25" customHeight="1">
      <c r="B3" s="148" t="s">
        <v>222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  <c r="M3" s="9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  <c r="M4" s="93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  <c r="M5" s="93"/>
    </row>
    <row r="6" spans="2:14" s="44" customFormat="1" ht="22.5" customHeight="1">
      <c r="B6" s="51" t="s">
        <v>8</v>
      </c>
      <c r="C6" s="45">
        <f>SUM(C7:C8)</f>
        <v>126685</v>
      </c>
      <c r="D6" s="45">
        <f t="shared" ref="D6:F6" si="0">SUM(D7:D8)</f>
        <v>286489</v>
      </c>
      <c r="E6" s="45">
        <f t="shared" si="0"/>
        <v>141570</v>
      </c>
      <c r="F6" s="45">
        <f t="shared" si="0"/>
        <v>144919</v>
      </c>
      <c r="G6" s="72">
        <f>G8</f>
        <v>126364</v>
      </c>
      <c r="H6" s="72">
        <f>H7+H8</f>
        <v>286345</v>
      </c>
      <c r="I6" s="152">
        <f>C6-G6</f>
        <v>321</v>
      </c>
      <c r="J6" s="152"/>
      <c r="K6" s="152">
        <f t="shared" ref="K6:K33" si="1">D6-H6</f>
        <v>144</v>
      </c>
      <c r="L6" s="152"/>
      <c r="M6" s="93"/>
    </row>
    <row r="7" spans="2:14" s="44" customFormat="1" ht="22.5" customHeight="1">
      <c r="B7" s="52" t="s">
        <v>49</v>
      </c>
      <c r="C7" s="71" t="s">
        <v>54</v>
      </c>
      <c r="D7" s="46">
        <f>SUM(E7:F7)</f>
        <v>3724</v>
      </c>
      <c r="E7" s="79">
        <v>1994</v>
      </c>
      <c r="F7" s="79">
        <v>1730</v>
      </c>
      <c r="G7" s="73" t="s">
        <v>55</v>
      </c>
      <c r="H7" s="74">
        <v>3801</v>
      </c>
      <c r="I7" s="153" t="s">
        <v>54</v>
      </c>
      <c r="J7" s="154"/>
      <c r="K7" s="154">
        <f t="shared" si="1"/>
        <v>-77</v>
      </c>
      <c r="L7" s="154"/>
      <c r="M7" s="93"/>
    </row>
    <row r="8" spans="2:14" s="44" customFormat="1" ht="22.5" customHeight="1">
      <c r="B8" s="53" t="s">
        <v>9</v>
      </c>
      <c r="C8" s="48">
        <f>SUM(C9:C33)</f>
        <v>126685</v>
      </c>
      <c r="D8" s="49">
        <f t="shared" ref="D8:F8" si="2">SUM(D9:D33)</f>
        <v>282765</v>
      </c>
      <c r="E8" s="49">
        <f>SUM(E9:E33)</f>
        <v>139576</v>
      </c>
      <c r="F8" s="49">
        <f t="shared" si="2"/>
        <v>143189</v>
      </c>
      <c r="G8" s="75">
        <f>SUM(G9:G33)</f>
        <v>126364</v>
      </c>
      <c r="H8" s="75">
        <f>SUM(H9:H33)</f>
        <v>282544</v>
      </c>
      <c r="I8" s="179">
        <f t="shared" ref="I8:I33" si="3">C8-G8</f>
        <v>321</v>
      </c>
      <c r="J8" s="179"/>
      <c r="K8" s="180">
        <f t="shared" si="1"/>
        <v>221</v>
      </c>
      <c r="L8" s="180"/>
      <c r="M8" s="93"/>
      <c r="N8" s="93"/>
    </row>
    <row r="9" spans="2:14" s="44" customFormat="1" ht="22.5" customHeight="1">
      <c r="B9" s="54" t="s">
        <v>10</v>
      </c>
      <c r="C9" s="50">
        <v>3652</v>
      </c>
      <c r="D9" s="50">
        <f>E9+F9</f>
        <v>7694</v>
      </c>
      <c r="E9" s="50">
        <v>3848</v>
      </c>
      <c r="F9" s="50">
        <v>3846</v>
      </c>
      <c r="G9" s="76">
        <v>3641</v>
      </c>
      <c r="H9" s="76">
        <v>7680</v>
      </c>
      <c r="I9" s="155">
        <f t="shared" si="3"/>
        <v>11</v>
      </c>
      <c r="J9" s="155"/>
      <c r="K9" s="155">
        <f t="shared" si="1"/>
        <v>14</v>
      </c>
      <c r="L9" s="155"/>
      <c r="M9" s="93"/>
    </row>
    <row r="10" spans="2:14" s="44" customFormat="1" ht="22.5" customHeight="1">
      <c r="B10" s="54" t="s">
        <v>33</v>
      </c>
      <c r="C10" s="50">
        <v>7809</v>
      </c>
      <c r="D10" s="50">
        <f t="shared" ref="D10:D33" si="4">E10+F10</f>
        <v>19670</v>
      </c>
      <c r="E10" s="50">
        <v>9736</v>
      </c>
      <c r="F10" s="50">
        <v>9934</v>
      </c>
      <c r="G10" s="76">
        <v>7791</v>
      </c>
      <c r="H10" s="76">
        <v>19638</v>
      </c>
      <c r="I10" s="155">
        <f t="shared" si="3"/>
        <v>18</v>
      </c>
      <c r="J10" s="155"/>
      <c r="K10" s="155">
        <f t="shared" si="1"/>
        <v>32</v>
      </c>
      <c r="L10" s="155"/>
      <c r="M10" s="93"/>
    </row>
    <row r="11" spans="2:14" s="44" customFormat="1" ht="22.5" customHeight="1">
      <c r="B11" s="54" t="s">
        <v>11</v>
      </c>
      <c r="C11" s="50">
        <v>780</v>
      </c>
      <c r="D11" s="50">
        <f t="shared" si="4"/>
        <v>1478</v>
      </c>
      <c r="E11" s="50">
        <v>803</v>
      </c>
      <c r="F11" s="50">
        <v>675</v>
      </c>
      <c r="G11" s="76">
        <v>781</v>
      </c>
      <c r="H11" s="76">
        <v>1473</v>
      </c>
      <c r="I11" s="155">
        <f t="shared" si="3"/>
        <v>-1</v>
      </c>
      <c r="J11" s="155"/>
      <c r="K11" s="155">
        <f t="shared" si="1"/>
        <v>5</v>
      </c>
      <c r="L11" s="155"/>
      <c r="M11" s="93"/>
    </row>
    <row r="12" spans="2:14" s="44" customFormat="1" ht="22.5" customHeight="1">
      <c r="B12" s="54" t="s">
        <v>12</v>
      </c>
      <c r="C12" s="50">
        <v>1169</v>
      </c>
      <c r="D12" s="50">
        <f t="shared" si="4"/>
        <v>2575</v>
      </c>
      <c r="E12" s="50">
        <v>1328</v>
      </c>
      <c r="F12" s="50">
        <v>1247</v>
      </c>
      <c r="G12" s="76">
        <v>1161</v>
      </c>
      <c r="H12" s="76">
        <v>2562</v>
      </c>
      <c r="I12" s="155">
        <f t="shared" si="3"/>
        <v>8</v>
      </c>
      <c r="J12" s="155"/>
      <c r="K12" s="155">
        <f t="shared" si="1"/>
        <v>13</v>
      </c>
      <c r="L12" s="155"/>
      <c r="M12" s="93"/>
    </row>
    <row r="13" spans="2:14" s="44" customFormat="1" ht="22.5" customHeight="1">
      <c r="B13" s="54" t="s">
        <v>13</v>
      </c>
      <c r="C13" s="50">
        <v>7660</v>
      </c>
      <c r="D13" s="50">
        <f t="shared" si="4"/>
        <v>17313</v>
      </c>
      <c r="E13" s="50">
        <v>8644</v>
      </c>
      <c r="F13" s="50">
        <v>8669</v>
      </c>
      <c r="G13" s="76">
        <v>7648</v>
      </c>
      <c r="H13" s="76">
        <v>17289</v>
      </c>
      <c r="I13" s="155">
        <f t="shared" si="3"/>
        <v>12</v>
      </c>
      <c r="J13" s="155"/>
      <c r="K13" s="155">
        <f t="shared" si="1"/>
        <v>24</v>
      </c>
      <c r="L13" s="155"/>
      <c r="M13" s="93"/>
    </row>
    <row r="14" spans="2:14" s="44" customFormat="1" ht="22.5" customHeight="1">
      <c r="B14" s="54" t="s">
        <v>32</v>
      </c>
      <c r="C14" s="50">
        <v>654</v>
      </c>
      <c r="D14" s="50">
        <f t="shared" si="4"/>
        <v>1086</v>
      </c>
      <c r="E14" s="50">
        <v>586</v>
      </c>
      <c r="F14" s="50">
        <v>500</v>
      </c>
      <c r="G14" s="76">
        <v>652</v>
      </c>
      <c r="H14" s="76">
        <v>1086</v>
      </c>
      <c r="I14" s="155">
        <f t="shared" si="3"/>
        <v>2</v>
      </c>
      <c r="J14" s="155"/>
      <c r="K14" s="155">
        <f t="shared" si="1"/>
        <v>0</v>
      </c>
      <c r="L14" s="155"/>
      <c r="M14" s="93"/>
    </row>
    <row r="15" spans="2:14" s="44" customFormat="1" ht="22.5" customHeight="1">
      <c r="B15" s="54" t="s">
        <v>14</v>
      </c>
      <c r="C15" s="50">
        <v>1982</v>
      </c>
      <c r="D15" s="50">
        <f t="shared" si="4"/>
        <v>3506</v>
      </c>
      <c r="E15" s="50">
        <v>1851</v>
      </c>
      <c r="F15" s="50">
        <v>1655</v>
      </c>
      <c r="G15" s="76">
        <v>1980</v>
      </c>
      <c r="H15" s="76">
        <v>3507</v>
      </c>
      <c r="I15" s="155">
        <f t="shared" si="3"/>
        <v>2</v>
      </c>
      <c r="J15" s="155"/>
      <c r="K15" s="155">
        <f t="shared" si="1"/>
        <v>-1</v>
      </c>
      <c r="L15" s="155"/>
      <c r="M15" s="93"/>
    </row>
    <row r="16" spans="2:14" s="44" customFormat="1" ht="22.5" customHeight="1">
      <c r="B16" s="54" t="s">
        <v>34</v>
      </c>
      <c r="C16" s="50">
        <v>2001</v>
      </c>
      <c r="D16" s="50">
        <f t="shared" si="4"/>
        <v>3874</v>
      </c>
      <c r="E16" s="50">
        <v>1985</v>
      </c>
      <c r="F16" s="50">
        <v>1889</v>
      </c>
      <c r="G16" s="76">
        <v>2001</v>
      </c>
      <c r="H16" s="76">
        <v>3868</v>
      </c>
      <c r="I16" s="155">
        <f t="shared" si="3"/>
        <v>0</v>
      </c>
      <c r="J16" s="155"/>
      <c r="K16" s="155">
        <f t="shared" si="1"/>
        <v>6</v>
      </c>
      <c r="L16" s="155"/>
      <c r="M16" s="93"/>
    </row>
    <row r="17" spans="2:13" s="44" customFormat="1" ht="22.5" customHeight="1">
      <c r="B17" s="54" t="s">
        <v>15</v>
      </c>
      <c r="C17" s="50">
        <v>1470</v>
      </c>
      <c r="D17" s="50">
        <f t="shared" si="4"/>
        <v>2551</v>
      </c>
      <c r="E17" s="50">
        <v>1260</v>
      </c>
      <c r="F17" s="50">
        <v>1291</v>
      </c>
      <c r="G17" s="76">
        <v>1470</v>
      </c>
      <c r="H17" s="76">
        <v>2557</v>
      </c>
      <c r="I17" s="155">
        <f t="shared" si="3"/>
        <v>0</v>
      </c>
      <c r="J17" s="155"/>
      <c r="K17" s="155">
        <f t="shared" si="1"/>
        <v>-6</v>
      </c>
      <c r="L17" s="155"/>
      <c r="M17" s="93"/>
    </row>
    <row r="18" spans="2:13" s="44" customFormat="1" ht="22.5" customHeight="1">
      <c r="B18" s="54" t="s">
        <v>16</v>
      </c>
      <c r="C18" s="50">
        <v>609</v>
      </c>
      <c r="D18" s="50">
        <f t="shared" si="4"/>
        <v>959</v>
      </c>
      <c r="E18" s="50">
        <v>530</v>
      </c>
      <c r="F18" s="50">
        <v>429</v>
      </c>
      <c r="G18" s="76">
        <v>608</v>
      </c>
      <c r="H18" s="76">
        <v>958</v>
      </c>
      <c r="I18" s="155">
        <f t="shared" si="3"/>
        <v>1</v>
      </c>
      <c r="J18" s="155"/>
      <c r="K18" s="155">
        <f t="shared" si="1"/>
        <v>1</v>
      </c>
      <c r="L18" s="155"/>
      <c r="M18" s="93"/>
    </row>
    <row r="19" spans="2:13" s="44" customFormat="1" ht="22.5" customHeight="1">
      <c r="B19" s="54" t="s">
        <v>17</v>
      </c>
      <c r="C19" s="50">
        <v>4389</v>
      </c>
      <c r="D19" s="50">
        <f t="shared" si="4"/>
        <v>9711</v>
      </c>
      <c r="E19" s="50">
        <v>4722</v>
      </c>
      <c r="F19" s="50">
        <v>4989</v>
      </c>
      <c r="G19" s="76">
        <v>4406</v>
      </c>
      <c r="H19" s="76">
        <v>9736</v>
      </c>
      <c r="I19" s="155">
        <f t="shared" si="3"/>
        <v>-17</v>
      </c>
      <c r="J19" s="155"/>
      <c r="K19" s="155">
        <f t="shared" si="1"/>
        <v>-25</v>
      </c>
      <c r="L19" s="155"/>
      <c r="M19" s="93"/>
    </row>
    <row r="20" spans="2:13" s="44" customFormat="1" ht="22.5" customHeight="1">
      <c r="B20" s="54" t="s">
        <v>35</v>
      </c>
      <c r="C20" s="50">
        <v>2278</v>
      </c>
      <c r="D20" s="50">
        <f t="shared" si="4"/>
        <v>3588</v>
      </c>
      <c r="E20" s="50">
        <v>1846</v>
      </c>
      <c r="F20" s="50">
        <v>1742</v>
      </c>
      <c r="G20" s="76">
        <v>2278</v>
      </c>
      <c r="H20" s="76">
        <v>3584</v>
      </c>
      <c r="I20" s="155">
        <f t="shared" si="3"/>
        <v>0</v>
      </c>
      <c r="J20" s="155"/>
      <c r="K20" s="155">
        <f t="shared" si="1"/>
        <v>4</v>
      </c>
      <c r="L20" s="155"/>
      <c r="M20" s="93"/>
    </row>
    <row r="21" spans="2:13" s="44" customFormat="1" ht="22.5" customHeight="1">
      <c r="B21" s="54" t="s">
        <v>18</v>
      </c>
      <c r="C21" s="50">
        <v>1649</v>
      </c>
      <c r="D21" s="50">
        <f t="shared" si="4"/>
        <v>2836</v>
      </c>
      <c r="E21" s="50">
        <v>1370</v>
      </c>
      <c r="F21" s="50">
        <v>1466</v>
      </c>
      <c r="G21" s="76">
        <v>1652</v>
      </c>
      <c r="H21" s="76">
        <v>2868</v>
      </c>
      <c r="I21" s="155">
        <f t="shared" si="3"/>
        <v>-3</v>
      </c>
      <c r="J21" s="155"/>
      <c r="K21" s="155">
        <f t="shared" si="1"/>
        <v>-32</v>
      </c>
      <c r="L21" s="155"/>
      <c r="M21" s="93"/>
    </row>
    <row r="22" spans="2:13" s="44" customFormat="1" ht="22.5" customHeight="1">
      <c r="B22" s="54" t="s">
        <v>19</v>
      </c>
      <c r="C22" s="50">
        <v>1166</v>
      </c>
      <c r="D22" s="50">
        <f t="shared" si="4"/>
        <v>2242</v>
      </c>
      <c r="E22" s="50">
        <v>1093</v>
      </c>
      <c r="F22" s="50">
        <v>1149</v>
      </c>
      <c r="G22" s="76">
        <v>1161</v>
      </c>
      <c r="H22" s="76">
        <v>2248</v>
      </c>
      <c r="I22" s="155">
        <f t="shared" si="3"/>
        <v>5</v>
      </c>
      <c r="J22" s="155"/>
      <c r="K22" s="155">
        <f t="shared" si="1"/>
        <v>-6</v>
      </c>
      <c r="L22" s="155"/>
      <c r="M22" s="93"/>
    </row>
    <row r="23" spans="2:13" s="44" customFormat="1" ht="22.5" customHeight="1">
      <c r="B23" s="54" t="s">
        <v>20</v>
      </c>
      <c r="C23" s="50">
        <v>4199</v>
      </c>
      <c r="D23" s="50">
        <f t="shared" si="4"/>
        <v>8838</v>
      </c>
      <c r="E23" s="50">
        <v>4458</v>
      </c>
      <c r="F23" s="50">
        <v>4380</v>
      </c>
      <c r="G23" s="76">
        <v>4210</v>
      </c>
      <c r="H23" s="76">
        <v>8874</v>
      </c>
      <c r="I23" s="155">
        <f t="shared" si="3"/>
        <v>-11</v>
      </c>
      <c r="J23" s="155"/>
      <c r="K23" s="155">
        <f t="shared" si="1"/>
        <v>-36</v>
      </c>
      <c r="L23" s="155"/>
      <c r="M23" s="93"/>
    </row>
    <row r="24" spans="2:13" s="44" customFormat="1" ht="22.5" customHeight="1">
      <c r="B24" s="54" t="s">
        <v>21</v>
      </c>
      <c r="C24" s="50">
        <v>6155</v>
      </c>
      <c r="D24" s="50">
        <f t="shared" si="4"/>
        <v>11827</v>
      </c>
      <c r="E24" s="50">
        <v>5871</v>
      </c>
      <c r="F24" s="50">
        <v>5956</v>
      </c>
      <c r="G24" s="76">
        <v>6159</v>
      </c>
      <c r="H24" s="76">
        <v>11857</v>
      </c>
      <c r="I24" s="155">
        <f t="shared" si="3"/>
        <v>-4</v>
      </c>
      <c r="J24" s="155"/>
      <c r="K24" s="155">
        <f t="shared" si="1"/>
        <v>-30</v>
      </c>
      <c r="L24" s="155"/>
      <c r="M24" s="93"/>
    </row>
    <row r="25" spans="2:13" s="44" customFormat="1" ht="22.5" customHeight="1">
      <c r="B25" s="54" t="s">
        <v>22</v>
      </c>
      <c r="C25" s="50">
        <v>6355</v>
      </c>
      <c r="D25" s="50">
        <f t="shared" si="4"/>
        <v>14968</v>
      </c>
      <c r="E25" s="50">
        <v>7159</v>
      </c>
      <c r="F25" s="50">
        <v>7809</v>
      </c>
      <c r="G25" s="76">
        <v>6340</v>
      </c>
      <c r="H25" s="76">
        <v>14975</v>
      </c>
      <c r="I25" s="155">
        <f t="shared" si="3"/>
        <v>15</v>
      </c>
      <c r="J25" s="155"/>
      <c r="K25" s="155">
        <f t="shared" si="1"/>
        <v>-7</v>
      </c>
      <c r="L25" s="155"/>
      <c r="M25" s="93"/>
    </row>
    <row r="26" spans="2:13" s="44" customFormat="1" ht="22.5" customHeight="1">
      <c r="B26" s="54" t="s">
        <v>23</v>
      </c>
      <c r="C26" s="50">
        <v>9068</v>
      </c>
      <c r="D26" s="50">
        <f t="shared" si="4"/>
        <v>21208</v>
      </c>
      <c r="E26" s="50">
        <v>10074</v>
      </c>
      <c r="F26" s="50">
        <v>11134</v>
      </c>
      <c r="G26" s="76">
        <v>9046</v>
      </c>
      <c r="H26" s="76">
        <v>21184</v>
      </c>
      <c r="I26" s="155">
        <f t="shared" si="3"/>
        <v>22</v>
      </c>
      <c r="J26" s="155"/>
      <c r="K26" s="155">
        <f t="shared" si="1"/>
        <v>24</v>
      </c>
      <c r="L26" s="155"/>
      <c r="M26" s="93"/>
    </row>
    <row r="27" spans="2:13" s="44" customFormat="1" ht="22.5" customHeight="1">
      <c r="B27" s="54" t="s">
        <v>24</v>
      </c>
      <c r="C27" s="50">
        <v>2011</v>
      </c>
      <c r="D27" s="50">
        <f t="shared" si="4"/>
        <v>4560</v>
      </c>
      <c r="E27" s="50">
        <v>2289</v>
      </c>
      <c r="F27" s="50">
        <v>2271</v>
      </c>
      <c r="G27" s="76">
        <v>2007</v>
      </c>
      <c r="H27" s="76">
        <v>4582</v>
      </c>
      <c r="I27" s="155">
        <f t="shared" si="3"/>
        <v>4</v>
      </c>
      <c r="J27" s="155"/>
      <c r="K27" s="155">
        <f t="shared" si="1"/>
        <v>-22</v>
      </c>
      <c r="L27" s="155"/>
      <c r="M27" s="93"/>
    </row>
    <row r="28" spans="2:13" s="44" customFormat="1" ht="22.5" customHeight="1">
      <c r="B28" s="54" t="s">
        <v>25</v>
      </c>
      <c r="C28" s="50">
        <v>7396</v>
      </c>
      <c r="D28" s="50">
        <f t="shared" si="4"/>
        <v>11999</v>
      </c>
      <c r="E28" s="50">
        <v>6382</v>
      </c>
      <c r="F28" s="50">
        <v>5617</v>
      </c>
      <c r="G28" s="76">
        <v>7344</v>
      </c>
      <c r="H28" s="76">
        <v>11957</v>
      </c>
      <c r="I28" s="155">
        <f t="shared" si="3"/>
        <v>52</v>
      </c>
      <c r="J28" s="155"/>
      <c r="K28" s="155">
        <f t="shared" si="1"/>
        <v>42</v>
      </c>
      <c r="L28" s="155"/>
      <c r="M28" s="93"/>
    </row>
    <row r="29" spans="2:13" s="44" customFormat="1" ht="22.5" customHeight="1">
      <c r="B29" s="54" t="s">
        <v>26</v>
      </c>
      <c r="C29" s="50">
        <v>2650</v>
      </c>
      <c r="D29" s="50">
        <f t="shared" si="4"/>
        <v>4493</v>
      </c>
      <c r="E29" s="50">
        <v>2263</v>
      </c>
      <c r="F29" s="50">
        <v>2230</v>
      </c>
      <c r="G29" s="76">
        <v>2668</v>
      </c>
      <c r="H29" s="76">
        <v>4522</v>
      </c>
      <c r="I29" s="155">
        <f t="shared" si="3"/>
        <v>-18</v>
      </c>
      <c r="J29" s="155"/>
      <c r="K29" s="155">
        <f t="shared" si="1"/>
        <v>-29</v>
      </c>
      <c r="L29" s="155"/>
      <c r="M29" s="93"/>
    </row>
    <row r="30" spans="2:13" s="44" customFormat="1" ht="22.5" customHeight="1">
      <c r="B30" s="54" t="s">
        <v>27</v>
      </c>
      <c r="C30" s="50">
        <v>14895</v>
      </c>
      <c r="D30" s="50">
        <f t="shared" si="4"/>
        <v>35412</v>
      </c>
      <c r="E30" s="50">
        <v>17340</v>
      </c>
      <c r="F30" s="50">
        <v>18072</v>
      </c>
      <c r="G30" s="76">
        <v>14867</v>
      </c>
      <c r="H30" s="76">
        <v>35476</v>
      </c>
      <c r="I30" s="155">
        <f t="shared" si="3"/>
        <v>28</v>
      </c>
      <c r="J30" s="155"/>
      <c r="K30" s="155">
        <f t="shared" si="1"/>
        <v>-64</v>
      </c>
      <c r="L30" s="155"/>
      <c r="M30" s="93"/>
    </row>
    <row r="31" spans="2:13" s="44" customFormat="1" ht="22.5" customHeight="1">
      <c r="B31" s="54" t="s">
        <v>28</v>
      </c>
      <c r="C31" s="50">
        <v>19442</v>
      </c>
      <c r="D31" s="50">
        <f t="shared" si="4"/>
        <v>49431</v>
      </c>
      <c r="E31" s="50">
        <v>23783</v>
      </c>
      <c r="F31" s="50">
        <v>25648</v>
      </c>
      <c r="G31" s="76">
        <v>19420</v>
      </c>
      <c r="H31" s="76">
        <v>49413</v>
      </c>
      <c r="I31" s="162">
        <f t="shared" si="3"/>
        <v>22</v>
      </c>
      <c r="J31" s="162"/>
      <c r="K31" s="155">
        <f t="shared" si="1"/>
        <v>18</v>
      </c>
      <c r="L31" s="155"/>
      <c r="M31" s="93"/>
    </row>
    <row r="32" spans="2:13" s="44" customFormat="1" ht="22.5" customHeight="1">
      <c r="B32" s="54" t="s">
        <v>29</v>
      </c>
      <c r="C32" s="50">
        <v>8278</v>
      </c>
      <c r="D32" s="50">
        <f t="shared" si="4"/>
        <v>19089</v>
      </c>
      <c r="E32" s="50">
        <v>9369</v>
      </c>
      <c r="F32" s="50">
        <v>9720</v>
      </c>
      <c r="G32" s="76">
        <v>8204</v>
      </c>
      <c r="H32" s="76">
        <v>18981</v>
      </c>
      <c r="I32" s="155">
        <f t="shared" si="3"/>
        <v>74</v>
      </c>
      <c r="J32" s="155"/>
      <c r="K32" s="155">
        <f t="shared" si="1"/>
        <v>108</v>
      </c>
      <c r="L32" s="155"/>
      <c r="M32" s="93"/>
    </row>
    <row r="33" spans="2:13" s="44" customFormat="1" ht="22.5" customHeight="1">
      <c r="B33" s="54" t="s">
        <v>30</v>
      </c>
      <c r="C33" s="50">
        <v>8968</v>
      </c>
      <c r="D33" s="50">
        <f t="shared" si="4"/>
        <v>21857</v>
      </c>
      <c r="E33" s="50">
        <v>10986</v>
      </c>
      <c r="F33" s="50">
        <v>10871</v>
      </c>
      <c r="G33" s="76">
        <v>8869</v>
      </c>
      <c r="H33" s="76">
        <v>21669</v>
      </c>
      <c r="I33" s="155">
        <f t="shared" si="3"/>
        <v>99</v>
      </c>
      <c r="J33" s="155"/>
      <c r="K33" s="155">
        <f t="shared" si="1"/>
        <v>188</v>
      </c>
      <c r="L33" s="155"/>
      <c r="M33" s="93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9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97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  <c r="M37" s="97"/>
    </row>
    <row r="38" spans="2:13" s="3" customFormat="1" ht="30" customHeight="1">
      <c r="B38" s="15" t="str">
        <f>"◎ 관외전입 : "&amp;E38+G38</f>
        <v>◎ 관외전입 : 1766</v>
      </c>
      <c r="C38" s="16"/>
      <c r="D38" s="17" t="s">
        <v>36</v>
      </c>
      <c r="E38" s="17">
        <v>459</v>
      </c>
      <c r="F38" s="18" t="s">
        <v>37</v>
      </c>
      <c r="G38" s="17">
        <v>1307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229</v>
      </c>
      <c r="M38" s="98"/>
    </row>
    <row r="39" spans="2:13" s="3" customFormat="1" ht="30" customHeight="1">
      <c r="B39" s="23" t="str">
        <f>"◎ 관외전출 : "&amp;E39+G39</f>
        <v>◎ 관외전출 : 1537</v>
      </c>
      <c r="C39" s="24"/>
      <c r="D39" s="25" t="s">
        <v>36</v>
      </c>
      <c r="E39" s="25">
        <v>407</v>
      </c>
      <c r="F39" s="26" t="s">
        <v>37</v>
      </c>
      <c r="G39" s="25">
        <v>1130</v>
      </c>
      <c r="H39" s="27"/>
      <c r="I39" s="28"/>
      <c r="J39" s="28"/>
      <c r="K39" s="29"/>
      <c r="L39" s="178"/>
      <c r="M39" s="98"/>
    </row>
    <row r="40" spans="2:13" s="3" customFormat="1" ht="30" customHeight="1">
      <c r="B40" s="30" t="str">
        <f>"◎ 출생,등록,국외,기타(복귀) : "&amp;E40+G40+I40+K40</f>
        <v>◎ 출생,등록,국외,기타(복귀) : 159</v>
      </c>
      <c r="C40" s="31"/>
      <c r="D40" s="32" t="s">
        <v>41</v>
      </c>
      <c r="E40" s="32">
        <v>142</v>
      </c>
      <c r="F40" s="33" t="s">
        <v>45</v>
      </c>
      <c r="G40" s="32">
        <v>17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8</v>
      </c>
      <c r="M40" s="98"/>
    </row>
    <row r="41" spans="2:13" s="3" customFormat="1" ht="30" customHeight="1" thickBot="1">
      <c r="B41" s="37" t="str">
        <f>"◎ 사망,말소,국외,기타 : "&amp;E41+G41+I41+K41</f>
        <v>◎ 사망,말소,국외,기타 : 167</v>
      </c>
      <c r="C41" s="38"/>
      <c r="D41" s="39" t="s">
        <v>42</v>
      </c>
      <c r="E41" s="39">
        <v>162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98"/>
    </row>
    <row r="42" spans="2:13" s="3" customFormat="1" ht="27" customHeight="1">
      <c r="B42" s="56" t="str">
        <f>"   ○ 65세이상 :      "&amp;"                "&amp;E42+G42</f>
        <v xml:space="preserve">   ○ 65세이상 :                      50567</v>
      </c>
      <c r="C42" s="89">
        <f>E42+G42</f>
        <v>50567</v>
      </c>
      <c r="D42" s="57" t="s">
        <v>52</v>
      </c>
      <c r="E42" s="58">
        <v>21578</v>
      </c>
      <c r="F42" s="57" t="s">
        <v>44</v>
      </c>
      <c r="G42" s="58">
        <v>28989</v>
      </c>
      <c r="H42" s="59"/>
      <c r="I42" s="10"/>
      <c r="J42" s="169" t="s">
        <v>225</v>
      </c>
      <c r="K42" s="169"/>
      <c r="L42" s="170"/>
      <c r="M42" s="98"/>
    </row>
    <row r="43" spans="2:13" s="3" customFormat="1" ht="21" customHeight="1">
      <c r="B43" s="55" t="s">
        <v>56</v>
      </c>
      <c r="C43" s="91">
        <v>1885</v>
      </c>
      <c r="G43" s="8"/>
      <c r="J43" s="186" t="s">
        <v>223</v>
      </c>
      <c r="K43" s="186"/>
      <c r="L43" s="187"/>
      <c r="M43" s="98"/>
    </row>
    <row r="44" spans="2:13" s="3" customFormat="1" ht="21" customHeight="1" thickBot="1">
      <c r="B44" s="60" t="s">
        <v>57</v>
      </c>
      <c r="C44" s="92">
        <v>356</v>
      </c>
      <c r="D44" s="61"/>
      <c r="E44" s="61"/>
      <c r="F44" s="61"/>
      <c r="G44" s="62"/>
      <c r="H44" s="61"/>
      <c r="I44" s="61"/>
      <c r="J44" s="181" t="s">
        <v>224</v>
      </c>
      <c r="K44" s="181"/>
      <c r="L44" s="182"/>
      <c r="M44" s="98"/>
    </row>
    <row r="45" spans="2:13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34" priority="1" operator="lessThan">
      <formula>0</formula>
    </cfRule>
    <cfRule type="cellIs" dxfId="133" priority="4" operator="greaterThan">
      <formula>0</formula>
    </cfRule>
  </conditionalFormatting>
  <conditionalFormatting sqref="K6:L33">
    <cfRule type="cellIs" dxfId="132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L45"/>
  <sheetViews>
    <sheetView view="pageBreakPreview" zoomScale="70" zoomScaleNormal="70" zoomScaleSheetLayoutView="70" workbookViewId="0">
      <selection activeCell="D14" sqref="D14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218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126364</v>
      </c>
      <c r="D6" s="45">
        <f t="shared" ref="D6:F6" si="0">SUM(D7:D8)</f>
        <v>286345</v>
      </c>
      <c r="E6" s="45">
        <f t="shared" si="0"/>
        <v>141463</v>
      </c>
      <c r="F6" s="45">
        <f t="shared" si="0"/>
        <v>144882</v>
      </c>
      <c r="G6" s="72">
        <f>G8</f>
        <v>125978</v>
      </c>
      <c r="H6" s="72">
        <f>H7+H8</f>
        <v>286136</v>
      </c>
      <c r="I6" s="152">
        <f>C6-G6</f>
        <v>386</v>
      </c>
      <c r="J6" s="152"/>
      <c r="K6" s="152">
        <f t="shared" ref="K6:K33" si="1">D6-H6</f>
        <v>209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3801</v>
      </c>
      <c r="E7" s="79">
        <v>2035</v>
      </c>
      <c r="F7" s="79">
        <v>1766</v>
      </c>
      <c r="G7" s="73" t="s">
        <v>55</v>
      </c>
      <c r="H7" s="74">
        <v>3816</v>
      </c>
      <c r="I7" s="153" t="s">
        <v>54</v>
      </c>
      <c r="J7" s="154"/>
      <c r="K7" s="154">
        <f t="shared" si="1"/>
        <v>-15</v>
      </c>
      <c r="L7" s="154"/>
    </row>
    <row r="8" spans="2:12" s="44" customFormat="1" ht="22.5" customHeight="1">
      <c r="B8" s="53" t="s">
        <v>9</v>
      </c>
      <c r="C8" s="48">
        <f>SUM(C9:C33)</f>
        <v>126364</v>
      </c>
      <c r="D8" s="49">
        <f t="shared" ref="D8:F8" si="2">SUM(D9:D33)</f>
        <v>282544</v>
      </c>
      <c r="E8" s="49">
        <f>SUM(E9:E33)</f>
        <v>139428</v>
      </c>
      <c r="F8" s="49">
        <f t="shared" si="2"/>
        <v>143116</v>
      </c>
      <c r="G8" s="75">
        <f>SUM(G9:G33)</f>
        <v>125978</v>
      </c>
      <c r="H8" s="75">
        <f>SUM(H9:H33)</f>
        <v>282320</v>
      </c>
      <c r="I8" s="179">
        <f t="shared" ref="I8:I33" si="3">C8-G8</f>
        <v>386</v>
      </c>
      <c r="J8" s="179"/>
      <c r="K8" s="180">
        <f t="shared" si="1"/>
        <v>224</v>
      </c>
      <c r="L8" s="180"/>
    </row>
    <row r="9" spans="2:12" s="44" customFormat="1" ht="22.5" customHeight="1">
      <c r="B9" s="54" t="s">
        <v>10</v>
      </c>
      <c r="C9" s="50">
        <v>3641</v>
      </c>
      <c r="D9" s="50">
        <f>E9+F9</f>
        <v>7680</v>
      </c>
      <c r="E9" s="50">
        <v>3833</v>
      </c>
      <c r="F9" s="50">
        <v>3847</v>
      </c>
      <c r="G9" s="76">
        <v>3645</v>
      </c>
      <c r="H9" s="76">
        <v>7717</v>
      </c>
      <c r="I9" s="155">
        <f t="shared" si="3"/>
        <v>-4</v>
      </c>
      <c r="J9" s="155"/>
      <c r="K9" s="155">
        <f t="shared" si="1"/>
        <v>-37</v>
      </c>
      <c r="L9" s="155"/>
    </row>
    <row r="10" spans="2:12" s="44" customFormat="1" ht="22.5" customHeight="1">
      <c r="B10" s="54" t="s">
        <v>33</v>
      </c>
      <c r="C10" s="50">
        <v>7791</v>
      </c>
      <c r="D10" s="50">
        <f t="shared" ref="D10:D33" si="4">E10+F10</f>
        <v>19638</v>
      </c>
      <c r="E10" s="50">
        <v>9731</v>
      </c>
      <c r="F10" s="50">
        <v>9907</v>
      </c>
      <c r="G10" s="76">
        <v>7764</v>
      </c>
      <c r="H10" s="76">
        <v>19584</v>
      </c>
      <c r="I10" s="155">
        <f t="shared" si="3"/>
        <v>27</v>
      </c>
      <c r="J10" s="155"/>
      <c r="K10" s="155">
        <f t="shared" si="1"/>
        <v>54</v>
      </c>
      <c r="L10" s="155"/>
    </row>
    <row r="11" spans="2:12" s="44" customFormat="1" ht="22.5" customHeight="1">
      <c r="B11" s="54" t="s">
        <v>11</v>
      </c>
      <c r="C11" s="50">
        <v>781</v>
      </c>
      <c r="D11" s="50">
        <f t="shared" si="4"/>
        <v>1473</v>
      </c>
      <c r="E11" s="50">
        <v>802</v>
      </c>
      <c r="F11" s="50">
        <v>671</v>
      </c>
      <c r="G11" s="76">
        <v>782</v>
      </c>
      <c r="H11" s="76">
        <v>1476</v>
      </c>
      <c r="I11" s="155">
        <f t="shared" si="3"/>
        <v>-1</v>
      </c>
      <c r="J11" s="155"/>
      <c r="K11" s="155">
        <f t="shared" si="1"/>
        <v>-3</v>
      </c>
      <c r="L11" s="155"/>
    </row>
    <row r="12" spans="2:12" s="44" customFormat="1" ht="22.5" customHeight="1">
      <c r="B12" s="54" t="s">
        <v>12</v>
      </c>
      <c r="C12" s="50">
        <v>1161</v>
      </c>
      <c r="D12" s="50">
        <f t="shared" si="4"/>
        <v>2562</v>
      </c>
      <c r="E12" s="50">
        <v>1321</v>
      </c>
      <c r="F12" s="50">
        <v>1241</v>
      </c>
      <c r="G12" s="76">
        <v>1160</v>
      </c>
      <c r="H12" s="76">
        <v>2569</v>
      </c>
      <c r="I12" s="155">
        <f t="shared" si="3"/>
        <v>1</v>
      </c>
      <c r="J12" s="155"/>
      <c r="K12" s="155">
        <f t="shared" si="1"/>
        <v>-7</v>
      </c>
      <c r="L12" s="155"/>
    </row>
    <row r="13" spans="2:12" s="44" customFormat="1" ht="22.5" customHeight="1">
      <c r="B13" s="54" t="s">
        <v>13</v>
      </c>
      <c r="C13" s="50">
        <v>7648</v>
      </c>
      <c r="D13" s="50">
        <f t="shared" si="4"/>
        <v>17289</v>
      </c>
      <c r="E13" s="50">
        <v>8639</v>
      </c>
      <c r="F13" s="50">
        <v>8650</v>
      </c>
      <c r="G13" s="76">
        <v>7647</v>
      </c>
      <c r="H13" s="76">
        <v>17325</v>
      </c>
      <c r="I13" s="155">
        <f t="shared" si="3"/>
        <v>1</v>
      </c>
      <c r="J13" s="155"/>
      <c r="K13" s="155">
        <f t="shared" si="1"/>
        <v>-36</v>
      </c>
      <c r="L13" s="155"/>
    </row>
    <row r="14" spans="2:12" s="44" customFormat="1" ht="22.5" customHeight="1">
      <c r="B14" s="54" t="s">
        <v>32</v>
      </c>
      <c r="C14" s="50">
        <v>652</v>
      </c>
      <c r="D14" s="50">
        <f t="shared" si="4"/>
        <v>1086</v>
      </c>
      <c r="E14" s="50">
        <v>586</v>
      </c>
      <c r="F14" s="50">
        <v>500</v>
      </c>
      <c r="G14" s="76">
        <v>659</v>
      </c>
      <c r="H14" s="76">
        <v>1093</v>
      </c>
      <c r="I14" s="155">
        <f t="shared" si="3"/>
        <v>-7</v>
      </c>
      <c r="J14" s="155"/>
      <c r="K14" s="155">
        <f t="shared" si="1"/>
        <v>-7</v>
      </c>
      <c r="L14" s="155"/>
    </row>
    <row r="15" spans="2:12" s="44" customFormat="1" ht="22.5" customHeight="1">
      <c r="B15" s="54" t="s">
        <v>14</v>
      </c>
      <c r="C15" s="50">
        <v>1980</v>
      </c>
      <c r="D15" s="50">
        <f t="shared" si="4"/>
        <v>3507</v>
      </c>
      <c r="E15" s="50">
        <v>1853</v>
      </c>
      <c r="F15" s="50">
        <v>1654</v>
      </c>
      <c r="G15" s="76">
        <v>1984</v>
      </c>
      <c r="H15" s="76">
        <v>3536</v>
      </c>
      <c r="I15" s="155">
        <f t="shared" si="3"/>
        <v>-4</v>
      </c>
      <c r="J15" s="155"/>
      <c r="K15" s="155">
        <f t="shared" si="1"/>
        <v>-29</v>
      </c>
      <c r="L15" s="155"/>
    </row>
    <row r="16" spans="2:12" s="44" customFormat="1" ht="22.5" customHeight="1">
      <c r="B16" s="54" t="s">
        <v>34</v>
      </c>
      <c r="C16" s="50">
        <v>2001</v>
      </c>
      <c r="D16" s="50">
        <f t="shared" si="4"/>
        <v>3868</v>
      </c>
      <c r="E16" s="50">
        <v>1989</v>
      </c>
      <c r="F16" s="50">
        <v>1879</v>
      </c>
      <c r="G16" s="76">
        <v>2003</v>
      </c>
      <c r="H16" s="76">
        <v>3863</v>
      </c>
      <c r="I16" s="155">
        <f t="shared" si="3"/>
        <v>-2</v>
      </c>
      <c r="J16" s="155"/>
      <c r="K16" s="155">
        <f t="shared" si="1"/>
        <v>5</v>
      </c>
      <c r="L16" s="155"/>
    </row>
    <row r="17" spans="2:12" s="44" customFormat="1" ht="22.5" customHeight="1">
      <c r="B17" s="54" t="s">
        <v>15</v>
      </c>
      <c r="C17" s="50">
        <v>1470</v>
      </c>
      <c r="D17" s="50">
        <f t="shared" si="4"/>
        <v>2557</v>
      </c>
      <c r="E17" s="50">
        <v>1258</v>
      </c>
      <c r="F17" s="50">
        <v>1299</v>
      </c>
      <c r="G17" s="76">
        <v>1475</v>
      </c>
      <c r="H17" s="76">
        <v>2581</v>
      </c>
      <c r="I17" s="155">
        <f t="shared" si="3"/>
        <v>-5</v>
      </c>
      <c r="J17" s="155"/>
      <c r="K17" s="155">
        <f t="shared" si="1"/>
        <v>-24</v>
      </c>
      <c r="L17" s="155"/>
    </row>
    <row r="18" spans="2:12" s="44" customFormat="1" ht="22.5" customHeight="1">
      <c r="B18" s="54" t="s">
        <v>16</v>
      </c>
      <c r="C18" s="50">
        <v>608</v>
      </c>
      <c r="D18" s="50">
        <f t="shared" si="4"/>
        <v>958</v>
      </c>
      <c r="E18" s="50">
        <v>529</v>
      </c>
      <c r="F18" s="50">
        <v>429</v>
      </c>
      <c r="G18" s="76">
        <v>610</v>
      </c>
      <c r="H18" s="76">
        <v>957</v>
      </c>
      <c r="I18" s="155">
        <f t="shared" si="3"/>
        <v>-2</v>
      </c>
      <c r="J18" s="155"/>
      <c r="K18" s="155">
        <f t="shared" si="1"/>
        <v>1</v>
      </c>
      <c r="L18" s="155"/>
    </row>
    <row r="19" spans="2:12" s="44" customFormat="1" ht="22.5" customHeight="1">
      <c r="B19" s="54" t="s">
        <v>17</v>
      </c>
      <c r="C19" s="50">
        <v>4406</v>
      </c>
      <c r="D19" s="50">
        <f t="shared" si="4"/>
        <v>9736</v>
      </c>
      <c r="E19" s="50">
        <v>4738</v>
      </c>
      <c r="F19" s="50">
        <v>4998</v>
      </c>
      <c r="G19" s="76">
        <v>4444</v>
      </c>
      <c r="H19" s="76">
        <v>9839</v>
      </c>
      <c r="I19" s="155">
        <f t="shared" si="3"/>
        <v>-38</v>
      </c>
      <c r="J19" s="155"/>
      <c r="K19" s="155">
        <f t="shared" si="1"/>
        <v>-103</v>
      </c>
      <c r="L19" s="155"/>
    </row>
    <row r="20" spans="2:12" s="44" customFormat="1" ht="22.5" customHeight="1">
      <c r="B20" s="54" t="s">
        <v>35</v>
      </c>
      <c r="C20" s="50">
        <v>2278</v>
      </c>
      <c r="D20" s="50">
        <f t="shared" si="4"/>
        <v>3584</v>
      </c>
      <c r="E20" s="50">
        <v>1831</v>
      </c>
      <c r="F20" s="50">
        <v>1753</v>
      </c>
      <c r="G20" s="76">
        <v>2251</v>
      </c>
      <c r="H20" s="76">
        <v>3578</v>
      </c>
      <c r="I20" s="155">
        <f t="shared" si="3"/>
        <v>27</v>
      </c>
      <c r="J20" s="155"/>
      <c r="K20" s="155">
        <f t="shared" si="1"/>
        <v>6</v>
      </c>
      <c r="L20" s="155"/>
    </row>
    <row r="21" spans="2:12" s="44" customFormat="1" ht="22.5" customHeight="1">
      <c r="B21" s="54" t="s">
        <v>18</v>
      </c>
      <c r="C21" s="50">
        <v>1652</v>
      </c>
      <c r="D21" s="50">
        <f t="shared" si="4"/>
        <v>2868</v>
      </c>
      <c r="E21" s="50">
        <v>1390</v>
      </c>
      <c r="F21" s="50">
        <v>1478</v>
      </c>
      <c r="G21" s="76">
        <v>1643</v>
      </c>
      <c r="H21" s="76">
        <v>2877</v>
      </c>
      <c r="I21" s="155">
        <f t="shared" si="3"/>
        <v>9</v>
      </c>
      <c r="J21" s="155"/>
      <c r="K21" s="155">
        <f t="shared" si="1"/>
        <v>-9</v>
      </c>
      <c r="L21" s="155"/>
    </row>
    <row r="22" spans="2:12" s="44" customFormat="1" ht="22.5" customHeight="1">
      <c r="B22" s="54" t="s">
        <v>19</v>
      </c>
      <c r="C22" s="50">
        <v>1161</v>
      </c>
      <c r="D22" s="50">
        <f t="shared" si="4"/>
        <v>2248</v>
      </c>
      <c r="E22" s="50">
        <v>1091</v>
      </c>
      <c r="F22" s="50">
        <v>1157</v>
      </c>
      <c r="G22" s="76">
        <v>1160</v>
      </c>
      <c r="H22" s="76">
        <v>2270</v>
      </c>
      <c r="I22" s="155">
        <f t="shared" si="3"/>
        <v>1</v>
      </c>
      <c r="J22" s="155"/>
      <c r="K22" s="155">
        <f t="shared" si="1"/>
        <v>-22</v>
      </c>
      <c r="L22" s="155"/>
    </row>
    <row r="23" spans="2:12" s="44" customFormat="1" ht="22.5" customHeight="1">
      <c r="B23" s="54" t="s">
        <v>20</v>
      </c>
      <c r="C23" s="50">
        <v>4210</v>
      </c>
      <c r="D23" s="50">
        <f t="shared" si="4"/>
        <v>8874</v>
      </c>
      <c r="E23" s="50">
        <v>4479</v>
      </c>
      <c r="F23" s="50">
        <v>4395</v>
      </c>
      <c r="G23" s="76">
        <v>4197</v>
      </c>
      <c r="H23" s="76">
        <v>8877</v>
      </c>
      <c r="I23" s="155">
        <f t="shared" si="3"/>
        <v>13</v>
      </c>
      <c r="J23" s="155"/>
      <c r="K23" s="155">
        <f t="shared" si="1"/>
        <v>-3</v>
      </c>
      <c r="L23" s="155"/>
    </row>
    <row r="24" spans="2:12" s="44" customFormat="1" ht="22.5" customHeight="1">
      <c r="B24" s="54" t="s">
        <v>21</v>
      </c>
      <c r="C24" s="50">
        <v>6159</v>
      </c>
      <c r="D24" s="50">
        <f t="shared" si="4"/>
        <v>11857</v>
      </c>
      <c r="E24" s="50">
        <v>5880</v>
      </c>
      <c r="F24" s="50">
        <v>5977</v>
      </c>
      <c r="G24" s="76">
        <v>6144</v>
      </c>
      <c r="H24" s="76">
        <v>11898</v>
      </c>
      <c r="I24" s="155">
        <f t="shared" si="3"/>
        <v>15</v>
      </c>
      <c r="J24" s="155"/>
      <c r="K24" s="155">
        <f t="shared" si="1"/>
        <v>-41</v>
      </c>
      <c r="L24" s="155"/>
    </row>
    <row r="25" spans="2:12" s="44" customFormat="1" ht="22.5" customHeight="1">
      <c r="B25" s="54" t="s">
        <v>22</v>
      </c>
      <c r="C25" s="50">
        <v>6340</v>
      </c>
      <c r="D25" s="50">
        <f t="shared" si="4"/>
        <v>14975</v>
      </c>
      <c r="E25" s="50">
        <v>7150</v>
      </c>
      <c r="F25" s="50">
        <v>7825</v>
      </c>
      <c r="G25" s="76">
        <v>6342</v>
      </c>
      <c r="H25" s="76">
        <v>14997</v>
      </c>
      <c r="I25" s="155">
        <f t="shared" si="3"/>
        <v>-2</v>
      </c>
      <c r="J25" s="155"/>
      <c r="K25" s="155">
        <f t="shared" si="1"/>
        <v>-22</v>
      </c>
      <c r="L25" s="155"/>
    </row>
    <row r="26" spans="2:12" s="44" customFormat="1" ht="22.5" customHeight="1">
      <c r="B26" s="54" t="s">
        <v>23</v>
      </c>
      <c r="C26" s="50">
        <v>9046</v>
      </c>
      <c r="D26" s="50">
        <f t="shared" si="4"/>
        <v>21184</v>
      </c>
      <c r="E26" s="50">
        <v>10062</v>
      </c>
      <c r="F26" s="50">
        <v>11122</v>
      </c>
      <c r="G26" s="76">
        <v>9044</v>
      </c>
      <c r="H26" s="76">
        <v>21218</v>
      </c>
      <c r="I26" s="155">
        <f t="shared" si="3"/>
        <v>2</v>
      </c>
      <c r="J26" s="155"/>
      <c r="K26" s="155">
        <f t="shared" si="1"/>
        <v>-34</v>
      </c>
      <c r="L26" s="155"/>
    </row>
    <row r="27" spans="2:12" s="44" customFormat="1" ht="22.5" customHeight="1">
      <c r="B27" s="54" t="s">
        <v>24</v>
      </c>
      <c r="C27" s="50">
        <v>2007</v>
      </c>
      <c r="D27" s="50">
        <f t="shared" si="4"/>
        <v>4582</v>
      </c>
      <c r="E27" s="50">
        <v>2299</v>
      </c>
      <c r="F27" s="50">
        <v>2283</v>
      </c>
      <c r="G27" s="76">
        <v>2003</v>
      </c>
      <c r="H27" s="76">
        <v>4583</v>
      </c>
      <c r="I27" s="155">
        <f t="shared" si="3"/>
        <v>4</v>
      </c>
      <c r="J27" s="155"/>
      <c r="K27" s="155">
        <f t="shared" si="1"/>
        <v>-1</v>
      </c>
      <c r="L27" s="155"/>
    </row>
    <row r="28" spans="2:12" s="44" customFormat="1" ht="22.5" customHeight="1">
      <c r="B28" s="54" t="s">
        <v>25</v>
      </c>
      <c r="C28" s="50">
        <v>7344</v>
      </c>
      <c r="D28" s="50">
        <f t="shared" si="4"/>
        <v>11957</v>
      </c>
      <c r="E28" s="50">
        <v>6348</v>
      </c>
      <c r="F28" s="50">
        <v>5609</v>
      </c>
      <c r="G28" s="76">
        <v>7320</v>
      </c>
      <c r="H28" s="76">
        <v>11996</v>
      </c>
      <c r="I28" s="155">
        <f t="shared" si="3"/>
        <v>24</v>
      </c>
      <c r="J28" s="155"/>
      <c r="K28" s="155">
        <f t="shared" si="1"/>
        <v>-39</v>
      </c>
      <c r="L28" s="155"/>
    </row>
    <row r="29" spans="2:12" s="44" customFormat="1" ht="22.5" customHeight="1">
      <c r="B29" s="54" t="s">
        <v>26</v>
      </c>
      <c r="C29" s="50">
        <v>2668</v>
      </c>
      <c r="D29" s="50">
        <f t="shared" si="4"/>
        <v>4522</v>
      </c>
      <c r="E29" s="50">
        <v>2279</v>
      </c>
      <c r="F29" s="50">
        <v>2243</v>
      </c>
      <c r="G29" s="76">
        <v>2670</v>
      </c>
      <c r="H29" s="76">
        <v>4507</v>
      </c>
      <c r="I29" s="155">
        <f t="shared" si="3"/>
        <v>-2</v>
      </c>
      <c r="J29" s="155"/>
      <c r="K29" s="155">
        <f t="shared" si="1"/>
        <v>15</v>
      </c>
      <c r="L29" s="155"/>
    </row>
    <row r="30" spans="2:12" s="44" customFormat="1" ht="22.5" customHeight="1">
      <c r="B30" s="54" t="s">
        <v>27</v>
      </c>
      <c r="C30" s="50">
        <v>14867</v>
      </c>
      <c r="D30" s="50">
        <f t="shared" si="4"/>
        <v>35476</v>
      </c>
      <c r="E30" s="50">
        <v>17379</v>
      </c>
      <c r="F30" s="50">
        <v>18097</v>
      </c>
      <c r="G30" s="76">
        <v>14845</v>
      </c>
      <c r="H30" s="76">
        <v>35547</v>
      </c>
      <c r="I30" s="155">
        <f t="shared" si="3"/>
        <v>22</v>
      </c>
      <c r="J30" s="155"/>
      <c r="K30" s="155">
        <f t="shared" si="1"/>
        <v>-71</v>
      </c>
      <c r="L30" s="155"/>
    </row>
    <row r="31" spans="2:12" s="44" customFormat="1" ht="22.5" customHeight="1">
      <c r="B31" s="54" t="s">
        <v>28</v>
      </c>
      <c r="C31" s="50">
        <v>19420</v>
      </c>
      <c r="D31" s="50">
        <f t="shared" si="4"/>
        <v>49413</v>
      </c>
      <c r="E31" s="50">
        <v>23776</v>
      </c>
      <c r="F31" s="50">
        <v>25637</v>
      </c>
      <c r="G31" s="76">
        <v>19412</v>
      </c>
      <c r="H31" s="76">
        <v>49484</v>
      </c>
      <c r="I31" s="162">
        <f t="shared" si="3"/>
        <v>8</v>
      </c>
      <c r="J31" s="162"/>
      <c r="K31" s="155">
        <f t="shared" si="1"/>
        <v>-71</v>
      </c>
      <c r="L31" s="155"/>
    </row>
    <row r="32" spans="2:12" s="44" customFormat="1" ht="22.5" customHeight="1">
      <c r="B32" s="54" t="s">
        <v>29</v>
      </c>
      <c r="C32" s="50">
        <v>8204</v>
      </c>
      <c r="D32" s="50">
        <f t="shared" si="4"/>
        <v>18981</v>
      </c>
      <c r="E32" s="50">
        <v>9305</v>
      </c>
      <c r="F32" s="50">
        <v>9676</v>
      </c>
      <c r="G32" s="76">
        <v>8106</v>
      </c>
      <c r="H32" s="76">
        <v>18712</v>
      </c>
      <c r="I32" s="155">
        <f t="shared" si="3"/>
        <v>98</v>
      </c>
      <c r="J32" s="155"/>
      <c r="K32" s="155">
        <f t="shared" si="1"/>
        <v>269</v>
      </c>
      <c r="L32" s="155"/>
    </row>
    <row r="33" spans="2:12" s="44" customFormat="1" ht="22.5" customHeight="1">
      <c r="B33" s="54" t="s">
        <v>30</v>
      </c>
      <c r="C33" s="50">
        <v>8869</v>
      </c>
      <c r="D33" s="50">
        <f t="shared" si="4"/>
        <v>21669</v>
      </c>
      <c r="E33" s="50">
        <v>10880</v>
      </c>
      <c r="F33" s="50">
        <v>10789</v>
      </c>
      <c r="G33" s="76">
        <v>8668</v>
      </c>
      <c r="H33" s="76">
        <v>21236</v>
      </c>
      <c r="I33" s="155">
        <f t="shared" si="3"/>
        <v>201</v>
      </c>
      <c r="J33" s="155"/>
      <c r="K33" s="155">
        <f t="shared" si="1"/>
        <v>433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1503</v>
      </c>
      <c r="C38" s="16"/>
      <c r="D38" s="17" t="s">
        <v>36</v>
      </c>
      <c r="E38" s="17">
        <v>491</v>
      </c>
      <c r="F38" s="18" t="s">
        <v>37</v>
      </c>
      <c r="G38" s="17">
        <v>1012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267</v>
      </c>
    </row>
    <row r="39" spans="2:12" s="3" customFormat="1" ht="30" customHeight="1">
      <c r="B39" s="23" t="str">
        <f>"◎ 관외전출 : "&amp;E39+G39</f>
        <v>◎ 관외전출 : 1236</v>
      </c>
      <c r="C39" s="24"/>
      <c r="D39" s="25" t="s">
        <v>36</v>
      </c>
      <c r="E39" s="25">
        <v>334</v>
      </c>
      <c r="F39" s="26" t="s">
        <v>37</v>
      </c>
      <c r="G39" s="25">
        <v>902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124</v>
      </c>
      <c r="C40" s="31"/>
      <c r="D40" s="32" t="s">
        <v>41</v>
      </c>
      <c r="E40" s="32">
        <v>109</v>
      </c>
      <c r="F40" s="33" t="s">
        <v>45</v>
      </c>
      <c r="G40" s="32">
        <v>12</v>
      </c>
      <c r="H40" s="34" t="s">
        <v>38</v>
      </c>
      <c r="I40" s="34">
        <v>3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43</v>
      </c>
    </row>
    <row r="41" spans="2:12" s="3" customFormat="1" ht="30" customHeight="1" thickBot="1">
      <c r="B41" s="37" t="str">
        <f>"◎ 사망,말소,국외,기타 : "&amp;E41+G41+I41+K41</f>
        <v>◎ 사망,말소,국외,기타 : 167</v>
      </c>
      <c r="C41" s="38"/>
      <c r="D41" s="39" t="s">
        <v>42</v>
      </c>
      <c r="E41" s="39">
        <v>154</v>
      </c>
      <c r="F41" s="40" t="s">
        <v>43</v>
      </c>
      <c r="G41" s="39">
        <v>10</v>
      </c>
      <c r="H41" s="41" t="s">
        <v>38</v>
      </c>
      <c r="I41" s="41">
        <v>0</v>
      </c>
      <c r="J41" s="42" t="s">
        <v>39</v>
      </c>
      <c r="K41" s="43">
        <v>3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50312</v>
      </c>
      <c r="C42" s="89">
        <f>E42+G42</f>
        <v>50312</v>
      </c>
      <c r="D42" s="57" t="s">
        <v>52</v>
      </c>
      <c r="E42" s="58">
        <v>21454</v>
      </c>
      <c r="F42" s="57" t="s">
        <v>44</v>
      </c>
      <c r="G42" s="58">
        <v>28858</v>
      </c>
      <c r="H42" s="59"/>
      <c r="I42" s="10"/>
      <c r="J42" s="169" t="s">
        <v>221</v>
      </c>
      <c r="K42" s="169"/>
      <c r="L42" s="170"/>
    </row>
    <row r="43" spans="2:12" s="3" customFormat="1" ht="21" customHeight="1">
      <c r="B43" s="55" t="s">
        <v>56</v>
      </c>
      <c r="C43" s="91">
        <v>1885</v>
      </c>
      <c r="G43" s="8"/>
      <c r="J43" s="171" t="s">
        <v>219</v>
      </c>
      <c r="K43" s="171"/>
      <c r="L43" s="172"/>
    </row>
    <row r="44" spans="2:12" s="3" customFormat="1" ht="21" customHeight="1" thickBot="1">
      <c r="B44" s="60" t="s">
        <v>57</v>
      </c>
      <c r="C44" s="92">
        <v>357</v>
      </c>
      <c r="D44" s="61"/>
      <c r="E44" s="61"/>
      <c r="F44" s="61"/>
      <c r="G44" s="62"/>
      <c r="H44" s="61"/>
      <c r="I44" s="61"/>
      <c r="J44" s="173" t="s">
        <v>220</v>
      </c>
      <c r="K44" s="173"/>
      <c r="L44" s="174"/>
    </row>
    <row r="45" spans="2:12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31" priority="1" operator="lessThan">
      <formula>0</formula>
    </cfRule>
    <cfRule type="cellIs" dxfId="130" priority="4" operator="greaterThan">
      <formula>0</formula>
    </cfRule>
  </conditionalFormatting>
  <conditionalFormatting sqref="K6:L33">
    <cfRule type="cellIs" dxfId="129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L45"/>
  <sheetViews>
    <sheetView view="pageBreakPreview" zoomScale="70" zoomScaleNormal="70" zoomScaleSheetLayoutView="70" workbookViewId="0">
      <selection activeCell="C28" sqref="C28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215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125978</v>
      </c>
      <c r="D6" s="45">
        <f t="shared" ref="D6:F6" si="0">SUM(D7:D8)</f>
        <v>286136</v>
      </c>
      <c r="E6" s="45">
        <f t="shared" si="0"/>
        <v>141367</v>
      </c>
      <c r="F6" s="45">
        <f t="shared" si="0"/>
        <v>144769</v>
      </c>
      <c r="G6" s="72">
        <f>G8</f>
        <v>125637</v>
      </c>
      <c r="H6" s="72">
        <f>H7+H8</f>
        <v>285833</v>
      </c>
      <c r="I6" s="152">
        <f>C6-G6</f>
        <v>341</v>
      </c>
      <c r="J6" s="152"/>
      <c r="K6" s="152">
        <f t="shared" ref="K6:K33" si="1">D6-H6</f>
        <v>303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3816</v>
      </c>
      <c r="E7" s="79">
        <v>2047</v>
      </c>
      <c r="F7" s="79">
        <v>1769</v>
      </c>
      <c r="G7" s="73" t="s">
        <v>55</v>
      </c>
      <c r="H7" s="74">
        <v>3821</v>
      </c>
      <c r="I7" s="153" t="s">
        <v>54</v>
      </c>
      <c r="J7" s="154"/>
      <c r="K7" s="154">
        <f t="shared" si="1"/>
        <v>-5</v>
      </c>
      <c r="L7" s="154"/>
    </row>
    <row r="8" spans="2:12" s="44" customFormat="1" ht="22.5" customHeight="1">
      <c r="B8" s="53" t="s">
        <v>9</v>
      </c>
      <c r="C8" s="48">
        <f>SUM(C9:C33)</f>
        <v>125978</v>
      </c>
      <c r="D8" s="49">
        <f t="shared" ref="D8:F8" si="2">SUM(D9:D33)</f>
        <v>282320</v>
      </c>
      <c r="E8" s="49">
        <f>SUM(E9:E33)</f>
        <v>139320</v>
      </c>
      <c r="F8" s="49">
        <f t="shared" si="2"/>
        <v>143000</v>
      </c>
      <c r="G8" s="75">
        <f>SUM(G9:G33)</f>
        <v>125637</v>
      </c>
      <c r="H8" s="75">
        <f>SUM(H9:H33)</f>
        <v>282012</v>
      </c>
      <c r="I8" s="179">
        <f t="shared" ref="I8:I33" si="3">C8-G8</f>
        <v>341</v>
      </c>
      <c r="J8" s="179"/>
      <c r="K8" s="180">
        <f t="shared" si="1"/>
        <v>308</v>
      </c>
      <c r="L8" s="180"/>
    </row>
    <row r="9" spans="2:12" s="44" customFormat="1" ht="22.5" customHeight="1">
      <c r="B9" s="54" t="s">
        <v>10</v>
      </c>
      <c r="C9" s="50">
        <v>3645</v>
      </c>
      <c r="D9" s="50">
        <f>E9+F9</f>
        <v>7717</v>
      </c>
      <c r="E9" s="50">
        <v>3854</v>
      </c>
      <c r="F9" s="50">
        <v>3863</v>
      </c>
      <c r="G9" s="76">
        <v>3643</v>
      </c>
      <c r="H9" s="76">
        <v>7747</v>
      </c>
      <c r="I9" s="155">
        <f t="shared" si="3"/>
        <v>2</v>
      </c>
      <c r="J9" s="155"/>
      <c r="K9" s="155">
        <f t="shared" si="1"/>
        <v>-30</v>
      </c>
      <c r="L9" s="155"/>
    </row>
    <row r="10" spans="2:12" s="44" customFormat="1" ht="22.5" customHeight="1">
      <c r="B10" s="54" t="s">
        <v>33</v>
      </c>
      <c r="C10" s="50">
        <v>7764</v>
      </c>
      <c r="D10" s="50">
        <f t="shared" ref="D10:D33" si="4">E10+F10</f>
        <v>19584</v>
      </c>
      <c r="E10" s="50">
        <v>9719</v>
      </c>
      <c r="F10" s="50">
        <v>9865</v>
      </c>
      <c r="G10" s="76">
        <v>7796</v>
      </c>
      <c r="H10" s="76">
        <v>19695</v>
      </c>
      <c r="I10" s="155">
        <f t="shared" si="3"/>
        <v>-32</v>
      </c>
      <c r="J10" s="155"/>
      <c r="K10" s="155">
        <f t="shared" si="1"/>
        <v>-111</v>
      </c>
      <c r="L10" s="155"/>
    </row>
    <row r="11" spans="2:12" s="44" customFormat="1" ht="22.5" customHeight="1">
      <c r="B11" s="54" t="s">
        <v>11</v>
      </c>
      <c r="C11" s="50">
        <v>782</v>
      </c>
      <c r="D11" s="50">
        <f t="shared" si="4"/>
        <v>1476</v>
      </c>
      <c r="E11" s="50">
        <v>804</v>
      </c>
      <c r="F11" s="50">
        <v>672</v>
      </c>
      <c r="G11" s="76">
        <v>791</v>
      </c>
      <c r="H11" s="76">
        <v>1487</v>
      </c>
      <c r="I11" s="155">
        <f t="shared" si="3"/>
        <v>-9</v>
      </c>
      <c r="J11" s="155"/>
      <c r="K11" s="155">
        <f t="shared" si="1"/>
        <v>-11</v>
      </c>
      <c r="L11" s="155"/>
    </row>
    <row r="12" spans="2:12" s="44" customFormat="1" ht="22.5" customHeight="1">
      <c r="B12" s="54" t="s">
        <v>12</v>
      </c>
      <c r="C12" s="50">
        <v>1160</v>
      </c>
      <c r="D12" s="50">
        <f t="shared" si="4"/>
        <v>2569</v>
      </c>
      <c r="E12" s="50">
        <v>1330</v>
      </c>
      <c r="F12" s="50">
        <v>1239</v>
      </c>
      <c r="G12" s="76">
        <v>1161</v>
      </c>
      <c r="H12" s="76">
        <v>2573</v>
      </c>
      <c r="I12" s="155">
        <f t="shared" si="3"/>
        <v>-1</v>
      </c>
      <c r="J12" s="155"/>
      <c r="K12" s="155">
        <f t="shared" si="1"/>
        <v>-4</v>
      </c>
      <c r="L12" s="155"/>
    </row>
    <row r="13" spans="2:12" s="44" customFormat="1" ht="22.5" customHeight="1">
      <c r="B13" s="54" t="s">
        <v>13</v>
      </c>
      <c r="C13" s="50">
        <v>7647</v>
      </c>
      <c r="D13" s="50">
        <f t="shared" si="4"/>
        <v>17325</v>
      </c>
      <c r="E13" s="50">
        <v>8641</v>
      </c>
      <c r="F13" s="50">
        <v>8684</v>
      </c>
      <c r="G13" s="76">
        <v>7659</v>
      </c>
      <c r="H13" s="76">
        <v>17441</v>
      </c>
      <c r="I13" s="155">
        <f t="shared" si="3"/>
        <v>-12</v>
      </c>
      <c r="J13" s="155"/>
      <c r="K13" s="155">
        <f t="shared" si="1"/>
        <v>-116</v>
      </c>
      <c r="L13" s="155"/>
    </row>
    <row r="14" spans="2:12" s="44" customFormat="1" ht="22.5" customHeight="1">
      <c r="B14" s="54" t="s">
        <v>32</v>
      </c>
      <c r="C14" s="50">
        <v>659</v>
      </c>
      <c r="D14" s="50">
        <f t="shared" si="4"/>
        <v>1093</v>
      </c>
      <c r="E14" s="50">
        <v>591</v>
      </c>
      <c r="F14" s="50">
        <v>502</v>
      </c>
      <c r="G14" s="76">
        <v>657</v>
      </c>
      <c r="H14" s="76">
        <v>1087</v>
      </c>
      <c r="I14" s="155">
        <f t="shared" si="3"/>
        <v>2</v>
      </c>
      <c r="J14" s="155"/>
      <c r="K14" s="155">
        <f t="shared" si="1"/>
        <v>6</v>
      </c>
      <c r="L14" s="155"/>
    </row>
    <row r="15" spans="2:12" s="44" customFormat="1" ht="22.5" customHeight="1">
      <c r="B15" s="54" t="s">
        <v>14</v>
      </c>
      <c r="C15" s="50">
        <v>1984</v>
      </c>
      <c r="D15" s="50">
        <f t="shared" si="4"/>
        <v>3536</v>
      </c>
      <c r="E15" s="50">
        <v>1873</v>
      </c>
      <c r="F15" s="50">
        <v>1663</v>
      </c>
      <c r="G15" s="76">
        <v>1977</v>
      </c>
      <c r="H15" s="76">
        <v>3528</v>
      </c>
      <c r="I15" s="155">
        <f t="shared" si="3"/>
        <v>7</v>
      </c>
      <c r="J15" s="155"/>
      <c r="K15" s="155">
        <f t="shared" si="1"/>
        <v>8</v>
      </c>
      <c r="L15" s="155"/>
    </row>
    <row r="16" spans="2:12" s="44" customFormat="1" ht="22.5" customHeight="1">
      <c r="B16" s="54" t="s">
        <v>34</v>
      </c>
      <c r="C16" s="50">
        <v>2003</v>
      </c>
      <c r="D16" s="50">
        <f t="shared" si="4"/>
        <v>3863</v>
      </c>
      <c r="E16" s="50">
        <v>1990</v>
      </c>
      <c r="F16" s="50">
        <v>1873</v>
      </c>
      <c r="G16" s="76">
        <v>2002</v>
      </c>
      <c r="H16" s="76">
        <v>3859</v>
      </c>
      <c r="I16" s="155">
        <f t="shared" si="3"/>
        <v>1</v>
      </c>
      <c r="J16" s="155"/>
      <c r="K16" s="155">
        <f t="shared" si="1"/>
        <v>4</v>
      </c>
      <c r="L16" s="155"/>
    </row>
    <row r="17" spans="2:12" s="44" customFormat="1" ht="22.5" customHeight="1">
      <c r="B17" s="54" t="s">
        <v>15</v>
      </c>
      <c r="C17" s="50">
        <v>1475</v>
      </c>
      <c r="D17" s="50">
        <f t="shared" si="4"/>
        <v>2581</v>
      </c>
      <c r="E17" s="50">
        <v>1268</v>
      </c>
      <c r="F17" s="50">
        <v>1313</v>
      </c>
      <c r="G17" s="76">
        <v>1448</v>
      </c>
      <c r="H17" s="76">
        <v>2592</v>
      </c>
      <c r="I17" s="155">
        <f t="shared" si="3"/>
        <v>27</v>
      </c>
      <c r="J17" s="155"/>
      <c r="K17" s="155">
        <f t="shared" si="1"/>
        <v>-11</v>
      </c>
      <c r="L17" s="155"/>
    </row>
    <row r="18" spans="2:12" s="44" customFormat="1" ht="22.5" customHeight="1">
      <c r="B18" s="54" t="s">
        <v>16</v>
      </c>
      <c r="C18" s="50">
        <v>610</v>
      </c>
      <c r="D18" s="50">
        <f t="shared" si="4"/>
        <v>957</v>
      </c>
      <c r="E18" s="50">
        <v>528</v>
      </c>
      <c r="F18" s="50">
        <v>429</v>
      </c>
      <c r="G18" s="76">
        <v>611</v>
      </c>
      <c r="H18" s="76">
        <v>958</v>
      </c>
      <c r="I18" s="155">
        <f t="shared" si="3"/>
        <v>-1</v>
      </c>
      <c r="J18" s="155"/>
      <c r="K18" s="155">
        <f t="shared" si="1"/>
        <v>-1</v>
      </c>
      <c r="L18" s="155"/>
    </row>
    <row r="19" spans="2:12" s="44" customFormat="1" ht="22.5" customHeight="1">
      <c r="B19" s="54" t="s">
        <v>17</v>
      </c>
      <c r="C19" s="50">
        <v>4444</v>
      </c>
      <c r="D19" s="50">
        <f t="shared" si="4"/>
        <v>9839</v>
      </c>
      <c r="E19" s="50">
        <v>4799</v>
      </c>
      <c r="F19" s="50">
        <v>5040</v>
      </c>
      <c r="G19" s="76">
        <v>4476</v>
      </c>
      <c r="H19" s="76">
        <v>9937</v>
      </c>
      <c r="I19" s="155">
        <f t="shared" si="3"/>
        <v>-32</v>
      </c>
      <c r="J19" s="155"/>
      <c r="K19" s="155">
        <f t="shared" si="1"/>
        <v>-98</v>
      </c>
      <c r="L19" s="155"/>
    </row>
    <row r="20" spans="2:12" s="44" customFormat="1" ht="22.5" customHeight="1">
      <c r="B20" s="54" t="s">
        <v>35</v>
      </c>
      <c r="C20" s="50">
        <v>2251</v>
      </c>
      <c r="D20" s="50">
        <f t="shared" si="4"/>
        <v>3578</v>
      </c>
      <c r="E20" s="50">
        <v>1821</v>
      </c>
      <c r="F20" s="50">
        <v>1757</v>
      </c>
      <c r="G20" s="76">
        <v>2269</v>
      </c>
      <c r="H20" s="76">
        <v>3611</v>
      </c>
      <c r="I20" s="155">
        <f t="shared" si="3"/>
        <v>-18</v>
      </c>
      <c r="J20" s="155"/>
      <c r="K20" s="155">
        <f t="shared" si="1"/>
        <v>-33</v>
      </c>
      <c r="L20" s="155"/>
    </row>
    <row r="21" spans="2:12" s="44" customFormat="1" ht="22.5" customHeight="1">
      <c r="B21" s="54" t="s">
        <v>18</v>
      </c>
      <c r="C21" s="50">
        <v>1643</v>
      </c>
      <c r="D21" s="50">
        <f t="shared" si="4"/>
        <v>2877</v>
      </c>
      <c r="E21" s="50">
        <v>1394</v>
      </c>
      <c r="F21" s="50">
        <v>1483</v>
      </c>
      <c r="G21" s="76">
        <v>1662</v>
      </c>
      <c r="H21" s="76">
        <v>2926</v>
      </c>
      <c r="I21" s="155">
        <f t="shared" si="3"/>
        <v>-19</v>
      </c>
      <c r="J21" s="155"/>
      <c r="K21" s="155">
        <f t="shared" si="1"/>
        <v>-49</v>
      </c>
      <c r="L21" s="155"/>
    </row>
    <row r="22" spans="2:12" s="44" customFormat="1" ht="22.5" customHeight="1">
      <c r="B22" s="54" t="s">
        <v>19</v>
      </c>
      <c r="C22" s="50">
        <v>1160</v>
      </c>
      <c r="D22" s="50">
        <f t="shared" si="4"/>
        <v>2270</v>
      </c>
      <c r="E22" s="50">
        <v>1099</v>
      </c>
      <c r="F22" s="50">
        <v>1171</v>
      </c>
      <c r="G22" s="76">
        <v>1161</v>
      </c>
      <c r="H22" s="76">
        <v>2278</v>
      </c>
      <c r="I22" s="155">
        <f t="shared" si="3"/>
        <v>-1</v>
      </c>
      <c r="J22" s="155"/>
      <c r="K22" s="155">
        <f t="shared" si="1"/>
        <v>-8</v>
      </c>
      <c r="L22" s="155"/>
    </row>
    <row r="23" spans="2:12" s="44" customFormat="1" ht="22.5" customHeight="1">
      <c r="B23" s="54" t="s">
        <v>20</v>
      </c>
      <c r="C23" s="50">
        <v>4197</v>
      </c>
      <c r="D23" s="50">
        <f t="shared" si="4"/>
        <v>8877</v>
      </c>
      <c r="E23" s="50">
        <v>4478</v>
      </c>
      <c r="F23" s="50">
        <v>4399</v>
      </c>
      <c r="G23" s="76">
        <v>4226</v>
      </c>
      <c r="H23" s="76">
        <v>8952</v>
      </c>
      <c r="I23" s="155">
        <f t="shared" si="3"/>
        <v>-29</v>
      </c>
      <c r="J23" s="155"/>
      <c r="K23" s="155">
        <f t="shared" si="1"/>
        <v>-75</v>
      </c>
      <c r="L23" s="155"/>
    </row>
    <row r="24" spans="2:12" s="44" customFormat="1" ht="22.5" customHeight="1">
      <c r="B24" s="54" t="s">
        <v>21</v>
      </c>
      <c r="C24" s="50">
        <v>6144</v>
      </c>
      <c r="D24" s="50">
        <f t="shared" si="4"/>
        <v>11898</v>
      </c>
      <c r="E24" s="50">
        <v>5894</v>
      </c>
      <c r="F24" s="50">
        <v>6004</v>
      </c>
      <c r="G24" s="76">
        <v>6157</v>
      </c>
      <c r="H24" s="76">
        <v>11953</v>
      </c>
      <c r="I24" s="155">
        <f t="shared" si="3"/>
        <v>-13</v>
      </c>
      <c r="J24" s="155"/>
      <c r="K24" s="155">
        <f t="shared" si="1"/>
        <v>-55</v>
      </c>
      <c r="L24" s="155"/>
    </row>
    <row r="25" spans="2:12" s="44" customFormat="1" ht="22.5" customHeight="1">
      <c r="B25" s="54" t="s">
        <v>22</v>
      </c>
      <c r="C25" s="50">
        <v>6342</v>
      </c>
      <c r="D25" s="50">
        <f t="shared" si="4"/>
        <v>14997</v>
      </c>
      <c r="E25" s="50">
        <v>7166</v>
      </c>
      <c r="F25" s="50">
        <v>7831</v>
      </c>
      <c r="G25" s="76">
        <v>6352</v>
      </c>
      <c r="H25" s="76">
        <v>15113</v>
      </c>
      <c r="I25" s="155">
        <f t="shared" si="3"/>
        <v>-10</v>
      </c>
      <c r="J25" s="155"/>
      <c r="K25" s="155">
        <f t="shared" si="1"/>
        <v>-116</v>
      </c>
      <c r="L25" s="155"/>
    </row>
    <row r="26" spans="2:12" s="44" customFormat="1" ht="22.5" customHeight="1">
      <c r="B26" s="54" t="s">
        <v>23</v>
      </c>
      <c r="C26" s="50">
        <v>9044</v>
      </c>
      <c r="D26" s="50">
        <f t="shared" si="4"/>
        <v>21218</v>
      </c>
      <c r="E26" s="50">
        <v>10080</v>
      </c>
      <c r="F26" s="50">
        <v>11138</v>
      </c>
      <c r="G26" s="76">
        <v>9066</v>
      </c>
      <c r="H26" s="76">
        <v>21304</v>
      </c>
      <c r="I26" s="155">
        <f t="shared" si="3"/>
        <v>-22</v>
      </c>
      <c r="J26" s="155"/>
      <c r="K26" s="155">
        <f t="shared" si="1"/>
        <v>-86</v>
      </c>
      <c r="L26" s="155"/>
    </row>
    <row r="27" spans="2:12" s="44" customFormat="1" ht="22.5" customHeight="1">
      <c r="B27" s="54" t="s">
        <v>24</v>
      </c>
      <c r="C27" s="50">
        <v>2003</v>
      </c>
      <c r="D27" s="50">
        <f t="shared" si="4"/>
        <v>4583</v>
      </c>
      <c r="E27" s="50">
        <v>2303</v>
      </c>
      <c r="F27" s="50">
        <v>2280</v>
      </c>
      <c r="G27" s="76">
        <v>2009</v>
      </c>
      <c r="H27" s="76">
        <v>4606</v>
      </c>
      <c r="I27" s="155">
        <f t="shared" si="3"/>
        <v>-6</v>
      </c>
      <c r="J27" s="155"/>
      <c r="K27" s="155">
        <f t="shared" si="1"/>
        <v>-23</v>
      </c>
      <c r="L27" s="155"/>
    </row>
    <row r="28" spans="2:12" s="44" customFormat="1" ht="22.5" customHeight="1">
      <c r="B28" s="54" t="s">
        <v>25</v>
      </c>
      <c r="C28" s="50">
        <v>7320</v>
      </c>
      <c r="D28" s="50">
        <f t="shared" si="4"/>
        <v>11996</v>
      </c>
      <c r="E28" s="50">
        <v>6348</v>
      </c>
      <c r="F28" s="50">
        <v>5648</v>
      </c>
      <c r="G28" s="76">
        <v>7328</v>
      </c>
      <c r="H28" s="76">
        <v>12047</v>
      </c>
      <c r="I28" s="155">
        <f t="shared" si="3"/>
        <v>-8</v>
      </c>
      <c r="J28" s="155"/>
      <c r="K28" s="155">
        <f t="shared" si="1"/>
        <v>-51</v>
      </c>
      <c r="L28" s="155"/>
    </row>
    <row r="29" spans="2:12" s="44" customFormat="1" ht="22.5" customHeight="1">
      <c r="B29" s="54" t="s">
        <v>26</v>
      </c>
      <c r="C29" s="50">
        <v>2670</v>
      </c>
      <c r="D29" s="50">
        <f t="shared" si="4"/>
        <v>4507</v>
      </c>
      <c r="E29" s="50">
        <v>2267</v>
      </c>
      <c r="F29" s="50">
        <v>2240</v>
      </c>
      <c r="G29" s="76">
        <v>2678</v>
      </c>
      <c r="H29" s="76">
        <v>4536</v>
      </c>
      <c r="I29" s="155">
        <f t="shared" si="3"/>
        <v>-8</v>
      </c>
      <c r="J29" s="155"/>
      <c r="K29" s="155">
        <f t="shared" si="1"/>
        <v>-29</v>
      </c>
      <c r="L29" s="155"/>
    </row>
    <row r="30" spans="2:12" s="44" customFormat="1" ht="22.5" customHeight="1">
      <c r="B30" s="54" t="s">
        <v>27</v>
      </c>
      <c r="C30" s="50">
        <v>14845</v>
      </c>
      <c r="D30" s="50">
        <f t="shared" si="4"/>
        <v>35547</v>
      </c>
      <c r="E30" s="50">
        <v>17414</v>
      </c>
      <c r="F30" s="50">
        <v>18133</v>
      </c>
      <c r="G30" s="76">
        <v>14890</v>
      </c>
      <c r="H30" s="76">
        <v>35717</v>
      </c>
      <c r="I30" s="155">
        <f t="shared" si="3"/>
        <v>-45</v>
      </c>
      <c r="J30" s="155"/>
      <c r="K30" s="155">
        <f t="shared" si="1"/>
        <v>-170</v>
      </c>
      <c r="L30" s="155"/>
    </row>
    <row r="31" spans="2:12" s="44" customFormat="1" ht="22.5" customHeight="1">
      <c r="B31" s="54" t="s">
        <v>28</v>
      </c>
      <c r="C31" s="50">
        <v>19412</v>
      </c>
      <c r="D31" s="50">
        <f t="shared" si="4"/>
        <v>49484</v>
      </c>
      <c r="E31" s="50">
        <v>23814</v>
      </c>
      <c r="F31" s="50">
        <v>25670</v>
      </c>
      <c r="G31" s="76">
        <v>19474</v>
      </c>
      <c r="H31" s="76">
        <v>49702</v>
      </c>
      <c r="I31" s="162">
        <f t="shared" si="3"/>
        <v>-62</v>
      </c>
      <c r="J31" s="162"/>
      <c r="K31" s="155">
        <f t="shared" si="1"/>
        <v>-218</v>
      </c>
      <c r="L31" s="155"/>
    </row>
    <row r="32" spans="2:12" s="44" customFormat="1" ht="22.5" customHeight="1">
      <c r="B32" s="54" t="s">
        <v>29</v>
      </c>
      <c r="C32" s="50">
        <v>8106</v>
      </c>
      <c r="D32" s="50">
        <f t="shared" si="4"/>
        <v>18712</v>
      </c>
      <c r="E32" s="50">
        <v>9183</v>
      </c>
      <c r="F32" s="50">
        <v>9529</v>
      </c>
      <c r="G32" s="76">
        <v>7713</v>
      </c>
      <c r="H32" s="76">
        <v>17678</v>
      </c>
      <c r="I32" s="155">
        <f t="shared" si="3"/>
        <v>393</v>
      </c>
      <c r="J32" s="155"/>
      <c r="K32" s="155">
        <f t="shared" si="1"/>
        <v>1034</v>
      </c>
      <c r="L32" s="155"/>
    </row>
    <row r="33" spans="2:12" s="44" customFormat="1" ht="22.5" customHeight="1">
      <c r="B33" s="54" t="s">
        <v>30</v>
      </c>
      <c r="C33" s="50">
        <v>8668</v>
      </c>
      <c r="D33" s="50">
        <f t="shared" si="4"/>
        <v>21236</v>
      </c>
      <c r="E33" s="50">
        <v>10662</v>
      </c>
      <c r="F33" s="50">
        <v>10574</v>
      </c>
      <c r="G33" s="76">
        <v>8431</v>
      </c>
      <c r="H33" s="76">
        <v>20685</v>
      </c>
      <c r="I33" s="155">
        <f t="shared" si="3"/>
        <v>237</v>
      </c>
      <c r="J33" s="155"/>
      <c r="K33" s="155">
        <f t="shared" si="1"/>
        <v>551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1431</v>
      </c>
      <c r="C38" s="16"/>
      <c r="D38" s="17" t="s">
        <v>36</v>
      </c>
      <c r="E38" s="17">
        <v>434</v>
      </c>
      <c r="F38" s="18" t="s">
        <v>37</v>
      </c>
      <c r="G38" s="17">
        <v>997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327</v>
      </c>
    </row>
    <row r="39" spans="2:12" s="3" customFormat="1" ht="30" customHeight="1">
      <c r="B39" s="23" t="str">
        <f>"◎ 관외전출 : "&amp;E39+G39</f>
        <v>◎ 관외전출 : 1104</v>
      </c>
      <c r="C39" s="24"/>
      <c r="D39" s="25" t="s">
        <v>36</v>
      </c>
      <c r="E39" s="25">
        <v>315</v>
      </c>
      <c r="F39" s="26" t="s">
        <v>37</v>
      </c>
      <c r="G39" s="25">
        <v>789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137</v>
      </c>
      <c r="C40" s="31"/>
      <c r="D40" s="32" t="s">
        <v>41</v>
      </c>
      <c r="E40" s="32">
        <v>127</v>
      </c>
      <c r="F40" s="33" t="s">
        <v>45</v>
      </c>
      <c r="G40" s="32">
        <v>9</v>
      </c>
      <c r="H40" s="34" t="s">
        <v>38</v>
      </c>
      <c r="I40" s="34">
        <v>0</v>
      </c>
      <c r="J40" s="35" t="s">
        <v>39</v>
      </c>
      <c r="K40" s="36">
        <v>1</v>
      </c>
      <c r="L40" s="158" t="str">
        <f>"▶ "&amp;IF((E41+G41+I41+K41)-(E40+G40+I40+K40)&lt;0,"증 "&amp;-((E41+G41+I41+K41)-(E40+G40+I40+K40)),"감 "&amp;(E41+G41+I41+K41)-(E40+G40+I40+K40))</f>
        <v>▶ 감 19</v>
      </c>
    </row>
    <row r="41" spans="2:12" s="3" customFormat="1" ht="30" customHeight="1" thickBot="1">
      <c r="B41" s="37" t="str">
        <f>"◎ 사망,말소,국외,기타 : "&amp;E41+G41+I41+K41</f>
        <v>◎ 사망,말소,국외,기타 : 156</v>
      </c>
      <c r="C41" s="38"/>
      <c r="D41" s="39" t="s">
        <v>42</v>
      </c>
      <c r="E41" s="39">
        <v>151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50083</v>
      </c>
      <c r="C42" s="89">
        <f>E42+G42</f>
        <v>50083</v>
      </c>
      <c r="D42" s="57" t="s">
        <v>52</v>
      </c>
      <c r="E42" s="58">
        <v>21338</v>
      </c>
      <c r="F42" s="57" t="s">
        <v>44</v>
      </c>
      <c r="G42" s="58">
        <v>28745</v>
      </c>
      <c r="H42" s="59"/>
      <c r="I42" s="10"/>
      <c r="J42" s="169" t="s">
        <v>217</v>
      </c>
      <c r="K42" s="169"/>
      <c r="L42" s="170"/>
    </row>
    <row r="43" spans="2:12" s="3" customFormat="1" ht="21" customHeight="1">
      <c r="B43" s="55" t="s">
        <v>56</v>
      </c>
      <c r="C43" s="91">
        <v>1889</v>
      </c>
      <c r="G43" s="8"/>
      <c r="J43" s="173" t="s">
        <v>216</v>
      </c>
      <c r="K43" s="173"/>
      <c r="L43" s="174"/>
    </row>
    <row r="44" spans="2:12" s="3" customFormat="1" ht="21" customHeight="1" thickBot="1">
      <c r="B44" s="60" t="s">
        <v>57</v>
      </c>
      <c r="C44" s="92">
        <v>346</v>
      </c>
      <c r="D44" s="61"/>
      <c r="E44" s="61"/>
      <c r="F44" s="61"/>
      <c r="G44" s="62"/>
      <c r="H44" s="61"/>
      <c r="I44" s="61"/>
      <c r="J44" s="171" t="s">
        <v>134</v>
      </c>
      <c r="K44" s="171"/>
      <c r="L44" s="172"/>
    </row>
    <row r="45" spans="2:12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28" priority="1" operator="lessThan">
      <formula>0</formula>
    </cfRule>
    <cfRule type="cellIs" dxfId="127" priority="4" operator="greaterThan">
      <formula>0</formula>
    </cfRule>
  </conditionalFormatting>
  <conditionalFormatting sqref="K6:L33">
    <cfRule type="cellIs" dxfId="126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N46"/>
  <sheetViews>
    <sheetView view="pageBreakPreview" zoomScale="89" zoomScaleNormal="70" zoomScaleSheetLayoutView="89" workbookViewId="0">
      <selection activeCell="E38" sqref="E38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620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136914</v>
      </c>
      <c r="D6" s="132">
        <f>D7+D8</f>
        <v>291341</v>
      </c>
      <c r="E6" s="132">
        <f t="shared" ref="E6:F6" si="0">E7+E8</f>
        <v>144070</v>
      </c>
      <c r="F6" s="132">
        <f t="shared" si="0"/>
        <v>147271</v>
      </c>
      <c r="G6" s="132">
        <v>136911</v>
      </c>
      <c r="H6" s="133">
        <v>291496</v>
      </c>
      <c r="I6" s="152">
        <f>C6-G6</f>
        <v>3</v>
      </c>
      <c r="J6" s="152"/>
      <c r="K6" s="152">
        <f>D6-H6</f>
        <v>-155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4804</v>
      </c>
      <c r="E7" s="136">
        <v>2589</v>
      </c>
      <c r="F7" s="136">
        <v>2215</v>
      </c>
      <c r="G7" s="134">
        <v>0</v>
      </c>
      <c r="H7" s="135">
        <v>4810</v>
      </c>
      <c r="I7" s="153" t="s">
        <v>54</v>
      </c>
      <c r="J7" s="154"/>
      <c r="K7" s="154">
        <f>D7-H7</f>
        <v>-6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136914</v>
      </c>
      <c r="D8" s="137">
        <f>E8+F8</f>
        <v>286537</v>
      </c>
      <c r="E8" s="137">
        <f>SUM(E9:E33)</f>
        <v>141481</v>
      </c>
      <c r="F8" s="137">
        <f>SUM(F9:F33)</f>
        <v>145056</v>
      </c>
      <c r="G8" s="137">
        <v>136911</v>
      </c>
      <c r="H8" s="138">
        <v>286686</v>
      </c>
      <c r="I8" s="145">
        <f t="shared" ref="I8:I33" si="1">C8-G8</f>
        <v>3</v>
      </c>
      <c r="J8" s="145"/>
      <c r="K8" s="146">
        <f t="shared" ref="K8:K33" si="2">D8-H8</f>
        <v>-149</v>
      </c>
      <c r="L8" s="146"/>
    </row>
    <row r="9" spans="2:13" s="44" customFormat="1" ht="22.5" customHeight="1">
      <c r="B9" s="54" t="s">
        <v>10</v>
      </c>
      <c r="C9" s="122">
        <v>3684</v>
      </c>
      <c r="D9" s="123">
        <f>E9+F9</f>
        <v>7207</v>
      </c>
      <c r="E9" s="122">
        <v>3626</v>
      </c>
      <c r="F9" s="122">
        <v>3581</v>
      </c>
      <c r="G9" s="122">
        <v>3690</v>
      </c>
      <c r="H9" s="123">
        <v>7199</v>
      </c>
      <c r="I9" s="155">
        <f t="shared" si="1"/>
        <v>-6</v>
      </c>
      <c r="J9" s="155"/>
      <c r="K9" s="155">
        <f t="shared" si="2"/>
        <v>8</v>
      </c>
      <c r="L9" s="155"/>
    </row>
    <row r="10" spans="2:13" s="44" customFormat="1" ht="22.5" customHeight="1">
      <c r="B10" s="54" t="s">
        <v>33</v>
      </c>
      <c r="C10" s="122">
        <v>8124</v>
      </c>
      <c r="D10" s="123">
        <f t="shared" ref="D10:D33" si="3">E10+F10</f>
        <v>19083</v>
      </c>
      <c r="E10" s="122">
        <v>9399</v>
      </c>
      <c r="F10" s="122">
        <v>9684</v>
      </c>
      <c r="G10" s="122">
        <v>8118</v>
      </c>
      <c r="H10" s="123">
        <v>19074</v>
      </c>
      <c r="I10" s="155">
        <f t="shared" si="1"/>
        <v>6</v>
      </c>
      <c r="J10" s="155"/>
      <c r="K10" s="155">
        <f t="shared" si="2"/>
        <v>9</v>
      </c>
      <c r="L10" s="155"/>
    </row>
    <row r="11" spans="2:13" s="44" customFormat="1" ht="22.5" customHeight="1">
      <c r="B11" s="54" t="s">
        <v>11</v>
      </c>
      <c r="C11" s="124">
        <v>776</v>
      </c>
      <c r="D11" s="123">
        <f t="shared" si="3"/>
        <v>1373</v>
      </c>
      <c r="E11" s="124">
        <v>749</v>
      </c>
      <c r="F11" s="124">
        <v>624</v>
      </c>
      <c r="G11" s="124">
        <v>778</v>
      </c>
      <c r="H11" s="123">
        <v>1377</v>
      </c>
      <c r="I11" s="155">
        <f t="shared" si="1"/>
        <v>-2</v>
      </c>
      <c r="J11" s="155"/>
      <c r="K11" s="155">
        <f t="shared" si="2"/>
        <v>-4</v>
      </c>
      <c r="L11" s="155"/>
    </row>
    <row r="12" spans="2:13" s="44" customFormat="1" ht="22.5" customHeight="1">
      <c r="B12" s="54" t="s">
        <v>12</v>
      </c>
      <c r="C12" s="122">
        <v>1219</v>
      </c>
      <c r="D12" s="123">
        <f t="shared" si="3"/>
        <v>2552</v>
      </c>
      <c r="E12" s="122">
        <v>1329</v>
      </c>
      <c r="F12" s="122">
        <v>1223</v>
      </c>
      <c r="G12" s="122">
        <v>1225</v>
      </c>
      <c r="H12" s="123">
        <v>2565</v>
      </c>
      <c r="I12" s="155">
        <f t="shared" si="1"/>
        <v>-6</v>
      </c>
      <c r="J12" s="155"/>
      <c r="K12" s="155">
        <f t="shared" si="2"/>
        <v>-13</v>
      </c>
      <c r="L12" s="155"/>
    </row>
    <row r="13" spans="2:13" s="44" customFormat="1" ht="22.5" customHeight="1">
      <c r="B13" s="54" t="s">
        <v>13</v>
      </c>
      <c r="C13" s="122">
        <v>7906</v>
      </c>
      <c r="D13" s="123">
        <f t="shared" si="3"/>
        <v>16706</v>
      </c>
      <c r="E13" s="122">
        <v>8350</v>
      </c>
      <c r="F13" s="122">
        <v>8356</v>
      </c>
      <c r="G13" s="122">
        <v>7918</v>
      </c>
      <c r="H13" s="123">
        <v>16740</v>
      </c>
      <c r="I13" s="155">
        <f t="shared" si="1"/>
        <v>-12</v>
      </c>
      <c r="J13" s="155"/>
      <c r="K13" s="155">
        <f t="shared" si="2"/>
        <v>-34</v>
      </c>
      <c r="L13" s="155"/>
    </row>
    <row r="14" spans="2:13" s="44" customFormat="1" ht="22.5" customHeight="1">
      <c r="B14" s="54" t="s">
        <v>32</v>
      </c>
      <c r="C14" s="124">
        <v>660</v>
      </c>
      <c r="D14" s="123">
        <f t="shared" si="3"/>
        <v>1065</v>
      </c>
      <c r="E14" s="124">
        <v>575</v>
      </c>
      <c r="F14" s="124">
        <v>490</v>
      </c>
      <c r="G14" s="124">
        <v>658</v>
      </c>
      <c r="H14" s="123">
        <v>1065</v>
      </c>
      <c r="I14" s="155">
        <f t="shared" si="1"/>
        <v>2</v>
      </c>
      <c r="J14" s="155"/>
      <c r="K14" s="155">
        <f t="shared" si="2"/>
        <v>0</v>
      </c>
      <c r="L14" s="155"/>
    </row>
    <row r="15" spans="2:13" s="44" customFormat="1" ht="22.5" customHeight="1">
      <c r="B15" s="54" t="s">
        <v>14</v>
      </c>
      <c r="C15" s="122">
        <v>1950</v>
      </c>
      <c r="D15" s="123">
        <f t="shared" si="3"/>
        <v>3294</v>
      </c>
      <c r="E15" s="122">
        <v>1715</v>
      </c>
      <c r="F15" s="122">
        <v>1579</v>
      </c>
      <c r="G15" s="122">
        <v>1952</v>
      </c>
      <c r="H15" s="123">
        <v>3308</v>
      </c>
      <c r="I15" s="155">
        <f t="shared" si="1"/>
        <v>-2</v>
      </c>
      <c r="J15" s="155"/>
      <c r="K15" s="155">
        <f t="shared" si="2"/>
        <v>-14</v>
      </c>
      <c r="L15" s="155"/>
    </row>
    <row r="16" spans="2:13" s="44" customFormat="1" ht="22.5" customHeight="1">
      <c r="B16" s="54" t="s">
        <v>34</v>
      </c>
      <c r="C16" s="122">
        <v>1969</v>
      </c>
      <c r="D16" s="123">
        <f t="shared" si="3"/>
        <v>3616</v>
      </c>
      <c r="E16" s="122">
        <v>1865</v>
      </c>
      <c r="F16" s="122">
        <v>1751</v>
      </c>
      <c r="G16" s="122">
        <v>1970</v>
      </c>
      <c r="H16" s="123">
        <v>3622</v>
      </c>
      <c r="I16" s="155">
        <f t="shared" si="1"/>
        <v>-1</v>
      </c>
      <c r="J16" s="155"/>
      <c r="K16" s="155">
        <f t="shared" si="2"/>
        <v>-6</v>
      </c>
      <c r="L16" s="155"/>
    </row>
    <row r="17" spans="2:12" s="44" customFormat="1" ht="22.5" customHeight="1">
      <c r="B17" s="54" t="s">
        <v>15</v>
      </c>
      <c r="C17" s="122">
        <v>1403</v>
      </c>
      <c r="D17" s="123">
        <f t="shared" si="3"/>
        <v>2397</v>
      </c>
      <c r="E17" s="122">
        <v>1200</v>
      </c>
      <c r="F17" s="122">
        <v>1197</v>
      </c>
      <c r="G17" s="122">
        <v>1413</v>
      </c>
      <c r="H17" s="123">
        <v>2415</v>
      </c>
      <c r="I17" s="155">
        <f t="shared" si="1"/>
        <v>-10</v>
      </c>
      <c r="J17" s="155"/>
      <c r="K17" s="155">
        <f t="shared" si="2"/>
        <v>-18</v>
      </c>
      <c r="L17" s="155"/>
    </row>
    <row r="18" spans="2:12" s="44" customFormat="1" ht="22.5" customHeight="1">
      <c r="B18" s="54" t="s">
        <v>16</v>
      </c>
      <c r="C18" s="124">
        <v>621</v>
      </c>
      <c r="D18" s="123">
        <f t="shared" si="3"/>
        <v>955</v>
      </c>
      <c r="E18" s="124">
        <v>539</v>
      </c>
      <c r="F18" s="124">
        <v>416</v>
      </c>
      <c r="G18" s="124">
        <v>621</v>
      </c>
      <c r="H18" s="123">
        <v>954</v>
      </c>
      <c r="I18" s="155">
        <f t="shared" si="1"/>
        <v>0</v>
      </c>
      <c r="J18" s="155"/>
      <c r="K18" s="155">
        <f t="shared" si="2"/>
        <v>1</v>
      </c>
      <c r="L18" s="155"/>
    </row>
    <row r="19" spans="2:12" s="44" customFormat="1" ht="22.5" customHeight="1">
      <c r="B19" s="54" t="s">
        <v>17</v>
      </c>
      <c r="C19" s="122">
        <v>4226</v>
      </c>
      <c r="D19" s="123">
        <f t="shared" si="3"/>
        <v>8952</v>
      </c>
      <c r="E19" s="122">
        <v>4331</v>
      </c>
      <c r="F19" s="122">
        <v>4621</v>
      </c>
      <c r="G19" s="122">
        <v>4226</v>
      </c>
      <c r="H19" s="123">
        <v>8963</v>
      </c>
      <c r="I19" s="155">
        <f t="shared" si="1"/>
        <v>0</v>
      </c>
      <c r="J19" s="155"/>
      <c r="K19" s="155">
        <f t="shared" si="2"/>
        <v>-11</v>
      </c>
      <c r="L19" s="155"/>
    </row>
    <row r="20" spans="2:12" s="44" customFormat="1" ht="22.5" customHeight="1">
      <c r="B20" s="54" t="s">
        <v>35</v>
      </c>
      <c r="C20" s="122">
        <v>2690</v>
      </c>
      <c r="D20" s="123">
        <f t="shared" si="3"/>
        <v>3843</v>
      </c>
      <c r="E20" s="122">
        <v>2010</v>
      </c>
      <c r="F20" s="122">
        <v>1833</v>
      </c>
      <c r="G20" s="122">
        <v>2689</v>
      </c>
      <c r="H20" s="123">
        <v>3849</v>
      </c>
      <c r="I20" s="155">
        <f t="shared" si="1"/>
        <v>1</v>
      </c>
      <c r="J20" s="155"/>
      <c r="K20" s="155">
        <f t="shared" si="2"/>
        <v>-6</v>
      </c>
      <c r="L20" s="155"/>
    </row>
    <row r="21" spans="2:12" s="44" customFormat="1" ht="22.5" customHeight="1">
      <c r="B21" s="54" t="s">
        <v>18</v>
      </c>
      <c r="C21" s="122">
        <v>1597</v>
      </c>
      <c r="D21" s="123">
        <f t="shared" si="3"/>
        <v>2557</v>
      </c>
      <c r="E21" s="122">
        <v>1268</v>
      </c>
      <c r="F21" s="122">
        <v>1289</v>
      </c>
      <c r="G21" s="122">
        <v>1595</v>
      </c>
      <c r="H21" s="123">
        <v>2560</v>
      </c>
      <c r="I21" s="155">
        <f t="shared" si="1"/>
        <v>2</v>
      </c>
      <c r="J21" s="155"/>
      <c r="K21" s="155">
        <f t="shared" si="2"/>
        <v>-3</v>
      </c>
      <c r="L21" s="155"/>
    </row>
    <row r="22" spans="2:12" s="44" customFormat="1" ht="22.5" customHeight="1">
      <c r="B22" s="54" t="s">
        <v>19</v>
      </c>
      <c r="C22" s="122">
        <v>2451</v>
      </c>
      <c r="D22" s="123">
        <f t="shared" si="3"/>
        <v>5464</v>
      </c>
      <c r="E22" s="122">
        <v>2673</v>
      </c>
      <c r="F22" s="122">
        <v>2791</v>
      </c>
      <c r="G22" s="122">
        <v>2446</v>
      </c>
      <c r="H22" s="123">
        <v>5444</v>
      </c>
      <c r="I22" s="155">
        <f t="shared" si="1"/>
        <v>5</v>
      </c>
      <c r="J22" s="155"/>
      <c r="K22" s="155">
        <f t="shared" si="2"/>
        <v>20</v>
      </c>
      <c r="L22" s="155"/>
    </row>
    <row r="23" spans="2:12" s="44" customFormat="1" ht="22.5" customHeight="1">
      <c r="B23" s="54" t="s">
        <v>20</v>
      </c>
      <c r="C23" s="122">
        <v>4579</v>
      </c>
      <c r="D23" s="123">
        <f t="shared" si="3"/>
        <v>9082</v>
      </c>
      <c r="E23" s="122">
        <v>4579</v>
      </c>
      <c r="F23" s="122">
        <v>4503</v>
      </c>
      <c r="G23" s="122">
        <v>4574</v>
      </c>
      <c r="H23" s="123">
        <v>9061</v>
      </c>
      <c r="I23" s="155">
        <f t="shared" si="1"/>
        <v>5</v>
      </c>
      <c r="J23" s="155"/>
      <c r="K23" s="155">
        <f t="shared" si="2"/>
        <v>21</v>
      </c>
      <c r="L23" s="155"/>
    </row>
    <row r="24" spans="2:12" s="44" customFormat="1" ht="22.5" customHeight="1">
      <c r="B24" s="54" t="s">
        <v>21</v>
      </c>
      <c r="C24" s="122">
        <v>6406</v>
      </c>
      <c r="D24" s="123">
        <f t="shared" si="3"/>
        <v>11268</v>
      </c>
      <c r="E24" s="122">
        <v>5620</v>
      </c>
      <c r="F24" s="122">
        <v>5648</v>
      </c>
      <c r="G24" s="122">
        <v>6407</v>
      </c>
      <c r="H24" s="123">
        <v>11294</v>
      </c>
      <c r="I24" s="155">
        <f t="shared" si="1"/>
        <v>-1</v>
      </c>
      <c r="J24" s="155"/>
      <c r="K24" s="155">
        <f t="shared" si="2"/>
        <v>-26</v>
      </c>
      <c r="L24" s="155"/>
    </row>
    <row r="25" spans="2:12" s="44" customFormat="1" ht="22.5" customHeight="1">
      <c r="B25" s="54" t="s">
        <v>22</v>
      </c>
      <c r="C25" s="122">
        <v>6380</v>
      </c>
      <c r="D25" s="123">
        <f t="shared" si="3"/>
        <v>14044</v>
      </c>
      <c r="E25" s="122">
        <v>6665</v>
      </c>
      <c r="F25" s="122">
        <v>7379</v>
      </c>
      <c r="G25" s="122">
        <v>6376</v>
      </c>
      <c r="H25" s="123">
        <v>14063</v>
      </c>
      <c r="I25" s="155">
        <f t="shared" si="1"/>
        <v>4</v>
      </c>
      <c r="J25" s="155"/>
      <c r="K25" s="155">
        <f t="shared" si="2"/>
        <v>-19</v>
      </c>
      <c r="L25" s="155"/>
    </row>
    <row r="26" spans="2:12" s="44" customFormat="1" ht="22.5" customHeight="1">
      <c r="B26" s="54" t="s">
        <v>23</v>
      </c>
      <c r="C26" s="122">
        <v>9002</v>
      </c>
      <c r="D26" s="123">
        <f t="shared" si="3"/>
        <v>19719</v>
      </c>
      <c r="E26" s="122">
        <v>9334</v>
      </c>
      <c r="F26" s="122">
        <v>10385</v>
      </c>
      <c r="G26" s="122">
        <v>9002</v>
      </c>
      <c r="H26" s="123">
        <v>19726</v>
      </c>
      <c r="I26" s="155">
        <f t="shared" si="1"/>
        <v>0</v>
      </c>
      <c r="J26" s="155"/>
      <c r="K26" s="155">
        <f t="shared" si="2"/>
        <v>-7</v>
      </c>
      <c r="L26" s="155"/>
    </row>
    <row r="27" spans="2:12" s="44" customFormat="1" ht="22.5" customHeight="1">
      <c r="B27" s="54" t="s">
        <v>24</v>
      </c>
      <c r="C27" s="122">
        <v>1936</v>
      </c>
      <c r="D27" s="123">
        <f t="shared" si="3"/>
        <v>4110</v>
      </c>
      <c r="E27" s="122">
        <v>2059</v>
      </c>
      <c r="F27" s="122">
        <v>2051</v>
      </c>
      <c r="G27" s="122">
        <v>1940</v>
      </c>
      <c r="H27" s="123">
        <v>4125</v>
      </c>
      <c r="I27" s="155">
        <f t="shared" si="1"/>
        <v>-4</v>
      </c>
      <c r="J27" s="155"/>
      <c r="K27" s="155">
        <f t="shared" si="2"/>
        <v>-15</v>
      </c>
      <c r="L27" s="155"/>
    </row>
    <row r="28" spans="2:12" s="44" customFormat="1" ht="22.5" customHeight="1">
      <c r="B28" s="54" t="s">
        <v>25</v>
      </c>
      <c r="C28" s="122">
        <v>8717</v>
      </c>
      <c r="D28" s="123">
        <f t="shared" si="3"/>
        <v>12583</v>
      </c>
      <c r="E28" s="122">
        <v>6801</v>
      </c>
      <c r="F28" s="122">
        <v>5782</v>
      </c>
      <c r="G28" s="122">
        <v>8699</v>
      </c>
      <c r="H28" s="123">
        <v>12567</v>
      </c>
      <c r="I28" s="155">
        <f t="shared" si="1"/>
        <v>18</v>
      </c>
      <c r="J28" s="155"/>
      <c r="K28" s="155">
        <f t="shared" si="2"/>
        <v>16</v>
      </c>
      <c r="L28" s="155"/>
    </row>
    <row r="29" spans="2:12" s="44" customFormat="1" ht="22.5" customHeight="1">
      <c r="B29" s="54" t="s">
        <v>26</v>
      </c>
      <c r="C29" s="122">
        <v>2898</v>
      </c>
      <c r="D29" s="123">
        <f t="shared" si="3"/>
        <v>4443</v>
      </c>
      <c r="E29" s="122">
        <v>2250</v>
      </c>
      <c r="F29" s="122">
        <v>2193</v>
      </c>
      <c r="G29" s="122">
        <v>2901</v>
      </c>
      <c r="H29" s="123">
        <v>4446</v>
      </c>
      <c r="I29" s="155">
        <f t="shared" si="1"/>
        <v>-3</v>
      </c>
      <c r="J29" s="155"/>
      <c r="K29" s="155">
        <f t="shared" si="2"/>
        <v>-3</v>
      </c>
      <c r="L29" s="155"/>
    </row>
    <row r="30" spans="2:12" s="44" customFormat="1" ht="22.5" customHeight="1">
      <c r="B30" s="54" t="s">
        <v>27</v>
      </c>
      <c r="C30" s="122">
        <v>15439</v>
      </c>
      <c r="D30" s="123">
        <f t="shared" si="3"/>
        <v>33633</v>
      </c>
      <c r="E30" s="122">
        <v>16654</v>
      </c>
      <c r="F30" s="122">
        <v>16979</v>
      </c>
      <c r="G30" s="122">
        <v>15419</v>
      </c>
      <c r="H30" s="123">
        <v>33634</v>
      </c>
      <c r="I30" s="155">
        <f t="shared" si="1"/>
        <v>20</v>
      </c>
      <c r="J30" s="155"/>
      <c r="K30" s="155">
        <f t="shared" si="2"/>
        <v>-1</v>
      </c>
      <c r="L30" s="155"/>
    </row>
    <row r="31" spans="2:12" s="44" customFormat="1" ht="22.5" customHeight="1">
      <c r="B31" s="54" t="s">
        <v>28</v>
      </c>
      <c r="C31" s="122">
        <v>20164</v>
      </c>
      <c r="D31" s="123">
        <f t="shared" si="3"/>
        <v>47273</v>
      </c>
      <c r="E31" s="122">
        <v>22659</v>
      </c>
      <c r="F31" s="122">
        <v>24614</v>
      </c>
      <c r="G31" s="122">
        <v>20175</v>
      </c>
      <c r="H31" s="123">
        <v>47321</v>
      </c>
      <c r="I31" s="162">
        <f t="shared" si="1"/>
        <v>-11</v>
      </c>
      <c r="J31" s="162"/>
      <c r="K31" s="155">
        <f t="shared" si="2"/>
        <v>-48</v>
      </c>
      <c r="L31" s="155"/>
    </row>
    <row r="32" spans="2:12" s="44" customFormat="1" ht="22.5" customHeight="1">
      <c r="B32" s="54" t="s">
        <v>29</v>
      </c>
      <c r="C32" s="122">
        <v>11046</v>
      </c>
      <c r="D32" s="123">
        <f t="shared" si="3"/>
        <v>25681</v>
      </c>
      <c r="E32" s="122">
        <v>12440</v>
      </c>
      <c r="F32" s="122">
        <v>13241</v>
      </c>
      <c r="G32" s="122">
        <v>11046</v>
      </c>
      <c r="H32" s="123">
        <v>25679</v>
      </c>
      <c r="I32" s="155">
        <f t="shared" si="1"/>
        <v>0</v>
      </c>
      <c r="J32" s="155"/>
      <c r="K32" s="155">
        <f t="shared" si="2"/>
        <v>2</v>
      </c>
      <c r="L32" s="155"/>
    </row>
    <row r="33" spans="2:14" s="44" customFormat="1" ht="22.5" customHeight="1">
      <c r="B33" s="54" t="s">
        <v>30</v>
      </c>
      <c r="C33" s="122">
        <v>11071</v>
      </c>
      <c r="D33" s="123">
        <f t="shared" si="3"/>
        <v>25637</v>
      </c>
      <c r="E33" s="122">
        <v>12791</v>
      </c>
      <c r="F33" s="122">
        <v>12846</v>
      </c>
      <c r="G33" s="122">
        <v>11073</v>
      </c>
      <c r="H33" s="123">
        <v>25635</v>
      </c>
      <c r="I33" s="155">
        <f t="shared" si="1"/>
        <v>-2</v>
      </c>
      <c r="J33" s="155"/>
      <c r="K33" s="155">
        <f t="shared" si="2"/>
        <v>2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960</v>
      </c>
      <c r="C38" s="114"/>
      <c r="D38" s="17" t="s">
        <v>36</v>
      </c>
      <c r="E38" s="17">
        <v>267</v>
      </c>
      <c r="F38" s="18" t="s">
        <v>37</v>
      </c>
      <c r="G38" s="140">
        <v>693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94</v>
      </c>
    </row>
    <row r="39" spans="2:14" s="3" customFormat="1" ht="30" customHeight="1">
      <c r="B39" s="23" t="str">
        <f>"◎ 관외전출 : "&amp;E39+G39</f>
        <v>◎ 관외전출 : 1054</v>
      </c>
      <c r="C39" s="26"/>
      <c r="D39" s="25" t="s">
        <v>36</v>
      </c>
      <c r="E39" s="25">
        <v>322</v>
      </c>
      <c r="F39" s="26" t="s">
        <v>37</v>
      </c>
      <c r="G39" s="141">
        <v>732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100</v>
      </c>
      <c r="C40" s="157"/>
      <c r="D40" s="32" t="s">
        <v>41</v>
      </c>
      <c r="E40" s="32">
        <v>89</v>
      </c>
      <c r="F40" s="33" t="s">
        <v>45</v>
      </c>
      <c r="G40" s="32">
        <v>11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55</v>
      </c>
    </row>
    <row r="41" spans="2:14" s="3" customFormat="1" ht="30" customHeight="1" thickBot="1">
      <c r="B41" s="160" t="str">
        <f>"◎ 사망,말소,국외,기타 : "&amp;E41+G41+I41+K41</f>
        <v>◎ 사망,말소,국외,기타 : 155</v>
      </c>
      <c r="C41" s="161"/>
      <c r="D41" s="39" t="s">
        <v>42</v>
      </c>
      <c r="E41" s="39">
        <v>152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60034</v>
      </c>
      <c r="C42" s="168"/>
      <c r="D42" s="57" t="s">
        <v>52</v>
      </c>
      <c r="E42" s="58">
        <v>26077</v>
      </c>
      <c r="F42" s="57" t="s">
        <v>44</v>
      </c>
      <c r="G42" s="58">
        <v>33957</v>
      </c>
      <c r="H42" s="59"/>
      <c r="I42" s="10"/>
      <c r="J42" s="169" t="s">
        <v>624</v>
      </c>
      <c r="K42" s="169"/>
      <c r="L42" s="170"/>
      <c r="N42" s="104"/>
    </row>
    <row r="43" spans="2:14" s="3" customFormat="1" ht="21" customHeight="1">
      <c r="B43" s="55" t="s">
        <v>621</v>
      </c>
      <c r="C43" s="91"/>
      <c r="D43" s="127"/>
      <c r="G43" s="8"/>
      <c r="J43" s="173" t="s">
        <v>625</v>
      </c>
      <c r="K43" s="173"/>
      <c r="L43" s="174"/>
      <c r="N43" s="104"/>
    </row>
    <row r="44" spans="2:14" s="3" customFormat="1" ht="27" customHeight="1">
      <c r="B44" s="55" t="s">
        <v>622</v>
      </c>
      <c r="C44" s="91"/>
      <c r="D44" s="127"/>
      <c r="E44" s="129"/>
      <c r="F44" s="130"/>
      <c r="G44" s="129"/>
      <c r="H44" s="131"/>
      <c r="J44" s="173" t="s">
        <v>626</v>
      </c>
      <c r="K44" s="173"/>
      <c r="L44" s="174"/>
      <c r="N44" s="104"/>
    </row>
    <row r="45" spans="2:14" s="3" customFormat="1" ht="21" customHeight="1" thickBot="1">
      <c r="B45" s="60" t="s">
        <v>623</v>
      </c>
      <c r="C45" s="92"/>
      <c r="D45" s="128"/>
      <c r="E45" s="126"/>
      <c r="F45" s="126"/>
      <c r="G45" s="62"/>
      <c r="H45" s="69"/>
      <c r="I45" s="61"/>
      <c r="J45" s="175" t="s">
        <v>627</v>
      </c>
      <c r="K45" s="175"/>
      <c r="L45" s="176"/>
      <c r="N45" s="104"/>
    </row>
    <row r="46" spans="2:14">
      <c r="L46" s="77"/>
    </row>
  </sheetData>
  <mergeCells count="78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B42:C42"/>
    <mergeCell ref="J42:L42"/>
    <mergeCell ref="J43:L43"/>
    <mergeCell ref="J44:L44"/>
    <mergeCell ref="J45:L45"/>
  </mergeCells>
  <phoneticPr fontId="1" type="noConversion"/>
  <conditionalFormatting sqref="I6:L33">
    <cfRule type="cellIs" dxfId="260" priority="1" operator="lessThan">
      <formula>0</formula>
    </cfRule>
    <cfRule type="cellIs" dxfId="259" priority="4" operator="greaterThan">
      <formula>0</formula>
    </cfRule>
  </conditionalFormatting>
  <conditionalFormatting sqref="K6:L33">
    <cfRule type="cellIs" dxfId="258" priority="2" operator="lessThan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L45"/>
  <sheetViews>
    <sheetView view="pageBreakPreview" zoomScale="70" zoomScaleNormal="70" zoomScaleSheetLayoutView="70" workbookViewId="0">
      <selection activeCell="C30" sqref="C30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212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125637</v>
      </c>
      <c r="D6" s="45">
        <f t="shared" ref="D6:F6" si="0">SUM(D7:D8)</f>
        <v>285833</v>
      </c>
      <c r="E6" s="45">
        <f t="shared" si="0"/>
        <v>141234</v>
      </c>
      <c r="F6" s="45">
        <f t="shared" si="0"/>
        <v>144599</v>
      </c>
      <c r="G6" s="72">
        <f>G8</f>
        <v>125313</v>
      </c>
      <c r="H6" s="72">
        <f>H7+H8</f>
        <v>285555</v>
      </c>
      <c r="I6" s="152">
        <f>C6-G6</f>
        <v>324</v>
      </c>
      <c r="J6" s="152"/>
      <c r="K6" s="152">
        <f t="shared" ref="K6:K33" si="1">D6-H6</f>
        <v>278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3821</v>
      </c>
      <c r="E7" s="79">
        <v>2050</v>
      </c>
      <c r="F7" s="79">
        <v>1771</v>
      </c>
      <c r="G7" s="73" t="s">
        <v>55</v>
      </c>
      <c r="H7" s="74">
        <v>3701</v>
      </c>
      <c r="I7" s="153" t="s">
        <v>54</v>
      </c>
      <c r="J7" s="154"/>
      <c r="K7" s="154">
        <f t="shared" si="1"/>
        <v>120</v>
      </c>
      <c r="L7" s="154"/>
    </row>
    <row r="8" spans="2:12" s="44" customFormat="1" ht="22.5" customHeight="1">
      <c r="B8" s="53" t="s">
        <v>9</v>
      </c>
      <c r="C8" s="48">
        <f>SUM(C9:C33)</f>
        <v>125637</v>
      </c>
      <c r="D8" s="49">
        <f t="shared" ref="D8:F8" si="2">SUM(D9:D33)</f>
        <v>282012</v>
      </c>
      <c r="E8" s="49">
        <f>SUM(E9:E33)</f>
        <v>139184</v>
      </c>
      <c r="F8" s="49">
        <f t="shared" si="2"/>
        <v>142828</v>
      </c>
      <c r="G8" s="75">
        <f>SUM(G9:G33)</f>
        <v>125313</v>
      </c>
      <c r="H8" s="75">
        <f>SUM(H9:H33)</f>
        <v>281854</v>
      </c>
      <c r="I8" s="179">
        <f t="shared" ref="I8:I33" si="3">C8-G8</f>
        <v>324</v>
      </c>
      <c r="J8" s="179"/>
      <c r="K8" s="180">
        <f t="shared" si="1"/>
        <v>158</v>
      </c>
      <c r="L8" s="180"/>
    </row>
    <row r="9" spans="2:12" s="44" customFormat="1" ht="22.5" customHeight="1">
      <c r="B9" s="54" t="s">
        <v>10</v>
      </c>
      <c r="C9" s="50">
        <v>3643</v>
      </c>
      <c r="D9" s="50">
        <f>E9+F9</f>
        <v>7747</v>
      </c>
      <c r="E9" s="50">
        <v>3870</v>
      </c>
      <c r="F9" s="50">
        <v>3877</v>
      </c>
      <c r="G9" s="76">
        <v>3648</v>
      </c>
      <c r="H9" s="76">
        <v>7782</v>
      </c>
      <c r="I9" s="155">
        <f t="shared" si="3"/>
        <v>-5</v>
      </c>
      <c r="J9" s="155"/>
      <c r="K9" s="155">
        <f t="shared" si="1"/>
        <v>-35</v>
      </c>
      <c r="L9" s="155"/>
    </row>
    <row r="10" spans="2:12" s="44" customFormat="1" ht="22.5" customHeight="1">
      <c r="B10" s="54" t="s">
        <v>33</v>
      </c>
      <c r="C10" s="50">
        <v>7796</v>
      </c>
      <c r="D10" s="50">
        <f t="shared" ref="D10:D33" si="4">E10+F10</f>
        <v>19695</v>
      </c>
      <c r="E10" s="50">
        <v>9770</v>
      </c>
      <c r="F10" s="50">
        <v>9925</v>
      </c>
      <c r="G10" s="76">
        <v>7810</v>
      </c>
      <c r="H10" s="76">
        <v>19783</v>
      </c>
      <c r="I10" s="155">
        <f t="shared" si="3"/>
        <v>-14</v>
      </c>
      <c r="J10" s="155"/>
      <c r="K10" s="155">
        <f t="shared" si="1"/>
        <v>-88</v>
      </c>
      <c r="L10" s="155"/>
    </row>
    <row r="11" spans="2:12" s="44" customFormat="1" ht="22.5" customHeight="1">
      <c r="B11" s="54" t="s">
        <v>11</v>
      </c>
      <c r="C11" s="50">
        <v>791</v>
      </c>
      <c r="D11" s="50">
        <f t="shared" si="4"/>
        <v>1487</v>
      </c>
      <c r="E11" s="50">
        <v>812</v>
      </c>
      <c r="F11" s="50">
        <v>675</v>
      </c>
      <c r="G11" s="76">
        <v>792</v>
      </c>
      <c r="H11" s="76">
        <v>1489</v>
      </c>
      <c r="I11" s="155">
        <f t="shared" si="3"/>
        <v>-1</v>
      </c>
      <c r="J11" s="155"/>
      <c r="K11" s="155">
        <f t="shared" si="1"/>
        <v>-2</v>
      </c>
      <c r="L11" s="155"/>
    </row>
    <row r="12" spans="2:12" s="44" customFormat="1" ht="22.5" customHeight="1">
      <c r="B12" s="54" t="s">
        <v>12</v>
      </c>
      <c r="C12" s="50">
        <v>1161</v>
      </c>
      <c r="D12" s="50">
        <f t="shared" si="4"/>
        <v>2573</v>
      </c>
      <c r="E12" s="50">
        <v>1328</v>
      </c>
      <c r="F12" s="50">
        <v>1245</v>
      </c>
      <c r="G12" s="76">
        <v>1164</v>
      </c>
      <c r="H12" s="76">
        <v>2593</v>
      </c>
      <c r="I12" s="155">
        <f t="shared" si="3"/>
        <v>-3</v>
      </c>
      <c r="J12" s="155"/>
      <c r="K12" s="155">
        <f t="shared" si="1"/>
        <v>-20</v>
      </c>
      <c r="L12" s="155"/>
    </row>
    <row r="13" spans="2:12" s="44" customFormat="1" ht="22.5" customHeight="1">
      <c r="B13" s="54" t="s">
        <v>13</v>
      </c>
      <c r="C13" s="50">
        <v>7659</v>
      </c>
      <c r="D13" s="50">
        <f t="shared" si="4"/>
        <v>17441</v>
      </c>
      <c r="E13" s="50">
        <v>8714</v>
      </c>
      <c r="F13" s="50">
        <v>8727</v>
      </c>
      <c r="G13" s="76">
        <v>7633</v>
      </c>
      <c r="H13" s="76">
        <v>17429</v>
      </c>
      <c r="I13" s="155">
        <f t="shared" si="3"/>
        <v>26</v>
      </c>
      <c r="J13" s="155"/>
      <c r="K13" s="155">
        <f t="shared" si="1"/>
        <v>12</v>
      </c>
      <c r="L13" s="155"/>
    </row>
    <row r="14" spans="2:12" s="44" customFormat="1" ht="22.5" customHeight="1">
      <c r="B14" s="54" t="s">
        <v>32</v>
      </c>
      <c r="C14" s="50">
        <v>657</v>
      </c>
      <c r="D14" s="50">
        <f t="shared" si="4"/>
        <v>1087</v>
      </c>
      <c r="E14" s="50">
        <v>586</v>
      </c>
      <c r="F14" s="50">
        <v>501</v>
      </c>
      <c r="G14" s="76">
        <v>653</v>
      </c>
      <c r="H14" s="76">
        <v>1092</v>
      </c>
      <c r="I14" s="155">
        <f t="shared" si="3"/>
        <v>4</v>
      </c>
      <c r="J14" s="155"/>
      <c r="K14" s="155">
        <f t="shared" si="1"/>
        <v>-5</v>
      </c>
      <c r="L14" s="155"/>
    </row>
    <row r="15" spans="2:12" s="44" customFormat="1" ht="22.5" customHeight="1">
      <c r="B15" s="54" t="s">
        <v>14</v>
      </c>
      <c r="C15" s="50">
        <v>1977</v>
      </c>
      <c r="D15" s="50">
        <f t="shared" si="4"/>
        <v>3528</v>
      </c>
      <c r="E15" s="50">
        <v>1869</v>
      </c>
      <c r="F15" s="50">
        <v>1659</v>
      </c>
      <c r="G15" s="76">
        <v>1982</v>
      </c>
      <c r="H15" s="76">
        <v>3538</v>
      </c>
      <c r="I15" s="155">
        <f t="shared" si="3"/>
        <v>-5</v>
      </c>
      <c r="J15" s="155"/>
      <c r="K15" s="155">
        <f t="shared" si="1"/>
        <v>-10</v>
      </c>
      <c r="L15" s="155"/>
    </row>
    <row r="16" spans="2:12" s="44" customFormat="1" ht="22.5" customHeight="1">
      <c r="B16" s="54" t="s">
        <v>34</v>
      </c>
      <c r="C16" s="50">
        <v>2002</v>
      </c>
      <c r="D16" s="50">
        <f t="shared" si="4"/>
        <v>3859</v>
      </c>
      <c r="E16" s="50">
        <v>1989</v>
      </c>
      <c r="F16" s="50">
        <v>1870</v>
      </c>
      <c r="G16" s="76">
        <v>2004</v>
      </c>
      <c r="H16" s="76">
        <v>3874</v>
      </c>
      <c r="I16" s="155">
        <f t="shared" si="3"/>
        <v>-2</v>
      </c>
      <c r="J16" s="155"/>
      <c r="K16" s="155">
        <f t="shared" si="1"/>
        <v>-15</v>
      </c>
      <c r="L16" s="155"/>
    </row>
    <row r="17" spans="2:12" s="44" customFormat="1" ht="22.5" customHeight="1">
      <c r="B17" s="54" t="s">
        <v>15</v>
      </c>
      <c r="C17" s="50">
        <v>1448</v>
      </c>
      <c r="D17" s="50">
        <f t="shared" si="4"/>
        <v>2592</v>
      </c>
      <c r="E17" s="50">
        <v>1273</v>
      </c>
      <c r="F17" s="50">
        <v>1319</v>
      </c>
      <c r="G17" s="76">
        <v>1448</v>
      </c>
      <c r="H17" s="76">
        <v>2594</v>
      </c>
      <c r="I17" s="155">
        <f t="shared" si="3"/>
        <v>0</v>
      </c>
      <c r="J17" s="155"/>
      <c r="K17" s="155">
        <f t="shared" si="1"/>
        <v>-2</v>
      </c>
      <c r="L17" s="155"/>
    </row>
    <row r="18" spans="2:12" s="44" customFormat="1" ht="22.5" customHeight="1">
      <c r="B18" s="54" t="s">
        <v>16</v>
      </c>
      <c r="C18" s="50">
        <v>611</v>
      </c>
      <c r="D18" s="50">
        <f t="shared" si="4"/>
        <v>958</v>
      </c>
      <c r="E18" s="50">
        <v>529</v>
      </c>
      <c r="F18" s="50">
        <v>429</v>
      </c>
      <c r="G18" s="76">
        <v>612</v>
      </c>
      <c r="H18" s="76">
        <v>962</v>
      </c>
      <c r="I18" s="155">
        <f t="shared" si="3"/>
        <v>-1</v>
      </c>
      <c r="J18" s="155"/>
      <c r="K18" s="155">
        <f t="shared" si="1"/>
        <v>-4</v>
      </c>
      <c r="L18" s="155"/>
    </row>
    <row r="19" spans="2:12" s="44" customFormat="1" ht="22.5" customHeight="1">
      <c r="B19" s="54" t="s">
        <v>17</v>
      </c>
      <c r="C19" s="50">
        <v>4476</v>
      </c>
      <c r="D19" s="50">
        <f t="shared" si="4"/>
        <v>9937</v>
      </c>
      <c r="E19" s="50">
        <v>4834</v>
      </c>
      <c r="F19" s="50">
        <v>5103</v>
      </c>
      <c r="G19" s="76">
        <v>4493</v>
      </c>
      <c r="H19" s="76">
        <v>9971</v>
      </c>
      <c r="I19" s="155">
        <f t="shared" si="3"/>
        <v>-17</v>
      </c>
      <c r="J19" s="155"/>
      <c r="K19" s="155">
        <f t="shared" si="1"/>
        <v>-34</v>
      </c>
      <c r="L19" s="155"/>
    </row>
    <row r="20" spans="2:12" s="44" customFormat="1" ht="22.5" customHeight="1">
      <c r="B20" s="54" t="s">
        <v>35</v>
      </c>
      <c r="C20" s="50">
        <v>2269</v>
      </c>
      <c r="D20" s="50">
        <f t="shared" si="4"/>
        <v>3611</v>
      </c>
      <c r="E20" s="50">
        <v>1837</v>
      </c>
      <c r="F20" s="50">
        <v>1774</v>
      </c>
      <c r="G20" s="76">
        <v>2250</v>
      </c>
      <c r="H20" s="76">
        <v>3596</v>
      </c>
      <c r="I20" s="155">
        <f t="shared" si="3"/>
        <v>19</v>
      </c>
      <c r="J20" s="155"/>
      <c r="K20" s="155">
        <f t="shared" si="1"/>
        <v>15</v>
      </c>
      <c r="L20" s="155"/>
    </row>
    <row r="21" spans="2:12" s="44" customFormat="1" ht="22.5" customHeight="1">
      <c r="B21" s="54" t="s">
        <v>18</v>
      </c>
      <c r="C21" s="50">
        <v>1662</v>
      </c>
      <c r="D21" s="50">
        <f t="shared" si="4"/>
        <v>2926</v>
      </c>
      <c r="E21" s="50">
        <v>1428</v>
      </c>
      <c r="F21" s="50">
        <v>1498</v>
      </c>
      <c r="G21" s="76">
        <v>1666</v>
      </c>
      <c r="H21" s="76">
        <v>2949</v>
      </c>
      <c r="I21" s="155">
        <f t="shared" si="3"/>
        <v>-4</v>
      </c>
      <c r="J21" s="155"/>
      <c r="K21" s="155">
        <f t="shared" si="1"/>
        <v>-23</v>
      </c>
      <c r="L21" s="155"/>
    </row>
    <row r="22" spans="2:12" s="44" customFormat="1" ht="22.5" customHeight="1">
      <c r="B22" s="54" t="s">
        <v>19</v>
      </c>
      <c r="C22" s="50">
        <v>1161</v>
      </c>
      <c r="D22" s="50">
        <f t="shared" si="4"/>
        <v>2278</v>
      </c>
      <c r="E22" s="50">
        <v>1103</v>
      </c>
      <c r="F22" s="50">
        <v>1175</v>
      </c>
      <c r="G22" s="76">
        <v>1167</v>
      </c>
      <c r="H22" s="76">
        <v>2311</v>
      </c>
      <c r="I22" s="155">
        <f t="shared" si="3"/>
        <v>-6</v>
      </c>
      <c r="J22" s="155"/>
      <c r="K22" s="155">
        <f t="shared" si="1"/>
        <v>-33</v>
      </c>
      <c r="L22" s="155"/>
    </row>
    <row r="23" spans="2:12" s="44" customFormat="1" ht="22.5" customHeight="1">
      <c r="B23" s="54" t="s">
        <v>20</v>
      </c>
      <c r="C23" s="50">
        <v>4226</v>
      </c>
      <c r="D23" s="50">
        <f t="shared" si="4"/>
        <v>8952</v>
      </c>
      <c r="E23" s="50">
        <v>4513</v>
      </c>
      <c r="F23" s="50">
        <v>4439</v>
      </c>
      <c r="G23" s="76">
        <v>4203</v>
      </c>
      <c r="H23" s="76">
        <v>8935</v>
      </c>
      <c r="I23" s="155">
        <f t="shared" si="3"/>
        <v>23</v>
      </c>
      <c r="J23" s="155"/>
      <c r="K23" s="155">
        <f t="shared" si="1"/>
        <v>17</v>
      </c>
      <c r="L23" s="155"/>
    </row>
    <row r="24" spans="2:12" s="44" customFormat="1" ht="22.5" customHeight="1">
      <c r="B24" s="54" t="s">
        <v>21</v>
      </c>
      <c r="C24" s="50">
        <v>6157</v>
      </c>
      <c r="D24" s="50">
        <f t="shared" si="4"/>
        <v>11953</v>
      </c>
      <c r="E24" s="50">
        <v>5907</v>
      </c>
      <c r="F24" s="50">
        <v>6046</v>
      </c>
      <c r="G24" s="76">
        <v>6157</v>
      </c>
      <c r="H24" s="76">
        <v>12003</v>
      </c>
      <c r="I24" s="155">
        <f t="shared" si="3"/>
        <v>0</v>
      </c>
      <c r="J24" s="155"/>
      <c r="K24" s="155">
        <f t="shared" si="1"/>
        <v>-50</v>
      </c>
      <c r="L24" s="155"/>
    </row>
    <row r="25" spans="2:12" s="44" customFormat="1" ht="22.5" customHeight="1">
      <c r="B25" s="54" t="s">
        <v>22</v>
      </c>
      <c r="C25" s="50">
        <v>6352</v>
      </c>
      <c r="D25" s="50">
        <f t="shared" si="4"/>
        <v>15113</v>
      </c>
      <c r="E25" s="50">
        <v>7219</v>
      </c>
      <c r="F25" s="50">
        <v>7894</v>
      </c>
      <c r="G25" s="76">
        <v>6347</v>
      </c>
      <c r="H25" s="76">
        <v>15127</v>
      </c>
      <c r="I25" s="155">
        <f t="shared" si="3"/>
        <v>5</v>
      </c>
      <c r="J25" s="155"/>
      <c r="K25" s="155">
        <f t="shared" si="1"/>
        <v>-14</v>
      </c>
      <c r="L25" s="155"/>
    </row>
    <row r="26" spans="2:12" s="44" customFormat="1" ht="22.5" customHeight="1">
      <c r="B26" s="54" t="s">
        <v>23</v>
      </c>
      <c r="C26" s="50">
        <v>9066</v>
      </c>
      <c r="D26" s="50">
        <f t="shared" si="4"/>
        <v>21304</v>
      </c>
      <c r="E26" s="50">
        <v>10121</v>
      </c>
      <c r="F26" s="50">
        <v>11183</v>
      </c>
      <c r="G26" s="76">
        <v>9066</v>
      </c>
      <c r="H26" s="76">
        <v>21382</v>
      </c>
      <c r="I26" s="155">
        <f t="shared" si="3"/>
        <v>0</v>
      </c>
      <c r="J26" s="155"/>
      <c r="K26" s="155">
        <f t="shared" si="1"/>
        <v>-78</v>
      </c>
      <c r="L26" s="155"/>
    </row>
    <row r="27" spans="2:12" s="44" customFormat="1" ht="22.5" customHeight="1">
      <c r="B27" s="54" t="s">
        <v>24</v>
      </c>
      <c r="C27" s="50">
        <v>2009</v>
      </c>
      <c r="D27" s="50">
        <f t="shared" si="4"/>
        <v>4606</v>
      </c>
      <c r="E27" s="50">
        <v>2310</v>
      </c>
      <c r="F27" s="50">
        <v>2296</v>
      </c>
      <c r="G27" s="76">
        <v>2011</v>
      </c>
      <c r="H27" s="76">
        <v>4622</v>
      </c>
      <c r="I27" s="155">
        <f t="shared" si="3"/>
        <v>-2</v>
      </c>
      <c r="J27" s="155"/>
      <c r="K27" s="155">
        <f t="shared" si="1"/>
        <v>-16</v>
      </c>
      <c r="L27" s="155"/>
    </row>
    <row r="28" spans="2:12" s="44" customFormat="1" ht="22.5" customHeight="1">
      <c r="B28" s="54" t="s">
        <v>25</v>
      </c>
      <c r="C28" s="50">
        <v>7328</v>
      </c>
      <c r="D28" s="50">
        <f t="shared" si="4"/>
        <v>12047</v>
      </c>
      <c r="E28" s="50">
        <v>6366</v>
      </c>
      <c r="F28" s="50">
        <v>5681</v>
      </c>
      <c r="G28" s="76">
        <v>7328</v>
      </c>
      <c r="H28" s="76">
        <v>12039</v>
      </c>
      <c r="I28" s="155">
        <f t="shared" si="3"/>
        <v>0</v>
      </c>
      <c r="J28" s="155"/>
      <c r="K28" s="155">
        <f t="shared" si="1"/>
        <v>8</v>
      </c>
      <c r="L28" s="155"/>
    </row>
    <row r="29" spans="2:12" s="44" customFormat="1" ht="22.5" customHeight="1">
      <c r="B29" s="54" t="s">
        <v>26</v>
      </c>
      <c r="C29" s="50">
        <v>2678</v>
      </c>
      <c r="D29" s="50">
        <f t="shared" si="4"/>
        <v>4536</v>
      </c>
      <c r="E29" s="50">
        <v>2283</v>
      </c>
      <c r="F29" s="50">
        <v>2253</v>
      </c>
      <c r="G29" s="76">
        <v>2689</v>
      </c>
      <c r="H29" s="76">
        <v>4564</v>
      </c>
      <c r="I29" s="155">
        <f t="shared" si="3"/>
        <v>-11</v>
      </c>
      <c r="J29" s="155"/>
      <c r="K29" s="155">
        <f t="shared" si="1"/>
        <v>-28</v>
      </c>
      <c r="L29" s="155"/>
    </row>
    <row r="30" spans="2:12" s="44" customFormat="1" ht="22.5" customHeight="1">
      <c r="B30" s="54" t="s">
        <v>27</v>
      </c>
      <c r="C30" s="50">
        <v>14890</v>
      </c>
      <c r="D30" s="50">
        <f t="shared" si="4"/>
        <v>35717</v>
      </c>
      <c r="E30" s="50">
        <v>17504</v>
      </c>
      <c r="F30" s="50">
        <v>18213</v>
      </c>
      <c r="G30" s="76">
        <v>14934</v>
      </c>
      <c r="H30" s="76">
        <v>35901</v>
      </c>
      <c r="I30" s="155">
        <f t="shared" si="3"/>
        <v>-44</v>
      </c>
      <c r="J30" s="155"/>
      <c r="K30" s="155">
        <f t="shared" si="1"/>
        <v>-184</v>
      </c>
      <c r="L30" s="155"/>
    </row>
    <row r="31" spans="2:12" s="44" customFormat="1" ht="22.5" customHeight="1">
      <c r="B31" s="54" t="s">
        <v>28</v>
      </c>
      <c r="C31" s="50">
        <v>19474</v>
      </c>
      <c r="D31" s="50">
        <f t="shared" si="4"/>
        <v>49702</v>
      </c>
      <c r="E31" s="50">
        <v>23946</v>
      </c>
      <c r="F31" s="50">
        <v>25756</v>
      </c>
      <c r="G31" s="76">
        <v>19526</v>
      </c>
      <c r="H31" s="76">
        <v>49948</v>
      </c>
      <c r="I31" s="162">
        <f t="shared" si="3"/>
        <v>-52</v>
      </c>
      <c r="J31" s="162"/>
      <c r="K31" s="155">
        <f t="shared" si="1"/>
        <v>-246</v>
      </c>
      <c r="L31" s="155"/>
    </row>
    <row r="32" spans="2:12" s="44" customFormat="1" ht="22.5" customHeight="1">
      <c r="B32" s="54" t="s">
        <v>29</v>
      </c>
      <c r="C32" s="50">
        <v>7713</v>
      </c>
      <c r="D32" s="50">
        <f t="shared" si="4"/>
        <v>17678</v>
      </c>
      <c r="E32" s="50">
        <v>8675</v>
      </c>
      <c r="F32" s="50">
        <v>9003</v>
      </c>
      <c r="G32" s="76">
        <v>7406</v>
      </c>
      <c r="H32" s="76">
        <v>16916</v>
      </c>
      <c r="I32" s="155">
        <f t="shared" si="3"/>
        <v>307</v>
      </c>
      <c r="J32" s="155"/>
      <c r="K32" s="155">
        <f t="shared" si="1"/>
        <v>762</v>
      </c>
      <c r="L32" s="155"/>
    </row>
    <row r="33" spans="2:12" s="44" customFormat="1" ht="22.5" customHeight="1">
      <c r="B33" s="54" t="s">
        <v>30</v>
      </c>
      <c r="C33" s="50">
        <v>8431</v>
      </c>
      <c r="D33" s="50">
        <f t="shared" si="4"/>
        <v>20685</v>
      </c>
      <c r="E33" s="50">
        <v>10398</v>
      </c>
      <c r="F33" s="50">
        <v>10287</v>
      </c>
      <c r="G33" s="76">
        <v>8324</v>
      </c>
      <c r="H33" s="76">
        <v>20454</v>
      </c>
      <c r="I33" s="155">
        <f t="shared" si="3"/>
        <v>107</v>
      </c>
      <c r="J33" s="155"/>
      <c r="K33" s="155">
        <f t="shared" si="1"/>
        <v>231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1224</v>
      </c>
      <c r="C38" s="16"/>
      <c r="D38" s="17" t="s">
        <v>36</v>
      </c>
      <c r="E38" s="17">
        <v>392</v>
      </c>
      <c r="F38" s="18" t="s">
        <v>37</v>
      </c>
      <c r="G38" s="17">
        <v>832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139</v>
      </c>
    </row>
    <row r="39" spans="2:12" s="3" customFormat="1" ht="30" customHeight="1">
      <c r="B39" s="23" t="str">
        <f>"◎ 관외전출 : "&amp;E39+G39</f>
        <v>◎ 관외전출 : 1085</v>
      </c>
      <c r="C39" s="24"/>
      <c r="D39" s="25" t="s">
        <v>36</v>
      </c>
      <c r="E39" s="25">
        <v>283</v>
      </c>
      <c r="F39" s="26" t="s">
        <v>37</v>
      </c>
      <c r="G39" s="25">
        <v>802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164</v>
      </c>
      <c r="C40" s="31"/>
      <c r="D40" s="32" t="s">
        <v>41</v>
      </c>
      <c r="E40" s="32">
        <v>154</v>
      </c>
      <c r="F40" s="33" t="s">
        <v>45</v>
      </c>
      <c r="G40" s="32">
        <v>10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 "&amp;-((E41+G41+I41+K41)-(E40+G40+I40+K40)),"감 "&amp;(E41+G41+I41+K41)-(E40+G40+I40+K40))</f>
        <v>▶ 증 19</v>
      </c>
    </row>
    <row r="41" spans="2:12" s="3" customFormat="1" ht="30" customHeight="1" thickBot="1">
      <c r="B41" s="37" t="str">
        <f>"◎ 사망,말소,국외,기타 : "&amp;E41+G41+I41+K41</f>
        <v>◎ 사망,말소,국외,기타 : 145</v>
      </c>
      <c r="C41" s="38"/>
      <c r="D41" s="39" t="s">
        <v>42</v>
      </c>
      <c r="E41" s="39">
        <v>137</v>
      </c>
      <c r="F41" s="40" t="s">
        <v>43</v>
      </c>
      <c r="G41" s="39">
        <v>7</v>
      </c>
      <c r="H41" s="41" t="s">
        <v>38</v>
      </c>
      <c r="I41" s="41">
        <v>0</v>
      </c>
      <c r="J41" s="42" t="s">
        <v>39</v>
      </c>
      <c r="K41" s="43">
        <v>1</v>
      </c>
      <c r="L41" s="193"/>
    </row>
    <row r="42" spans="2:12" s="3" customFormat="1" ht="27" customHeight="1">
      <c r="B42" s="56" t="str">
        <f>"   ○ 65세이상 :      "&amp;"                "&amp;E42+G42</f>
        <v xml:space="preserve">   ○ 65세이상 :                      49796</v>
      </c>
      <c r="C42" s="89">
        <f>E42+G42</f>
        <v>49796</v>
      </c>
      <c r="D42" s="57" t="s">
        <v>52</v>
      </c>
      <c r="E42" s="58">
        <v>21185</v>
      </c>
      <c r="F42" s="57" t="s">
        <v>44</v>
      </c>
      <c r="G42" s="58">
        <v>28611</v>
      </c>
      <c r="H42" s="59"/>
      <c r="I42" s="10"/>
      <c r="J42" s="169" t="s">
        <v>214</v>
      </c>
      <c r="K42" s="169"/>
      <c r="L42" s="170"/>
    </row>
    <row r="43" spans="2:12" s="3" customFormat="1" ht="21" customHeight="1">
      <c r="B43" s="55" t="s">
        <v>56</v>
      </c>
      <c r="C43" s="91">
        <v>1881</v>
      </c>
      <c r="G43" s="8"/>
      <c r="J43" s="171" t="s">
        <v>213</v>
      </c>
      <c r="K43" s="171"/>
      <c r="L43" s="172"/>
    </row>
    <row r="44" spans="2:12" s="3" customFormat="1" ht="21" customHeight="1" thickBot="1">
      <c r="B44" s="60" t="s">
        <v>57</v>
      </c>
      <c r="C44" s="92">
        <v>351</v>
      </c>
      <c r="D44" s="61"/>
      <c r="E44" s="61"/>
      <c r="F44" s="61"/>
      <c r="G44" s="62"/>
      <c r="H44" s="61"/>
      <c r="I44" s="61"/>
      <c r="J44" s="173" t="s">
        <v>210</v>
      </c>
      <c r="K44" s="173"/>
      <c r="L44" s="174"/>
    </row>
    <row r="45" spans="2:12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25" priority="1" operator="lessThan">
      <formula>0</formula>
    </cfRule>
    <cfRule type="cellIs" dxfId="124" priority="4" operator="greaterThan">
      <formula>0</formula>
    </cfRule>
  </conditionalFormatting>
  <conditionalFormatting sqref="K6:L33">
    <cfRule type="cellIs" dxfId="123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1:L45"/>
  <sheetViews>
    <sheetView view="pageBreakPreview" zoomScale="70" zoomScaleNormal="70" zoomScaleSheetLayoutView="70" workbookViewId="0">
      <selection activeCell="C20" sqref="C20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208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125313</v>
      </c>
      <c r="D6" s="45">
        <f t="shared" ref="D6:F6" si="0">SUM(D7:D8)</f>
        <v>285555</v>
      </c>
      <c r="E6" s="45">
        <f t="shared" si="0"/>
        <v>141080</v>
      </c>
      <c r="F6" s="45">
        <f t="shared" si="0"/>
        <v>144475</v>
      </c>
      <c r="G6" s="72">
        <f>G8</f>
        <v>124937</v>
      </c>
      <c r="H6" s="72">
        <f>H7+H8</f>
        <v>285277</v>
      </c>
      <c r="I6" s="152">
        <f>C6-G6</f>
        <v>376</v>
      </c>
      <c r="J6" s="152"/>
      <c r="K6" s="152">
        <f t="shared" ref="K6:K33" si="1">D6-H6</f>
        <v>278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3701</v>
      </c>
      <c r="E7" s="79">
        <v>1994</v>
      </c>
      <c r="F7" s="79">
        <v>1707</v>
      </c>
      <c r="G7" s="73" t="s">
        <v>55</v>
      </c>
      <c r="H7" s="74">
        <v>3761</v>
      </c>
      <c r="I7" s="153" t="s">
        <v>54</v>
      </c>
      <c r="J7" s="154"/>
      <c r="K7" s="154">
        <f t="shared" si="1"/>
        <v>-60</v>
      </c>
      <c r="L7" s="154"/>
    </row>
    <row r="8" spans="2:12" s="44" customFormat="1" ht="22.5" customHeight="1">
      <c r="B8" s="53" t="s">
        <v>9</v>
      </c>
      <c r="C8" s="48">
        <f>SUM(C9:C33)</f>
        <v>125313</v>
      </c>
      <c r="D8" s="49">
        <f t="shared" ref="D8:F8" si="2">SUM(D9:D33)</f>
        <v>281854</v>
      </c>
      <c r="E8" s="49">
        <f>SUM(E9:E33)</f>
        <v>139086</v>
      </c>
      <c r="F8" s="49">
        <f t="shared" si="2"/>
        <v>142768</v>
      </c>
      <c r="G8" s="75">
        <f>SUM(G9:G33)</f>
        <v>124937</v>
      </c>
      <c r="H8" s="75">
        <f>SUM(H9:H33)</f>
        <v>281516</v>
      </c>
      <c r="I8" s="179">
        <f t="shared" ref="I8:I33" si="3">C8-G8</f>
        <v>376</v>
      </c>
      <c r="J8" s="179"/>
      <c r="K8" s="180">
        <f t="shared" si="1"/>
        <v>338</v>
      </c>
      <c r="L8" s="180"/>
    </row>
    <row r="9" spans="2:12" s="44" customFormat="1" ht="22.5" customHeight="1">
      <c r="B9" s="54" t="s">
        <v>10</v>
      </c>
      <c r="C9" s="50">
        <v>3648</v>
      </c>
      <c r="D9" s="50">
        <f>E9+F9</f>
        <v>7782</v>
      </c>
      <c r="E9" s="50">
        <v>3892</v>
      </c>
      <c r="F9" s="50">
        <v>3890</v>
      </c>
      <c r="G9" s="76">
        <v>3635</v>
      </c>
      <c r="H9" s="76">
        <v>7783</v>
      </c>
      <c r="I9" s="155">
        <f t="shared" si="3"/>
        <v>13</v>
      </c>
      <c r="J9" s="155"/>
      <c r="K9" s="155">
        <f t="shared" si="1"/>
        <v>-1</v>
      </c>
      <c r="L9" s="155"/>
    </row>
    <row r="10" spans="2:12" s="44" customFormat="1" ht="22.5" customHeight="1">
      <c r="B10" s="54" t="s">
        <v>33</v>
      </c>
      <c r="C10" s="50">
        <v>7810</v>
      </c>
      <c r="D10" s="50">
        <f t="shared" ref="D10:D33" si="4">E10+F10</f>
        <v>19783</v>
      </c>
      <c r="E10" s="50">
        <v>9806</v>
      </c>
      <c r="F10" s="50">
        <v>9977</v>
      </c>
      <c r="G10" s="76">
        <v>7768</v>
      </c>
      <c r="H10" s="76">
        <v>19716</v>
      </c>
      <c r="I10" s="155">
        <f t="shared" si="3"/>
        <v>42</v>
      </c>
      <c r="J10" s="155"/>
      <c r="K10" s="155">
        <f t="shared" si="1"/>
        <v>67</v>
      </c>
      <c r="L10" s="155"/>
    </row>
    <row r="11" spans="2:12" s="44" customFormat="1" ht="22.5" customHeight="1">
      <c r="B11" s="54" t="s">
        <v>11</v>
      </c>
      <c r="C11" s="50">
        <v>792</v>
      </c>
      <c r="D11" s="50">
        <f t="shared" si="4"/>
        <v>1489</v>
      </c>
      <c r="E11" s="50">
        <v>814</v>
      </c>
      <c r="F11" s="50">
        <v>675</v>
      </c>
      <c r="G11" s="76">
        <v>791</v>
      </c>
      <c r="H11" s="76">
        <v>1488</v>
      </c>
      <c r="I11" s="155">
        <f t="shared" si="3"/>
        <v>1</v>
      </c>
      <c r="J11" s="155"/>
      <c r="K11" s="155">
        <f t="shared" si="1"/>
        <v>1</v>
      </c>
      <c r="L11" s="155"/>
    </row>
    <row r="12" spans="2:12" s="44" customFormat="1" ht="22.5" customHeight="1">
      <c r="B12" s="54" t="s">
        <v>12</v>
      </c>
      <c r="C12" s="50">
        <v>1164</v>
      </c>
      <c r="D12" s="50">
        <f t="shared" si="4"/>
        <v>2593</v>
      </c>
      <c r="E12" s="50">
        <v>1336</v>
      </c>
      <c r="F12" s="50">
        <v>1257</v>
      </c>
      <c r="G12" s="76">
        <v>1155</v>
      </c>
      <c r="H12" s="76">
        <v>2582</v>
      </c>
      <c r="I12" s="155">
        <f t="shared" si="3"/>
        <v>9</v>
      </c>
      <c r="J12" s="155"/>
      <c r="K12" s="155">
        <f t="shared" si="1"/>
        <v>11</v>
      </c>
      <c r="L12" s="155"/>
    </row>
    <row r="13" spans="2:12" s="44" customFormat="1" ht="22.5" customHeight="1">
      <c r="B13" s="54" t="s">
        <v>13</v>
      </c>
      <c r="C13" s="50">
        <v>7633</v>
      </c>
      <c r="D13" s="50">
        <f t="shared" si="4"/>
        <v>17429</v>
      </c>
      <c r="E13" s="50">
        <v>8701</v>
      </c>
      <c r="F13" s="50">
        <v>8728</v>
      </c>
      <c r="G13" s="76">
        <v>7589</v>
      </c>
      <c r="H13" s="76">
        <v>17391</v>
      </c>
      <c r="I13" s="155">
        <f t="shared" si="3"/>
        <v>44</v>
      </c>
      <c r="J13" s="155"/>
      <c r="K13" s="155">
        <f t="shared" si="1"/>
        <v>38</v>
      </c>
      <c r="L13" s="155"/>
    </row>
    <row r="14" spans="2:12" s="44" customFormat="1" ht="22.5" customHeight="1">
      <c r="B14" s="54" t="s">
        <v>32</v>
      </c>
      <c r="C14" s="50">
        <v>653</v>
      </c>
      <c r="D14" s="50">
        <f t="shared" si="4"/>
        <v>1092</v>
      </c>
      <c r="E14" s="50">
        <v>590</v>
      </c>
      <c r="F14" s="50">
        <v>502</v>
      </c>
      <c r="G14" s="76">
        <v>654</v>
      </c>
      <c r="H14" s="76">
        <v>1096</v>
      </c>
      <c r="I14" s="155">
        <f t="shared" si="3"/>
        <v>-1</v>
      </c>
      <c r="J14" s="155"/>
      <c r="K14" s="155">
        <f t="shared" si="1"/>
        <v>-4</v>
      </c>
      <c r="L14" s="155"/>
    </row>
    <row r="15" spans="2:12" s="44" customFormat="1" ht="22.5" customHeight="1">
      <c r="B15" s="54" t="s">
        <v>14</v>
      </c>
      <c r="C15" s="50">
        <v>1982</v>
      </c>
      <c r="D15" s="50">
        <f t="shared" si="4"/>
        <v>3538</v>
      </c>
      <c r="E15" s="50">
        <v>1873</v>
      </c>
      <c r="F15" s="50">
        <v>1665</v>
      </c>
      <c r="G15" s="76">
        <v>1993</v>
      </c>
      <c r="H15" s="76">
        <v>3556</v>
      </c>
      <c r="I15" s="155">
        <f t="shared" si="3"/>
        <v>-11</v>
      </c>
      <c r="J15" s="155"/>
      <c r="K15" s="155">
        <f t="shared" si="1"/>
        <v>-18</v>
      </c>
      <c r="L15" s="155"/>
    </row>
    <row r="16" spans="2:12" s="44" customFormat="1" ht="22.5" customHeight="1">
      <c r="B16" s="54" t="s">
        <v>34</v>
      </c>
      <c r="C16" s="50">
        <v>2004</v>
      </c>
      <c r="D16" s="50">
        <f t="shared" si="4"/>
        <v>3874</v>
      </c>
      <c r="E16" s="50">
        <v>1998</v>
      </c>
      <c r="F16" s="50">
        <v>1876</v>
      </c>
      <c r="G16" s="76">
        <v>1999</v>
      </c>
      <c r="H16" s="76">
        <v>3856</v>
      </c>
      <c r="I16" s="155">
        <f t="shared" si="3"/>
        <v>5</v>
      </c>
      <c r="J16" s="155"/>
      <c r="K16" s="155">
        <f t="shared" si="1"/>
        <v>18</v>
      </c>
      <c r="L16" s="155"/>
    </row>
    <row r="17" spans="2:12" s="44" customFormat="1" ht="22.5" customHeight="1">
      <c r="B17" s="54" t="s">
        <v>15</v>
      </c>
      <c r="C17" s="50">
        <v>1448</v>
      </c>
      <c r="D17" s="50">
        <f t="shared" si="4"/>
        <v>2594</v>
      </c>
      <c r="E17" s="50">
        <v>1276</v>
      </c>
      <c r="F17" s="50">
        <v>1318</v>
      </c>
      <c r="G17" s="76">
        <v>1435</v>
      </c>
      <c r="H17" s="76">
        <v>2582</v>
      </c>
      <c r="I17" s="155">
        <f t="shared" si="3"/>
        <v>13</v>
      </c>
      <c r="J17" s="155"/>
      <c r="K17" s="155">
        <f t="shared" si="1"/>
        <v>12</v>
      </c>
      <c r="L17" s="155"/>
    </row>
    <row r="18" spans="2:12" s="44" customFormat="1" ht="22.5" customHeight="1">
      <c r="B18" s="54" t="s">
        <v>16</v>
      </c>
      <c r="C18" s="50">
        <v>612</v>
      </c>
      <c r="D18" s="50">
        <f t="shared" si="4"/>
        <v>962</v>
      </c>
      <c r="E18" s="50">
        <v>531</v>
      </c>
      <c r="F18" s="50">
        <v>431</v>
      </c>
      <c r="G18" s="76">
        <v>608</v>
      </c>
      <c r="H18" s="76">
        <v>953</v>
      </c>
      <c r="I18" s="155">
        <f t="shared" si="3"/>
        <v>4</v>
      </c>
      <c r="J18" s="155"/>
      <c r="K18" s="155">
        <f t="shared" si="1"/>
        <v>9</v>
      </c>
      <c r="L18" s="155"/>
    </row>
    <row r="19" spans="2:12" s="44" customFormat="1" ht="22.5" customHeight="1">
      <c r="B19" s="54" t="s">
        <v>17</v>
      </c>
      <c r="C19" s="50">
        <v>4493</v>
      </c>
      <c r="D19" s="50">
        <f t="shared" si="4"/>
        <v>9971</v>
      </c>
      <c r="E19" s="50">
        <v>4853</v>
      </c>
      <c r="F19" s="50">
        <v>5118</v>
      </c>
      <c r="G19" s="76">
        <v>4482</v>
      </c>
      <c r="H19" s="76">
        <v>9954</v>
      </c>
      <c r="I19" s="155">
        <f t="shared" si="3"/>
        <v>11</v>
      </c>
      <c r="J19" s="155"/>
      <c r="K19" s="155">
        <f t="shared" si="1"/>
        <v>17</v>
      </c>
      <c r="L19" s="155"/>
    </row>
    <row r="20" spans="2:12" s="44" customFormat="1" ht="22.5" customHeight="1">
      <c r="B20" s="54" t="s">
        <v>35</v>
      </c>
      <c r="C20" s="50">
        <v>2250</v>
      </c>
      <c r="D20" s="50">
        <f t="shared" si="4"/>
        <v>3596</v>
      </c>
      <c r="E20" s="50">
        <v>1829</v>
      </c>
      <c r="F20" s="50">
        <v>1767</v>
      </c>
      <c r="G20" s="76">
        <v>2230</v>
      </c>
      <c r="H20" s="76">
        <v>3587</v>
      </c>
      <c r="I20" s="155">
        <f t="shared" si="3"/>
        <v>20</v>
      </c>
      <c r="J20" s="155"/>
      <c r="K20" s="155">
        <f t="shared" si="1"/>
        <v>9</v>
      </c>
      <c r="L20" s="155"/>
    </row>
    <row r="21" spans="2:12" s="44" customFormat="1" ht="22.5" customHeight="1">
      <c r="B21" s="54" t="s">
        <v>18</v>
      </c>
      <c r="C21" s="50">
        <v>1666</v>
      </c>
      <c r="D21" s="50">
        <f t="shared" si="4"/>
        <v>2949</v>
      </c>
      <c r="E21" s="50">
        <v>1437</v>
      </c>
      <c r="F21" s="50">
        <v>1512</v>
      </c>
      <c r="G21" s="76">
        <v>1671</v>
      </c>
      <c r="H21" s="76">
        <v>2974</v>
      </c>
      <c r="I21" s="155">
        <f t="shared" si="3"/>
        <v>-5</v>
      </c>
      <c r="J21" s="155"/>
      <c r="K21" s="155">
        <f t="shared" si="1"/>
        <v>-25</v>
      </c>
      <c r="L21" s="155"/>
    </row>
    <row r="22" spans="2:12" s="44" customFormat="1" ht="22.5" customHeight="1">
      <c r="B22" s="54" t="s">
        <v>19</v>
      </c>
      <c r="C22" s="50">
        <v>1167</v>
      </c>
      <c r="D22" s="50">
        <f t="shared" si="4"/>
        <v>2311</v>
      </c>
      <c r="E22" s="50">
        <v>1120</v>
      </c>
      <c r="F22" s="50">
        <v>1191</v>
      </c>
      <c r="G22" s="76">
        <v>1170</v>
      </c>
      <c r="H22" s="76">
        <v>2322</v>
      </c>
      <c r="I22" s="155">
        <f t="shared" si="3"/>
        <v>-3</v>
      </c>
      <c r="J22" s="155"/>
      <c r="K22" s="155">
        <f t="shared" si="1"/>
        <v>-11</v>
      </c>
      <c r="L22" s="155"/>
    </row>
    <row r="23" spans="2:12" s="44" customFormat="1" ht="22.5" customHeight="1">
      <c r="B23" s="54" t="s">
        <v>20</v>
      </c>
      <c r="C23" s="50">
        <v>4203</v>
      </c>
      <c r="D23" s="50">
        <f t="shared" si="4"/>
        <v>8935</v>
      </c>
      <c r="E23" s="50">
        <v>4508</v>
      </c>
      <c r="F23" s="50">
        <v>4427</v>
      </c>
      <c r="G23" s="76">
        <v>4200</v>
      </c>
      <c r="H23" s="76">
        <v>8942</v>
      </c>
      <c r="I23" s="155">
        <f t="shared" si="3"/>
        <v>3</v>
      </c>
      <c r="J23" s="155"/>
      <c r="K23" s="155">
        <f t="shared" si="1"/>
        <v>-7</v>
      </c>
      <c r="L23" s="155"/>
    </row>
    <row r="24" spans="2:12" s="44" customFormat="1" ht="22.5" customHeight="1">
      <c r="B24" s="54" t="s">
        <v>21</v>
      </c>
      <c r="C24" s="50">
        <v>6157</v>
      </c>
      <c r="D24" s="50">
        <f t="shared" si="4"/>
        <v>12003</v>
      </c>
      <c r="E24" s="50">
        <v>5930</v>
      </c>
      <c r="F24" s="50">
        <v>6073</v>
      </c>
      <c r="G24" s="76">
        <v>6143</v>
      </c>
      <c r="H24" s="76">
        <v>12014</v>
      </c>
      <c r="I24" s="155">
        <f t="shared" si="3"/>
        <v>14</v>
      </c>
      <c r="J24" s="155"/>
      <c r="K24" s="155">
        <f t="shared" si="1"/>
        <v>-11</v>
      </c>
      <c r="L24" s="155"/>
    </row>
    <row r="25" spans="2:12" s="44" customFormat="1" ht="22.5" customHeight="1">
      <c r="B25" s="54" t="s">
        <v>22</v>
      </c>
      <c r="C25" s="50">
        <v>6347</v>
      </c>
      <c r="D25" s="50">
        <f t="shared" si="4"/>
        <v>15127</v>
      </c>
      <c r="E25" s="50">
        <v>7223</v>
      </c>
      <c r="F25" s="50">
        <v>7904</v>
      </c>
      <c r="G25" s="76">
        <v>6322</v>
      </c>
      <c r="H25" s="76">
        <v>15126</v>
      </c>
      <c r="I25" s="155">
        <f t="shared" si="3"/>
        <v>25</v>
      </c>
      <c r="J25" s="155"/>
      <c r="K25" s="155">
        <f t="shared" si="1"/>
        <v>1</v>
      </c>
      <c r="L25" s="155"/>
    </row>
    <row r="26" spans="2:12" s="44" customFormat="1" ht="22.5" customHeight="1">
      <c r="B26" s="54" t="s">
        <v>23</v>
      </c>
      <c r="C26" s="50">
        <v>9066</v>
      </c>
      <c r="D26" s="50">
        <f t="shared" si="4"/>
        <v>21382</v>
      </c>
      <c r="E26" s="50">
        <v>10157</v>
      </c>
      <c r="F26" s="50">
        <v>11225</v>
      </c>
      <c r="G26" s="76">
        <v>9038</v>
      </c>
      <c r="H26" s="76">
        <v>21357</v>
      </c>
      <c r="I26" s="155">
        <f t="shared" si="3"/>
        <v>28</v>
      </c>
      <c r="J26" s="155"/>
      <c r="K26" s="155">
        <f t="shared" si="1"/>
        <v>25</v>
      </c>
      <c r="L26" s="155"/>
    </row>
    <row r="27" spans="2:12" s="44" customFormat="1" ht="22.5" customHeight="1">
      <c r="B27" s="54" t="s">
        <v>24</v>
      </c>
      <c r="C27" s="50">
        <v>2011</v>
      </c>
      <c r="D27" s="50">
        <f t="shared" si="4"/>
        <v>4622</v>
      </c>
      <c r="E27" s="50">
        <v>2317</v>
      </c>
      <c r="F27" s="50">
        <v>2305</v>
      </c>
      <c r="G27" s="76">
        <v>2004</v>
      </c>
      <c r="H27" s="76">
        <v>4619</v>
      </c>
      <c r="I27" s="155">
        <f t="shared" si="3"/>
        <v>7</v>
      </c>
      <c r="J27" s="155"/>
      <c r="K27" s="155">
        <f t="shared" si="1"/>
        <v>3</v>
      </c>
      <c r="L27" s="155"/>
    </row>
    <row r="28" spans="2:12" s="44" customFormat="1" ht="22.5" customHeight="1">
      <c r="B28" s="54" t="s">
        <v>25</v>
      </c>
      <c r="C28" s="50">
        <v>7328</v>
      </c>
      <c r="D28" s="50">
        <f t="shared" si="4"/>
        <v>12039</v>
      </c>
      <c r="E28" s="50">
        <v>6360</v>
      </c>
      <c r="F28" s="50">
        <v>5679</v>
      </c>
      <c r="G28" s="76">
        <v>7305</v>
      </c>
      <c r="H28" s="76">
        <v>11996</v>
      </c>
      <c r="I28" s="155">
        <f t="shared" si="3"/>
        <v>23</v>
      </c>
      <c r="J28" s="155"/>
      <c r="K28" s="155">
        <f t="shared" si="1"/>
        <v>43</v>
      </c>
      <c r="L28" s="155"/>
    </row>
    <row r="29" spans="2:12" s="44" customFormat="1" ht="22.5" customHeight="1">
      <c r="B29" s="54" t="s">
        <v>26</v>
      </c>
      <c r="C29" s="50">
        <v>2689</v>
      </c>
      <c r="D29" s="50">
        <f t="shared" si="4"/>
        <v>4564</v>
      </c>
      <c r="E29" s="50">
        <v>2297</v>
      </c>
      <c r="F29" s="50">
        <v>2267</v>
      </c>
      <c r="G29" s="76">
        <v>2684</v>
      </c>
      <c r="H29" s="76">
        <v>4576</v>
      </c>
      <c r="I29" s="155">
        <f t="shared" si="3"/>
        <v>5</v>
      </c>
      <c r="J29" s="155"/>
      <c r="K29" s="155">
        <f t="shared" si="1"/>
        <v>-12</v>
      </c>
      <c r="L29" s="155"/>
    </row>
    <row r="30" spans="2:12" s="44" customFormat="1" ht="22.5" customHeight="1">
      <c r="B30" s="54" t="s">
        <v>27</v>
      </c>
      <c r="C30" s="50">
        <v>14934</v>
      </c>
      <c r="D30" s="50">
        <f t="shared" si="4"/>
        <v>35901</v>
      </c>
      <c r="E30" s="50">
        <v>17601</v>
      </c>
      <c r="F30" s="50">
        <v>18300</v>
      </c>
      <c r="G30" s="76">
        <v>14884</v>
      </c>
      <c r="H30" s="76">
        <v>35864</v>
      </c>
      <c r="I30" s="155">
        <f t="shared" si="3"/>
        <v>50</v>
      </c>
      <c r="J30" s="155"/>
      <c r="K30" s="155">
        <f t="shared" si="1"/>
        <v>37</v>
      </c>
      <c r="L30" s="155"/>
    </row>
    <row r="31" spans="2:12" s="44" customFormat="1" ht="22.5" customHeight="1">
      <c r="B31" s="54" t="s">
        <v>28</v>
      </c>
      <c r="C31" s="50">
        <v>19526</v>
      </c>
      <c r="D31" s="50">
        <f t="shared" si="4"/>
        <v>49948</v>
      </c>
      <c r="E31" s="50">
        <v>24054</v>
      </c>
      <c r="F31" s="50">
        <v>25894</v>
      </c>
      <c r="G31" s="76">
        <v>19492</v>
      </c>
      <c r="H31" s="76">
        <v>49850</v>
      </c>
      <c r="I31" s="162">
        <f t="shared" si="3"/>
        <v>34</v>
      </c>
      <c r="J31" s="162"/>
      <c r="K31" s="155">
        <f t="shared" si="1"/>
        <v>98</v>
      </c>
      <c r="L31" s="155"/>
    </row>
    <row r="32" spans="2:12" s="44" customFormat="1" ht="22.5" customHeight="1">
      <c r="B32" s="54" t="s">
        <v>29</v>
      </c>
      <c r="C32" s="50">
        <v>7406</v>
      </c>
      <c r="D32" s="50">
        <f t="shared" si="4"/>
        <v>16916</v>
      </c>
      <c r="E32" s="50">
        <v>8298</v>
      </c>
      <c r="F32" s="50">
        <v>8618</v>
      </c>
      <c r="G32" s="76">
        <v>7377</v>
      </c>
      <c r="H32" s="76">
        <v>16871</v>
      </c>
      <c r="I32" s="155">
        <f t="shared" si="3"/>
        <v>29</v>
      </c>
      <c r="J32" s="155"/>
      <c r="K32" s="155">
        <f t="shared" si="1"/>
        <v>45</v>
      </c>
      <c r="L32" s="155"/>
    </row>
    <row r="33" spans="2:12" s="44" customFormat="1" ht="22.5" customHeight="1">
      <c r="B33" s="54" t="s">
        <v>30</v>
      </c>
      <c r="C33" s="50">
        <v>8324</v>
      </c>
      <c r="D33" s="50">
        <f t="shared" si="4"/>
        <v>20454</v>
      </c>
      <c r="E33" s="50">
        <v>10285</v>
      </c>
      <c r="F33" s="50">
        <v>10169</v>
      </c>
      <c r="G33" s="76">
        <v>8308</v>
      </c>
      <c r="H33" s="76">
        <v>20461</v>
      </c>
      <c r="I33" s="155">
        <f t="shared" si="3"/>
        <v>16</v>
      </c>
      <c r="J33" s="155"/>
      <c r="K33" s="155">
        <f t="shared" si="1"/>
        <v>-7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1392</v>
      </c>
      <c r="C38" s="16"/>
      <c r="D38" s="17" t="s">
        <v>36</v>
      </c>
      <c r="E38" s="17">
        <v>378</v>
      </c>
      <c r="F38" s="18" t="s">
        <v>37</v>
      </c>
      <c r="G38" s="17">
        <v>1014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355</v>
      </c>
    </row>
    <row r="39" spans="2:12" s="3" customFormat="1" ht="30" customHeight="1">
      <c r="B39" s="23" t="str">
        <f>"◎ 관외전출 : "&amp;E39+G39</f>
        <v>◎ 관외전출 : 1037</v>
      </c>
      <c r="C39" s="24"/>
      <c r="D39" s="25" t="s">
        <v>36</v>
      </c>
      <c r="E39" s="25">
        <v>237</v>
      </c>
      <c r="F39" s="26" t="s">
        <v>37</v>
      </c>
      <c r="G39" s="25">
        <v>800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131</v>
      </c>
      <c r="C40" s="31"/>
      <c r="D40" s="32" t="s">
        <v>41</v>
      </c>
      <c r="E40" s="32">
        <v>127</v>
      </c>
      <c r="F40" s="33" t="s">
        <v>45</v>
      </c>
      <c r="G40" s="32">
        <v>4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17</v>
      </c>
    </row>
    <row r="41" spans="2:12" s="3" customFormat="1" ht="30" customHeight="1" thickBot="1">
      <c r="B41" s="37" t="str">
        <f>"◎ 사망,말소,국외,기타 : "&amp;E41+G41+I41+K41</f>
        <v>◎ 사망,말소,국외,기타 : 148</v>
      </c>
      <c r="C41" s="38"/>
      <c r="D41" s="39" t="s">
        <v>42</v>
      </c>
      <c r="E41" s="39">
        <v>144</v>
      </c>
      <c r="F41" s="40" t="s">
        <v>43</v>
      </c>
      <c r="G41" s="39">
        <v>4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49553</v>
      </c>
      <c r="C42" s="89">
        <f>E42+G42</f>
        <v>49553</v>
      </c>
      <c r="D42" s="57" t="s">
        <v>52</v>
      </c>
      <c r="E42" s="58">
        <v>21061</v>
      </c>
      <c r="F42" s="57" t="s">
        <v>44</v>
      </c>
      <c r="G42" s="58">
        <v>28492</v>
      </c>
      <c r="H42" s="59"/>
      <c r="I42" s="10"/>
      <c r="J42" s="169" t="s">
        <v>211</v>
      </c>
      <c r="K42" s="169"/>
      <c r="L42" s="170"/>
    </row>
    <row r="43" spans="2:12" s="3" customFormat="1" ht="21" customHeight="1">
      <c r="B43" s="55" t="s">
        <v>56</v>
      </c>
      <c r="C43" s="91">
        <v>1892</v>
      </c>
      <c r="G43" s="8"/>
      <c r="J43" s="171" t="s">
        <v>209</v>
      </c>
      <c r="K43" s="171"/>
      <c r="L43" s="172"/>
    </row>
    <row r="44" spans="2:12" s="3" customFormat="1" ht="21" customHeight="1" thickBot="1">
      <c r="B44" s="60" t="s">
        <v>57</v>
      </c>
      <c r="C44" s="92">
        <v>350</v>
      </c>
      <c r="D44" s="61"/>
      <c r="E44" s="61"/>
      <c r="F44" s="61"/>
      <c r="G44" s="62"/>
      <c r="H44" s="61"/>
      <c r="I44" s="61"/>
      <c r="J44" s="173" t="s">
        <v>210</v>
      </c>
      <c r="K44" s="173"/>
      <c r="L44" s="174"/>
    </row>
    <row r="45" spans="2:12">
      <c r="L45" s="77"/>
    </row>
  </sheetData>
  <mergeCells count="74"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  <mergeCell ref="I29:J29"/>
    <mergeCell ref="K29:L29"/>
    <mergeCell ref="I30:J30"/>
    <mergeCell ref="K30:L30"/>
    <mergeCell ref="I31:J31"/>
    <mergeCell ref="K31:L31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22" priority="1" operator="lessThan">
      <formula>0</formula>
    </cfRule>
    <cfRule type="cellIs" dxfId="121" priority="4" operator="greaterThan">
      <formula>0</formula>
    </cfRule>
  </conditionalFormatting>
  <conditionalFormatting sqref="K6:L33">
    <cfRule type="cellIs" dxfId="120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L45"/>
  <sheetViews>
    <sheetView view="pageBreakPreview" zoomScale="70" zoomScaleNormal="70" zoomScaleSheetLayoutView="70" workbookViewId="0">
      <selection activeCell="D6" sqref="D6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206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124937</v>
      </c>
      <c r="D6" s="45">
        <f t="shared" ref="D6:F6" si="0">SUM(D7:D8)</f>
        <v>285277</v>
      </c>
      <c r="E6" s="45">
        <f t="shared" si="0"/>
        <v>140927</v>
      </c>
      <c r="F6" s="45">
        <f t="shared" si="0"/>
        <v>144350</v>
      </c>
      <c r="G6" s="72">
        <f>G8</f>
        <v>124658</v>
      </c>
      <c r="H6" s="72">
        <f>H7+H8</f>
        <v>285221</v>
      </c>
      <c r="I6" s="152">
        <f>C6-G6</f>
        <v>279</v>
      </c>
      <c r="J6" s="152"/>
      <c r="K6" s="152">
        <f t="shared" ref="K6:K33" si="1">D6-H6</f>
        <v>56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3761</v>
      </c>
      <c r="E7" s="79">
        <v>2026</v>
      </c>
      <c r="F7" s="79">
        <v>1735</v>
      </c>
      <c r="G7" s="73" t="s">
        <v>55</v>
      </c>
      <c r="H7" s="74">
        <v>3821</v>
      </c>
      <c r="I7" s="153" t="s">
        <v>54</v>
      </c>
      <c r="J7" s="154"/>
      <c r="K7" s="154">
        <f t="shared" si="1"/>
        <v>-60</v>
      </c>
      <c r="L7" s="154"/>
    </row>
    <row r="8" spans="2:12" s="44" customFormat="1" ht="22.5" customHeight="1">
      <c r="B8" s="53" t="s">
        <v>9</v>
      </c>
      <c r="C8" s="48">
        <f>SUM(C9:C33)</f>
        <v>124937</v>
      </c>
      <c r="D8" s="49">
        <f t="shared" ref="D8:F8" si="2">SUM(D9:D33)</f>
        <v>281516</v>
      </c>
      <c r="E8" s="49">
        <f>SUM(E9:E33)</f>
        <v>138901</v>
      </c>
      <c r="F8" s="49">
        <f t="shared" si="2"/>
        <v>142615</v>
      </c>
      <c r="G8" s="75">
        <f>SUM(G9:G33)</f>
        <v>124658</v>
      </c>
      <c r="H8" s="75">
        <f>SUM(H9:H33)</f>
        <v>281400</v>
      </c>
      <c r="I8" s="179">
        <f t="shared" ref="I8:I33" si="3">C8-G8</f>
        <v>279</v>
      </c>
      <c r="J8" s="179"/>
      <c r="K8" s="180">
        <f t="shared" si="1"/>
        <v>116</v>
      </c>
      <c r="L8" s="180"/>
    </row>
    <row r="9" spans="2:12" s="44" customFormat="1" ht="22.5" customHeight="1">
      <c r="B9" s="54" t="s">
        <v>10</v>
      </c>
      <c r="C9" s="50">
        <v>3635</v>
      </c>
      <c r="D9" s="50">
        <f>E9+F9</f>
        <v>7783</v>
      </c>
      <c r="E9" s="50">
        <v>3894</v>
      </c>
      <c r="F9" s="50">
        <v>3889</v>
      </c>
      <c r="G9" s="76">
        <v>3625</v>
      </c>
      <c r="H9" s="76">
        <v>7791</v>
      </c>
      <c r="I9" s="155">
        <f t="shared" si="3"/>
        <v>10</v>
      </c>
      <c r="J9" s="155"/>
      <c r="K9" s="155">
        <f t="shared" si="1"/>
        <v>-8</v>
      </c>
      <c r="L9" s="155"/>
    </row>
    <row r="10" spans="2:12" s="44" customFormat="1" ht="22.5" customHeight="1">
      <c r="B10" s="54" t="s">
        <v>33</v>
      </c>
      <c r="C10" s="50">
        <v>7768</v>
      </c>
      <c r="D10" s="50">
        <f t="shared" ref="D10:D33" si="4">E10+F10</f>
        <v>19716</v>
      </c>
      <c r="E10" s="50">
        <v>9774</v>
      </c>
      <c r="F10" s="50">
        <v>9942</v>
      </c>
      <c r="G10" s="76">
        <v>7743</v>
      </c>
      <c r="H10" s="76">
        <v>19645</v>
      </c>
      <c r="I10" s="155">
        <f t="shared" si="3"/>
        <v>25</v>
      </c>
      <c r="J10" s="155"/>
      <c r="K10" s="155">
        <f t="shared" si="1"/>
        <v>71</v>
      </c>
      <c r="L10" s="155"/>
    </row>
    <row r="11" spans="2:12" s="44" customFormat="1" ht="22.5" customHeight="1">
      <c r="B11" s="54" t="s">
        <v>11</v>
      </c>
      <c r="C11" s="50">
        <v>791</v>
      </c>
      <c r="D11" s="50">
        <f t="shared" si="4"/>
        <v>1488</v>
      </c>
      <c r="E11" s="50">
        <v>812</v>
      </c>
      <c r="F11" s="50">
        <v>676</v>
      </c>
      <c r="G11" s="76">
        <v>791</v>
      </c>
      <c r="H11" s="76">
        <v>1494</v>
      </c>
      <c r="I11" s="155">
        <f t="shared" si="3"/>
        <v>0</v>
      </c>
      <c r="J11" s="155"/>
      <c r="K11" s="155">
        <f t="shared" si="1"/>
        <v>-6</v>
      </c>
      <c r="L11" s="155"/>
    </row>
    <row r="12" spans="2:12" s="44" customFormat="1" ht="22.5" customHeight="1">
      <c r="B12" s="54" t="s">
        <v>12</v>
      </c>
      <c r="C12" s="50">
        <v>1155</v>
      </c>
      <c r="D12" s="50">
        <f t="shared" si="4"/>
        <v>2582</v>
      </c>
      <c r="E12" s="50">
        <v>1331</v>
      </c>
      <c r="F12" s="50">
        <v>1251</v>
      </c>
      <c r="G12" s="76">
        <v>1149</v>
      </c>
      <c r="H12" s="76">
        <v>2581</v>
      </c>
      <c r="I12" s="155">
        <f t="shared" si="3"/>
        <v>6</v>
      </c>
      <c r="J12" s="155"/>
      <c r="K12" s="155">
        <f t="shared" si="1"/>
        <v>1</v>
      </c>
      <c r="L12" s="155"/>
    </row>
    <row r="13" spans="2:12" s="44" customFormat="1" ht="22.5" customHeight="1">
      <c r="B13" s="54" t="s">
        <v>13</v>
      </c>
      <c r="C13" s="50">
        <v>7589</v>
      </c>
      <c r="D13" s="50">
        <f t="shared" si="4"/>
        <v>17391</v>
      </c>
      <c r="E13" s="50">
        <v>8684</v>
      </c>
      <c r="F13" s="50">
        <v>8707</v>
      </c>
      <c r="G13" s="76">
        <v>7550</v>
      </c>
      <c r="H13" s="76">
        <v>17343</v>
      </c>
      <c r="I13" s="155">
        <f t="shared" si="3"/>
        <v>39</v>
      </c>
      <c r="J13" s="155"/>
      <c r="K13" s="155">
        <f t="shared" si="1"/>
        <v>48</v>
      </c>
      <c r="L13" s="155"/>
    </row>
    <row r="14" spans="2:12" s="44" customFormat="1" ht="22.5" customHeight="1">
      <c r="B14" s="54" t="s">
        <v>32</v>
      </c>
      <c r="C14" s="50">
        <v>654</v>
      </c>
      <c r="D14" s="50">
        <f t="shared" si="4"/>
        <v>1096</v>
      </c>
      <c r="E14" s="50">
        <v>590</v>
      </c>
      <c r="F14" s="50">
        <v>506</v>
      </c>
      <c r="G14" s="76">
        <v>658</v>
      </c>
      <c r="H14" s="76">
        <v>1104</v>
      </c>
      <c r="I14" s="155">
        <f t="shared" si="3"/>
        <v>-4</v>
      </c>
      <c r="J14" s="155"/>
      <c r="K14" s="155">
        <f t="shared" si="1"/>
        <v>-8</v>
      </c>
      <c r="L14" s="155"/>
    </row>
    <row r="15" spans="2:12" s="44" customFormat="1" ht="22.5" customHeight="1">
      <c r="B15" s="54" t="s">
        <v>14</v>
      </c>
      <c r="C15" s="50">
        <v>1993</v>
      </c>
      <c r="D15" s="50">
        <f t="shared" si="4"/>
        <v>3556</v>
      </c>
      <c r="E15" s="50">
        <v>1880</v>
      </c>
      <c r="F15" s="50">
        <v>1676</v>
      </c>
      <c r="G15" s="76">
        <v>1976</v>
      </c>
      <c r="H15" s="76">
        <v>3538</v>
      </c>
      <c r="I15" s="155">
        <f t="shared" si="3"/>
        <v>17</v>
      </c>
      <c r="J15" s="155"/>
      <c r="K15" s="155">
        <f t="shared" si="1"/>
        <v>18</v>
      </c>
      <c r="L15" s="155"/>
    </row>
    <row r="16" spans="2:12" s="44" customFormat="1" ht="22.5" customHeight="1">
      <c r="B16" s="54" t="s">
        <v>34</v>
      </c>
      <c r="C16" s="50">
        <v>1999</v>
      </c>
      <c r="D16" s="50">
        <f t="shared" si="4"/>
        <v>3856</v>
      </c>
      <c r="E16" s="50">
        <v>1986</v>
      </c>
      <c r="F16" s="50">
        <v>1870</v>
      </c>
      <c r="G16" s="76">
        <v>1999</v>
      </c>
      <c r="H16" s="76">
        <v>3865</v>
      </c>
      <c r="I16" s="155">
        <f t="shared" si="3"/>
        <v>0</v>
      </c>
      <c r="J16" s="155"/>
      <c r="K16" s="155">
        <f t="shared" si="1"/>
        <v>-9</v>
      </c>
      <c r="L16" s="155"/>
    </row>
    <row r="17" spans="2:12" s="44" customFormat="1" ht="22.5" customHeight="1">
      <c r="B17" s="54" t="s">
        <v>15</v>
      </c>
      <c r="C17" s="50">
        <v>1435</v>
      </c>
      <c r="D17" s="50">
        <f t="shared" si="4"/>
        <v>2582</v>
      </c>
      <c r="E17" s="50">
        <v>1263</v>
      </c>
      <c r="F17" s="50">
        <v>1319</v>
      </c>
      <c r="G17" s="76">
        <v>1426</v>
      </c>
      <c r="H17" s="76">
        <v>2577</v>
      </c>
      <c r="I17" s="155">
        <f t="shared" si="3"/>
        <v>9</v>
      </c>
      <c r="J17" s="155"/>
      <c r="K17" s="155">
        <f t="shared" si="1"/>
        <v>5</v>
      </c>
      <c r="L17" s="155"/>
    </row>
    <row r="18" spans="2:12" s="44" customFormat="1" ht="22.5" customHeight="1">
      <c r="B18" s="54" t="s">
        <v>16</v>
      </c>
      <c r="C18" s="50">
        <v>608</v>
      </c>
      <c r="D18" s="50">
        <f t="shared" si="4"/>
        <v>953</v>
      </c>
      <c r="E18" s="50">
        <v>528</v>
      </c>
      <c r="F18" s="50">
        <v>425</v>
      </c>
      <c r="G18" s="76">
        <v>601</v>
      </c>
      <c r="H18" s="76">
        <v>949</v>
      </c>
      <c r="I18" s="155">
        <f t="shared" si="3"/>
        <v>7</v>
      </c>
      <c r="J18" s="155"/>
      <c r="K18" s="155">
        <f t="shared" si="1"/>
        <v>4</v>
      </c>
      <c r="L18" s="155"/>
    </row>
    <row r="19" spans="2:12" s="44" customFormat="1" ht="22.5" customHeight="1">
      <c r="B19" s="54" t="s">
        <v>17</v>
      </c>
      <c r="C19" s="50">
        <v>4482</v>
      </c>
      <c r="D19" s="50">
        <f t="shared" si="4"/>
        <v>9954</v>
      </c>
      <c r="E19" s="50">
        <v>4835</v>
      </c>
      <c r="F19" s="50">
        <v>5119</v>
      </c>
      <c r="G19" s="76">
        <v>4499</v>
      </c>
      <c r="H19" s="76">
        <v>9987</v>
      </c>
      <c r="I19" s="155">
        <f t="shared" si="3"/>
        <v>-17</v>
      </c>
      <c r="J19" s="155"/>
      <c r="K19" s="155">
        <f t="shared" si="1"/>
        <v>-33</v>
      </c>
      <c r="L19" s="155"/>
    </row>
    <row r="20" spans="2:12" s="44" customFormat="1" ht="22.5" customHeight="1">
      <c r="B20" s="54" t="s">
        <v>35</v>
      </c>
      <c r="C20" s="50">
        <v>2230</v>
      </c>
      <c r="D20" s="50">
        <f t="shared" si="4"/>
        <v>3587</v>
      </c>
      <c r="E20" s="50">
        <v>1826</v>
      </c>
      <c r="F20" s="50">
        <v>1761</v>
      </c>
      <c r="G20" s="76">
        <v>2230</v>
      </c>
      <c r="H20" s="76">
        <v>3600</v>
      </c>
      <c r="I20" s="155">
        <f t="shared" si="3"/>
        <v>0</v>
      </c>
      <c r="J20" s="155"/>
      <c r="K20" s="155">
        <f t="shared" si="1"/>
        <v>-13</v>
      </c>
      <c r="L20" s="155"/>
    </row>
    <row r="21" spans="2:12" s="44" customFormat="1" ht="22.5" customHeight="1">
      <c r="B21" s="54" t="s">
        <v>18</v>
      </c>
      <c r="C21" s="50">
        <v>1671</v>
      </c>
      <c r="D21" s="50">
        <f t="shared" si="4"/>
        <v>2974</v>
      </c>
      <c r="E21" s="50">
        <v>1453</v>
      </c>
      <c r="F21" s="50">
        <v>1521</v>
      </c>
      <c r="G21" s="76">
        <v>1667</v>
      </c>
      <c r="H21" s="76">
        <v>2969</v>
      </c>
      <c r="I21" s="155">
        <f t="shared" si="3"/>
        <v>4</v>
      </c>
      <c r="J21" s="155"/>
      <c r="K21" s="155">
        <f t="shared" si="1"/>
        <v>5</v>
      </c>
      <c r="L21" s="155"/>
    </row>
    <row r="22" spans="2:12" s="44" customFormat="1" ht="22.5" customHeight="1">
      <c r="B22" s="54" t="s">
        <v>19</v>
      </c>
      <c r="C22" s="50">
        <v>1170</v>
      </c>
      <c r="D22" s="50">
        <f t="shared" si="4"/>
        <v>2322</v>
      </c>
      <c r="E22" s="50">
        <v>1132</v>
      </c>
      <c r="F22" s="50">
        <v>1190</v>
      </c>
      <c r="G22" s="76">
        <v>1177</v>
      </c>
      <c r="H22" s="76">
        <v>2341</v>
      </c>
      <c r="I22" s="155">
        <f t="shared" si="3"/>
        <v>-7</v>
      </c>
      <c r="J22" s="155"/>
      <c r="K22" s="155">
        <f t="shared" si="1"/>
        <v>-19</v>
      </c>
      <c r="L22" s="155"/>
    </row>
    <row r="23" spans="2:12" s="44" customFormat="1" ht="22.5" customHeight="1">
      <c r="B23" s="54" t="s">
        <v>20</v>
      </c>
      <c r="C23" s="50">
        <v>4200</v>
      </c>
      <c r="D23" s="50">
        <f t="shared" si="4"/>
        <v>8942</v>
      </c>
      <c r="E23" s="50">
        <v>4514</v>
      </c>
      <c r="F23" s="50">
        <v>4428</v>
      </c>
      <c r="G23" s="76">
        <v>4192</v>
      </c>
      <c r="H23" s="76">
        <v>8961</v>
      </c>
      <c r="I23" s="155">
        <f t="shared" si="3"/>
        <v>8</v>
      </c>
      <c r="J23" s="155"/>
      <c r="K23" s="155">
        <f t="shared" si="1"/>
        <v>-19</v>
      </c>
      <c r="L23" s="155"/>
    </row>
    <row r="24" spans="2:12" s="44" customFormat="1" ht="22.5" customHeight="1">
      <c r="B24" s="54" t="s">
        <v>21</v>
      </c>
      <c r="C24" s="50">
        <v>6143</v>
      </c>
      <c r="D24" s="50">
        <f t="shared" si="4"/>
        <v>12014</v>
      </c>
      <c r="E24" s="50">
        <v>5921</v>
      </c>
      <c r="F24" s="50">
        <v>6093</v>
      </c>
      <c r="G24" s="76">
        <v>6125</v>
      </c>
      <c r="H24" s="76">
        <v>12004</v>
      </c>
      <c r="I24" s="155">
        <f t="shared" si="3"/>
        <v>18</v>
      </c>
      <c r="J24" s="155"/>
      <c r="K24" s="155">
        <f t="shared" si="1"/>
        <v>10</v>
      </c>
      <c r="L24" s="155"/>
    </row>
    <row r="25" spans="2:12" s="44" customFormat="1" ht="22.5" customHeight="1">
      <c r="B25" s="54" t="s">
        <v>22</v>
      </c>
      <c r="C25" s="50">
        <v>6322</v>
      </c>
      <c r="D25" s="50">
        <f t="shared" si="4"/>
        <v>15126</v>
      </c>
      <c r="E25" s="50">
        <v>7235</v>
      </c>
      <c r="F25" s="50">
        <v>7891</v>
      </c>
      <c r="G25" s="76">
        <v>6326</v>
      </c>
      <c r="H25" s="76">
        <v>15172</v>
      </c>
      <c r="I25" s="155">
        <f t="shared" si="3"/>
        <v>-4</v>
      </c>
      <c r="J25" s="155"/>
      <c r="K25" s="155">
        <f t="shared" si="1"/>
        <v>-46</v>
      </c>
      <c r="L25" s="155"/>
    </row>
    <row r="26" spans="2:12" s="44" customFormat="1" ht="22.5" customHeight="1">
      <c r="B26" s="54" t="s">
        <v>23</v>
      </c>
      <c r="C26" s="50">
        <v>9038</v>
      </c>
      <c r="D26" s="50">
        <f t="shared" si="4"/>
        <v>21357</v>
      </c>
      <c r="E26" s="50">
        <v>10132</v>
      </c>
      <c r="F26" s="50">
        <v>11225</v>
      </c>
      <c r="G26" s="76">
        <v>9028</v>
      </c>
      <c r="H26" s="76">
        <v>21391</v>
      </c>
      <c r="I26" s="155">
        <f t="shared" si="3"/>
        <v>10</v>
      </c>
      <c r="J26" s="155"/>
      <c r="K26" s="155">
        <f t="shared" si="1"/>
        <v>-34</v>
      </c>
      <c r="L26" s="155"/>
    </row>
    <row r="27" spans="2:12" s="44" customFormat="1" ht="22.5" customHeight="1">
      <c r="B27" s="54" t="s">
        <v>24</v>
      </c>
      <c r="C27" s="50">
        <v>2004</v>
      </c>
      <c r="D27" s="50">
        <f t="shared" si="4"/>
        <v>4619</v>
      </c>
      <c r="E27" s="50">
        <v>2313</v>
      </c>
      <c r="F27" s="50">
        <v>2306</v>
      </c>
      <c r="G27" s="76">
        <v>2000</v>
      </c>
      <c r="H27" s="76">
        <v>4624</v>
      </c>
      <c r="I27" s="155">
        <f t="shared" si="3"/>
        <v>4</v>
      </c>
      <c r="J27" s="155"/>
      <c r="K27" s="155">
        <f t="shared" si="1"/>
        <v>-5</v>
      </c>
      <c r="L27" s="155"/>
    </row>
    <row r="28" spans="2:12" s="44" customFormat="1" ht="22.5" customHeight="1">
      <c r="B28" s="54" t="s">
        <v>25</v>
      </c>
      <c r="C28" s="50">
        <v>7305</v>
      </c>
      <c r="D28" s="50">
        <f t="shared" si="4"/>
        <v>11996</v>
      </c>
      <c r="E28" s="50">
        <v>6341</v>
      </c>
      <c r="F28" s="50">
        <v>5655</v>
      </c>
      <c r="G28" s="76">
        <v>7294</v>
      </c>
      <c r="H28" s="76">
        <v>11998</v>
      </c>
      <c r="I28" s="155">
        <f t="shared" si="3"/>
        <v>11</v>
      </c>
      <c r="J28" s="155"/>
      <c r="K28" s="155">
        <f t="shared" si="1"/>
        <v>-2</v>
      </c>
      <c r="L28" s="155"/>
    </row>
    <row r="29" spans="2:12" s="44" customFormat="1" ht="22.5" customHeight="1">
      <c r="B29" s="54" t="s">
        <v>26</v>
      </c>
      <c r="C29" s="50">
        <v>2684</v>
      </c>
      <c r="D29" s="50">
        <f t="shared" si="4"/>
        <v>4576</v>
      </c>
      <c r="E29" s="50">
        <v>2291</v>
      </c>
      <c r="F29" s="50">
        <v>2285</v>
      </c>
      <c r="G29" s="76">
        <v>2702</v>
      </c>
      <c r="H29" s="76">
        <v>4599</v>
      </c>
      <c r="I29" s="155">
        <f t="shared" si="3"/>
        <v>-18</v>
      </c>
      <c r="J29" s="155"/>
      <c r="K29" s="155">
        <f t="shared" si="1"/>
        <v>-23</v>
      </c>
      <c r="L29" s="155"/>
    </row>
    <row r="30" spans="2:12" s="44" customFormat="1" ht="22.5" customHeight="1">
      <c r="B30" s="54" t="s">
        <v>27</v>
      </c>
      <c r="C30" s="50">
        <v>14884</v>
      </c>
      <c r="D30" s="50">
        <f t="shared" si="4"/>
        <v>35864</v>
      </c>
      <c r="E30" s="50">
        <v>17578</v>
      </c>
      <c r="F30" s="50">
        <v>18286</v>
      </c>
      <c r="G30" s="76">
        <v>14849</v>
      </c>
      <c r="H30" s="76">
        <v>35847</v>
      </c>
      <c r="I30" s="155">
        <f t="shared" si="3"/>
        <v>35</v>
      </c>
      <c r="J30" s="155"/>
      <c r="K30" s="155">
        <f t="shared" si="1"/>
        <v>17</v>
      </c>
      <c r="L30" s="155"/>
    </row>
    <row r="31" spans="2:12" s="44" customFormat="1" ht="22.5" customHeight="1">
      <c r="B31" s="54" t="s">
        <v>28</v>
      </c>
      <c r="C31" s="50">
        <v>19492</v>
      </c>
      <c r="D31" s="50">
        <f t="shared" si="4"/>
        <v>49850</v>
      </c>
      <c r="E31" s="50">
        <v>24018</v>
      </c>
      <c r="F31" s="50">
        <v>25832</v>
      </c>
      <c r="G31" s="76">
        <v>19433</v>
      </c>
      <c r="H31" s="76">
        <v>49709</v>
      </c>
      <c r="I31" s="162">
        <f t="shared" si="3"/>
        <v>59</v>
      </c>
      <c r="J31" s="162"/>
      <c r="K31" s="155">
        <f t="shared" si="1"/>
        <v>141</v>
      </c>
      <c r="L31" s="155"/>
    </row>
    <row r="32" spans="2:12" s="44" customFormat="1" ht="22.5" customHeight="1">
      <c r="B32" s="54" t="s">
        <v>29</v>
      </c>
      <c r="C32" s="50">
        <v>7377</v>
      </c>
      <c r="D32" s="50">
        <f t="shared" si="4"/>
        <v>16871</v>
      </c>
      <c r="E32" s="50">
        <v>8282</v>
      </c>
      <c r="F32" s="50">
        <v>8589</v>
      </c>
      <c r="G32" s="76">
        <v>7336</v>
      </c>
      <c r="H32" s="76">
        <v>16862</v>
      </c>
      <c r="I32" s="155">
        <f t="shared" si="3"/>
        <v>41</v>
      </c>
      <c r="J32" s="155"/>
      <c r="K32" s="155">
        <f t="shared" si="1"/>
        <v>9</v>
      </c>
      <c r="L32" s="155"/>
    </row>
    <row r="33" spans="2:12" s="44" customFormat="1" ht="22.5" customHeight="1">
      <c r="B33" s="54" t="s">
        <v>30</v>
      </c>
      <c r="C33" s="50">
        <v>8308</v>
      </c>
      <c r="D33" s="50">
        <f t="shared" si="4"/>
        <v>20461</v>
      </c>
      <c r="E33" s="50">
        <v>10288</v>
      </c>
      <c r="F33" s="50">
        <v>10173</v>
      </c>
      <c r="G33" s="76">
        <v>8282</v>
      </c>
      <c r="H33" s="76">
        <v>20449</v>
      </c>
      <c r="I33" s="155">
        <f t="shared" si="3"/>
        <v>26</v>
      </c>
      <c r="J33" s="155"/>
      <c r="K33" s="155">
        <f t="shared" si="1"/>
        <v>12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1297</v>
      </c>
      <c r="C38" s="16"/>
      <c r="D38" s="17" t="s">
        <v>36</v>
      </c>
      <c r="E38" s="17">
        <v>410</v>
      </c>
      <c r="F38" s="18" t="s">
        <v>37</v>
      </c>
      <c r="G38" s="17">
        <v>887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126</v>
      </c>
    </row>
    <row r="39" spans="2:12" s="3" customFormat="1" ht="30" customHeight="1">
      <c r="B39" s="23" t="str">
        <f>"◎ 관외전출 : "&amp;E39+G39</f>
        <v>◎ 관외전출 : 1171</v>
      </c>
      <c r="C39" s="24"/>
      <c r="D39" s="25" t="s">
        <v>36</v>
      </c>
      <c r="E39" s="25">
        <v>334</v>
      </c>
      <c r="F39" s="26" t="s">
        <v>37</v>
      </c>
      <c r="G39" s="25">
        <v>837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153</v>
      </c>
      <c r="C40" s="31"/>
      <c r="D40" s="32" t="s">
        <v>41</v>
      </c>
      <c r="E40" s="32">
        <v>145</v>
      </c>
      <c r="F40" s="33" t="s">
        <v>45</v>
      </c>
      <c r="G40" s="32">
        <v>8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10</v>
      </c>
    </row>
    <row r="41" spans="2:12" s="3" customFormat="1" ht="30" customHeight="1" thickBot="1">
      <c r="B41" s="37" t="str">
        <f>"◎ 사망,말소,국외,기타 : "&amp;E41+G41+I41+K41</f>
        <v>◎ 사망,말소,국외,기타 : 163</v>
      </c>
      <c r="C41" s="38"/>
      <c r="D41" s="39" t="s">
        <v>42</v>
      </c>
      <c r="E41" s="39">
        <v>158</v>
      </c>
      <c r="F41" s="40" t="s">
        <v>43</v>
      </c>
      <c r="G41" s="39">
        <v>2</v>
      </c>
      <c r="H41" s="41" t="s">
        <v>38</v>
      </c>
      <c r="I41" s="41">
        <v>0</v>
      </c>
      <c r="J41" s="42" t="s">
        <v>39</v>
      </c>
      <c r="K41" s="43">
        <v>3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49353</v>
      </c>
      <c r="C42" s="89">
        <f>E42+G42</f>
        <v>49353</v>
      </c>
      <c r="D42" s="57" t="s">
        <v>52</v>
      </c>
      <c r="E42" s="58">
        <v>20950</v>
      </c>
      <c r="F42" s="57" t="s">
        <v>44</v>
      </c>
      <c r="G42" s="58">
        <v>28403</v>
      </c>
      <c r="H42" s="59"/>
      <c r="I42" s="10"/>
      <c r="J42" s="169" t="s">
        <v>207</v>
      </c>
      <c r="K42" s="169"/>
      <c r="L42" s="170"/>
    </row>
    <row r="43" spans="2:12" s="3" customFormat="1" ht="21" customHeight="1">
      <c r="B43" s="55" t="s">
        <v>56</v>
      </c>
      <c r="C43" s="91">
        <v>1905</v>
      </c>
      <c r="G43" s="8"/>
      <c r="J43" s="171" t="s">
        <v>205</v>
      </c>
      <c r="K43" s="171"/>
      <c r="L43" s="172"/>
    </row>
    <row r="44" spans="2:12" s="3" customFormat="1" ht="21" customHeight="1" thickBot="1">
      <c r="B44" s="60" t="s">
        <v>57</v>
      </c>
      <c r="C44" s="92">
        <v>349</v>
      </c>
      <c r="D44" s="61"/>
      <c r="E44" s="61"/>
      <c r="F44" s="61"/>
      <c r="G44" s="62"/>
      <c r="H44" s="61"/>
      <c r="I44" s="61"/>
      <c r="J44" s="175" t="s">
        <v>62</v>
      </c>
      <c r="K44" s="175"/>
      <c r="L44" s="176"/>
    </row>
    <row r="45" spans="2:12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19" priority="1" operator="lessThan">
      <formula>0</formula>
    </cfRule>
    <cfRule type="cellIs" dxfId="118" priority="4" operator="greaterThan">
      <formula>0</formula>
    </cfRule>
  </conditionalFormatting>
  <conditionalFormatting sqref="K6:L33">
    <cfRule type="cellIs" dxfId="117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L45"/>
  <sheetViews>
    <sheetView view="pageBreakPreview" zoomScale="70" zoomScaleNormal="70" zoomScaleSheetLayoutView="70" workbookViewId="0">
      <selection activeCell="V16" sqref="V16:W16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202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58</v>
      </c>
      <c r="L5" s="151"/>
    </row>
    <row r="6" spans="2:12" s="44" customFormat="1" ht="22.5" customHeight="1">
      <c r="B6" s="51" t="s">
        <v>8</v>
      </c>
      <c r="C6" s="45">
        <f>SUM(C7:C8)</f>
        <v>124658</v>
      </c>
      <c r="D6" s="45">
        <f t="shared" ref="D6:F6" si="0">SUM(D7:D8)</f>
        <v>285221</v>
      </c>
      <c r="E6" s="45">
        <f t="shared" si="0"/>
        <v>140894</v>
      </c>
      <c r="F6" s="45">
        <f t="shared" si="0"/>
        <v>144327</v>
      </c>
      <c r="G6" s="72">
        <f>G8</f>
        <v>124390</v>
      </c>
      <c r="H6" s="72">
        <f>H7+H8</f>
        <v>285280</v>
      </c>
      <c r="I6" s="152">
        <f>C6-G6</f>
        <v>268</v>
      </c>
      <c r="J6" s="152"/>
      <c r="K6" s="152">
        <f t="shared" ref="K6:K33" si="1">D6-H6</f>
        <v>-59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3821</v>
      </c>
      <c r="E7" s="79">
        <v>2059</v>
      </c>
      <c r="F7" s="79">
        <v>1762</v>
      </c>
      <c r="G7" s="73" t="s">
        <v>55</v>
      </c>
      <c r="H7" s="74">
        <v>3841</v>
      </c>
      <c r="I7" s="153" t="s">
        <v>54</v>
      </c>
      <c r="J7" s="154"/>
      <c r="K7" s="154">
        <f t="shared" si="1"/>
        <v>-20</v>
      </c>
      <c r="L7" s="154"/>
    </row>
    <row r="8" spans="2:12" s="44" customFormat="1" ht="22.5" customHeight="1">
      <c r="B8" s="53" t="s">
        <v>9</v>
      </c>
      <c r="C8" s="48">
        <f>SUM(C9:C33)</f>
        <v>124658</v>
      </c>
      <c r="D8" s="49">
        <f t="shared" ref="D8:F8" si="2">SUM(D9:D33)</f>
        <v>281400</v>
      </c>
      <c r="E8" s="49">
        <f>SUM(E9:E33)</f>
        <v>138835</v>
      </c>
      <c r="F8" s="49">
        <f t="shared" si="2"/>
        <v>142565</v>
      </c>
      <c r="G8" s="75">
        <f>SUM(G9:G33)</f>
        <v>124390</v>
      </c>
      <c r="H8" s="75">
        <f>SUM(H9:H33)</f>
        <v>281439</v>
      </c>
      <c r="I8" s="179">
        <f t="shared" ref="I8:I33" si="3">C8-G8</f>
        <v>268</v>
      </c>
      <c r="J8" s="179"/>
      <c r="K8" s="180">
        <f t="shared" si="1"/>
        <v>-39</v>
      </c>
      <c r="L8" s="180"/>
    </row>
    <row r="9" spans="2:12" s="44" customFormat="1" ht="22.5" customHeight="1">
      <c r="B9" s="54" t="s">
        <v>10</v>
      </c>
      <c r="C9" s="50">
        <v>3625</v>
      </c>
      <c r="D9" s="50">
        <f>E9+F9</f>
        <v>7791</v>
      </c>
      <c r="E9" s="50">
        <v>3898</v>
      </c>
      <c r="F9" s="50">
        <v>3893</v>
      </c>
      <c r="G9" s="76">
        <v>3621</v>
      </c>
      <c r="H9" s="76">
        <v>7807</v>
      </c>
      <c r="I9" s="155">
        <f t="shared" si="3"/>
        <v>4</v>
      </c>
      <c r="J9" s="155"/>
      <c r="K9" s="155">
        <f t="shared" si="1"/>
        <v>-16</v>
      </c>
      <c r="L9" s="155"/>
    </row>
    <row r="10" spans="2:12" s="44" customFormat="1" ht="22.5" customHeight="1">
      <c r="B10" s="54" t="s">
        <v>33</v>
      </c>
      <c r="C10" s="50">
        <v>7743</v>
      </c>
      <c r="D10" s="50">
        <f t="shared" ref="D10:D33" si="4">E10+F10</f>
        <v>19645</v>
      </c>
      <c r="E10" s="50">
        <v>9734</v>
      </c>
      <c r="F10" s="50">
        <v>9911</v>
      </c>
      <c r="G10" s="76">
        <v>7727</v>
      </c>
      <c r="H10" s="76">
        <v>19669</v>
      </c>
      <c r="I10" s="155">
        <f t="shared" si="3"/>
        <v>16</v>
      </c>
      <c r="J10" s="155"/>
      <c r="K10" s="155">
        <f t="shared" si="1"/>
        <v>-24</v>
      </c>
      <c r="L10" s="155"/>
    </row>
    <row r="11" spans="2:12" s="44" customFormat="1" ht="22.5" customHeight="1">
      <c r="B11" s="54" t="s">
        <v>11</v>
      </c>
      <c r="C11" s="50">
        <v>791</v>
      </c>
      <c r="D11" s="50">
        <f t="shared" si="4"/>
        <v>1494</v>
      </c>
      <c r="E11" s="50">
        <v>819</v>
      </c>
      <c r="F11" s="50">
        <v>675</v>
      </c>
      <c r="G11" s="76">
        <v>789</v>
      </c>
      <c r="H11" s="76">
        <v>1499</v>
      </c>
      <c r="I11" s="155">
        <f t="shared" si="3"/>
        <v>2</v>
      </c>
      <c r="J11" s="155"/>
      <c r="K11" s="155">
        <f t="shared" si="1"/>
        <v>-5</v>
      </c>
      <c r="L11" s="155"/>
    </row>
    <row r="12" spans="2:12" s="44" customFormat="1" ht="22.5" customHeight="1">
      <c r="B12" s="54" t="s">
        <v>12</v>
      </c>
      <c r="C12" s="50">
        <v>1149</v>
      </c>
      <c r="D12" s="50">
        <f t="shared" si="4"/>
        <v>2581</v>
      </c>
      <c r="E12" s="50">
        <v>1331</v>
      </c>
      <c r="F12" s="50">
        <v>1250</v>
      </c>
      <c r="G12" s="76">
        <v>1141</v>
      </c>
      <c r="H12" s="76">
        <v>2579</v>
      </c>
      <c r="I12" s="155">
        <f t="shared" si="3"/>
        <v>8</v>
      </c>
      <c r="J12" s="155"/>
      <c r="K12" s="155">
        <f t="shared" si="1"/>
        <v>2</v>
      </c>
      <c r="L12" s="155"/>
    </row>
    <row r="13" spans="2:12" s="44" customFormat="1" ht="22.5" customHeight="1">
      <c r="B13" s="54" t="s">
        <v>13</v>
      </c>
      <c r="C13" s="50">
        <v>7550</v>
      </c>
      <c r="D13" s="50">
        <f t="shared" si="4"/>
        <v>17343</v>
      </c>
      <c r="E13" s="50">
        <v>8662</v>
      </c>
      <c r="F13" s="50">
        <v>8681</v>
      </c>
      <c r="G13" s="76">
        <v>7526</v>
      </c>
      <c r="H13" s="76">
        <v>17330</v>
      </c>
      <c r="I13" s="155">
        <f t="shared" si="3"/>
        <v>24</v>
      </c>
      <c r="J13" s="155"/>
      <c r="K13" s="155">
        <f t="shared" si="1"/>
        <v>13</v>
      </c>
      <c r="L13" s="155"/>
    </row>
    <row r="14" spans="2:12" s="44" customFormat="1" ht="22.5" customHeight="1">
      <c r="B14" s="54" t="s">
        <v>32</v>
      </c>
      <c r="C14" s="50">
        <v>658</v>
      </c>
      <c r="D14" s="50">
        <f t="shared" si="4"/>
        <v>1104</v>
      </c>
      <c r="E14" s="50">
        <v>597</v>
      </c>
      <c r="F14" s="50">
        <v>507</v>
      </c>
      <c r="G14" s="76">
        <v>654</v>
      </c>
      <c r="H14" s="76">
        <v>1100</v>
      </c>
      <c r="I14" s="155">
        <f t="shared" si="3"/>
        <v>4</v>
      </c>
      <c r="J14" s="155"/>
      <c r="K14" s="155">
        <f t="shared" si="1"/>
        <v>4</v>
      </c>
      <c r="L14" s="155"/>
    </row>
    <row r="15" spans="2:12" s="44" customFormat="1" ht="22.5" customHeight="1">
      <c r="B15" s="54" t="s">
        <v>14</v>
      </c>
      <c r="C15" s="50">
        <v>1976</v>
      </c>
      <c r="D15" s="50">
        <f t="shared" si="4"/>
        <v>3538</v>
      </c>
      <c r="E15" s="50">
        <v>1864</v>
      </c>
      <c r="F15" s="50">
        <v>1674</v>
      </c>
      <c r="G15" s="76">
        <v>1967</v>
      </c>
      <c r="H15" s="76">
        <v>3529</v>
      </c>
      <c r="I15" s="155">
        <f t="shared" si="3"/>
        <v>9</v>
      </c>
      <c r="J15" s="155"/>
      <c r="K15" s="155">
        <f t="shared" si="1"/>
        <v>9</v>
      </c>
      <c r="L15" s="155"/>
    </row>
    <row r="16" spans="2:12" s="44" customFormat="1" ht="22.5" customHeight="1">
      <c r="B16" s="54" t="s">
        <v>34</v>
      </c>
      <c r="C16" s="50">
        <v>1999</v>
      </c>
      <c r="D16" s="50">
        <f t="shared" si="4"/>
        <v>3865</v>
      </c>
      <c r="E16" s="50">
        <v>1991</v>
      </c>
      <c r="F16" s="50">
        <v>1874</v>
      </c>
      <c r="G16" s="76">
        <v>1995</v>
      </c>
      <c r="H16" s="76">
        <v>3866</v>
      </c>
      <c r="I16" s="155">
        <f t="shared" si="3"/>
        <v>4</v>
      </c>
      <c r="J16" s="155"/>
      <c r="K16" s="155">
        <f t="shared" si="1"/>
        <v>-1</v>
      </c>
      <c r="L16" s="155"/>
    </row>
    <row r="17" spans="2:12" s="44" customFormat="1" ht="22.5" customHeight="1">
      <c r="B17" s="54" t="s">
        <v>15</v>
      </c>
      <c r="C17" s="50">
        <v>1426</v>
      </c>
      <c r="D17" s="50">
        <f t="shared" si="4"/>
        <v>2577</v>
      </c>
      <c r="E17" s="50">
        <v>1258</v>
      </c>
      <c r="F17" s="50">
        <v>1319</v>
      </c>
      <c r="G17" s="76">
        <v>1421</v>
      </c>
      <c r="H17" s="76">
        <v>2568</v>
      </c>
      <c r="I17" s="155">
        <f t="shared" si="3"/>
        <v>5</v>
      </c>
      <c r="J17" s="155"/>
      <c r="K17" s="155">
        <f t="shared" si="1"/>
        <v>9</v>
      </c>
      <c r="L17" s="155"/>
    </row>
    <row r="18" spans="2:12" s="44" customFormat="1" ht="22.5" customHeight="1">
      <c r="B18" s="54" t="s">
        <v>16</v>
      </c>
      <c r="C18" s="50">
        <v>601</v>
      </c>
      <c r="D18" s="50">
        <f t="shared" si="4"/>
        <v>949</v>
      </c>
      <c r="E18" s="50">
        <v>527</v>
      </c>
      <c r="F18" s="50">
        <v>422</v>
      </c>
      <c r="G18" s="76">
        <v>605</v>
      </c>
      <c r="H18" s="76">
        <v>956</v>
      </c>
      <c r="I18" s="155">
        <f t="shared" si="3"/>
        <v>-4</v>
      </c>
      <c r="J18" s="155"/>
      <c r="K18" s="155">
        <f t="shared" si="1"/>
        <v>-7</v>
      </c>
      <c r="L18" s="155"/>
    </row>
    <row r="19" spans="2:12" s="44" customFormat="1" ht="22.5" customHeight="1">
      <c r="B19" s="54" t="s">
        <v>17</v>
      </c>
      <c r="C19" s="50">
        <v>4499</v>
      </c>
      <c r="D19" s="50">
        <f t="shared" si="4"/>
        <v>9987</v>
      </c>
      <c r="E19" s="50">
        <v>4853</v>
      </c>
      <c r="F19" s="50">
        <v>5134</v>
      </c>
      <c r="G19" s="76">
        <v>4503</v>
      </c>
      <c r="H19" s="76">
        <v>9997</v>
      </c>
      <c r="I19" s="155">
        <f t="shared" si="3"/>
        <v>-4</v>
      </c>
      <c r="J19" s="155"/>
      <c r="K19" s="155">
        <f t="shared" si="1"/>
        <v>-10</v>
      </c>
      <c r="L19" s="155"/>
    </row>
    <row r="20" spans="2:12" s="44" customFormat="1" ht="22.5" customHeight="1">
      <c r="B20" s="54" t="s">
        <v>35</v>
      </c>
      <c r="C20" s="50">
        <v>2230</v>
      </c>
      <c r="D20" s="50">
        <f t="shared" si="4"/>
        <v>3600</v>
      </c>
      <c r="E20" s="50">
        <v>1827</v>
      </c>
      <c r="F20" s="50">
        <v>1773</v>
      </c>
      <c r="G20" s="76">
        <v>2222</v>
      </c>
      <c r="H20" s="76">
        <v>3600</v>
      </c>
      <c r="I20" s="155">
        <f t="shared" si="3"/>
        <v>8</v>
      </c>
      <c r="J20" s="155"/>
      <c r="K20" s="155">
        <f t="shared" si="1"/>
        <v>0</v>
      </c>
      <c r="L20" s="155"/>
    </row>
    <row r="21" spans="2:12" s="44" customFormat="1" ht="22.5" customHeight="1">
      <c r="B21" s="54" t="s">
        <v>18</v>
      </c>
      <c r="C21" s="50">
        <v>1667</v>
      </c>
      <c r="D21" s="50">
        <f t="shared" si="4"/>
        <v>2969</v>
      </c>
      <c r="E21" s="50">
        <v>1441</v>
      </c>
      <c r="F21" s="50">
        <v>1528</v>
      </c>
      <c r="G21" s="76">
        <v>1669</v>
      </c>
      <c r="H21" s="76">
        <v>2977</v>
      </c>
      <c r="I21" s="155">
        <f t="shared" si="3"/>
        <v>-2</v>
      </c>
      <c r="J21" s="155"/>
      <c r="K21" s="155">
        <f t="shared" si="1"/>
        <v>-8</v>
      </c>
      <c r="L21" s="155"/>
    </row>
    <row r="22" spans="2:12" s="44" customFormat="1" ht="22.5" customHeight="1">
      <c r="B22" s="54" t="s">
        <v>19</v>
      </c>
      <c r="C22" s="50">
        <v>1177</v>
      </c>
      <c r="D22" s="50">
        <f t="shared" si="4"/>
        <v>2341</v>
      </c>
      <c r="E22" s="50">
        <v>1148</v>
      </c>
      <c r="F22" s="50">
        <v>1193</v>
      </c>
      <c r="G22" s="76">
        <v>1181</v>
      </c>
      <c r="H22" s="76">
        <v>2347</v>
      </c>
      <c r="I22" s="155">
        <f t="shared" si="3"/>
        <v>-4</v>
      </c>
      <c r="J22" s="155"/>
      <c r="K22" s="155">
        <f t="shared" si="1"/>
        <v>-6</v>
      </c>
      <c r="L22" s="155"/>
    </row>
    <row r="23" spans="2:12" s="44" customFormat="1" ht="22.5" customHeight="1">
      <c r="B23" s="54" t="s">
        <v>20</v>
      </c>
      <c r="C23" s="50">
        <v>4192</v>
      </c>
      <c r="D23" s="50">
        <f t="shared" si="4"/>
        <v>8961</v>
      </c>
      <c r="E23" s="50">
        <v>4534</v>
      </c>
      <c r="F23" s="50">
        <v>4427</v>
      </c>
      <c r="G23" s="76">
        <v>4185</v>
      </c>
      <c r="H23" s="76">
        <v>8969</v>
      </c>
      <c r="I23" s="155">
        <f t="shared" si="3"/>
        <v>7</v>
      </c>
      <c r="J23" s="155"/>
      <c r="K23" s="155">
        <f t="shared" si="1"/>
        <v>-8</v>
      </c>
      <c r="L23" s="155"/>
    </row>
    <row r="24" spans="2:12" s="44" customFormat="1" ht="22.5" customHeight="1">
      <c r="B24" s="54" t="s">
        <v>21</v>
      </c>
      <c r="C24" s="50">
        <v>6125</v>
      </c>
      <c r="D24" s="50">
        <f t="shared" si="4"/>
        <v>12004</v>
      </c>
      <c r="E24" s="50">
        <v>5907</v>
      </c>
      <c r="F24" s="50">
        <v>6097</v>
      </c>
      <c r="G24" s="76">
        <v>6106</v>
      </c>
      <c r="H24" s="76">
        <v>11994</v>
      </c>
      <c r="I24" s="155">
        <f t="shared" si="3"/>
        <v>19</v>
      </c>
      <c r="J24" s="155"/>
      <c r="K24" s="155">
        <f t="shared" si="1"/>
        <v>10</v>
      </c>
      <c r="L24" s="155"/>
    </row>
    <row r="25" spans="2:12" s="44" customFormat="1" ht="22.5" customHeight="1">
      <c r="B25" s="54" t="s">
        <v>22</v>
      </c>
      <c r="C25" s="50">
        <v>6326</v>
      </c>
      <c r="D25" s="50">
        <f t="shared" si="4"/>
        <v>15172</v>
      </c>
      <c r="E25" s="50">
        <v>7265</v>
      </c>
      <c r="F25" s="50">
        <v>7907</v>
      </c>
      <c r="G25" s="76">
        <v>6321</v>
      </c>
      <c r="H25" s="76">
        <v>15195</v>
      </c>
      <c r="I25" s="155">
        <f t="shared" si="3"/>
        <v>5</v>
      </c>
      <c r="J25" s="155"/>
      <c r="K25" s="155">
        <f t="shared" si="1"/>
        <v>-23</v>
      </c>
      <c r="L25" s="155"/>
    </row>
    <row r="26" spans="2:12" s="44" customFormat="1" ht="22.5" customHeight="1">
      <c r="B26" s="54" t="s">
        <v>23</v>
      </c>
      <c r="C26" s="50">
        <v>9028</v>
      </c>
      <c r="D26" s="50">
        <f t="shared" si="4"/>
        <v>21391</v>
      </c>
      <c r="E26" s="50">
        <v>10142</v>
      </c>
      <c r="F26" s="50">
        <v>11249</v>
      </c>
      <c r="G26" s="76">
        <v>9028</v>
      </c>
      <c r="H26" s="76">
        <v>21405</v>
      </c>
      <c r="I26" s="155">
        <f t="shared" si="3"/>
        <v>0</v>
      </c>
      <c r="J26" s="155"/>
      <c r="K26" s="155">
        <f t="shared" si="1"/>
        <v>-14</v>
      </c>
      <c r="L26" s="155"/>
    </row>
    <row r="27" spans="2:12" s="44" customFormat="1" ht="22.5" customHeight="1">
      <c r="B27" s="54" t="s">
        <v>24</v>
      </c>
      <c r="C27" s="50">
        <v>2000</v>
      </c>
      <c r="D27" s="50">
        <f t="shared" si="4"/>
        <v>4624</v>
      </c>
      <c r="E27" s="50">
        <v>2324</v>
      </c>
      <c r="F27" s="50">
        <v>2300</v>
      </c>
      <c r="G27" s="76">
        <v>2001</v>
      </c>
      <c r="H27" s="76">
        <v>4644</v>
      </c>
      <c r="I27" s="155">
        <f t="shared" si="3"/>
        <v>-1</v>
      </c>
      <c r="J27" s="155"/>
      <c r="K27" s="155">
        <f t="shared" si="1"/>
        <v>-20</v>
      </c>
      <c r="L27" s="155"/>
    </row>
    <row r="28" spans="2:12" s="44" customFormat="1" ht="22.5" customHeight="1">
      <c r="B28" s="54" t="s">
        <v>25</v>
      </c>
      <c r="C28" s="50">
        <v>7294</v>
      </c>
      <c r="D28" s="50">
        <f t="shared" si="4"/>
        <v>11998</v>
      </c>
      <c r="E28" s="50">
        <v>6341</v>
      </c>
      <c r="F28" s="50">
        <v>5657</v>
      </c>
      <c r="G28" s="76">
        <v>7255</v>
      </c>
      <c r="H28" s="76">
        <v>11974</v>
      </c>
      <c r="I28" s="155">
        <f t="shared" si="3"/>
        <v>39</v>
      </c>
      <c r="J28" s="155"/>
      <c r="K28" s="155">
        <f t="shared" si="1"/>
        <v>24</v>
      </c>
      <c r="L28" s="155"/>
    </row>
    <row r="29" spans="2:12" s="44" customFormat="1" ht="22.5" customHeight="1">
      <c r="B29" s="54" t="s">
        <v>26</v>
      </c>
      <c r="C29" s="50">
        <v>2702</v>
      </c>
      <c r="D29" s="50">
        <f t="shared" si="4"/>
        <v>4599</v>
      </c>
      <c r="E29" s="50">
        <v>2307</v>
      </c>
      <c r="F29" s="50">
        <v>2292</v>
      </c>
      <c r="G29" s="76">
        <v>2708</v>
      </c>
      <c r="H29" s="76">
        <v>4636</v>
      </c>
      <c r="I29" s="155">
        <f t="shared" si="3"/>
        <v>-6</v>
      </c>
      <c r="J29" s="155"/>
      <c r="K29" s="155">
        <f t="shared" si="1"/>
        <v>-37</v>
      </c>
      <c r="L29" s="155"/>
    </row>
    <row r="30" spans="2:12" s="44" customFormat="1" ht="22.5" customHeight="1">
      <c r="B30" s="54" t="s">
        <v>27</v>
      </c>
      <c r="C30" s="50">
        <v>14849</v>
      </c>
      <c r="D30" s="50">
        <f t="shared" si="4"/>
        <v>35847</v>
      </c>
      <c r="E30" s="50">
        <v>17561</v>
      </c>
      <c r="F30" s="50">
        <v>18286</v>
      </c>
      <c r="G30" s="76">
        <v>14833</v>
      </c>
      <c r="H30" s="76">
        <v>35881</v>
      </c>
      <c r="I30" s="155">
        <f t="shared" si="3"/>
        <v>16</v>
      </c>
      <c r="J30" s="155"/>
      <c r="K30" s="155">
        <f t="shared" si="1"/>
        <v>-34</v>
      </c>
      <c r="L30" s="155"/>
    </row>
    <row r="31" spans="2:12" s="44" customFormat="1" ht="22.5" customHeight="1">
      <c r="B31" s="54" t="s">
        <v>28</v>
      </c>
      <c r="C31" s="50">
        <v>19433</v>
      </c>
      <c r="D31" s="50">
        <f t="shared" si="4"/>
        <v>49709</v>
      </c>
      <c r="E31" s="50">
        <v>23947</v>
      </c>
      <c r="F31" s="50">
        <v>25762</v>
      </c>
      <c r="G31" s="76">
        <v>19371</v>
      </c>
      <c r="H31" s="76">
        <v>49642</v>
      </c>
      <c r="I31" s="162">
        <f t="shared" si="3"/>
        <v>62</v>
      </c>
      <c r="J31" s="162"/>
      <c r="K31" s="155">
        <f t="shared" si="1"/>
        <v>67</v>
      </c>
      <c r="L31" s="155"/>
    </row>
    <row r="32" spans="2:12" s="44" customFormat="1" ht="22.5" customHeight="1">
      <c r="B32" s="54" t="s">
        <v>29</v>
      </c>
      <c r="C32" s="50">
        <v>7336</v>
      </c>
      <c r="D32" s="50">
        <f t="shared" si="4"/>
        <v>16862</v>
      </c>
      <c r="E32" s="50">
        <v>8279</v>
      </c>
      <c r="F32" s="50">
        <v>8583</v>
      </c>
      <c r="G32" s="76">
        <v>7304</v>
      </c>
      <c r="H32" s="76">
        <v>16849</v>
      </c>
      <c r="I32" s="155">
        <f t="shared" si="3"/>
        <v>32</v>
      </c>
      <c r="J32" s="155"/>
      <c r="K32" s="155">
        <f t="shared" si="1"/>
        <v>13</v>
      </c>
      <c r="L32" s="155"/>
    </row>
    <row r="33" spans="2:12" s="44" customFormat="1" ht="22.5" customHeight="1">
      <c r="B33" s="54" t="s">
        <v>30</v>
      </c>
      <c r="C33" s="50">
        <v>8282</v>
      </c>
      <c r="D33" s="50">
        <f t="shared" si="4"/>
        <v>20449</v>
      </c>
      <c r="E33" s="50">
        <v>10278</v>
      </c>
      <c r="F33" s="50">
        <v>10171</v>
      </c>
      <c r="G33" s="76">
        <v>8257</v>
      </c>
      <c r="H33" s="76">
        <v>20426</v>
      </c>
      <c r="I33" s="155">
        <f t="shared" si="3"/>
        <v>25</v>
      </c>
      <c r="J33" s="155"/>
      <c r="K33" s="155">
        <f t="shared" si="1"/>
        <v>23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1308</v>
      </c>
      <c r="C38" s="16"/>
      <c r="D38" s="17" t="s">
        <v>36</v>
      </c>
      <c r="E38" s="17">
        <v>381</v>
      </c>
      <c r="F38" s="18" t="s">
        <v>37</v>
      </c>
      <c r="G38" s="17">
        <v>927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33</v>
      </c>
    </row>
    <row r="39" spans="2:12" s="3" customFormat="1" ht="30" customHeight="1">
      <c r="B39" s="23" t="str">
        <f>"◎ 관외전출 : "&amp;E39+G39</f>
        <v>◎ 관외전출 : 1341</v>
      </c>
      <c r="C39" s="24"/>
      <c r="D39" s="25" t="s">
        <v>36</v>
      </c>
      <c r="E39" s="25">
        <v>372</v>
      </c>
      <c r="F39" s="26" t="s">
        <v>37</v>
      </c>
      <c r="G39" s="25">
        <v>969</v>
      </c>
      <c r="H39" s="27"/>
      <c r="I39" s="28"/>
      <c r="J39" s="28"/>
      <c r="K39" s="29"/>
      <c r="L39" s="166"/>
    </row>
    <row r="40" spans="2:12" s="3" customFormat="1" ht="30" customHeight="1">
      <c r="B40" s="30" t="str">
        <f>"◎ 출생,등록,국외,기타(복귀) : "&amp;E40+G40+I40+K40</f>
        <v>◎ 출생,등록,국외,기타(복귀) : 161</v>
      </c>
      <c r="C40" s="31"/>
      <c r="D40" s="32" t="s">
        <v>41</v>
      </c>
      <c r="E40" s="32">
        <v>150</v>
      </c>
      <c r="F40" s="33" t="s">
        <v>45</v>
      </c>
      <c r="G40" s="32">
        <v>11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6</v>
      </c>
    </row>
    <row r="41" spans="2:12" s="3" customFormat="1" ht="30" customHeight="1" thickBot="1">
      <c r="B41" s="37" t="str">
        <f>"◎ 사망,말소,국외,기타 : "&amp;E41+G41+I41+K41</f>
        <v>◎ 사망,말소,국외,기타 : 167</v>
      </c>
      <c r="C41" s="38"/>
      <c r="D41" s="39" t="s">
        <v>42</v>
      </c>
      <c r="E41" s="39">
        <v>160</v>
      </c>
      <c r="F41" s="40" t="s">
        <v>43</v>
      </c>
      <c r="G41" s="39">
        <v>1</v>
      </c>
      <c r="H41" s="41" t="s">
        <v>38</v>
      </c>
      <c r="I41" s="41">
        <v>0</v>
      </c>
      <c r="J41" s="42" t="s">
        <v>39</v>
      </c>
      <c r="K41" s="43">
        <v>6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49160</v>
      </c>
      <c r="C42" s="89">
        <f>E42+G42</f>
        <v>49160</v>
      </c>
      <c r="D42" s="57" t="s">
        <v>52</v>
      </c>
      <c r="E42" s="58">
        <v>20860</v>
      </c>
      <c r="F42" s="57" t="s">
        <v>44</v>
      </c>
      <c r="G42" s="58">
        <v>28300</v>
      </c>
      <c r="H42" s="59"/>
      <c r="I42" s="10"/>
      <c r="J42" s="169" t="s">
        <v>203</v>
      </c>
      <c r="K42" s="169"/>
      <c r="L42" s="170"/>
    </row>
    <row r="43" spans="2:12" s="3" customFormat="1" ht="21" customHeight="1">
      <c r="B43" s="55" t="s">
        <v>56</v>
      </c>
      <c r="C43" s="91">
        <v>1913</v>
      </c>
      <c r="G43" s="8"/>
      <c r="J43" s="171" t="s">
        <v>205</v>
      </c>
      <c r="K43" s="171"/>
      <c r="L43" s="172"/>
    </row>
    <row r="44" spans="2:12" s="3" customFormat="1" ht="21" customHeight="1" thickBot="1">
      <c r="B44" s="60" t="s">
        <v>57</v>
      </c>
      <c r="C44" s="92">
        <v>349</v>
      </c>
      <c r="D44" s="61"/>
      <c r="E44" s="61"/>
      <c r="F44" s="61"/>
      <c r="G44" s="62"/>
      <c r="H44" s="61"/>
      <c r="I44" s="61"/>
      <c r="J44" s="175" t="s">
        <v>204</v>
      </c>
      <c r="K44" s="175"/>
      <c r="L44" s="176"/>
    </row>
    <row r="45" spans="2:12">
      <c r="L45" s="77"/>
    </row>
  </sheetData>
  <mergeCells count="74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J42:L42"/>
    <mergeCell ref="J43:L43"/>
    <mergeCell ref="J44:L44"/>
    <mergeCell ref="I33:J33"/>
    <mergeCell ref="K33:L33"/>
    <mergeCell ref="B34:L34"/>
    <mergeCell ref="B36:L36"/>
    <mergeCell ref="L38:L39"/>
    <mergeCell ref="L40:L41"/>
  </mergeCells>
  <phoneticPr fontId="1" type="noConversion"/>
  <conditionalFormatting sqref="I6:L33">
    <cfRule type="cellIs" dxfId="116" priority="1" operator="lessThan">
      <formula>0</formula>
    </cfRule>
    <cfRule type="cellIs" dxfId="115" priority="4" operator="greaterThan">
      <formula>0</formula>
    </cfRule>
  </conditionalFormatting>
  <conditionalFormatting sqref="K6:L33">
    <cfRule type="cellIs" dxfId="114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L45"/>
  <sheetViews>
    <sheetView view="pageBreakPreview" zoomScale="70" zoomScaleNormal="70" zoomScaleSheetLayoutView="70" workbookViewId="0">
      <selection activeCell="X38" sqref="X38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199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124390</v>
      </c>
      <c r="D6" s="45">
        <f t="shared" ref="D6:F6" si="0">SUM(D7:D8)</f>
        <v>285280</v>
      </c>
      <c r="E6" s="45">
        <f t="shared" si="0"/>
        <v>140942</v>
      </c>
      <c r="F6" s="45">
        <f t="shared" si="0"/>
        <v>144338</v>
      </c>
      <c r="G6" s="72">
        <f>G8</f>
        <v>124032</v>
      </c>
      <c r="H6" s="72">
        <f>H7+H8</f>
        <v>285374</v>
      </c>
      <c r="I6" s="152">
        <f>C6-G6</f>
        <v>358</v>
      </c>
      <c r="J6" s="152"/>
      <c r="K6" s="152">
        <f t="shared" ref="K6:K33" si="1">D6-H6</f>
        <v>-94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3841</v>
      </c>
      <c r="E7" s="79">
        <v>2065</v>
      </c>
      <c r="F7" s="79">
        <v>1776</v>
      </c>
      <c r="G7" s="73" t="s">
        <v>55</v>
      </c>
      <c r="H7" s="74">
        <v>3882</v>
      </c>
      <c r="I7" s="153" t="s">
        <v>54</v>
      </c>
      <c r="J7" s="154"/>
      <c r="K7" s="154">
        <f t="shared" si="1"/>
        <v>-41</v>
      </c>
      <c r="L7" s="154"/>
    </row>
    <row r="8" spans="2:12" s="44" customFormat="1" ht="22.5" customHeight="1">
      <c r="B8" s="53" t="s">
        <v>9</v>
      </c>
      <c r="C8" s="48">
        <f>SUM(C9:C33)</f>
        <v>124390</v>
      </c>
      <c r="D8" s="49">
        <f t="shared" ref="D8:F8" si="2">SUM(D9:D33)</f>
        <v>281439</v>
      </c>
      <c r="E8" s="49">
        <f>SUM(E9:E33)</f>
        <v>138877</v>
      </c>
      <c r="F8" s="49">
        <f t="shared" si="2"/>
        <v>142562</v>
      </c>
      <c r="G8" s="75">
        <f>SUM(G9:G33)</f>
        <v>124032</v>
      </c>
      <c r="H8" s="75">
        <f>SUM(H9:H33)</f>
        <v>281492</v>
      </c>
      <c r="I8" s="179">
        <f t="shared" ref="I8:I33" si="3">C8-G8</f>
        <v>358</v>
      </c>
      <c r="J8" s="179"/>
      <c r="K8" s="180">
        <f t="shared" si="1"/>
        <v>-53</v>
      </c>
      <c r="L8" s="180"/>
    </row>
    <row r="9" spans="2:12" s="44" customFormat="1" ht="22.5" customHeight="1">
      <c r="B9" s="54" t="s">
        <v>10</v>
      </c>
      <c r="C9" s="50">
        <v>3621</v>
      </c>
      <c r="D9" s="50">
        <f>E9+F9</f>
        <v>7807</v>
      </c>
      <c r="E9" s="50">
        <v>3912</v>
      </c>
      <c r="F9" s="50">
        <v>3895</v>
      </c>
      <c r="G9" s="76">
        <v>3605</v>
      </c>
      <c r="H9" s="76">
        <v>7813</v>
      </c>
      <c r="I9" s="155">
        <f t="shared" si="3"/>
        <v>16</v>
      </c>
      <c r="J9" s="155"/>
      <c r="K9" s="155">
        <f t="shared" si="1"/>
        <v>-6</v>
      </c>
      <c r="L9" s="155"/>
    </row>
    <row r="10" spans="2:12" s="44" customFormat="1" ht="22.5" customHeight="1">
      <c r="B10" s="54" t="s">
        <v>33</v>
      </c>
      <c r="C10" s="50">
        <v>7727</v>
      </c>
      <c r="D10" s="50">
        <f t="shared" ref="D10:D33" si="4">E10+F10</f>
        <v>19669</v>
      </c>
      <c r="E10" s="50">
        <v>9764</v>
      </c>
      <c r="F10" s="50">
        <v>9905</v>
      </c>
      <c r="G10" s="76">
        <v>7710</v>
      </c>
      <c r="H10" s="76">
        <v>19682</v>
      </c>
      <c r="I10" s="155">
        <f t="shared" si="3"/>
        <v>17</v>
      </c>
      <c r="J10" s="155"/>
      <c r="K10" s="155">
        <f t="shared" si="1"/>
        <v>-13</v>
      </c>
      <c r="L10" s="155"/>
    </row>
    <row r="11" spans="2:12" s="44" customFormat="1" ht="22.5" customHeight="1">
      <c r="B11" s="54" t="s">
        <v>11</v>
      </c>
      <c r="C11" s="50">
        <v>789</v>
      </c>
      <c r="D11" s="50">
        <f t="shared" si="4"/>
        <v>1499</v>
      </c>
      <c r="E11" s="50">
        <v>820</v>
      </c>
      <c r="F11" s="50">
        <v>679</v>
      </c>
      <c r="G11" s="76">
        <v>793</v>
      </c>
      <c r="H11" s="76">
        <v>1500</v>
      </c>
      <c r="I11" s="155">
        <f t="shared" si="3"/>
        <v>-4</v>
      </c>
      <c r="J11" s="155"/>
      <c r="K11" s="155">
        <f t="shared" si="1"/>
        <v>-1</v>
      </c>
      <c r="L11" s="155"/>
    </row>
    <row r="12" spans="2:12" s="44" customFormat="1" ht="22.5" customHeight="1">
      <c r="B12" s="54" t="s">
        <v>12</v>
      </c>
      <c r="C12" s="50">
        <v>1141</v>
      </c>
      <c r="D12" s="50">
        <f t="shared" si="4"/>
        <v>2579</v>
      </c>
      <c r="E12" s="50">
        <v>1332</v>
      </c>
      <c r="F12" s="50">
        <v>1247</v>
      </c>
      <c r="G12" s="76">
        <v>1139</v>
      </c>
      <c r="H12" s="76">
        <v>2588</v>
      </c>
      <c r="I12" s="155">
        <f t="shared" si="3"/>
        <v>2</v>
      </c>
      <c r="J12" s="155"/>
      <c r="K12" s="155">
        <f t="shared" si="1"/>
        <v>-9</v>
      </c>
      <c r="L12" s="155"/>
    </row>
    <row r="13" spans="2:12" s="44" customFormat="1" ht="22.5" customHeight="1">
      <c r="B13" s="54" t="s">
        <v>13</v>
      </c>
      <c r="C13" s="50">
        <v>7526</v>
      </c>
      <c r="D13" s="50">
        <f t="shared" si="4"/>
        <v>17330</v>
      </c>
      <c r="E13" s="50">
        <v>8655</v>
      </c>
      <c r="F13" s="50">
        <v>8675</v>
      </c>
      <c r="G13" s="76">
        <v>7473</v>
      </c>
      <c r="H13" s="76">
        <v>17292</v>
      </c>
      <c r="I13" s="155">
        <f t="shared" si="3"/>
        <v>53</v>
      </c>
      <c r="J13" s="155"/>
      <c r="K13" s="155">
        <f t="shared" si="1"/>
        <v>38</v>
      </c>
      <c r="L13" s="155"/>
    </row>
    <row r="14" spans="2:12" s="44" customFormat="1" ht="22.5" customHeight="1">
      <c r="B14" s="54" t="s">
        <v>32</v>
      </c>
      <c r="C14" s="50">
        <v>654</v>
      </c>
      <c r="D14" s="50">
        <f t="shared" si="4"/>
        <v>1100</v>
      </c>
      <c r="E14" s="50">
        <v>597</v>
      </c>
      <c r="F14" s="50">
        <v>503</v>
      </c>
      <c r="G14" s="76">
        <v>657</v>
      </c>
      <c r="H14" s="76">
        <v>1096</v>
      </c>
      <c r="I14" s="155">
        <f t="shared" si="3"/>
        <v>-3</v>
      </c>
      <c r="J14" s="155"/>
      <c r="K14" s="155">
        <f t="shared" si="1"/>
        <v>4</v>
      </c>
      <c r="L14" s="155"/>
    </row>
    <row r="15" spans="2:12" s="44" customFormat="1" ht="22.5" customHeight="1">
      <c r="B15" s="54" t="s">
        <v>14</v>
      </c>
      <c r="C15" s="50">
        <v>1967</v>
      </c>
      <c r="D15" s="50">
        <f t="shared" si="4"/>
        <v>3529</v>
      </c>
      <c r="E15" s="50">
        <v>1864</v>
      </c>
      <c r="F15" s="50">
        <v>1665</v>
      </c>
      <c r="G15" s="76">
        <v>1966</v>
      </c>
      <c r="H15" s="76">
        <v>3550</v>
      </c>
      <c r="I15" s="155">
        <f t="shared" si="3"/>
        <v>1</v>
      </c>
      <c r="J15" s="155"/>
      <c r="K15" s="155">
        <f t="shared" si="1"/>
        <v>-21</v>
      </c>
      <c r="L15" s="155"/>
    </row>
    <row r="16" spans="2:12" s="44" customFormat="1" ht="22.5" customHeight="1">
      <c r="B16" s="54" t="s">
        <v>34</v>
      </c>
      <c r="C16" s="50">
        <v>1995</v>
      </c>
      <c r="D16" s="50">
        <f t="shared" si="4"/>
        <v>3866</v>
      </c>
      <c r="E16" s="50">
        <v>1981</v>
      </c>
      <c r="F16" s="50">
        <v>1885</v>
      </c>
      <c r="G16" s="76">
        <v>1990</v>
      </c>
      <c r="H16" s="76">
        <v>3890</v>
      </c>
      <c r="I16" s="155">
        <f t="shared" si="3"/>
        <v>5</v>
      </c>
      <c r="J16" s="155"/>
      <c r="K16" s="155">
        <f t="shared" si="1"/>
        <v>-24</v>
      </c>
      <c r="L16" s="155"/>
    </row>
    <row r="17" spans="2:12" s="44" customFormat="1" ht="22.5" customHeight="1">
      <c r="B17" s="54" t="s">
        <v>15</v>
      </c>
      <c r="C17" s="50">
        <v>1421</v>
      </c>
      <c r="D17" s="50">
        <f t="shared" si="4"/>
        <v>2568</v>
      </c>
      <c r="E17" s="50">
        <v>1254</v>
      </c>
      <c r="F17" s="50">
        <v>1314</v>
      </c>
      <c r="G17" s="76">
        <v>1418</v>
      </c>
      <c r="H17" s="76">
        <v>2573</v>
      </c>
      <c r="I17" s="155">
        <f t="shared" si="3"/>
        <v>3</v>
      </c>
      <c r="J17" s="155"/>
      <c r="K17" s="155">
        <f t="shared" si="1"/>
        <v>-5</v>
      </c>
      <c r="L17" s="155"/>
    </row>
    <row r="18" spans="2:12" s="44" customFormat="1" ht="22.5" customHeight="1">
      <c r="B18" s="54" t="s">
        <v>16</v>
      </c>
      <c r="C18" s="50">
        <v>605</v>
      </c>
      <c r="D18" s="50">
        <f t="shared" si="4"/>
        <v>956</v>
      </c>
      <c r="E18" s="50">
        <v>533</v>
      </c>
      <c r="F18" s="50">
        <v>423</v>
      </c>
      <c r="G18" s="76">
        <v>601</v>
      </c>
      <c r="H18" s="76">
        <v>957</v>
      </c>
      <c r="I18" s="155">
        <f t="shared" si="3"/>
        <v>4</v>
      </c>
      <c r="J18" s="155"/>
      <c r="K18" s="155">
        <f t="shared" si="1"/>
        <v>-1</v>
      </c>
      <c r="L18" s="155"/>
    </row>
    <row r="19" spans="2:12" s="44" customFormat="1" ht="22.5" customHeight="1">
      <c r="B19" s="54" t="s">
        <v>17</v>
      </c>
      <c r="C19" s="50">
        <v>4503</v>
      </c>
      <c r="D19" s="50">
        <f t="shared" si="4"/>
        <v>9997</v>
      </c>
      <c r="E19" s="50">
        <v>4842</v>
      </c>
      <c r="F19" s="50">
        <v>5155</v>
      </c>
      <c r="G19" s="76">
        <v>4514</v>
      </c>
      <c r="H19" s="76">
        <v>10025</v>
      </c>
      <c r="I19" s="155">
        <f t="shared" si="3"/>
        <v>-11</v>
      </c>
      <c r="J19" s="155"/>
      <c r="K19" s="155">
        <f t="shared" si="1"/>
        <v>-28</v>
      </c>
      <c r="L19" s="155"/>
    </row>
    <row r="20" spans="2:12" s="44" customFormat="1" ht="22.5" customHeight="1">
      <c r="B20" s="54" t="s">
        <v>35</v>
      </c>
      <c r="C20" s="50">
        <v>2222</v>
      </c>
      <c r="D20" s="50">
        <f t="shared" si="4"/>
        <v>3600</v>
      </c>
      <c r="E20" s="50">
        <v>1824</v>
      </c>
      <c r="F20" s="50">
        <v>1776</v>
      </c>
      <c r="G20" s="76">
        <v>2216</v>
      </c>
      <c r="H20" s="76">
        <v>3603</v>
      </c>
      <c r="I20" s="155">
        <f t="shared" si="3"/>
        <v>6</v>
      </c>
      <c r="J20" s="155"/>
      <c r="K20" s="155">
        <f t="shared" si="1"/>
        <v>-3</v>
      </c>
      <c r="L20" s="155"/>
    </row>
    <row r="21" spans="2:12" s="44" customFormat="1" ht="22.5" customHeight="1">
      <c r="B21" s="54" t="s">
        <v>18</v>
      </c>
      <c r="C21" s="50">
        <v>1669</v>
      </c>
      <c r="D21" s="50">
        <f t="shared" si="4"/>
        <v>2977</v>
      </c>
      <c r="E21" s="50">
        <v>1443</v>
      </c>
      <c r="F21" s="50">
        <v>1534</v>
      </c>
      <c r="G21" s="76">
        <v>1666</v>
      </c>
      <c r="H21" s="76">
        <v>2978</v>
      </c>
      <c r="I21" s="155">
        <f t="shared" si="3"/>
        <v>3</v>
      </c>
      <c r="J21" s="155"/>
      <c r="K21" s="155">
        <f t="shared" si="1"/>
        <v>-1</v>
      </c>
      <c r="L21" s="155"/>
    </row>
    <row r="22" spans="2:12" s="44" customFormat="1" ht="22.5" customHeight="1">
      <c r="B22" s="54" t="s">
        <v>19</v>
      </c>
      <c r="C22" s="50">
        <v>1181</v>
      </c>
      <c r="D22" s="50">
        <f t="shared" si="4"/>
        <v>2347</v>
      </c>
      <c r="E22" s="50">
        <v>1143</v>
      </c>
      <c r="F22" s="50">
        <v>1204</v>
      </c>
      <c r="G22" s="76">
        <v>1179</v>
      </c>
      <c r="H22" s="76">
        <v>2354</v>
      </c>
      <c r="I22" s="155">
        <f t="shared" si="3"/>
        <v>2</v>
      </c>
      <c r="J22" s="155"/>
      <c r="K22" s="155">
        <f t="shared" si="1"/>
        <v>-7</v>
      </c>
      <c r="L22" s="155"/>
    </row>
    <row r="23" spans="2:12" s="44" customFormat="1" ht="22.5" customHeight="1">
      <c r="B23" s="54" t="s">
        <v>20</v>
      </c>
      <c r="C23" s="50">
        <v>4185</v>
      </c>
      <c r="D23" s="50">
        <f t="shared" si="4"/>
        <v>8969</v>
      </c>
      <c r="E23" s="50">
        <v>4535</v>
      </c>
      <c r="F23" s="50">
        <v>4434</v>
      </c>
      <c r="G23" s="76">
        <v>4163</v>
      </c>
      <c r="H23" s="76">
        <v>8946</v>
      </c>
      <c r="I23" s="155">
        <f t="shared" si="3"/>
        <v>22</v>
      </c>
      <c r="J23" s="155"/>
      <c r="K23" s="155">
        <f t="shared" si="1"/>
        <v>23</v>
      </c>
      <c r="L23" s="155"/>
    </row>
    <row r="24" spans="2:12" s="44" customFormat="1" ht="22.5" customHeight="1">
      <c r="B24" s="54" t="s">
        <v>21</v>
      </c>
      <c r="C24" s="50">
        <v>6106</v>
      </c>
      <c r="D24" s="50">
        <f t="shared" si="4"/>
        <v>11994</v>
      </c>
      <c r="E24" s="50">
        <v>5908</v>
      </c>
      <c r="F24" s="50">
        <v>6086</v>
      </c>
      <c r="G24" s="76">
        <v>6104</v>
      </c>
      <c r="H24" s="76">
        <v>12022</v>
      </c>
      <c r="I24" s="155">
        <f t="shared" si="3"/>
        <v>2</v>
      </c>
      <c r="J24" s="155"/>
      <c r="K24" s="155">
        <f t="shared" si="1"/>
        <v>-28</v>
      </c>
      <c r="L24" s="155"/>
    </row>
    <row r="25" spans="2:12" s="44" customFormat="1" ht="22.5" customHeight="1">
      <c r="B25" s="54" t="s">
        <v>22</v>
      </c>
      <c r="C25" s="50">
        <v>6321</v>
      </c>
      <c r="D25" s="50">
        <f t="shared" si="4"/>
        <v>15195</v>
      </c>
      <c r="E25" s="50">
        <v>7280</v>
      </c>
      <c r="F25" s="50">
        <v>7915</v>
      </c>
      <c r="G25" s="76">
        <v>6316</v>
      </c>
      <c r="H25" s="76">
        <v>15210</v>
      </c>
      <c r="I25" s="155">
        <f t="shared" si="3"/>
        <v>5</v>
      </c>
      <c r="J25" s="155"/>
      <c r="K25" s="155">
        <f t="shared" si="1"/>
        <v>-15</v>
      </c>
      <c r="L25" s="155"/>
    </row>
    <row r="26" spans="2:12" s="44" customFormat="1" ht="22.5" customHeight="1">
      <c r="B26" s="54" t="s">
        <v>23</v>
      </c>
      <c r="C26" s="50">
        <v>9028</v>
      </c>
      <c r="D26" s="50">
        <f t="shared" si="4"/>
        <v>21405</v>
      </c>
      <c r="E26" s="50">
        <v>10143</v>
      </c>
      <c r="F26" s="50">
        <v>11262</v>
      </c>
      <c r="G26" s="76">
        <v>9009</v>
      </c>
      <c r="H26" s="76">
        <v>21416</v>
      </c>
      <c r="I26" s="155">
        <f t="shared" si="3"/>
        <v>19</v>
      </c>
      <c r="J26" s="155"/>
      <c r="K26" s="155">
        <f t="shared" si="1"/>
        <v>-11</v>
      </c>
      <c r="L26" s="155"/>
    </row>
    <row r="27" spans="2:12" s="44" customFormat="1" ht="22.5" customHeight="1">
      <c r="B27" s="54" t="s">
        <v>24</v>
      </c>
      <c r="C27" s="50">
        <v>2001</v>
      </c>
      <c r="D27" s="50">
        <f t="shared" si="4"/>
        <v>4644</v>
      </c>
      <c r="E27" s="50">
        <v>2335</v>
      </c>
      <c r="F27" s="50">
        <v>2309</v>
      </c>
      <c r="G27" s="76">
        <v>1996</v>
      </c>
      <c r="H27" s="76">
        <v>4655</v>
      </c>
      <c r="I27" s="155">
        <f t="shared" si="3"/>
        <v>5</v>
      </c>
      <c r="J27" s="155"/>
      <c r="K27" s="155">
        <f t="shared" si="1"/>
        <v>-11</v>
      </c>
      <c r="L27" s="155"/>
    </row>
    <row r="28" spans="2:12" s="44" customFormat="1" ht="22.5" customHeight="1">
      <c r="B28" s="54" t="s">
        <v>25</v>
      </c>
      <c r="C28" s="50">
        <v>7255</v>
      </c>
      <c r="D28" s="50">
        <f t="shared" si="4"/>
        <v>11974</v>
      </c>
      <c r="E28" s="50">
        <v>6325</v>
      </c>
      <c r="F28" s="50">
        <v>5649</v>
      </c>
      <c r="G28" s="76">
        <v>7217</v>
      </c>
      <c r="H28" s="76">
        <v>11943</v>
      </c>
      <c r="I28" s="155">
        <f t="shared" si="3"/>
        <v>38</v>
      </c>
      <c r="J28" s="155"/>
      <c r="K28" s="155">
        <f t="shared" si="1"/>
        <v>31</v>
      </c>
      <c r="L28" s="155"/>
    </row>
    <row r="29" spans="2:12" s="44" customFormat="1" ht="22.5" customHeight="1">
      <c r="B29" s="54" t="s">
        <v>26</v>
      </c>
      <c r="C29" s="50">
        <v>2708</v>
      </c>
      <c r="D29" s="50">
        <f t="shared" si="4"/>
        <v>4636</v>
      </c>
      <c r="E29" s="50">
        <v>2320</v>
      </c>
      <c r="F29" s="50">
        <v>2316</v>
      </c>
      <c r="G29" s="76">
        <v>2699</v>
      </c>
      <c r="H29" s="76">
        <v>4640</v>
      </c>
      <c r="I29" s="155">
        <f t="shared" si="3"/>
        <v>9</v>
      </c>
      <c r="J29" s="155"/>
      <c r="K29" s="155">
        <f t="shared" si="1"/>
        <v>-4</v>
      </c>
      <c r="L29" s="155"/>
    </row>
    <row r="30" spans="2:12" s="44" customFormat="1" ht="22.5" customHeight="1">
      <c r="B30" s="54" t="s">
        <v>27</v>
      </c>
      <c r="C30" s="50">
        <v>14833</v>
      </c>
      <c r="D30" s="50">
        <f t="shared" si="4"/>
        <v>35881</v>
      </c>
      <c r="E30" s="50">
        <v>17586</v>
      </c>
      <c r="F30" s="50">
        <v>18295</v>
      </c>
      <c r="G30" s="76">
        <v>14780</v>
      </c>
      <c r="H30" s="76">
        <v>35894</v>
      </c>
      <c r="I30" s="155">
        <f t="shared" si="3"/>
        <v>53</v>
      </c>
      <c r="J30" s="155"/>
      <c r="K30" s="155">
        <f t="shared" si="1"/>
        <v>-13</v>
      </c>
      <c r="L30" s="155"/>
    </row>
    <row r="31" spans="2:12" s="44" customFormat="1" ht="22.5" customHeight="1">
      <c r="B31" s="54" t="s">
        <v>28</v>
      </c>
      <c r="C31" s="50">
        <v>19371</v>
      </c>
      <c r="D31" s="50">
        <f t="shared" si="4"/>
        <v>49642</v>
      </c>
      <c r="E31" s="50">
        <v>23926</v>
      </c>
      <c r="F31" s="50">
        <v>25716</v>
      </c>
      <c r="G31" s="76">
        <v>19287</v>
      </c>
      <c r="H31" s="76">
        <v>49512</v>
      </c>
      <c r="I31" s="162">
        <f t="shared" si="3"/>
        <v>84</v>
      </c>
      <c r="J31" s="162"/>
      <c r="K31" s="155">
        <f t="shared" si="1"/>
        <v>130</v>
      </c>
      <c r="L31" s="155"/>
    </row>
    <row r="32" spans="2:12" s="44" customFormat="1" ht="22.5" customHeight="1">
      <c r="B32" s="54" t="s">
        <v>29</v>
      </c>
      <c r="C32" s="50">
        <v>7304</v>
      </c>
      <c r="D32" s="50">
        <f t="shared" si="4"/>
        <v>16849</v>
      </c>
      <c r="E32" s="50">
        <v>8288</v>
      </c>
      <c r="F32" s="50">
        <v>8561</v>
      </c>
      <c r="G32" s="76">
        <v>7279</v>
      </c>
      <c r="H32" s="76">
        <v>16868</v>
      </c>
      <c r="I32" s="155">
        <f t="shared" si="3"/>
        <v>25</v>
      </c>
      <c r="J32" s="155"/>
      <c r="K32" s="155">
        <f t="shared" si="1"/>
        <v>-19</v>
      </c>
      <c r="L32" s="155"/>
    </row>
    <row r="33" spans="2:12" s="44" customFormat="1" ht="22.5" customHeight="1">
      <c r="B33" s="54" t="s">
        <v>30</v>
      </c>
      <c r="C33" s="50">
        <v>8257</v>
      </c>
      <c r="D33" s="50">
        <f t="shared" si="4"/>
        <v>20426</v>
      </c>
      <c r="E33" s="50">
        <v>10267</v>
      </c>
      <c r="F33" s="50">
        <v>10159</v>
      </c>
      <c r="G33" s="76">
        <v>8255</v>
      </c>
      <c r="H33" s="76">
        <v>20485</v>
      </c>
      <c r="I33" s="155">
        <f t="shared" si="3"/>
        <v>2</v>
      </c>
      <c r="J33" s="155"/>
      <c r="K33" s="155">
        <f t="shared" si="1"/>
        <v>-59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1152</v>
      </c>
      <c r="C38" s="16"/>
      <c r="D38" s="17" t="s">
        <v>36</v>
      </c>
      <c r="E38" s="17">
        <v>333</v>
      </c>
      <c r="F38" s="18" t="s">
        <v>37</v>
      </c>
      <c r="G38" s="17">
        <v>819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37</v>
      </c>
    </row>
    <row r="39" spans="2:12" s="3" customFormat="1" ht="30" customHeight="1">
      <c r="B39" s="23" t="str">
        <f>"◎ 관외전출 : "&amp;E39+G39</f>
        <v>◎ 관외전출 : 1189</v>
      </c>
      <c r="C39" s="24"/>
      <c r="D39" s="25" t="s">
        <v>36</v>
      </c>
      <c r="E39" s="25">
        <v>287</v>
      </c>
      <c r="F39" s="26" t="s">
        <v>37</v>
      </c>
      <c r="G39" s="25">
        <v>902</v>
      </c>
      <c r="H39" s="27"/>
      <c r="I39" s="28"/>
      <c r="J39" s="28"/>
      <c r="K39" s="29"/>
      <c r="L39" s="166"/>
    </row>
    <row r="40" spans="2:12" s="3" customFormat="1" ht="30" customHeight="1">
      <c r="B40" s="30" t="str">
        <f>"◎ 출생,등록,국외,기타(복귀) : "&amp;E40+G40+I40+K40</f>
        <v>◎ 출생,등록,국외,기타(복귀) : 134</v>
      </c>
      <c r="C40" s="31"/>
      <c r="D40" s="32" t="s">
        <v>41</v>
      </c>
      <c r="E40" s="32">
        <v>129</v>
      </c>
      <c r="F40" s="33" t="s">
        <v>45</v>
      </c>
      <c r="G40" s="32">
        <v>5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16</v>
      </c>
    </row>
    <row r="41" spans="2:12" s="3" customFormat="1" ht="30" customHeight="1" thickBot="1">
      <c r="B41" s="37" t="str">
        <f>"◎ 사망,말소,국외,기타 : "&amp;E41+G41+I41+K41</f>
        <v>◎ 사망,말소,국외,기타 : 150</v>
      </c>
      <c r="C41" s="38"/>
      <c r="D41" s="39" t="s">
        <v>42</v>
      </c>
      <c r="E41" s="39">
        <v>144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49020</v>
      </c>
      <c r="C42" s="89">
        <f>E42+G42</f>
        <v>49020</v>
      </c>
      <c r="D42" s="57" t="s">
        <v>52</v>
      </c>
      <c r="E42" s="58">
        <v>20803</v>
      </c>
      <c r="F42" s="57" t="s">
        <v>44</v>
      </c>
      <c r="G42" s="58">
        <v>28217</v>
      </c>
      <c r="H42" s="59"/>
      <c r="I42" s="10"/>
      <c r="J42" s="59"/>
      <c r="K42" s="84"/>
      <c r="L42" s="64" t="s">
        <v>201</v>
      </c>
    </row>
    <row r="43" spans="2:12" s="3" customFormat="1" ht="21" customHeight="1">
      <c r="B43" s="55" t="s">
        <v>56</v>
      </c>
      <c r="C43" s="91">
        <v>1921</v>
      </c>
      <c r="G43" s="8"/>
      <c r="J43" s="85"/>
      <c r="K43" s="85"/>
      <c r="L43" s="78" t="s">
        <v>200</v>
      </c>
    </row>
    <row r="44" spans="2:12" s="3" customFormat="1" ht="21" customHeight="1" thickBot="1">
      <c r="B44" s="60" t="s">
        <v>57</v>
      </c>
      <c r="C44" s="92">
        <v>345</v>
      </c>
      <c r="D44" s="61"/>
      <c r="E44" s="61"/>
      <c r="F44" s="61"/>
      <c r="G44" s="62"/>
      <c r="H44" s="61"/>
      <c r="I44" s="61"/>
      <c r="J44" s="83"/>
      <c r="K44" s="83"/>
      <c r="L44" s="70" t="s">
        <v>62</v>
      </c>
    </row>
    <row r="45" spans="2:12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113" priority="1" operator="lessThan">
      <formula>0</formula>
    </cfRule>
    <cfRule type="cellIs" dxfId="112" priority="4" operator="greaterThan">
      <formula>0</formula>
    </cfRule>
  </conditionalFormatting>
  <conditionalFormatting sqref="K6:L33">
    <cfRule type="cellIs" dxfId="111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L45"/>
  <sheetViews>
    <sheetView view="pageBreakPreview" zoomScale="70" zoomScaleNormal="70" zoomScaleSheetLayoutView="70" workbookViewId="0">
      <selection activeCell="D6" sqref="D6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196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124032</v>
      </c>
      <c r="D6" s="45">
        <f t="shared" ref="D6:F6" si="0">SUM(D7:D8)</f>
        <v>285374</v>
      </c>
      <c r="E6" s="45">
        <f t="shared" si="0"/>
        <v>140959</v>
      </c>
      <c r="F6" s="45">
        <f t="shared" si="0"/>
        <v>144415</v>
      </c>
      <c r="G6" s="72">
        <f>G8</f>
        <v>123858</v>
      </c>
      <c r="H6" s="72">
        <f>H7+H8</f>
        <v>285688</v>
      </c>
      <c r="I6" s="152">
        <f>C6-G6</f>
        <v>174</v>
      </c>
      <c r="J6" s="152"/>
      <c r="K6" s="152">
        <f t="shared" ref="K6:K33" si="1">D6-H6</f>
        <v>-314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3882</v>
      </c>
      <c r="E7" s="79">
        <v>2092</v>
      </c>
      <c r="F7" s="79">
        <v>1790</v>
      </c>
      <c r="G7" s="73" t="s">
        <v>55</v>
      </c>
      <c r="H7" s="74">
        <v>4000</v>
      </c>
      <c r="I7" s="153" t="s">
        <v>54</v>
      </c>
      <c r="J7" s="154"/>
      <c r="K7" s="154">
        <f t="shared" si="1"/>
        <v>-118</v>
      </c>
      <c r="L7" s="154"/>
    </row>
    <row r="8" spans="2:12" s="44" customFormat="1" ht="22.5" customHeight="1">
      <c r="B8" s="53" t="s">
        <v>9</v>
      </c>
      <c r="C8" s="48">
        <f>SUM(C9:C33)</f>
        <v>124032</v>
      </c>
      <c r="D8" s="49">
        <f t="shared" ref="D8:F8" si="2">SUM(D9:D33)</f>
        <v>281492</v>
      </c>
      <c r="E8" s="49">
        <f>SUM(E9:E33)</f>
        <v>138867</v>
      </c>
      <c r="F8" s="49">
        <f t="shared" si="2"/>
        <v>142625</v>
      </c>
      <c r="G8" s="75">
        <f>SUM(G9:G33)</f>
        <v>123858</v>
      </c>
      <c r="H8" s="75">
        <f>SUM(H9:H33)</f>
        <v>281688</v>
      </c>
      <c r="I8" s="179">
        <f t="shared" ref="I8:I33" si="3">C8-G8</f>
        <v>174</v>
      </c>
      <c r="J8" s="179"/>
      <c r="K8" s="180">
        <f t="shared" si="1"/>
        <v>-196</v>
      </c>
      <c r="L8" s="180"/>
    </row>
    <row r="9" spans="2:12" s="44" customFormat="1" ht="22.5" customHeight="1">
      <c r="B9" s="54" t="s">
        <v>10</v>
      </c>
      <c r="C9" s="50">
        <v>3605</v>
      </c>
      <c r="D9" s="50">
        <f>E9+F9</f>
        <v>7813</v>
      </c>
      <c r="E9" s="50">
        <v>3919</v>
      </c>
      <c r="F9" s="50">
        <v>3894</v>
      </c>
      <c r="G9" s="76">
        <v>3611</v>
      </c>
      <c r="H9" s="76">
        <v>7845</v>
      </c>
      <c r="I9" s="155">
        <f t="shared" si="3"/>
        <v>-6</v>
      </c>
      <c r="J9" s="155"/>
      <c r="K9" s="155">
        <f t="shared" si="1"/>
        <v>-32</v>
      </c>
      <c r="L9" s="155"/>
    </row>
    <row r="10" spans="2:12" s="44" customFormat="1" ht="22.5" customHeight="1">
      <c r="B10" s="54" t="s">
        <v>33</v>
      </c>
      <c r="C10" s="50">
        <v>7710</v>
      </c>
      <c r="D10" s="50">
        <f t="shared" ref="D10:D33" si="4">E10+F10</f>
        <v>19682</v>
      </c>
      <c r="E10" s="50">
        <v>9772</v>
      </c>
      <c r="F10" s="50">
        <v>9910</v>
      </c>
      <c r="G10" s="76">
        <v>7705</v>
      </c>
      <c r="H10" s="76">
        <v>19699</v>
      </c>
      <c r="I10" s="155">
        <f t="shared" si="3"/>
        <v>5</v>
      </c>
      <c r="J10" s="155"/>
      <c r="K10" s="155">
        <f t="shared" si="1"/>
        <v>-17</v>
      </c>
      <c r="L10" s="155"/>
    </row>
    <row r="11" spans="2:12" s="44" customFormat="1" ht="22.5" customHeight="1">
      <c r="B11" s="54" t="s">
        <v>11</v>
      </c>
      <c r="C11" s="50">
        <v>793</v>
      </c>
      <c r="D11" s="50">
        <f t="shared" si="4"/>
        <v>1500</v>
      </c>
      <c r="E11" s="50">
        <v>818</v>
      </c>
      <c r="F11" s="50">
        <v>682</v>
      </c>
      <c r="G11" s="76">
        <v>786</v>
      </c>
      <c r="H11" s="76">
        <v>1496</v>
      </c>
      <c r="I11" s="155">
        <f t="shared" si="3"/>
        <v>7</v>
      </c>
      <c r="J11" s="155"/>
      <c r="K11" s="155">
        <f t="shared" si="1"/>
        <v>4</v>
      </c>
      <c r="L11" s="155"/>
    </row>
    <row r="12" spans="2:12" s="44" customFormat="1" ht="22.5" customHeight="1">
      <c r="B12" s="54" t="s">
        <v>12</v>
      </c>
      <c r="C12" s="50">
        <v>1139</v>
      </c>
      <c r="D12" s="50">
        <f t="shared" si="4"/>
        <v>2588</v>
      </c>
      <c r="E12" s="50">
        <v>1336</v>
      </c>
      <c r="F12" s="50">
        <v>1252</v>
      </c>
      <c r="G12" s="76">
        <v>1138</v>
      </c>
      <c r="H12" s="76">
        <v>2584</v>
      </c>
      <c r="I12" s="155">
        <f t="shared" si="3"/>
        <v>1</v>
      </c>
      <c r="J12" s="155"/>
      <c r="K12" s="155">
        <f t="shared" si="1"/>
        <v>4</v>
      </c>
      <c r="L12" s="155"/>
    </row>
    <row r="13" spans="2:12" s="44" customFormat="1" ht="22.5" customHeight="1">
      <c r="B13" s="54" t="s">
        <v>13</v>
      </c>
      <c r="C13" s="50">
        <v>7473</v>
      </c>
      <c r="D13" s="50">
        <f t="shared" si="4"/>
        <v>17292</v>
      </c>
      <c r="E13" s="50">
        <v>8631</v>
      </c>
      <c r="F13" s="50">
        <v>8661</v>
      </c>
      <c r="G13" s="76">
        <v>7461</v>
      </c>
      <c r="H13" s="76">
        <v>17301</v>
      </c>
      <c r="I13" s="155">
        <f t="shared" si="3"/>
        <v>12</v>
      </c>
      <c r="J13" s="155"/>
      <c r="K13" s="155">
        <f t="shared" si="1"/>
        <v>-9</v>
      </c>
      <c r="L13" s="155"/>
    </row>
    <row r="14" spans="2:12" s="44" customFormat="1" ht="22.5" customHeight="1">
      <c r="B14" s="54" t="s">
        <v>32</v>
      </c>
      <c r="C14" s="50">
        <v>657</v>
      </c>
      <c r="D14" s="50">
        <f t="shared" si="4"/>
        <v>1096</v>
      </c>
      <c r="E14" s="50">
        <v>594</v>
      </c>
      <c r="F14" s="50">
        <v>502</v>
      </c>
      <c r="G14" s="76">
        <v>659</v>
      </c>
      <c r="H14" s="76">
        <v>1095</v>
      </c>
      <c r="I14" s="155">
        <f t="shared" si="3"/>
        <v>-2</v>
      </c>
      <c r="J14" s="155"/>
      <c r="K14" s="155">
        <f t="shared" si="1"/>
        <v>1</v>
      </c>
      <c r="L14" s="155"/>
    </row>
    <row r="15" spans="2:12" s="44" customFormat="1" ht="22.5" customHeight="1">
      <c r="B15" s="54" t="s">
        <v>14</v>
      </c>
      <c r="C15" s="50">
        <v>1966</v>
      </c>
      <c r="D15" s="50">
        <f t="shared" si="4"/>
        <v>3550</v>
      </c>
      <c r="E15" s="50">
        <v>1874</v>
      </c>
      <c r="F15" s="50">
        <v>1676</v>
      </c>
      <c r="G15" s="76">
        <v>1963</v>
      </c>
      <c r="H15" s="76">
        <v>3549</v>
      </c>
      <c r="I15" s="155">
        <f t="shared" si="3"/>
        <v>3</v>
      </c>
      <c r="J15" s="155"/>
      <c r="K15" s="155">
        <f t="shared" si="1"/>
        <v>1</v>
      </c>
      <c r="L15" s="155"/>
    </row>
    <row r="16" spans="2:12" s="44" customFormat="1" ht="22.5" customHeight="1">
      <c r="B16" s="54" t="s">
        <v>34</v>
      </c>
      <c r="C16" s="50">
        <v>1990</v>
      </c>
      <c r="D16" s="50">
        <f t="shared" si="4"/>
        <v>3890</v>
      </c>
      <c r="E16" s="50">
        <v>1992</v>
      </c>
      <c r="F16" s="50">
        <v>1898</v>
      </c>
      <c r="G16" s="76">
        <v>1995</v>
      </c>
      <c r="H16" s="76">
        <v>3917</v>
      </c>
      <c r="I16" s="155">
        <f t="shared" si="3"/>
        <v>-5</v>
      </c>
      <c r="J16" s="155"/>
      <c r="K16" s="155">
        <f t="shared" si="1"/>
        <v>-27</v>
      </c>
      <c r="L16" s="155"/>
    </row>
    <row r="17" spans="2:12" s="44" customFormat="1" ht="22.5" customHeight="1">
      <c r="B17" s="54" t="s">
        <v>15</v>
      </c>
      <c r="C17" s="50">
        <v>1418</v>
      </c>
      <c r="D17" s="50">
        <f t="shared" si="4"/>
        <v>2573</v>
      </c>
      <c r="E17" s="50">
        <v>1259</v>
      </c>
      <c r="F17" s="50">
        <v>1314</v>
      </c>
      <c r="G17" s="76">
        <v>1417</v>
      </c>
      <c r="H17" s="76">
        <v>2565</v>
      </c>
      <c r="I17" s="155">
        <f t="shared" si="3"/>
        <v>1</v>
      </c>
      <c r="J17" s="155"/>
      <c r="K17" s="155">
        <f t="shared" si="1"/>
        <v>8</v>
      </c>
      <c r="L17" s="155"/>
    </row>
    <row r="18" spans="2:12" s="44" customFormat="1" ht="22.5" customHeight="1">
      <c r="B18" s="54" t="s">
        <v>16</v>
      </c>
      <c r="C18" s="50">
        <v>601</v>
      </c>
      <c r="D18" s="50">
        <f t="shared" si="4"/>
        <v>957</v>
      </c>
      <c r="E18" s="50">
        <v>533</v>
      </c>
      <c r="F18" s="50">
        <v>424</v>
      </c>
      <c r="G18" s="76">
        <v>597</v>
      </c>
      <c r="H18" s="76">
        <v>956</v>
      </c>
      <c r="I18" s="155">
        <f t="shared" si="3"/>
        <v>4</v>
      </c>
      <c r="J18" s="155"/>
      <c r="K18" s="155">
        <f t="shared" si="1"/>
        <v>1</v>
      </c>
      <c r="L18" s="155"/>
    </row>
    <row r="19" spans="2:12" s="44" customFormat="1" ht="22.5" customHeight="1">
      <c r="B19" s="54" t="s">
        <v>17</v>
      </c>
      <c r="C19" s="50">
        <v>4514</v>
      </c>
      <c r="D19" s="50">
        <f t="shared" si="4"/>
        <v>10025</v>
      </c>
      <c r="E19" s="50">
        <v>4861</v>
      </c>
      <c r="F19" s="50">
        <v>5164</v>
      </c>
      <c r="G19" s="76">
        <v>4518</v>
      </c>
      <c r="H19" s="76">
        <v>10051</v>
      </c>
      <c r="I19" s="155">
        <f t="shared" si="3"/>
        <v>-4</v>
      </c>
      <c r="J19" s="155"/>
      <c r="K19" s="155">
        <f t="shared" si="1"/>
        <v>-26</v>
      </c>
      <c r="L19" s="155"/>
    </row>
    <row r="20" spans="2:12" s="44" customFormat="1" ht="22.5" customHeight="1">
      <c r="B20" s="54" t="s">
        <v>35</v>
      </c>
      <c r="C20" s="50">
        <v>2216</v>
      </c>
      <c r="D20" s="50">
        <f t="shared" si="4"/>
        <v>3603</v>
      </c>
      <c r="E20" s="50">
        <v>1812</v>
      </c>
      <c r="F20" s="50">
        <v>1791</v>
      </c>
      <c r="G20" s="76">
        <v>2212</v>
      </c>
      <c r="H20" s="76">
        <v>3624</v>
      </c>
      <c r="I20" s="155">
        <f t="shared" si="3"/>
        <v>4</v>
      </c>
      <c r="J20" s="155"/>
      <c r="K20" s="155">
        <f t="shared" si="1"/>
        <v>-21</v>
      </c>
      <c r="L20" s="155"/>
    </row>
    <row r="21" spans="2:12" s="44" customFormat="1" ht="22.5" customHeight="1">
      <c r="B21" s="54" t="s">
        <v>18</v>
      </c>
      <c r="C21" s="50">
        <v>1666</v>
      </c>
      <c r="D21" s="50">
        <f t="shared" si="4"/>
        <v>2978</v>
      </c>
      <c r="E21" s="50">
        <v>1437</v>
      </c>
      <c r="F21" s="50">
        <v>1541</v>
      </c>
      <c r="G21" s="76">
        <v>1659</v>
      </c>
      <c r="H21" s="76">
        <v>2957</v>
      </c>
      <c r="I21" s="155">
        <f t="shared" si="3"/>
        <v>7</v>
      </c>
      <c r="J21" s="155"/>
      <c r="K21" s="155">
        <f t="shared" si="1"/>
        <v>21</v>
      </c>
      <c r="L21" s="155"/>
    </row>
    <row r="22" spans="2:12" s="44" customFormat="1" ht="22.5" customHeight="1">
      <c r="B22" s="54" t="s">
        <v>19</v>
      </c>
      <c r="C22" s="50">
        <v>1179</v>
      </c>
      <c r="D22" s="50">
        <f t="shared" si="4"/>
        <v>2354</v>
      </c>
      <c r="E22" s="50">
        <v>1145</v>
      </c>
      <c r="F22" s="50">
        <v>1209</v>
      </c>
      <c r="G22" s="76">
        <v>1193</v>
      </c>
      <c r="H22" s="76">
        <v>2383</v>
      </c>
      <c r="I22" s="155">
        <f t="shared" si="3"/>
        <v>-14</v>
      </c>
      <c r="J22" s="155"/>
      <c r="K22" s="155">
        <f t="shared" si="1"/>
        <v>-29</v>
      </c>
      <c r="L22" s="155"/>
    </row>
    <row r="23" spans="2:12" s="44" customFormat="1" ht="22.5" customHeight="1">
      <c r="B23" s="54" t="s">
        <v>20</v>
      </c>
      <c r="C23" s="50">
        <v>4163</v>
      </c>
      <c r="D23" s="50">
        <f t="shared" si="4"/>
        <v>8946</v>
      </c>
      <c r="E23" s="50">
        <v>4514</v>
      </c>
      <c r="F23" s="50">
        <v>4432</v>
      </c>
      <c r="G23" s="76">
        <v>4157</v>
      </c>
      <c r="H23" s="76">
        <v>8967</v>
      </c>
      <c r="I23" s="155">
        <f t="shared" si="3"/>
        <v>6</v>
      </c>
      <c r="J23" s="155"/>
      <c r="K23" s="155">
        <f t="shared" si="1"/>
        <v>-21</v>
      </c>
      <c r="L23" s="155"/>
    </row>
    <row r="24" spans="2:12" s="44" customFormat="1" ht="22.5" customHeight="1">
      <c r="B24" s="54" t="s">
        <v>21</v>
      </c>
      <c r="C24" s="50">
        <v>6104</v>
      </c>
      <c r="D24" s="50">
        <f t="shared" si="4"/>
        <v>12022</v>
      </c>
      <c r="E24" s="50">
        <v>5929</v>
      </c>
      <c r="F24" s="50">
        <v>6093</v>
      </c>
      <c r="G24" s="76">
        <v>6107</v>
      </c>
      <c r="H24" s="76">
        <v>12038</v>
      </c>
      <c r="I24" s="155">
        <f t="shared" si="3"/>
        <v>-3</v>
      </c>
      <c r="J24" s="155"/>
      <c r="K24" s="155">
        <f t="shared" si="1"/>
        <v>-16</v>
      </c>
      <c r="L24" s="155"/>
    </row>
    <row r="25" spans="2:12" s="44" customFormat="1" ht="22.5" customHeight="1">
      <c r="B25" s="54" t="s">
        <v>22</v>
      </c>
      <c r="C25" s="50">
        <v>6316</v>
      </c>
      <c r="D25" s="50">
        <f t="shared" si="4"/>
        <v>15210</v>
      </c>
      <c r="E25" s="50">
        <v>7294</v>
      </c>
      <c r="F25" s="50">
        <v>7916</v>
      </c>
      <c r="G25" s="76">
        <v>6300</v>
      </c>
      <c r="H25" s="76">
        <v>15204</v>
      </c>
      <c r="I25" s="155">
        <f t="shared" si="3"/>
        <v>16</v>
      </c>
      <c r="J25" s="155"/>
      <c r="K25" s="155">
        <f t="shared" si="1"/>
        <v>6</v>
      </c>
      <c r="L25" s="155"/>
    </row>
    <row r="26" spans="2:12" s="44" customFormat="1" ht="22.5" customHeight="1">
      <c r="B26" s="54" t="s">
        <v>23</v>
      </c>
      <c r="C26" s="50">
        <v>9009</v>
      </c>
      <c r="D26" s="50">
        <f t="shared" si="4"/>
        <v>21416</v>
      </c>
      <c r="E26" s="50">
        <v>10153</v>
      </c>
      <c r="F26" s="50">
        <v>11263</v>
      </c>
      <c r="G26" s="76">
        <v>9012</v>
      </c>
      <c r="H26" s="76">
        <v>21456</v>
      </c>
      <c r="I26" s="155">
        <f t="shared" si="3"/>
        <v>-3</v>
      </c>
      <c r="J26" s="155"/>
      <c r="K26" s="155">
        <f t="shared" si="1"/>
        <v>-40</v>
      </c>
      <c r="L26" s="155"/>
    </row>
    <row r="27" spans="2:12" s="44" customFormat="1" ht="22.5" customHeight="1">
      <c r="B27" s="54" t="s">
        <v>24</v>
      </c>
      <c r="C27" s="50">
        <v>1996</v>
      </c>
      <c r="D27" s="50">
        <f t="shared" si="4"/>
        <v>4655</v>
      </c>
      <c r="E27" s="50">
        <v>2341</v>
      </c>
      <c r="F27" s="50">
        <v>2314</v>
      </c>
      <c r="G27" s="76">
        <v>2007</v>
      </c>
      <c r="H27" s="76">
        <v>4673</v>
      </c>
      <c r="I27" s="155">
        <f t="shared" si="3"/>
        <v>-11</v>
      </c>
      <c r="J27" s="155"/>
      <c r="K27" s="155">
        <f t="shared" si="1"/>
        <v>-18</v>
      </c>
      <c r="L27" s="155"/>
    </row>
    <row r="28" spans="2:12" s="44" customFormat="1" ht="22.5" customHeight="1">
      <c r="B28" s="54" t="s">
        <v>25</v>
      </c>
      <c r="C28" s="50">
        <v>7217</v>
      </c>
      <c r="D28" s="50">
        <f t="shared" si="4"/>
        <v>11943</v>
      </c>
      <c r="E28" s="50">
        <v>6310</v>
      </c>
      <c r="F28" s="50">
        <v>5633</v>
      </c>
      <c r="G28" s="76">
        <v>7205</v>
      </c>
      <c r="H28" s="76">
        <v>11955</v>
      </c>
      <c r="I28" s="155">
        <f t="shared" si="3"/>
        <v>12</v>
      </c>
      <c r="J28" s="155"/>
      <c r="K28" s="155">
        <f t="shared" si="1"/>
        <v>-12</v>
      </c>
      <c r="L28" s="155"/>
    </row>
    <row r="29" spans="2:12" s="44" customFormat="1" ht="22.5" customHeight="1">
      <c r="B29" s="54" t="s">
        <v>26</v>
      </c>
      <c r="C29" s="50">
        <v>2699</v>
      </c>
      <c r="D29" s="50">
        <f t="shared" si="4"/>
        <v>4640</v>
      </c>
      <c r="E29" s="50">
        <v>2321</v>
      </c>
      <c r="F29" s="50">
        <v>2319</v>
      </c>
      <c r="G29" s="76">
        <v>2682</v>
      </c>
      <c r="H29" s="76">
        <v>4658</v>
      </c>
      <c r="I29" s="155">
        <f t="shared" si="3"/>
        <v>17</v>
      </c>
      <c r="J29" s="155"/>
      <c r="K29" s="155">
        <f t="shared" si="1"/>
        <v>-18</v>
      </c>
      <c r="L29" s="155"/>
    </row>
    <row r="30" spans="2:12" s="44" customFormat="1" ht="22.5" customHeight="1">
      <c r="B30" s="54" t="s">
        <v>27</v>
      </c>
      <c r="C30" s="50">
        <v>14780</v>
      </c>
      <c r="D30" s="50">
        <f t="shared" si="4"/>
        <v>35894</v>
      </c>
      <c r="E30" s="50">
        <v>17578</v>
      </c>
      <c r="F30" s="50">
        <v>18316</v>
      </c>
      <c r="G30" s="76">
        <v>14742</v>
      </c>
      <c r="H30" s="76">
        <v>35920</v>
      </c>
      <c r="I30" s="155">
        <f t="shared" si="3"/>
        <v>38</v>
      </c>
      <c r="J30" s="155"/>
      <c r="K30" s="155">
        <f t="shared" si="1"/>
        <v>-26</v>
      </c>
      <c r="L30" s="155"/>
    </row>
    <row r="31" spans="2:12" s="44" customFormat="1" ht="22.5" customHeight="1">
      <c r="B31" s="54" t="s">
        <v>28</v>
      </c>
      <c r="C31" s="50">
        <v>19287</v>
      </c>
      <c r="D31" s="50">
        <f t="shared" si="4"/>
        <v>49512</v>
      </c>
      <c r="E31" s="50">
        <v>23866</v>
      </c>
      <c r="F31" s="50">
        <v>25646</v>
      </c>
      <c r="G31" s="76">
        <v>19204</v>
      </c>
      <c r="H31" s="76">
        <v>49381</v>
      </c>
      <c r="I31" s="162">
        <f t="shared" si="3"/>
        <v>83</v>
      </c>
      <c r="J31" s="162"/>
      <c r="K31" s="155">
        <f t="shared" si="1"/>
        <v>131</v>
      </c>
      <c r="L31" s="155"/>
    </row>
    <row r="32" spans="2:12" s="44" customFormat="1" ht="22.5" customHeight="1">
      <c r="B32" s="54" t="s">
        <v>29</v>
      </c>
      <c r="C32" s="50">
        <v>7279</v>
      </c>
      <c r="D32" s="50">
        <f t="shared" si="4"/>
        <v>16868</v>
      </c>
      <c r="E32" s="50">
        <v>8296</v>
      </c>
      <c r="F32" s="50">
        <v>8572</v>
      </c>
      <c r="G32" s="76">
        <v>7282</v>
      </c>
      <c r="H32" s="76">
        <v>16943</v>
      </c>
      <c r="I32" s="155">
        <f t="shared" si="3"/>
        <v>-3</v>
      </c>
      <c r="J32" s="155"/>
      <c r="K32" s="155">
        <f t="shared" si="1"/>
        <v>-75</v>
      </c>
      <c r="L32" s="155"/>
    </row>
    <row r="33" spans="2:12" s="44" customFormat="1" ht="22.5" customHeight="1">
      <c r="B33" s="54" t="s">
        <v>30</v>
      </c>
      <c r="C33" s="50">
        <v>8255</v>
      </c>
      <c r="D33" s="50">
        <f t="shared" si="4"/>
        <v>20485</v>
      </c>
      <c r="E33" s="50">
        <v>10282</v>
      </c>
      <c r="F33" s="50">
        <v>10203</v>
      </c>
      <c r="G33" s="76">
        <v>8246</v>
      </c>
      <c r="H33" s="76">
        <v>20471</v>
      </c>
      <c r="I33" s="155">
        <f t="shared" si="3"/>
        <v>9</v>
      </c>
      <c r="J33" s="155"/>
      <c r="K33" s="155">
        <f t="shared" si="1"/>
        <v>14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1257</v>
      </c>
      <c r="C38" s="16"/>
      <c r="D38" s="17" t="s">
        <v>36</v>
      </c>
      <c r="E38" s="17">
        <v>388</v>
      </c>
      <c r="F38" s="18" t="s">
        <v>37</v>
      </c>
      <c r="G38" s="17">
        <v>869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208</v>
      </c>
    </row>
    <row r="39" spans="2:12" s="3" customFormat="1" ht="30" customHeight="1">
      <c r="B39" s="23" t="str">
        <f>"◎ 관외전출 : "&amp;E39+G39</f>
        <v>◎ 관외전출 : 1465</v>
      </c>
      <c r="C39" s="24"/>
      <c r="D39" s="25" t="s">
        <v>36</v>
      </c>
      <c r="E39" s="25">
        <v>436</v>
      </c>
      <c r="F39" s="26" t="s">
        <v>37</v>
      </c>
      <c r="G39" s="25">
        <v>1029</v>
      </c>
      <c r="H39" s="27"/>
      <c r="I39" s="28"/>
      <c r="J39" s="28"/>
      <c r="K39" s="29"/>
      <c r="L39" s="166"/>
    </row>
    <row r="40" spans="2:12" s="3" customFormat="1" ht="30" customHeight="1">
      <c r="B40" s="30" t="str">
        <f>"◎ 출생,등록,국외,기타(복귀) : "&amp;E40+G40+I40+K40</f>
        <v>◎ 출생,등록,국외,기타(복귀) : 165</v>
      </c>
      <c r="C40" s="31"/>
      <c r="D40" s="32" t="s">
        <v>41</v>
      </c>
      <c r="E40" s="32">
        <v>135</v>
      </c>
      <c r="F40" s="33" t="s">
        <v>45</v>
      </c>
      <c r="G40" s="32">
        <v>29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증 12</v>
      </c>
    </row>
    <row r="41" spans="2:12" s="3" customFormat="1" ht="30" customHeight="1" thickBot="1">
      <c r="B41" s="37" t="str">
        <f>"◎ 사망,말소,국외,기타 : "&amp;E41+G41+I41+K41</f>
        <v>◎ 사망,말소,국외,기타 : 153</v>
      </c>
      <c r="C41" s="38"/>
      <c r="D41" s="39" t="s">
        <v>42</v>
      </c>
      <c r="E41" s="39">
        <v>147</v>
      </c>
      <c r="F41" s="40" t="s">
        <v>43</v>
      </c>
      <c r="G41" s="39">
        <v>2</v>
      </c>
      <c r="H41" s="41" t="s">
        <v>38</v>
      </c>
      <c r="I41" s="41">
        <v>1</v>
      </c>
      <c r="J41" s="42" t="s">
        <v>39</v>
      </c>
      <c r="K41" s="43">
        <v>3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48794</v>
      </c>
      <c r="C42" s="89">
        <f>E42+G42</f>
        <v>48794</v>
      </c>
      <c r="D42" s="57" t="s">
        <v>52</v>
      </c>
      <c r="E42" s="58">
        <v>20694</v>
      </c>
      <c r="F42" s="57" t="s">
        <v>44</v>
      </c>
      <c r="G42" s="58">
        <v>28100</v>
      </c>
      <c r="H42" s="59"/>
      <c r="I42" s="10"/>
      <c r="J42" s="59"/>
      <c r="K42" s="84"/>
      <c r="L42" s="64" t="s">
        <v>198</v>
      </c>
    </row>
    <row r="43" spans="2:12" s="3" customFormat="1" ht="21" customHeight="1">
      <c r="B43" s="55" t="s">
        <v>56</v>
      </c>
      <c r="C43" s="91">
        <v>1935</v>
      </c>
      <c r="G43" s="8"/>
      <c r="J43" s="85"/>
      <c r="K43" s="85"/>
      <c r="L43" s="78" t="s">
        <v>197</v>
      </c>
    </row>
    <row r="44" spans="2:12" s="3" customFormat="1" ht="21" customHeight="1" thickBot="1">
      <c r="B44" s="60" t="s">
        <v>57</v>
      </c>
      <c r="C44" s="92">
        <v>345</v>
      </c>
      <c r="D44" s="61"/>
      <c r="E44" s="61"/>
      <c r="F44" s="61"/>
      <c r="G44" s="62"/>
      <c r="H44" s="61"/>
      <c r="I44" s="61"/>
      <c r="J44" s="83"/>
      <c r="K44" s="83"/>
      <c r="L44" s="70" t="s">
        <v>174</v>
      </c>
    </row>
    <row r="45" spans="2:12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110" priority="1" operator="lessThan">
      <formula>0</formula>
    </cfRule>
    <cfRule type="cellIs" dxfId="109" priority="4" operator="greaterThan">
      <formula>0</formula>
    </cfRule>
  </conditionalFormatting>
  <conditionalFormatting sqref="K6:L33">
    <cfRule type="cellIs" dxfId="108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L45"/>
  <sheetViews>
    <sheetView view="pageBreakPreview" zoomScale="70" zoomScaleNormal="70" zoomScaleSheetLayoutView="70" workbookViewId="0">
      <selection activeCell="T23" sqref="T23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192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123858</v>
      </c>
      <c r="D6" s="45">
        <f t="shared" ref="D6:F6" si="0">SUM(D7:D8)</f>
        <v>285688</v>
      </c>
      <c r="E6" s="45">
        <f t="shared" si="0"/>
        <v>141133</v>
      </c>
      <c r="F6" s="45">
        <f t="shared" si="0"/>
        <v>144555</v>
      </c>
      <c r="G6" s="72">
        <f>G8</f>
        <v>123648</v>
      </c>
      <c r="H6" s="72">
        <f>H7+H8</f>
        <v>285992</v>
      </c>
      <c r="I6" s="152">
        <f>C6-G6</f>
        <v>210</v>
      </c>
      <c r="J6" s="152"/>
      <c r="K6" s="152">
        <f t="shared" ref="K6:K33" si="1">D6-H6</f>
        <v>-304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4000</v>
      </c>
      <c r="E7" s="79">
        <v>2156</v>
      </c>
      <c r="F7" s="79">
        <v>1844</v>
      </c>
      <c r="G7" s="73" t="s">
        <v>55</v>
      </c>
      <c r="H7" s="74">
        <v>4233</v>
      </c>
      <c r="I7" s="153" t="s">
        <v>54</v>
      </c>
      <c r="J7" s="154"/>
      <c r="K7" s="154">
        <f t="shared" si="1"/>
        <v>-233</v>
      </c>
      <c r="L7" s="154"/>
    </row>
    <row r="8" spans="2:12" s="44" customFormat="1" ht="22.5" customHeight="1">
      <c r="B8" s="53" t="s">
        <v>9</v>
      </c>
      <c r="C8" s="48">
        <f>SUM(C9:C33)</f>
        <v>123858</v>
      </c>
      <c r="D8" s="49">
        <f t="shared" ref="D8:F8" si="2">SUM(D9:D33)</f>
        <v>281688</v>
      </c>
      <c r="E8" s="49">
        <f>SUM(E9:E33)</f>
        <v>138977</v>
      </c>
      <c r="F8" s="49">
        <f t="shared" si="2"/>
        <v>142711</v>
      </c>
      <c r="G8" s="75">
        <f>SUM(G9:G33)</f>
        <v>123648</v>
      </c>
      <c r="H8" s="75">
        <f>SUM(H9:H33)</f>
        <v>281759</v>
      </c>
      <c r="I8" s="179">
        <f t="shared" ref="I8:I33" si="3">C8-G8</f>
        <v>210</v>
      </c>
      <c r="J8" s="179"/>
      <c r="K8" s="180">
        <f t="shared" si="1"/>
        <v>-71</v>
      </c>
      <c r="L8" s="180"/>
    </row>
    <row r="9" spans="2:12" s="44" customFormat="1" ht="22.5" customHeight="1">
      <c r="B9" s="54" t="s">
        <v>10</v>
      </c>
      <c r="C9" s="50">
        <v>3611</v>
      </c>
      <c r="D9" s="50">
        <f>E9+F9</f>
        <v>7845</v>
      </c>
      <c r="E9" s="50">
        <v>3939</v>
      </c>
      <c r="F9" s="50">
        <v>3906</v>
      </c>
      <c r="G9" s="76">
        <v>3604</v>
      </c>
      <c r="H9" s="76">
        <v>7869</v>
      </c>
      <c r="I9" s="155">
        <f t="shared" si="3"/>
        <v>7</v>
      </c>
      <c r="J9" s="155"/>
      <c r="K9" s="155">
        <f t="shared" si="1"/>
        <v>-24</v>
      </c>
      <c r="L9" s="155"/>
    </row>
    <row r="10" spans="2:12" s="44" customFormat="1" ht="22.5" customHeight="1">
      <c r="B10" s="54" t="s">
        <v>33</v>
      </c>
      <c r="C10" s="50">
        <v>7705</v>
      </c>
      <c r="D10" s="50">
        <f t="shared" ref="D10:D33" si="4">E10+F10</f>
        <v>19699</v>
      </c>
      <c r="E10" s="50">
        <v>9774</v>
      </c>
      <c r="F10" s="50">
        <v>9925</v>
      </c>
      <c r="G10" s="76">
        <v>7696</v>
      </c>
      <c r="H10" s="76">
        <v>19700</v>
      </c>
      <c r="I10" s="155">
        <f t="shared" si="3"/>
        <v>9</v>
      </c>
      <c r="J10" s="155"/>
      <c r="K10" s="155">
        <f t="shared" si="1"/>
        <v>-1</v>
      </c>
      <c r="L10" s="155"/>
    </row>
    <row r="11" spans="2:12" s="44" customFormat="1" ht="22.5" customHeight="1">
      <c r="B11" s="54" t="s">
        <v>11</v>
      </c>
      <c r="C11" s="50">
        <v>786</v>
      </c>
      <c r="D11" s="50">
        <f t="shared" si="4"/>
        <v>1496</v>
      </c>
      <c r="E11" s="50">
        <v>812</v>
      </c>
      <c r="F11" s="50">
        <v>684</v>
      </c>
      <c r="G11" s="76">
        <v>781</v>
      </c>
      <c r="H11" s="76">
        <v>1485</v>
      </c>
      <c r="I11" s="155">
        <f t="shared" si="3"/>
        <v>5</v>
      </c>
      <c r="J11" s="155"/>
      <c r="K11" s="155">
        <f t="shared" si="1"/>
        <v>11</v>
      </c>
      <c r="L11" s="155"/>
    </row>
    <row r="12" spans="2:12" s="44" customFormat="1" ht="22.5" customHeight="1">
      <c r="B12" s="54" t="s">
        <v>12</v>
      </c>
      <c r="C12" s="50">
        <v>1138</v>
      </c>
      <c r="D12" s="50">
        <f t="shared" si="4"/>
        <v>2584</v>
      </c>
      <c r="E12" s="50">
        <v>1335</v>
      </c>
      <c r="F12" s="50">
        <v>1249</v>
      </c>
      <c r="G12" s="76">
        <v>1132</v>
      </c>
      <c r="H12" s="76">
        <v>2581</v>
      </c>
      <c r="I12" s="155">
        <f t="shared" si="3"/>
        <v>6</v>
      </c>
      <c r="J12" s="155"/>
      <c r="K12" s="155">
        <f t="shared" si="1"/>
        <v>3</v>
      </c>
      <c r="L12" s="155"/>
    </row>
    <row r="13" spans="2:12" s="44" customFormat="1" ht="22.5" customHeight="1">
      <c r="B13" s="54" t="s">
        <v>13</v>
      </c>
      <c r="C13" s="50">
        <v>7461</v>
      </c>
      <c r="D13" s="50">
        <f t="shared" si="4"/>
        <v>17301</v>
      </c>
      <c r="E13" s="50">
        <v>8634</v>
      </c>
      <c r="F13" s="50">
        <v>8667</v>
      </c>
      <c r="G13" s="76">
        <v>7493</v>
      </c>
      <c r="H13" s="76">
        <v>17381</v>
      </c>
      <c r="I13" s="155">
        <f t="shared" si="3"/>
        <v>-32</v>
      </c>
      <c r="J13" s="155"/>
      <c r="K13" s="155">
        <f t="shared" si="1"/>
        <v>-80</v>
      </c>
      <c r="L13" s="155"/>
    </row>
    <row r="14" spans="2:12" s="44" customFormat="1" ht="22.5" customHeight="1">
      <c r="B14" s="54" t="s">
        <v>32</v>
      </c>
      <c r="C14" s="50">
        <v>659</v>
      </c>
      <c r="D14" s="50">
        <f t="shared" si="4"/>
        <v>1095</v>
      </c>
      <c r="E14" s="50">
        <v>592</v>
      </c>
      <c r="F14" s="50">
        <v>503</v>
      </c>
      <c r="G14" s="76">
        <v>657</v>
      </c>
      <c r="H14" s="76">
        <v>1096</v>
      </c>
      <c r="I14" s="155">
        <f t="shared" si="3"/>
        <v>2</v>
      </c>
      <c r="J14" s="155"/>
      <c r="K14" s="155">
        <f t="shared" si="1"/>
        <v>-1</v>
      </c>
      <c r="L14" s="155"/>
    </row>
    <row r="15" spans="2:12" s="44" customFormat="1" ht="22.5" customHeight="1">
      <c r="B15" s="54" t="s">
        <v>14</v>
      </c>
      <c r="C15" s="50">
        <v>1963</v>
      </c>
      <c r="D15" s="50">
        <f t="shared" si="4"/>
        <v>3549</v>
      </c>
      <c r="E15" s="50">
        <v>1880</v>
      </c>
      <c r="F15" s="50">
        <v>1669</v>
      </c>
      <c r="G15" s="76">
        <v>1958</v>
      </c>
      <c r="H15" s="76">
        <v>3562</v>
      </c>
      <c r="I15" s="155">
        <f t="shared" si="3"/>
        <v>5</v>
      </c>
      <c r="J15" s="155"/>
      <c r="K15" s="155">
        <f t="shared" si="1"/>
        <v>-13</v>
      </c>
      <c r="L15" s="155"/>
    </row>
    <row r="16" spans="2:12" s="44" customFormat="1" ht="22.5" customHeight="1">
      <c r="B16" s="54" t="s">
        <v>34</v>
      </c>
      <c r="C16" s="50">
        <v>1995</v>
      </c>
      <c r="D16" s="50">
        <f t="shared" si="4"/>
        <v>3917</v>
      </c>
      <c r="E16" s="50">
        <v>2010</v>
      </c>
      <c r="F16" s="50">
        <v>1907</v>
      </c>
      <c r="G16" s="76">
        <v>1985</v>
      </c>
      <c r="H16" s="76">
        <v>3902</v>
      </c>
      <c r="I16" s="155">
        <f t="shared" si="3"/>
        <v>10</v>
      </c>
      <c r="J16" s="155"/>
      <c r="K16" s="155">
        <f t="shared" si="1"/>
        <v>15</v>
      </c>
      <c r="L16" s="155"/>
    </row>
    <row r="17" spans="2:12" s="44" customFormat="1" ht="22.5" customHeight="1">
      <c r="B17" s="54" t="s">
        <v>15</v>
      </c>
      <c r="C17" s="50">
        <v>1417</v>
      </c>
      <c r="D17" s="50">
        <f t="shared" si="4"/>
        <v>2565</v>
      </c>
      <c r="E17" s="50">
        <v>1261</v>
      </c>
      <c r="F17" s="50">
        <v>1304</v>
      </c>
      <c r="G17" s="76">
        <v>1422</v>
      </c>
      <c r="H17" s="76">
        <v>2587</v>
      </c>
      <c r="I17" s="155">
        <f t="shared" si="3"/>
        <v>-5</v>
      </c>
      <c r="J17" s="155"/>
      <c r="K17" s="155">
        <f t="shared" si="1"/>
        <v>-22</v>
      </c>
      <c r="L17" s="155"/>
    </row>
    <row r="18" spans="2:12" s="44" customFormat="1" ht="22.5" customHeight="1">
      <c r="B18" s="54" t="s">
        <v>16</v>
      </c>
      <c r="C18" s="50">
        <v>597</v>
      </c>
      <c r="D18" s="50">
        <f t="shared" si="4"/>
        <v>956</v>
      </c>
      <c r="E18" s="50">
        <v>529</v>
      </c>
      <c r="F18" s="50">
        <v>427</v>
      </c>
      <c r="G18" s="76">
        <v>597</v>
      </c>
      <c r="H18" s="76">
        <v>964</v>
      </c>
      <c r="I18" s="155">
        <f t="shared" si="3"/>
        <v>0</v>
      </c>
      <c r="J18" s="155"/>
      <c r="K18" s="155">
        <f t="shared" si="1"/>
        <v>-8</v>
      </c>
      <c r="L18" s="155"/>
    </row>
    <row r="19" spans="2:12" s="44" customFormat="1" ht="22.5" customHeight="1">
      <c r="B19" s="54" t="s">
        <v>17</v>
      </c>
      <c r="C19" s="50">
        <v>4518</v>
      </c>
      <c r="D19" s="50">
        <f t="shared" si="4"/>
        <v>10051</v>
      </c>
      <c r="E19" s="50">
        <v>4867</v>
      </c>
      <c r="F19" s="50">
        <v>5184</v>
      </c>
      <c r="G19" s="76">
        <v>4527</v>
      </c>
      <c r="H19" s="76">
        <v>10101</v>
      </c>
      <c r="I19" s="155">
        <f t="shared" si="3"/>
        <v>-9</v>
      </c>
      <c r="J19" s="155"/>
      <c r="K19" s="155">
        <f t="shared" si="1"/>
        <v>-50</v>
      </c>
      <c r="L19" s="155"/>
    </row>
    <row r="20" spans="2:12" s="44" customFormat="1" ht="22.5" customHeight="1">
      <c r="B20" s="54" t="s">
        <v>35</v>
      </c>
      <c r="C20" s="50">
        <v>2212</v>
      </c>
      <c r="D20" s="50">
        <f t="shared" si="4"/>
        <v>3624</v>
      </c>
      <c r="E20" s="50">
        <v>1837</v>
      </c>
      <c r="F20" s="50">
        <v>1787</v>
      </c>
      <c r="G20" s="76">
        <v>2215</v>
      </c>
      <c r="H20" s="76">
        <v>3616</v>
      </c>
      <c r="I20" s="155">
        <f t="shared" si="3"/>
        <v>-3</v>
      </c>
      <c r="J20" s="155"/>
      <c r="K20" s="155">
        <f t="shared" si="1"/>
        <v>8</v>
      </c>
      <c r="L20" s="155"/>
    </row>
    <row r="21" spans="2:12" s="44" customFormat="1" ht="22.5" customHeight="1">
      <c r="B21" s="54" t="s">
        <v>18</v>
      </c>
      <c r="C21" s="50">
        <v>1659</v>
      </c>
      <c r="D21" s="50">
        <f t="shared" si="4"/>
        <v>2957</v>
      </c>
      <c r="E21" s="50">
        <v>1425</v>
      </c>
      <c r="F21" s="50">
        <v>1532</v>
      </c>
      <c r="G21" s="76">
        <v>1650</v>
      </c>
      <c r="H21" s="76">
        <v>2957</v>
      </c>
      <c r="I21" s="155">
        <f t="shared" si="3"/>
        <v>9</v>
      </c>
      <c r="J21" s="155"/>
      <c r="K21" s="155">
        <f t="shared" si="1"/>
        <v>0</v>
      </c>
      <c r="L21" s="155"/>
    </row>
    <row r="22" spans="2:12" s="44" customFormat="1" ht="22.5" customHeight="1">
      <c r="B22" s="54" t="s">
        <v>19</v>
      </c>
      <c r="C22" s="50">
        <v>1193</v>
      </c>
      <c r="D22" s="50">
        <f t="shared" si="4"/>
        <v>2383</v>
      </c>
      <c r="E22" s="50">
        <v>1156</v>
      </c>
      <c r="F22" s="50">
        <v>1227</v>
      </c>
      <c r="G22" s="76">
        <v>1202</v>
      </c>
      <c r="H22" s="76">
        <v>2403</v>
      </c>
      <c r="I22" s="155">
        <f t="shared" si="3"/>
        <v>-9</v>
      </c>
      <c r="J22" s="155"/>
      <c r="K22" s="155">
        <f t="shared" si="1"/>
        <v>-20</v>
      </c>
      <c r="L22" s="155"/>
    </row>
    <row r="23" spans="2:12" s="44" customFormat="1" ht="22.5" customHeight="1">
      <c r="B23" s="54" t="s">
        <v>20</v>
      </c>
      <c r="C23" s="50">
        <v>4157</v>
      </c>
      <c r="D23" s="50">
        <f t="shared" si="4"/>
        <v>8967</v>
      </c>
      <c r="E23" s="50">
        <v>4527</v>
      </c>
      <c r="F23" s="50">
        <v>4440</v>
      </c>
      <c r="G23" s="76">
        <v>4157</v>
      </c>
      <c r="H23" s="76">
        <v>8982</v>
      </c>
      <c r="I23" s="155">
        <f t="shared" si="3"/>
        <v>0</v>
      </c>
      <c r="J23" s="155"/>
      <c r="K23" s="155">
        <f t="shared" si="1"/>
        <v>-15</v>
      </c>
      <c r="L23" s="155"/>
    </row>
    <row r="24" spans="2:12" s="44" customFormat="1" ht="22.5" customHeight="1">
      <c r="B24" s="54" t="s">
        <v>21</v>
      </c>
      <c r="C24" s="50">
        <v>6107</v>
      </c>
      <c r="D24" s="50">
        <f t="shared" si="4"/>
        <v>12038</v>
      </c>
      <c r="E24" s="50">
        <v>5949</v>
      </c>
      <c r="F24" s="50">
        <v>6089</v>
      </c>
      <c r="G24" s="76">
        <v>6064</v>
      </c>
      <c r="H24" s="76">
        <v>11995</v>
      </c>
      <c r="I24" s="155">
        <f t="shared" si="3"/>
        <v>43</v>
      </c>
      <c r="J24" s="155"/>
      <c r="K24" s="155">
        <f t="shared" si="1"/>
        <v>43</v>
      </c>
      <c r="L24" s="155"/>
    </row>
    <row r="25" spans="2:12" s="44" customFormat="1" ht="22.5" customHeight="1">
      <c r="B25" s="54" t="s">
        <v>22</v>
      </c>
      <c r="C25" s="50">
        <v>6300</v>
      </c>
      <c r="D25" s="50">
        <f t="shared" si="4"/>
        <v>15204</v>
      </c>
      <c r="E25" s="50">
        <v>7275</v>
      </c>
      <c r="F25" s="50">
        <v>7929</v>
      </c>
      <c r="G25" s="76">
        <v>6292</v>
      </c>
      <c r="H25" s="76">
        <v>15254</v>
      </c>
      <c r="I25" s="155">
        <f t="shared" si="3"/>
        <v>8</v>
      </c>
      <c r="J25" s="155"/>
      <c r="K25" s="155">
        <f t="shared" si="1"/>
        <v>-50</v>
      </c>
      <c r="L25" s="155"/>
    </row>
    <row r="26" spans="2:12" s="44" customFormat="1" ht="22.5" customHeight="1">
      <c r="B26" s="54" t="s">
        <v>23</v>
      </c>
      <c r="C26" s="50">
        <v>9012</v>
      </c>
      <c r="D26" s="50">
        <f t="shared" si="4"/>
        <v>21456</v>
      </c>
      <c r="E26" s="50">
        <v>10172</v>
      </c>
      <c r="F26" s="50">
        <v>11284</v>
      </c>
      <c r="G26" s="76">
        <v>9010</v>
      </c>
      <c r="H26" s="76">
        <v>21454</v>
      </c>
      <c r="I26" s="155">
        <f t="shared" si="3"/>
        <v>2</v>
      </c>
      <c r="J26" s="155"/>
      <c r="K26" s="155">
        <f t="shared" si="1"/>
        <v>2</v>
      </c>
      <c r="L26" s="155"/>
    </row>
    <row r="27" spans="2:12" s="44" customFormat="1" ht="22.5" customHeight="1">
      <c r="B27" s="54" t="s">
        <v>24</v>
      </c>
      <c r="C27" s="50">
        <v>2007</v>
      </c>
      <c r="D27" s="50">
        <f t="shared" si="4"/>
        <v>4673</v>
      </c>
      <c r="E27" s="50">
        <v>2353</v>
      </c>
      <c r="F27" s="50">
        <v>2320</v>
      </c>
      <c r="G27" s="76">
        <v>2014</v>
      </c>
      <c r="H27" s="76">
        <v>4694</v>
      </c>
      <c r="I27" s="155">
        <f t="shared" si="3"/>
        <v>-7</v>
      </c>
      <c r="J27" s="155"/>
      <c r="K27" s="155">
        <f t="shared" si="1"/>
        <v>-21</v>
      </c>
      <c r="L27" s="155"/>
    </row>
    <row r="28" spans="2:12" s="44" customFormat="1" ht="22.5" customHeight="1">
      <c r="B28" s="54" t="s">
        <v>25</v>
      </c>
      <c r="C28" s="50">
        <v>7205</v>
      </c>
      <c r="D28" s="50">
        <f t="shared" si="4"/>
        <v>11955</v>
      </c>
      <c r="E28" s="50">
        <v>6294</v>
      </c>
      <c r="F28" s="50">
        <v>5661</v>
      </c>
      <c r="G28" s="76">
        <v>7193</v>
      </c>
      <c r="H28" s="76">
        <v>11983</v>
      </c>
      <c r="I28" s="155">
        <f t="shared" si="3"/>
        <v>12</v>
      </c>
      <c r="J28" s="155"/>
      <c r="K28" s="155">
        <f t="shared" si="1"/>
        <v>-28</v>
      </c>
      <c r="L28" s="155"/>
    </row>
    <row r="29" spans="2:12" s="44" customFormat="1" ht="22.5" customHeight="1">
      <c r="B29" s="54" t="s">
        <v>26</v>
      </c>
      <c r="C29" s="50">
        <v>2682</v>
      </c>
      <c r="D29" s="50">
        <f t="shared" si="4"/>
        <v>4658</v>
      </c>
      <c r="E29" s="50">
        <v>2326</v>
      </c>
      <c r="F29" s="50">
        <v>2332</v>
      </c>
      <c r="G29" s="76">
        <v>2682</v>
      </c>
      <c r="H29" s="76">
        <v>4674</v>
      </c>
      <c r="I29" s="155">
        <f t="shared" si="3"/>
        <v>0</v>
      </c>
      <c r="J29" s="155"/>
      <c r="K29" s="155">
        <f t="shared" si="1"/>
        <v>-16</v>
      </c>
      <c r="L29" s="155"/>
    </row>
    <row r="30" spans="2:12" s="44" customFormat="1" ht="22.5" customHeight="1">
      <c r="B30" s="54" t="s">
        <v>27</v>
      </c>
      <c r="C30" s="50">
        <v>14742</v>
      </c>
      <c r="D30" s="50">
        <f t="shared" si="4"/>
        <v>35920</v>
      </c>
      <c r="E30" s="50">
        <v>17579</v>
      </c>
      <c r="F30" s="50">
        <v>18341</v>
      </c>
      <c r="G30" s="76">
        <v>14759</v>
      </c>
      <c r="H30" s="76">
        <v>36053</v>
      </c>
      <c r="I30" s="155">
        <f t="shared" si="3"/>
        <v>-17</v>
      </c>
      <c r="J30" s="155"/>
      <c r="K30" s="155">
        <f t="shared" si="1"/>
        <v>-133</v>
      </c>
      <c r="L30" s="155"/>
    </row>
    <row r="31" spans="2:12" s="44" customFormat="1" ht="22.5" customHeight="1">
      <c r="B31" s="54" t="s">
        <v>28</v>
      </c>
      <c r="C31" s="50">
        <v>19204</v>
      </c>
      <c r="D31" s="50">
        <f t="shared" si="4"/>
        <v>49381</v>
      </c>
      <c r="E31" s="50">
        <v>23839</v>
      </c>
      <c r="F31" s="50">
        <v>25542</v>
      </c>
      <c r="G31" s="76">
        <v>19038</v>
      </c>
      <c r="H31" s="76">
        <v>48972</v>
      </c>
      <c r="I31" s="162">
        <f t="shared" si="3"/>
        <v>166</v>
      </c>
      <c r="J31" s="162"/>
      <c r="K31" s="155">
        <f t="shared" si="1"/>
        <v>409</v>
      </c>
      <c r="L31" s="155"/>
    </row>
    <row r="32" spans="2:12" s="44" customFormat="1" ht="22.5" customHeight="1">
      <c r="B32" s="54" t="s">
        <v>29</v>
      </c>
      <c r="C32" s="50">
        <v>7282</v>
      </c>
      <c r="D32" s="50">
        <f t="shared" si="4"/>
        <v>16943</v>
      </c>
      <c r="E32" s="50">
        <v>8329</v>
      </c>
      <c r="F32" s="50">
        <v>8614</v>
      </c>
      <c r="G32" s="76">
        <v>7278</v>
      </c>
      <c r="H32" s="76">
        <v>17007</v>
      </c>
      <c r="I32" s="155">
        <f t="shared" si="3"/>
        <v>4</v>
      </c>
      <c r="J32" s="155"/>
      <c r="K32" s="155">
        <f t="shared" si="1"/>
        <v>-64</v>
      </c>
      <c r="L32" s="155"/>
    </row>
    <row r="33" spans="2:12" s="44" customFormat="1" ht="22.5" customHeight="1">
      <c r="B33" s="54" t="s">
        <v>30</v>
      </c>
      <c r="C33" s="50">
        <v>8246</v>
      </c>
      <c r="D33" s="50">
        <f t="shared" si="4"/>
        <v>20471</v>
      </c>
      <c r="E33" s="50">
        <v>10283</v>
      </c>
      <c r="F33" s="50">
        <v>10188</v>
      </c>
      <c r="G33" s="76">
        <v>8242</v>
      </c>
      <c r="H33" s="76">
        <v>20487</v>
      </c>
      <c r="I33" s="155">
        <f t="shared" si="3"/>
        <v>4</v>
      </c>
      <c r="J33" s="155"/>
      <c r="K33" s="155">
        <f t="shared" si="1"/>
        <v>-16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1884</v>
      </c>
      <c r="C38" s="16"/>
      <c r="D38" s="17" t="s">
        <v>36</v>
      </c>
      <c r="E38" s="17">
        <v>535</v>
      </c>
      <c r="F38" s="18" t="s">
        <v>37</v>
      </c>
      <c r="G38" s="17">
        <v>1349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43</v>
      </c>
    </row>
    <row r="39" spans="2:12" s="3" customFormat="1" ht="30" customHeight="1">
      <c r="B39" s="23" t="str">
        <f>"◎ 관외전출 : "&amp;E39+G39</f>
        <v>◎ 관외전출 : 1927</v>
      </c>
      <c r="C39" s="24"/>
      <c r="D39" s="25" t="s">
        <v>36</v>
      </c>
      <c r="E39" s="25">
        <v>532</v>
      </c>
      <c r="F39" s="26" t="s">
        <v>37</v>
      </c>
      <c r="G39" s="25">
        <v>1395</v>
      </c>
      <c r="H39" s="27"/>
      <c r="I39" s="28"/>
      <c r="J39" s="28"/>
      <c r="K39" s="29"/>
      <c r="L39" s="166"/>
    </row>
    <row r="40" spans="2:12" s="3" customFormat="1" ht="30" customHeight="1">
      <c r="B40" s="30" t="str">
        <f>"◎ 출생,등록,국외,기타(복귀) : "&amp;E40+G40+I40+K40</f>
        <v>◎ 출생,등록,국외,기타(복귀) : 155</v>
      </c>
      <c r="C40" s="31"/>
      <c r="D40" s="32" t="s">
        <v>41</v>
      </c>
      <c r="E40" s="32">
        <v>149</v>
      </c>
      <c r="F40" s="33" t="s">
        <v>45</v>
      </c>
      <c r="G40" s="32">
        <v>6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28</v>
      </c>
    </row>
    <row r="41" spans="2:12" s="3" customFormat="1" ht="30" customHeight="1" thickBot="1">
      <c r="B41" s="37" t="str">
        <f>"◎ 사망,말소,국외,기타 : "&amp;E41+G41+I41+K41</f>
        <v>◎ 사망,말소,국외,기타 : 183</v>
      </c>
      <c r="C41" s="38"/>
      <c r="D41" s="39" t="s">
        <v>42</v>
      </c>
      <c r="E41" s="39">
        <v>175</v>
      </c>
      <c r="F41" s="40" t="s">
        <v>43</v>
      </c>
      <c r="G41" s="39">
        <v>6</v>
      </c>
      <c r="H41" s="41" t="s">
        <v>38</v>
      </c>
      <c r="I41" s="41">
        <v>0</v>
      </c>
      <c r="J41" s="42" t="s">
        <v>39</v>
      </c>
      <c r="K41" s="43">
        <v>2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48587</v>
      </c>
      <c r="C42" s="89">
        <f>E42+G42</f>
        <v>48587</v>
      </c>
      <c r="D42" s="57" t="s">
        <v>52</v>
      </c>
      <c r="E42" s="58">
        <v>20612</v>
      </c>
      <c r="F42" s="57" t="s">
        <v>44</v>
      </c>
      <c r="G42" s="58">
        <v>27975</v>
      </c>
      <c r="H42" s="59"/>
      <c r="I42" s="10"/>
      <c r="J42" s="59"/>
      <c r="K42" s="84"/>
      <c r="L42" s="64" t="s">
        <v>193</v>
      </c>
    </row>
    <row r="43" spans="2:12" s="3" customFormat="1" ht="21" customHeight="1">
      <c r="B43" s="55" t="s">
        <v>56</v>
      </c>
      <c r="C43" s="91">
        <v>1970</v>
      </c>
      <c r="G43" s="8"/>
      <c r="J43" s="85"/>
      <c r="K43" s="85"/>
      <c r="L43" s="65" t="s">
        <v>194</v>
      </c>
    </row>
    <row r="44" spans="2:12" s="3" customFormat="1" ht="21" customHeight="1" thickBot="1">
      <c r="B44" s="60" t="s">
        <v>57</v>
      </c>
      <c r="C44" s="92">
        <v>342</v>
      </c>
      <c r="D44" s="61"/>
      <c r="E44" s="61"/>
      <c r="F44" s="61"/>
      <c r="G44" s="62"/>
      <c r="H44" s="61"/>
      <c r="I44" s="61"/>
      <c r="J44" s="83"/>
      <c r="K44" s="83"/>
      <c r="L44" s="90" t="s">
        <v>195</v>
      </c>
    </row>
    <row r="45" spans="2:12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07" priority="1" operator="lessThan">
      <formula>0</formula>
    </cfRule>
    <cfRule type="cellIs" dxfId="106" priority="4" operator="greaterThan">
      <formula>0</formula>
    </cfRule>
  </conditionalFormatting>
  <conditionalFormatting sqref="K6:L33">
    <cfRule type="cellIs" dxfId="105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L45"/>
  <sheetViews>
    <sheetView view="pageBreakPreview" zoomScale="70" zoomScaleNormal="70" zoomScaleSheetLayoutView="70" workbookViewId="0">
      <selection activeCell="D8" sqref="D8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190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123648</v>
      </c>
      <c r="D6" s="45">
        <f t="shared" ref="D6:F6" si="0">SUM(D7:D8)</f>
        <v>285992</v>
      </c>
      <c r="E6" s="45">
        <f t="shared" si="0"/>
        <v>141247</v>
      </c>
      <c r="F6" s="45">
        <f t="shared" si="0"/>
        <v>144745</v>
      </c>
      <c r="G6" s="72">
        <f>G8</f>
        <v>123287</v>
      </c>
      <c r="H6" s="72">
        <f>H7+H8</f>
        <v>285778</v>
      </c>
      <c r="I6" s="152">
        <f>C6-G6</f>
        <v>361</v>
      </c>
      <c r="J6" s="152"/>
      <c r="K6" s="152">
        <f t="shared" ref="K6:K33" si="1">D6-H6</f>
        <v>214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4233</v>
      </c>
      <c r="E7" s="79">
        <v>2232</v>
      </c>
      <c r="F7" s="79">
        <v>2001</v>
      </c>
      <c r="G7" s="73" t="s">
        <v>55</v>
      </c>
      <c r="H7" s="74">
        <v>4310</v>
      </c>
      <c r="I7" s="153" t="s">
        <v>54</v>
      </c>
      <c r="J7" s="154"/>
      <c r="K7" s="154">
        <f t="shared" si="1"/>
        <v>-77</v>
      </c>
      <c r="L7" s="154"/>
    </row>
    <row r="8" spans="2:12" s="44" customFormat="1" ht="22.5" customHeight="1">
      <c r="B8" s="53" t="s">
        <v>9</v>
      </c>
      <c r="C8" s="48">
        <f>SUM(C9:C33)</f>
        <v>123648</v>
      </c>
      <c r="D8" s="49">
        <f t="shared" ref="D8:F8" si="2">SUM(D9:D33)</f>
        <v>281759</v>
      </c>
      <c r="E8" s="49">
        <f>SUM(E9:E33)</f>
        <v>139015</v>
      </c>
      <c r="F8" s="49">
        <f t="shared" si="2"/>
        <v>142744</v>
      </c>
      <c r="G8" s="75">
        <f>SUM(G9:G33)</f>
        <v>123287</v>
      </c>
      <c r="H8" s="75">
        <f>SUM(H9:H33)</f>
        <v>281468</v>
      </c>
      <c r="I8" s="179">
        <f t="shared" ref="I8:I33" si="3">C8-G8</f>
        <v>361</v>
      </c>
      <c r="J8" s="179"/>
      <c r="K8" s="180">
        <f t="shared" si="1"/>
        <v>291</v>
      </c>
      <c r="L8" s="180"/>
    </row>
    <row r="9" spans="2:12" s="44" customFormat="1" ht="22.5" customHeight="1">
      <c r="B9" s="54" t="s">
        <v>10</v>
      </c>
      <c r="C9" s="50">
        <v>3604</v>
      </c>
      <c r="D9" s="50">
        <f>E9+F9</f>
        <v>7869</v>
      </c>
      <c r="E9" s="50">
        <v>3953</v>
      </c>
      <c r="F9" s="50">
        <v>3916</v>
      </c>
      <c r="G9" s="76">
        <v>3612</v>
      </c>
      <c r="H9" s="76">
        <v>7893</v>
      </c>
      <c r="I9" s="155">
        <f t="shared" si="3"/>
        <v>-8</v>
      </c>
      <c r="J9" s="155"/>
      <c r="K9" s="155">
        <f t="shared" si="1"/>
        <v>-24</v>
      </c>
      <c r="L9" s="155"/>
    </row>
    <row r="10" spans="2:12" s="44" customFormat="1" ht="22.5" customHeight="1">
      <c r="B10" s="54" t="s">
        <v>33</v>
      </c>
      <c r="C10" s="50">
        <v>7696</v>
      </c>
      <c r="D10" s="50">
        <f t="shared" ref="D10:D33" si="4">E10+F10</f>
        <v>19700</v>
      </c>
      <c r="E10" s="50">
        <v>9778</v>
      </c>
      <c r="F10" s="50">
        <v>9922</v>
      </c>
      <c r="G10" s="76">
        <v>7675</v>
      </c>
      <c r="H10" s="76">
        <v>19684</v>
      </c>
      <c r="I10" s="155">
        <f t="shared" si="3"/>
        <v>21</v>
      </c>
      <c r="J10" s="155"/>
      <c r="K10" s="155">
        <f t="shared" si="1"/>
        <v>16</v>
      </c>
      <c r="L10" s="155"/>
    </row>
    <row r="11" spans="2:12" s="44" customFormat="1" ht="22.5" customHeight="1">
      <c r="B11" s="54" t="s">
        <v>11</v>
      </c>
      <c r="C11" s="50">
        <v>781</v>
      </c>
      <c r="D11" s="50">
        <f t="shared" si="4"/>
        <v>1485</v>
      </c>
      <c r="E11" s="50">
        <v>810</v>
      </c>
      <c r="F11" s="50">
        <v>675</v>
      </c>
      <c r="G11" s="76">
        <v>785</v>
      </c>
      <c r="H11" s="76">
        <v>1501</v>
      </c>
      <c r="I11" s="155">
        <f t="shared" si="3"/>
        <v>-4</v>
      </c>
      <c r="J11" s="155"/>
      <c r="K11" s="155">
        <f t="shared" si="1"/>
        <v>-16</v>
      </c>
      <c r="L11" s="155"/>
    </row>
    <row r="12" spans="2:12" s="44" customFormat="1" ht="22.5" customHeight="1">
      <c r="B12" s="54" t="s">
        <v>12</v>
      </c>
      <c r="C12" s="50">
        <v>1132</v>
      </c>
      <c r="D12" s="50">
        <f t="shared" si="4"/>
        <v>2581</v>
      </c>
      <c r="E12" s="50">
        <v>1330</v>
      </c>
      <c r="F12" s="50">
        <v>1251</v>
      </c>
      <c r="G12" s="76">
        <v>1128</v>
      </c>
      <c r="H12" s="76">
        <v>2585</v>
      </c>
      <c r="I12" s="155">
        <f t="shared" si="3"/>
        <v>4</v>
      </c>
      <c r="J12" s="155"/>
      <c r="K12" s="155">
        <f t="shared" si="1"/>
        <v>-4</v>
      </c>
      <c r="L12" s="155"/>
    </row>
    <row r="13" spans="2:12" s="44" customFormat="1" ht="22.5" customHeight="1">
      <c r="B13" s="54" t="s">
        <v>13</v>
      </c>
      <c r="C13" s="50">
        <v>7493</v>
      </c>
      <c r="D13" s="50">
        <f t="shared" si="4"/>
        <v>17381</v>
      </c>
      <c r="E13" s="50">
        <v>8683</v>
      </c>
      <c r="F13" s="50">
        <v>8698</v>
      </c>
      <c r="G13" s="76">
        <v>7500</v>
      </c>
      <c r="H13" s="76">
        <v>17448</v>
      </c>
      <c r="I13" s="155">
        <f t="shared" si="3"/>
        <v>-7</v>
      </c>
      <c r="J13" s="155"/>
      <c r="K13" s="155">
        <f t="shared" si="1"/>
        <v>-67</v>
      </c>
      <c r="L13" s="155"/>
    </row>
    <row r="14" spans="2:12" s="44" customFormat="1" ht="22.5" customHeight="1">
      <c r="B14" s="54" t="s">
        <v>32</v>
      </c>
      <c r="C14" s="50">
        <v>657</v>
      </c>
      <c r="D14" s="50">
        <f t="shared" si="4"/>
        <v>1096</v>
      </c>
      <c r="E14" s="50">
        <v>593</v>
      </c>
      <c r="F14" s="50">
        <v>503</v>
      </c>
      <c r="G14" s="76">
        <v>655</v>
      </c>
      <c r="H14" s="76">
        <v>1098</v>
      </c>
      <c r="I14" s="155">
        <f t="shared" si="3"/>
        <v>2</v>
      </c>
      <c r="J14" s="155"/>
      <c r="K14" s="155">
        <f t="shared" si="1"/>
        <v>-2</v>
      </c>
      <c r="L14" s="155"/>
    </row>
    <row r="15" spans="2:12" s="44" customFormat="1" ht="22.5" customHeight="1">
      <c r="B15" s="54" t="s">
        <v>14</v>
      </c>
      <c r="C15" s="50">
        <v>1958</v>
      </c>
      <c r="D15" s="50">
        <f t="shared" si="4"/>
        <v>3562</v>
      </c>
      <c r="E15" s="50">
        <v>1888</v>
      </c>
      <c r="F15" s="50">
        <v>1674</v>
      </c>
      <c r="G15" s="76">
        <v>1960</v>
      </c>
      <c r="H15" s="76">
        <v>3577</v>
      </c>
      <c r="I15" s="155">
        <f t="shared" si="3"/>
        <v>-2</v>
      </c>
      <c r="J15" s="155"/>
      <c r="K15" s="155">
        <f t="shared" si="1"/>
        <v>-15</v>
      </c>
      <c r="L15" s="155"/>
    </row>
    <row r="16" spans="2:12" s="44" customFormat="1" ht="22.5" customHeight="1">
      <c r="B16" s="54" t="s">
        <v>34</v>
      </c>
      <c r="C16" s="50">
        <v>1985</v>
      </c>
      <c r="D16" s="50">
        <f t="shared" si="4"/>
        <v>3902</v>
      </c>
      <c r="E16" s="50">
        <v>2000</v>
      </c>
      <c r="F16" s="50">
        <v>1902</v>
      </c>
      <c r="G16" s="76">
        <v>1998</v>
      </c>
      <c r="H16" s="76">
        <v>3926</v>
      </c>
      <c r="I16" s="155">
        <f t="shared" si="3"/>
        <v>-13</v>
      </c>
      <c r="J16" s="155"/>
      <c r="K16" s="155">
        <f t="shared" si="1"/>
        <v>-24</v>
      </c>
      <c r="L16" s="155"/>
    </row>
    <row r="17" spans="2:12" s="44" customFormat="1" ht="22.5" customHeight="1">
      <c r="B17" s="54" t="s">
        <v>15</v>
      </c>
      <c r="C17" s="50">
        <v>1422</v>
      </c>
      <c r="D17" s="50">
        <f t="shared" si="4"/>
        <v>2587</v>
      </c>
      <c r="E17" s="50">
        <v>1273</v>
      </c>
      <c r="F17" s="50">
        <v>1314</v>
      </c>
      <c r="G17" s="76">
        <v>1423</v>
      </c>
      <c r="H17" s="76">
        <v>2588</v>
      </c>
      <c r="I17" s="155">
        <f t="shared" si="3"/>
        <v>-1</v>
      </c>
      <c r="J17" s="155"/>
      <c r="K17" s="155">
        <f t="shared" si="1"/>
        <v>-1</v>
      </c>
      <c r="L17" s="155"/>
    </row>
    <row r="18" spans="2:12" s="44" customFormat="1" ht="22.5" customHeight="1">
      <c r="B18" s="54" t="s">
        <v>16</v>
      </c>
      <c r="C18" s="50">
        <v>597</v>
      </c>
      <c r="D18" s="50">
        <f t="shared" si="4"/>
        <v>964</v>
      </c>
      <c r="E18" s="50">
        <v>537</v>
      </c>
      <c r="F18" s="50">
        <v>427</v>
      </c>
      <c r="G18" s="76">
        <v>598</v>
      </c>
      <c r="H18" s="76">
        <v>965</v>
      </c>
      <c r="I18" s="155">
        <f t="shared" si="3"/>
        <v>-1</v>
      </c>
      <c r="J18" s="155"/>
      <c r="K18" s="155">
        <f t="shared" si="1"/>
        <v>-1</v>
      </c>
      <c r="L18" s="155"/>
    </row>
    <row r="19" spans="2:12" s="44" customFormat="1" ht="22.5" customHeight="1">
      <c r="B19" s="54" t="s">
        <v>17</v>
      </c>
      <c r="C19" s="50">
        <v>4527</v>
      </c>
      <c r="D19" s="50">
        <f t="shared" si="4"/>
        <v>10101</v>
      </c>
      <c r="E19" s="50">
        <v>4885</v>
      </c>
      <c r="F19" s="50">
        <v>5216</v>
      </c>
      <c r="G19" s="76">
        <v>4530</v>
      </c>
      <c r="H19" s="76">
        <v>10162</v>
      </c>
      <c r="I19" s="155">
        <f t="shared" si="3"/>
        <v>-3</v>
      </c>
      <c r="J19" s="155"/>
      <c r="K19" s="155">
        <f t="shared" si="1"/>
        <v>-61</v>
      </c>
      <c r="L19" s="155"/>
    </row>
    <row r="20" spans="2:12" s="44" customFormat="1" ht="22.5" customHeight="1">
      <c r="B20" s="54" t="s">
        <v>35</v>
      </c>
      <c r="C20" s="50">
        <v>2215</v>
      </c>
      <c r="D20" s="50">
        <f t="shared" si="4"/>
        <v>3616</v>
      </c>
      <c r="E20" s="50">
        <v>1839</v>
      </c>
      <c r="F20" s="50">
        <v>1777</v>
      </c>
      <c r="G20" s="76">
        <v>2223</v>
      </c>
      <c r="H20" s="76">
        <v>3632</v>
      </c>
      <c r="I20" s="155">
        <f t="shared" si="3"/>
        <v>-8</v>
      </c>
      <c r="J20" s="155"/>
      <c r="K20" s="155">
        <f t="shared" si="1"/>
        <v>-16</v>
      </c>
      <c r="L20" s="155"/>
    </row>
    <row r="21" spans="2:12" s="44" customFormat="1" ht="22.5" customHeight="1">
      <c r="B21" s="54" t="s">
        <v>18</v>
      </c>
      <c r="C21" s="50">
        <v>1650</v>
      </c>
      <c r="D21" s="50">
        <f t="shared" si="4"/>
        <v>2957</v>
      </c>
      <c r="E21" s="50">
        <v>1426</v>
      </c>
      <c r="F21" s="50">
        <v>1531</v>
      </c>
      <c r="G21" s="76">
        <v>1663</v>
      </c>
      <c r="H21" s="76">
        <v>2980</v>
      </c>
      <c r="I21" s="155">
        <f t="shared" si="3"/>
        <v>-13</v>
      </c>
      <c r="J21" s="155"/>
      <c r="K21" s="155">
        <f t="shared" si="1"/>
        <v>-23</v>
      </c>
      <c r="L21" s="155"/>
    </row>
    <row r="22" spans="2:12" s="44" customFormat="1" ht="22.5" customHeight="1">
      <c r="B22" s="54" t="s">
        <v>19</v>
      </c>
      <c r="C22" s="50">
        <v>1202</v>
      </c>
      <c r="D22" s="50">
        <f t="shared" si="4"/>
        <v>2403</v>
      </c>
      <c r="E22" s="50">
        <v>1161</v>
      </c>
      <c r="F22" s="50">
        <v>1242</v>
      </c>
      <c r="G22" s="76">
        <v>1206</v>
      </c>
      <c r="H22" s="76">
        <v>2420</v>
      </c>
      <c r="I22" s="155">
        <f t="shared" si="3"/>
        <v>-4</v>
      </c>
      <c r="J22" s="155"/>
      <c r="K22" s="155">
        <f t="shared" si="1"/>
        <v>-17</v>
      </c>
      <c r="L22" s="155"/>
    </row>
    <row r="23" spans="2:12" s="44" customFormat="1" ht="22.5" customHeight="1">
      <c r="B23" s="54" t="s">
        <v>20</v>
      </c>
      <c r="C23" s="50">
        <v>4157</v>
      </c>
      <c r="D23" s="50">
        <f t="shared" si="4"/>
        <v>8982</v>
      </c>
      <c r="E23" s="50">
        <v>4541</v>
      </c>
      <c r="F23" s="50">
        <v>4441</v>
      </c>
      <c r="G23" s="76">
        <v>4161</v>
      </c>
      <c r="H23" s="76">
        <v>8986</v>
      </c>
      <c r="I23" s="155">
        <f t="shared" si="3"/>
        <v>-4</v>
      </c>
      <c r="J23" s="155"/>
      <c r="K23" s="155">
        <f t="shared" si="1"/>
        <v>-4</v>
      </c>
      <c r="L23" s="155"/>
    </row>
    <row r="24" spans="2:12" s="44" customFormat="1" ht="22.5" customHeight="1">
      <c r="B24" s="54" t="s">
        <v>21</v>
      </c>
      <c r="C24" s="50">
        <v>6064</v>
      </c>
      <c r="D24" s="50">
        <f t="shared" si="4"/>
        <v>11995</v>
      </c>
      <c r="E24" s="50">
        <v>5914</v>
      </c>
      <c r="F24" s="50">
        <v>6081</v>
      </c>
      <c r="G24" s="76">
        <v>6040</v>
      </c>
      <c r="H24" s="76">
        <v>12027</v>
      </c>
      <c r="I24" s="155">
        <f t="shared" si="3"/>
        <v>24</v>
      </c>
      <c r="J24" s="155"/>
      <c r="K24" s="155">
        <f t="shared" si="1"/>
        <v>-32</v>
      </c>
      <c r="L24" s="155"/>
    </row>
    <row r="25" spans="2:12" s="44" customFormat="1" ht="22.5" customHeight="1">
      <c r="B25" s="54" t="s">
        <v>22</v>
      </c>
      <c r="C25" s="50">
        <v>6292</v>
      </c>
      <c r="D25" s="50">
        <f t="shared" si="4"/>
        <v>15254</v>
      </c>
      <c r="E25" s="50">
        <v>7311</v>
      </c>
      <c r="F25" s="50">
        <v>7943</v>
      </c>
      <c r="G25" s="76">
        <v>6291</v>
      </c>
      <c r="H25" s="76">
        <v>15320</v>
      </c>
      <c r="I25" s="155">
        <f t="shared" si="3"/>
        <v>1</v>
      </c>
      <c r="J25" s="155"/>
      <c r="K25" s="155">
        <f t="shared" si="1"/>
        <v>-66</v>
      </c>
      <c r="L25" s="155"/>
    </row>
    <row r="26" spans="2:12" s="44" customFormat="1" ht="22.5" customHeight="1">
      <c r="B26" s="54" t="s">
        <v>23</v>
      </c>
      <c r="C26" s="50">
        <v>9010</v>
      </c>
      <c r="D26" s="50">
        <f t="shared" si="4"/>
        <v>21454</v>
      </c>
      <c r="E26" s="50">
        <v>10174</v>
      </c>
      <c r="F26" s="50">
        <v>11280</v>
      </c>
      <c r="G26" s="76">
        <v>8981</v>
      </c>
      <c r="H26" s="76">
        <v>21421</v>
      </c>
      <c r="I26" s="155">
        <f t="shared" si="3"/>
        <v>29</v>
      </c>
      <c r="J26" s="155"/>
      <c r="K26" s="155">
        <f t="shared" si="1"/>
        <v>33</v>
      </c>
      <c r="L26" s="155"/>
    </row>
    <row r="27" spans="2:12" s="44" customFormat="1" ht="22.5" customHeight="1">
      <c r="B27" s="54" t="s">
        <v>24</v>
      </c>
      <c r="C27" s="50">
        <v>2014</v>
      </c>
      <c r="D27" s="50">
        <f t="shared" si="4"/>
        <v>4694</v>
      </c>
      <c r="E27" s="50">
        <v>2364</v>
      </c>
      <c r="F27" s="50">
        <v>2330</v>
      </c>
      <c r="G27" s="76">
        <v>2008</v>
      </c>
      <c r="H27" s="76">
        <v>4712</v>
      </c>
      <c r="I27" s="155">
        <f t="shared" si="3"/>
        <v>6</v>
      </c>
      <c r="J27" s="155"/>
      <c r="K27" s="155">
        <f t="shared" si="1"/>
        <v>-18</v>
      </c>
      <c r="L27" s="155"/>
    </row>
    <row r="28" spans="2:12" s="44" customFormat="1" ht="22.5" customHeight="1">
      <c r="B28" s="54" t="s">
        <v>25</v>
      </c>
      <c r="C28" s="50">
        <v>7193</v>
      </c>
      <c r="D28" s="50">
        <f t="shared" si="4"/>
        <v>11983</v>
      </c>
      <c r="E28" s="50">
        <v>6285</v>
      </c>
      <c r="F28" s="50">
        <v>5698</v>
      </c>
      <c r="G28" s="76">
        <v>7166</v>
      </c>
      <c r="H28" s="76">
        <v>11979</v>
      </c>
      <c r="I28" s="155">
        <f t="shared" si="3"/>
        <v>27</v>
      </c>
      <c r="J28" s="155"/>
      <c r="K28" s="155">
        <f t="shared" si="1"/>
        <v>4</v>
      </c>
      <c r="L28" s="155"/>
    </row>
    <row r="29" spans="2:12" s="44" customFormat="1" ht="22.5" customHeight="1">
      <c r="B29" s="54" t="s">
        <v>26</v>
      </c>
      <c r="C29" s="50">
        <v>2682</v>
      </c>
      <c r="D29" s="50">
        <f t="shared" si="4"/>
        <v>4674</v>
      </c>
      <c r="E29" s="50">
        <v>2342</v>
      </c>
      <c r="F29" s="50">
        <v>2332</v>
      </c>
      <c r="G29" s="76">
        <v>2683</v>
      </c>
      <c r="H29" s="76">
        <v>4691</v>
      </c>
      <c r="I29" s="155">
        <f t="shared" si="3"/>
        <v>-1</v>
      </c>
      <c r="J29" s="155"/>
      <c r="K29" s="155">
        <f t="shared" si="1"/>
        <v>-17</v>
      </c>
      <c r="L29" s="155"/>
    </row>
    <row r="30" spans="2:12" s="44" customFormat="1" ht="22.5" customHeight="1">
      <c r="B30" s="54" t="s">
        <v>27</v>
      </c>
      <c r="C30" s="50">
        <v>14759</v>
      </c>
      <c r="D30" s="50">
        <f t="shared" si="4"/>
        <v>36053</v>
      </c>
      <c r="E30" s="50">
        <v>17657</v>
      </c>
      <c r="F30" s="50">
        <v>18396</v>
      </c>
      <c r="G30" s="76">
        <v>14761</v>
      </c>
      <c r="H30" s="76">
        <v>36147</v>
      </c>
      <c r="I30" s="155">
        <f t="shared" si="3"/>
        <v>-2</v>
      </c>
      <c r="J30" s="155"/>
      <c r="K30" s="155">
        <f t="shared" si="1"/>
        <v>-94</v>
      </c>
      <c r="L30" s="155"/>
    </row>
    <row r="31" spans="2:12" s="44" customFormat="1" ht="22.5" customHeight="1">
      <c r="B31" s="54" t="s">
        <v>28</v>
      </c>
      <c r="C31" s="50">
        <v>19038</v>
      </c>
      <c r="D31" s="50">
        <f t="shared" si="4"/>
        <v>48972</v>
      </c>
      <c r="E31" s="50">
        <v>23631</v>
      </c>
      <c r="F31" s="50">
        <v>25341</v>
      </c>
      <c r="G31" s="76">
        <v>18739</v>
      </c>
      <c r="H31" s="76">
        <v>48198</v>
      </c>
      <c r="I31" s="162">
        <f t="shared" si="3"/>
        <v>299</v>
      </c>
      <c r="J31" s="162"/>
      <c r="K31" s="155">
        <f t="shared" si="1"/>
        <v>774</v>
      </c>
      <c r="L31" s="155"/>
    </row>
    <row r="32" spans="2:12" s="44" customFormat="1" ht="22.5" customHeight="1">
      <c r="B32" s="54" t="s">
        <v>29</v>
      </c>
      <c r="C32" s="50">
        <v>7278</v>
      </c>
      <c r="D32" s="50">
        <f t="shared" si="4"/>
        <v>17007</v>
      </c>
      <c r="E32" s="50">
        <v>8359</v>
      </c>
      <c r="F32" s="50">
        <v>8648</v>
      </c>
      <c r="G32" s="76">
        <v>7270</v>
      </c>
      <c r="H32" s="76">
        <v>17043</v>
      </c>
      <c r="I32" s="155">
        <f t="shared" si="3"/>
        <v>8</v>
      </c>
      <c r="J32" s="155"/>
      <c r="K32" s="155">
        <f t="shared" si="1"/>
        <v>-36</v>
      </c>
      <c r="L32" s="155"/>
    </row>
    <row r="33" spans="2:12" s="44" customFormat="1" ht="22.5" customHeight="1">
      <c r="B33" s="54" t="s">
        <v>30</v>
      </c>
      <c r="C33" s="50">
        <v>8242</v>
      </c>
      <c r="D33" s="50">
        <f t="shared" si="4"/>
        <v>20487</v>
      </c>
      <c r="E33" s="50">
        <v>10281</v>
      </c>
      <c r="F33" s="50">
        <v>10206</v>
      </c>
      <c r="G33" s="76">
        <v>8231</v>
      </c>
      <c r="H33" s="76">
        <v>20485</v>
      </c>
      <c r="I33" s="155">
        <f t="shared" si="3"/>
        <v>11</v>
      </c>
      <c r="J33" s="155"/>
      <c r="K33" s="155">
        <f t="shared" si="1"/>
        <v>2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2410</v>
      </c>
      <c r="C38" s="16"/>
      <c r="D38" s="17" t="s">
        <v>36</v>
      </c>
      <c r="E38" s="17">
        <v>901</v>
      </c>
      <c r="F38" s="18" t="s">
        <v>37</v>
      </c>
      <c r="G38" s="17">
        <v>1509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331</v>
      </c>
    </row>
    <row r="39" spans="2:12" s="3" customFormat="1" ht="30" customHeight="1">
      <c r="B39" s="23" t="str">
        <f>"◎ 관외전출 : "&amp;E39+G39</f>
        <v>◎ 관외전출 : 2079</v>
      </c>
      <c r="C39" s="24"/>
      <c r="D39" s="25" t="s">
        <v>36</v>
      </c>
      <c r="E39" s="25">
        <v>545</v>
      </c>
      <c r="F39" s="26" t="s">
        <v>37</v>
      </c>
      <c r="G39" s="25">
        <v>1534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145</v>
      </c>
      <c r="C40" s="31"/>
      <c r="D40" s="32" t="s">
        <v>41</v>
      </c>
      <c r="E40" s="32">
        <v>137</v>
      </c>
      <c r="F40" s="33" t="s">
        <v>45</v>
      </c>
      <c r="G40" s="32">
        <v>8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40</v>
      </c>
    </row>
    <row r="41" spans="2:12" s="3" customFormat="1" ht="30" customHeight="1" thickBot="1">
      <c r="B41" s="37" t="str">
        <f>"◎ 사망,말소,국외,기타 : "&amp;E41+G41+I41+K41</f>
        <v>◎ 사망,말소,국외,기타 : 185</v>
      </c>
      <c r="C41" s="38"/>
      <c r="D41" s="39" t="s">
        <v>42</v>
      </c>
      <c r="E41" s="39">
        <v>180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48181</v>
      </c>
      <c r="C42" s="89">
        <f>E42+G42</f>
        <v>48181</v>
      </c>
      <c r="D42" s="57" t="s">
        <v>52</v>
      </c>
      <c r="E42" s="58">
        <v>20418</v>
      </c>
      <c r="F42" s="57" t="s">
        <v>44</v>
      </c>
      <c r="G42" s="58">
        <v>27763</v>
      </c>
      <c r="H42" s="59"/>
      <c r="I42" s="10"/>
      <c r="J42" s="59"/>
      <c r="K42" s="84"/>
      <c r="L42" s="64" t="s">
        <v>191</v>
      </c>
    </row>
    <row r="43" spans="2:12" s="3" customFormat="1" ht="21" customHeight="1">
      <c r="B43" s="55" t="s">
        <v>56</v>
      </c>
      <c r="C43" s="91">
        <v>1970</v>
      </c>
      <c r="G43" s="8"/>
      <c r="J43" s="85"/>
      <c r="K43" s="85"/>
      <c r="L43" s="78" t="s">
        <v>181</v>
      </c>
    </row>
    <row r="44" spans="2:12" s="3" customFormat="1" ht="21" customHeight="1" thickBot="1">
      <c r="B44" s="60" t="s">
        <v>57</v>
      </c>
      <c r="C44" s="92">
        <v>343</v>
      </c>
      <c r="D44" s="61"/>
      <c r="E44" s="61"/>
      <c r="F44" s="61"/>
      <c r="G44" s="62"/>
      <c r="H44" s="61"/>
      <c r="I44" s="61"/>
      <c r="J44" s="83"/>
      <c r="K44" s="83"/>
      <c r="L44" s="70" t="s">
        <v>182</v>
      </c>
    </row>
    <row r="45" spans="2:12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104" priority="1" operator="lessThan">
      <formula>0</formula>
    </cfRule>
    <cfRule type="cellIs" dxfId="103" priority="4" operator="greaterThan">
      <formula>0</formula>
    </cfRule>
  </conditionalFormatting>
  <conditionalFormatting sqref="K6:L33">
    <cfRule type="cellIs" dxfId="102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L45"/>
  <sheetViews>
    <sheetView view="pageBreakPreview" zoomScale="70" zoomScaleNormal="70" zoomScaleSheetLayoutView="70" workbookViewId="0">
      <selection activeCell="J59" sqref="J59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</cols>
  <sheetData>
    <row r="1" spans="2:12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2" s="14" customFormat="1" ht="29.25" customHeight="1">
      <c r="B3" s="148" t="s">
        <v>187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2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2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2" s="44" customFormat="1" ht="22.5" customHeight="1">
      <c r="B6" s="51" t="s">
        <v>8</v>
      </c>
      <c r="C6" s="45">
        <f>SUM(C7:C8)</f>
        <v>123287</v>
      </c>
      <c r="D6" s="45">
        <f t="shared" ref="D6:F6" si="0">SUM(D7:D8)</f>
        <v>285778</v>
      </c>
      <c r="E6" s="45">
        <f t="shared" si="0"/>
        <v>141071</v>
      </c>
      <c r="F6" s="45">
        <f t="shared" si="0"/>
        <v>144707</v>
      </c>
      <c r="G6" s="72">
        <f>G8</f>
        <v>123006</v>
      </c>
      <c r="H6" s="72">
        <f>H7+H8</f>
        <v>285585</v>
      </c>
      <c r="I6" s="152">
        <f>C6-G6</f>
        <v>281</v>
      </c>
      <c r="J6" s="152"/>
      <c r="K6" s="152">
        <f t="shared" ref="K6:K33" si="1">D6-H6</f>
        <v>193</v>
      </c>
      <c r="L6" s="152"/>
    </row>
    <row r="7" spans="2:12" s="44" customFormat="1" ht="22.5" customHeight="1">
      <c r="B7" s="52" t="s">
        <v>49</v>
      </c>
      <c r="C7" s="71" t="s">
        <v>54</v>
      </c>
      <c r="D7" s="46">
        <f>SUM(E7:F7)</f>
        <v>4310</v>
      </c>
      <c r="E7" s="79">
        <v>2265</v>
      </c>
      <c r="F7" s="79">
        <v>2045</v>
      </c>
      <c r="G7" s="73" t="s">
        <v>55</v>
      </c>
      <c r="H7" s="74">
        <v>4294</v>
      </c>
      <c r="I7" s="153" t="s">
        <v>54</v>
      </c>
      <c r="J7" s="154"/>
      <c r="K7" s="154">
        <f t="shared" si="1"/>
        <v>16</v>
      </c>
      <c r="L7" s="154"/>
    </row>
    <row r="8" spans="2:12" s="44" customFormat="1" ht="22.5" customHeight="1">
      <c r="B8" s="53" t="s">
        <v>9</v>
      </c>
      <c r="C8" s="48">
        <f>SUM(C9:C33)</f>
        <v>123287</v>
      </c>
      <c r="D8" s="49">
        <f t="shared" ref="D8:F8" si="2">SUM(D9:D33)</f>
        <v>281468</v>
      </c>
      <c r="E8" s="49">
        <f>SUM(E9:E33)</f>
        <v>138806</v>
      </c>
      <c r="F8" s="49">
        <f t="shared" si="2"/>
        <v>142662</v>
      </c>
      <c r="G8" s="75">
        <f>SUM(G9:G33)</f>
        <v>123006</v>
      </c>
      <c r="H8" s="75">
        <f>SUM(H9:H33)</f>
        <v>281291</v>
      </c>
      <c r="I8" s="179">
        <f t="shared" ref="I8:I33" si="3">C8-G8</f>
        <v>281</v>
      </c>
      <c r="J8" s="179"/>
      <c r="K8" s="180">
        <f t="shared" si="1"/>
        <v>177</v>
      </c>
      <c r="L8" s="180"/>
    </row>
    <row r="9" spans="2:12" s="44" customFormat="1" ht="22.5" customHeight="1">
      <c r="B9" s="54" t="s">
        <v>10</v>
      </c>
      <c r="C9" s="50">
        <v>3612</v>
      </c>
      <c r="D9" s="50">
        <f>E9+F9</f>
        <v>7893</v>
      </c>
      <c r="E9" s="50">
        <v>3960</v>
      </c>
      <c r="F9" s="50">
        <v>3933</v>
      </c>
      <c r="G9" s="76">
        <v>3615</v>
      </c>
      <c r="H9" s="76">
        <v>7910</v>
      </c>
      <c r="I9" s="155">
        <f t="shared" si="3"/>
        <v>-3</v>
      </c>
      <c r="J9" s="155"/>
      <c r="K9" s="155">
        <f t="shared" si="1"/>
        <v>-17</v>
      </c>
      <c r="L9" s="155"/>
    </row>
    <row r="10" spans="2:12" s="44" customFormat="1" ht="22.5" customHeight="1">
      <c r="B10" s="54" t="s">
        <v>33</v>
      </c>
      <c r="C10" s="50">
        <v>7675</v>
      </c>
      <c r="D10" s="50">
        <f t="shared" ref="D10:D33" si="4">E10+F10</f>
        <v>19684</v>
      </c>
      <c r="E10" s="50">
        <v>9785</v>
      </c>
      <c r="F10" s="50">
        <v>9899</v>
      </c>
      <c r="G10" s="76">
        <v>7673</v>
      </c>
      <c r="H10" s="76">
        <v>19758</v>
      </c>
      <c r="I10" s="155">
        <f t="shared" si="3"/>
        <v>2</v>
      </c>
      <c r="J10" s="155"/>
      <c r="K10" s="155">
        <f t="shared" si="1"/>
        <v>-74</v>
      </c>
      <c r="L10" s="155"/>
    </row>
    <row r="11" spans="2:12" s="44" customFormat="1" ht="22.5" customHeight="1">
      <c r="B11" s="54" t="s">
        <v>11</v>
      </c>
      <c r="C11" s="50">
        <v>785</v>
      </c>
      <c r="D11" s="50">
        <f t="shared" si="4"/>
        <v>1501</v>
      </c>
      <c r="E11" s="50">
        <v>818</v>
      </c>
      <c r="F11" s="50">
        <v>683</v>
      </c>
      <c r="G11" s="76">
        <v>786</v>
      </c>
      <c r="H11" s="76">
        <v>1510</v>
      </c>
      <c r="I11" s="155">
        <f t="shared" si="3"/>
        <v>-1</v>
      </c>
      <c r="J11" s="155"/>
      <c r="K11" s="155">
        <f t="shared" si="1"/>
        <v>-9</v>
      </c>
      <c r="L11" s="155"/>
    </row>
    <row r="12" spans="2:12" s="44" customFormat="1" ht="22.5" customHeight="1">
      <c r="B12" s="54" t="s">
        <v>12</v>
      </c>
      <c r="C12" s="50">
        <v>1128</v>
      </c>
      <c r="D12" s="50">
        <f t="shared" si="4"/>
        <v>2585</v>
      </c>
      <c r="E12" s="50">
        <v>1330</v>
      </c>
      <c r="F12" s="50">
        <v>1255</v>
      </c>
      <c r="G12" s="76">
        <v>1129</v>
      </c>
      <c r="H12" s="76">
        <v>2589</v>
      </c>
      <c r="I12" s="155">
        <f t="shared" si="3"/>
        <v>-1</v>
      </c>
      <c r="J12" s="155"/>
      <c r="K12" s="155">
        <f t="shared" si="1"/>
        <v>-4</v>
      </c>
      <c r="L12" s="155"/>
    </row>
    <row r="13" spans="2:12" s="44" customFormat="1" ht="22.5" customHeight="1">
      <c r="B13" s="54" t="s">
        <v>13</v>
      </c>
      <c r="C13" s="50">
        <v>7500</v>
      </c>
      <c r="D13" s="50">
        <f t="shared" si="4"/>
        <v>17448</v>
      </c>
      <c r="E13" s="50">
        <v>8712</v>
      </c>
      <c r="F13" s="50">
        <v>8736</v>
      </c>
      <c r="G13" s="76">
        <v>7546</v>
      </c>
      <c r="H13" s="76">
        <v>17592</v>
      </c>
      <c r="I13" s="155">
        <f t="shared" si="3"/>
        <v>-46</v>
      </c>
      <c r="J13" s="155"/>
      <c r="K13" s="155">
        <f t="shared" si="1"/>
        <v>-144</v>
      </c>
      <c r="L13" s="155"/>
    </row>
    <row r="14" spans="2:12" s="44" customFormat="1" ht="22.5" customHeight="1">
      <c r="B14" s="54" t="s">
        <v>32</v>
      </c>
      <c r="C14" s="50">
        <v>655</v>
      </c>
      <c r="D14" s="50">
        <f t="shared" si="4"/>
        <v>1098</v>
      </c>
      <c r="E14" s="50">
        <v>591</v>
      </c>
      <c r="F14" s="50">
        <v>507</v>
      </c>
      <c r="G14" s="76">
        <v>656</v>
      </c>
      <c r="H14" s="76">
        <v>1105</v>
      </c>
      <c r="I14" s="155">
        <f t="shared" si="3"/>
        <v>-1</v>
      </c>
      <c r="J14" s="155"/>
      <c r="K14" s="155">
        <f t="shared" si="1"/>
        <v>-7</v>
      </c>
      <c r="L14" s="155"/>
    </row>
    <row r="15" spans="2:12" s="44" customFormat="1" ht="22.5" customHeight="1">
      <c r="B15" s="54" t="s">
        <v>14</v>
      </c>
      <c r="C15" s="50">
        <v>1960</v>
      </c>
      <c r="D15" s="50">
        <f t="shared" si="4"/>
        <v>3577</v>
      </c>
      <c r="E15" s="50">
        <v>1895</v>
      </c>
      <c r="F15" s="50">
        <v>1682</v>
      </c>
      <c r="G15" s="76">
        <v>1953</v>
      </c>
      <c r="H15" s="76">
        <v>3570</v>
      </c>
      <c r="I15" s="155">
        <f t="shared" si="3"/>
        <v>7</v>
      </c>
      <c r="J15" s="155"/>
      <c r="K15" s="155">
        <f t="shared" si="1"/>
        <v>7</v>
      </c>
      <c r="L15" s="155"/>
    </row>
    <row r="16" spans="2:12" s="44" customFormat="1" ht="22.5" customHeight="1">
      <c r="B16" s="54" t="s">
        <v>34</v>
      </c>
      <c r="C16" s="50">
        <v>1998</v>
      </c>
      <c r="D16" s="50">
        <f t="shared" si="4"/>
        <v>3926</v>
      </c>
      <c r="E16" s="50">
        <v>2012</v>
      </c>
      <c r="F16" s="50">
        <v>1914</v>
      </c>
      <c r="G16" s="76">
        <v>2006</v>
      </c>
      <c r="H16" s="76">
        <v>3939</v>
      </c>
      <c r="I16" s="155">
        <f t="shared" si="3"/>
        <v>-8</v>
      </c>
      <c r="J16" s="155"/>
      <c r="K16" s="155">
        <f t="shared" si="1"/>
        <v>-13</v>
      </c>
      <c r="L16" s="155"/>
    </row>
    <row r="17" spans="2:12" s="44" customFormat="1" ht="22.5" customHeight="1">
      <c r="B17" s="54" t="s">
        <v>15</v>
      </c>
      <c r="C17" s="50">
        <v>1423</v>
      </c>
      <c r="D17" s="50">
        <f t="shared" si="4"/>
        <v>2588</v>
      </c>
      <c r="E17" s="50">
        <v>1274</v>
      </c>
      <c r="F17" s="50">
        <v>1314</v>
      </c>
      <c r="G17" s="76">
        <v>1416</v>
      </c>
      <c r="H17" s="76">
        <v>2577</v>
      </c>
      <c r="I17" s="155">
        <f t="shared" si="3"/>
        <v>7</v>
      </c>
      <c r="J17" s="155"/>
      <c r="K17" s="155">
        <f t="shared" si="1"/>
        <v>11</v>
      </c>
      <c r="L17" s="155"/>
    </row>
    <row r="18" spans="2:12" s="44" customFormat="1" ht="22.5" customHeight="1">
      <c r="B18" s="54" t="s">
        <v>16</v>
      </c>
      <c r="C18" s="50">
        <v>598</v>
      </c>
      <c r="D18" s="50">
        <f t="shared" si="4"/>
        <v>965</v>
      </c>
      <c r="E18" s="50">
        <v>536</v>
      </c>
      <c r="F18" s="50">
        <v>429</v>
      </c>
      <c r="G18" s="76">
        <v>598</v>
      </c>
      <c r="H18" s="76">
        <v>970</v>
      </c>
      <c r="I18" s="155">
        <f t="shared" si="3"/>
        <v>0</v>
      </c>
      <c r="J18" s="155"/>
      <c r="K18" s="155">
        <f t="shared" si="1"/>
        <v>-5</v>
      </c>
      <c r="L18" s="155"/>
    </row>
    <row r="19" spans="2:12" s="44" customFormat="1" ht="22.5" customHeight="1">
      <c r="B19" s="54" t="s">
        <v>17</v>
      </c>
      <c r="C19" s="50">
        <v>4530</v>
      </c>
      <c r="D19" s="50">
        <f t="shared" si="4"/>
        <v>10162</v>
      </c>
      <c r="E19" s="50">
        <v>4916</v>
      </c>
      <c r="F19" s="50">
        <v>5246</v>
      </c>
      <c r="G19" s="76">
        <v>4553</v>
      </c>
      <c r="H19" s="76">
        <v>10202</v>
      </c>
      <c r="I19" s="155">
        <f t="shared" si="3"/>
        <v>-23</v>
      </c>
      <c r="J19" s="155"/>
      <c r="K19" s="155">
        <f t="shared" si="1"/>
        <v>-40</v>
      </c>
      <c r="L19" s="155"/>
    </row>
    <row r="20" spans="2:12" s="44" customFormat="1" ht="22.5" customHeight="1">
      <c r="B20" s="54" t="s">
        <v>35</v>
      </c>
      <c r="C20" s="50">
        <v>2223</v>
      </c>
      <c r="D20" s="50">
        <f t="shared" si="4"/>
        <v>3632</v>
      </c>
      <c r="E20" s="50">
        <v>1851</v>
      </c>
      <c r="F20" s="50">
        <v>1781</v>
      </c>
      <c r="G20" s="76">
        <v>2246</v>
      </c>
      <c r="H20" s="76">
        <v>3687</v>
      </c>
      <c r="I20" s="155">
        <f t="shared" si="3"/>
        <v>-23</v>
      </c>
      <c r="J20" s="155"/>
      <c r="K20" s="155">
        <f t="shared" si="1"/>
        <v>-55</v>
      </c>
      <c r="L20" s="155"/>
    </row>
    <row r="21" spans="2:12" s="44" customFormat="1" ht="22.5" customHeight="1">
      <c r="B21" s="54" t="s">
        <v>18</v>
      </c>
      <c r="C21" s="50">
        <v>1663</v>
      </c>
      <c r="D21" s="50">
        <f t="shared" si="4"/>
        <v>2980</v>
      </c>
      <c r="E21" s="50">
        <v>1437</v>
      </c>
      <c r="F21" s="50">
        <v>1543</v>
      </c>
      <c r="G21" s="76">
        <v>1676</v>
      </c>
      <c r="H21" s="76">
        <v>3001</v>
      </c>
      <c r="I21" s="155">
        <f t="shared" si="3"/>
        <v>-13</v>
      </c>
      <c r="J21" s="155"/>
      <c r="K21" s="155">
        <f t="shared" si="1"/>
        <v>-21</v>
      </c>
      <c r="L21" s="155"/>
    </row>
    <row r="22" spans="2:12" s="44" customFormat="1" ht="22.5" customHeight="1">
      <c r="B22" s="54" t="s">
        <v>19</v>
      </c>
      <c r="C22" s="50">
        <v>1206</v>
      </c>
      <c r="D22" s="50">
        <f t="shared" si="4"/>
        <v>2420</v>
      </c>
      <c r="E22" s="50">
        <v>1173</v>
      </c>
      <c r="F22" s="50">
        <v>1247</v>
      </c>
      <c r="G22" s="76">
        <v>1206</v>
      </c>
      <c r="H22" s="76">
        <v>2419</v>
      </c>
      <c r="I22" s="155">
        <f t="shared" si="3"/>
        <v>0</v>
      </c>
      <c r="J22" s="155"/>
      <c r="K22" s="155">
        <f t="shared" si="1"/>
        <v>1</v>
      </c>
      <c r="L22" s="155"/>
    </row>
    <row r="23" spans="2:12" s="44" customFormat="1" ht="22.5" customHeight="1">
      <c r="B23" s="54" t="s">
        <v>20</v>
      </c>
      <c r="C23" s="50">
        <v>4161</v>
      </c>
      <c r="D23" s="50">
        <f t="shared" si="4"/>
        <v>8986</v>
      </c>
      <c r="E23" s="50">
        <v>4528</v>
      </c>
      <c r="F23" s="50">
        <v>4458</v>
      </c>
      <c r="G23" s="76">
        <v>4170</v>
      </c>
      <c r="H23" s="76">
        <v>9043</v>
      </c>
      <c r="I23" s="155">
        <f t="shared" si="3"/>
        <v>-9</v>
      </c>
      <c r="J23" s="155"/>
      <c r="K23" s="155">
        <f t="shared" si="1"/>
        <v>-57</v>
      </c>
      <c r="L23" s="155"/>
    </row>
    <row r="24" spans="2:12" s="44" customFormat="1" ht="22.5" customHeight="1">
      <c r="B24" s="54" t="s">
        <v>21</v>
      </c>
      <c r="C24" s="50">
        <v>6040</v>
      </c>
      <c r="D24" s="50">
        <f t="shared" si="4"/>
        <v>12027</v>
      </c>
      <c r="E24" s="50">
        <v>5912</v>
      </c>
      <c r="F24" s="50">
        <v>6115</v>
      </c>
      <c r="G24" s="76">
        <v>6014</v>
      </c>
      <c r="H24" s="76">
        <v>12059</v>
      </c>
      <c r="I24" s="155">
        <f t="shared" si="3"/>
        <v>26</v>
      </c>
      <c r="J24" s="155"/>
      <c r="K24" s="155">
        <f t="shared" si="1"/>
        <v>-32</v>
      </c>
      <c r="L24" s="155"/>
    </row>
    <row r="25" spans="2:12" s="44" customFormat="1" ht="22.5" customHeight="1">
      <c r="B25" s="54" t="s">
        <v>22</v>
      </c>
      <c r="C25" s="50">
        <v>6291</v>
      </c>
      <c r="D25" s="50">
        <f t="shared" si="4"/>
        <v>15320</v>
      </c>
      <c r="E25" s="50">
        <v>7346</v>
      </c>
      <c r="F25" s="50">
        <v>7974</v>
      </c>
      <c r="G25" s="76">
        <v>6285</v>
      </c>
      <c r="H25" s="76">
        <v>15343</v>
      </c>
      <c r="I25" s="155">
        <f t="shared" si="3"/>
        <v>6</v>
      </c>
      <c r="J25" s="155"/>
      <c r="K25" s="155">
        <f t="shared" si="1"/>
        <v>-23</v>
      </c>
      <c r="L25" s="155"/>
    </row>
    <row r="26" spans="2:12" s="44" customFormat="1" ht="22.5" customHeight="1">
      <c r="B26" s="54" t="s">
        <v>23</v>
      </c>
      <c r="C26" s="50">
        <v>8981</v>
      </c>
      <c r="D26" s="50">
        <f t="shared" si="4"/>
        <v>21421</v>
      </c>
      <c r="E26" s="50">
        <v>10159</v>
      </c>
      <c r="F26" s="50">
        <v>11262</v>
      </c>
      <c r="G26" s="76">
        <v>8942</v>
      </c>
      <c r="H26" s="76">
        <v>21378</v>
      </c>
      <c r="I26" s="155">
        <f t="shared" si="3"/>
        <v>39</v>
      </c>
      <c r="J26" s="155"/>
      <c r="K26" s="155">
        <f t="shared" si="1"/>
        <v>43</v>
      </c>
      <c r="L26" s="155"/>
    </row>
    <row r="27" spans="2:12" s="44" customFormat="1" ht="22.5" customHeight="1">
      <c r="B27" s="54" t="s">
        <v>24</v>
      </c>
      <c r="C27" s="50">
        <v>2008</v>
      </c>
      <c r="D27" s="50">
        <f t="shared" si="4"/>
        <v>4712</v>
      </c>
      <c r="E27" s="50">
        <v>2372</v>
      </c>
      <c r="F27" s="50">
        <v>2340</v>
      </c>
      <c r="G27" s="76">
        <v>2013</v>
      </c>
      <c r="H27" s="76">
        <v>4743</v>
      </c>
      <c r="I27" s="155">
        <f t="shared" si="3"/>
        <v>-5</v>
      </c>
      <c r="J27" s="155"/>
      <c r="K27" s="155">
        <f t="shared" si="1"/>
        <v>-31</v>
      </c>
      <c r="L27" s="155"/>
    </row>
    <row r="28" spans="2:12" s="44" customFormat="1" ht="22.5" customHeight="1">
      <c r="B28" s="54" t="s">
        <v>25</v>
      </c>
      <c r="C28" s="50">
        <v>7166</v>
      </c>
      <c r="D28" s="50">
        <f t="shared" si="4"/>
        <v>11979</v>
      </c>
      <c r="E28" s="50">
        <v>6283</v>
      </c>
      <c r="F28" s="50">
        <v>5696</v>
      </c>
      <c r="G28" s="76">
        <v>7175</v>
      </c>
      <c r="H28" s="76">
        <v>12012</v>
      </c>
      <c r="I28" s="155">
        <f t="shared" si="3"/>
        <v>-9</v>
      </c>
      <c r="J28" s="155"/>
      <c r="K28" s="155">
        <f t="shared" si="1"/>
        <v>-33</v>
      </c>
      <c r="L28" s="155"/>
    </row>
    <row r="29" spans="2:12" s="44" customFormat="1" ht="22.5" customHeight="1">
      <c r="B29" s="54" t="s">
        <v>26</v>
      </c>
      <c r="C29" s="50">
        <v>2683</v>
      </c>
      <c r="D29" s="50">
        <f t="shared" si="4"/>
        <v>4691</v>
      </c>
      <c r="E29" s="50">
        <v>2358</v>
      </c>
      <c r="F29" s="50">
        <v>2333</v>
      </c>
      <c r="G29" s="76">
        <v>2697</v>
      </c>
      <c r="H29" s="76">
        <v>4714</v>
      </c>
      <c r="I29" s="155">
        <f t="shared" si="3"/>
        <v>-14</v>
      </c>
      <c r="J29" s="155"/>
      <c r="K29" s="155">
        <f t="shared" si="1"/>
        <v>-23</v>
      </c>
      <c r="L29" s="155"/>
    </row>
    <row r="30" spans="2:12" s="44" customFormat="1" ht="22.5" customHeight="1">
      <c r="B30" s="54" t="s">
        <v>27</v>
      </c>
      <c r="C30" s="50">
        <v>14761</v>
      </c>
      <c r="D30" s="50">
        <f t="shared" si="4"/>
        <v>36147</v>
      </c>
      <c r="E30" s="50">
        <v>17683</v>
      </c>
      <c r="F30" s="50">
        <v>18464</v>
      </c>
      <c r="G30" s="76">
        <v>14867</v>
      </c>
      <c r="H30" s="76">
        <v>36508</v>
      </c>
      <c r="I30" s="155">
        <f t="shared" si="3"/>
        <v>-106</v>
      </c>
      <c r="J30" s="155"/>
      <c r="K30" s="155">
        <f t="shared" si="1"/>
        <v>-361</v>
      </c>
      <c r="L30" s="155"/>
    </row>
    <row r="31" spans="2:12" s="44" customFormat="1" ht="22.5" customHeight="1">
      <c r="B31" s="54" t="s">
        <v>28</v>
      </c>
      <c r="C31" s="50">
        <v>18739</v>
      </c>
      <c r="D31" s="50">
        <f t="shared" si="4"/>
        <v>48198</v>
      </c>
      <c r="E31" s="50">
        <v>23245</v>
      </c>
      <c r="F31" s="50">
        <v>24953</v>
      </c>
      <c r="G31" s="76">
        <v>18244</v>
      </c>
      <c r="H31" s="76">
        <v>46914</v>
      </c>
      <c r="I31" s="162">
        <f t="shared" si="3"/>
        <v>495</v>
      </c>
      <c r="J31" s="162"/>
      <c r="K31" s="155">
        <f t="shared" si="1"/>
        <v>1284</v>
      </c>
      <c r="L31" s="155"/>
    </row>
    <row r="32" spans="2:12" s="44" customFormat="1" ht="22.5" customHeight="1">
      <c r="B32" s="54" t="s">
        <v>29</v>
      </c>
      <c r="C32" s="50">
        <v>7270</v>
      </c>
      <c r="D32" s="50">
        <f t="shared" si="4"/>
        <v>17043</v>
      </c>
      <c r="E32" s="50">
        <v>8375</v>
      </c>
      <c r="F32" s="50">
        <v>8668</v>
      </c>
      <c r="G32" s="76">
        <v>7312</v>
      </c>
      <c r="H32" s="76">
        <v>17192</v>
      </c>
      <c r="I32" s="155">
        <f t="shared" si="3"/>
        <v>-42</v>
      </c>
      <c r="J32" s="155"/>
      <c r="K32" s="155">
        <f t="shared" si="1"/>
        <v>-149</v>
      </c>
      <c r="L32" s="155"/>
    </row>
    <row r="33" spans="2:12" s="44" customFormat="1" ht="22.5" customHeight="1">
      <c r="B33" s="54" t="s">
        <v>30</v>
      </c>
      <c r="C33" s="50">
        <v>8231</v>
      </c>
      <c r="D33" s="50">
        <f t="shared" si="4"/>
        <v>20485</v>
      </c>
      <c r="E33" s="50">
        <v>10255</v>
      </c>
      <c r="F33" s="50">
        <v>10230</v>
      </c>
      <c r="G33" s="76">
        <v>8228</v>
      </c>
      <c r="H33" s="76">
        <v>20556</v>
      </c>
      <c r="I33" s="155">
        <f t="shared" si="3"/>
        <v>3</v>
      </c>
      <c r="J33" s="155"/>
      <c r="K33" s="155">
        <f t="shared" si="1"/>
        <v>-71</v>
      </c>
      <c r="L33" s="155"/>
    </row>
    <row r="34" spans="2:12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2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2" s="3" customFormat="1" ht="30" customHeight="1">
      <c r="B38" s="15" t="str">
        <f>"◎ 관외전입 : "&amp;E38+G38</f>
        <v>◎ 관외전입 : 1960</v>
      </c>
      <c r="C38" s="16"/>
      <c r="D38" s="17" t="s">
        <v>36</v>
      </c>
      <c r="E38" s="17">
        <v>709</v>
      </c>
      <c r="F38" s="18" t="s">
        <v>37</v>
      </c>
      <c r="G38" s="17">
        <v>1251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235</v>
      </c>
    </row>
    <row r="39" spans="2:12" s="3" customFormat="1" ht="30" customHeight="1">
      <c r="B39" s="23" t="str">
        <f>"◎ 관외전출 : "&amp;E39+G39</f>
        <v>◎ 관외전출 : 1725</v>
      </c>
      <c r="C39" s="24"/>
      <c r="D39" s="25" t="s">
        <v>36</v>
      </c>
      <c r="E39" s="25">
        <v>470</v>
      </c>
      <c r="F39" s="26" t="s">
        <v>37</v>
      </c>
      <c r="G39" s="25">
        <v>1255</v>
      </c>
      <c r="H39" s="27"/>
      <c r="I39" s="28"/>
      <c r="J39" s="28"/>
      <c r="K39" s="29"/>
      <c r="L39" s="178"/>
    </row>
    <row r="40" spans="2:12" s="3" customFormat="1" ht="30" customHeight="1">
      <c r="B40" s="30" t="str">
        <f>"◎ 출생,등록,국외,기타(복귀) : "&amp;E40+G40+I40+K40</f>
        <v>◎ 출생,등록,국외,기타(복귀) : 137</v>
      </c>
      <c r="C40" s="31"/>
      <c r="D40" s="32" t="s">
        <v>41</v>
      </c>
      <c r="E40" s="32">
        <v>127</v>
      </c>
      <c r="F40" s="33" t="s">
        <v>45</v>
      </c>
      <c r="G40" s="32">
        <v>9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58</v>
      </c>
    </row>
    <row r="41" spans="2:12" s="3" customFormat="1" ht="30" customHeight="1" thickBot="1">
      <c r="B41" s="37" t="str">
        <f>"◎ 사망,말소,국외,기타 : "&amp;E41+G41+I41+K41</f>
        <v>◎ 사망,말소,국외,기타 : 195</v>
      </c>
      <c r="C41" s="38"/>
      <c r="D41" s="39" t="s">
        <v>42</v>
      </c>
      <c r="E41" s="39">
        <v>189</v>
      </c>
      <c r="F41" s="40" t="s">
        <v>43</v>
      </c>
      <c r="G41" s="39">
        <v>4</v>
      </c>
      <c r="H41" s="41" t="s">
        <v>38</v>
      </c>
      <c r="I41" s="41">
        <v>0</v>
      </c>
      <c r="J41" s="42" t="s">
        <v>39</v>
      </c>
      <c r="K41" s="43">
        <v>2</v>
      </c>
      <c r="L41" s="159"/>
    </row>
    <row r="42" spans="2:12" s="3" customFormat="1" ht="27" customHeight="1">
      <c r="B42" s="56" t="str">
        <f>"   ○ 65세이상 :      "&amp;"                "&amp;E42+G42</f>
        <v xml:space="preserve">   ○ 65세이상 :                      47889</v>
      </c>
      <c r="C42" s="89">
        <f>E42+G42</f>
        <v>47889</v>
      </c>
      <c r="D42" s="57" t="s">
        <v>52</v>
      </c>
      <c r="E42" s="58">
        <v>20266</v>
      </c>
      <c r="F42" s="57" t="s">
        <v>44</v>
      </c>
      <c r="G42" s="58">
        <v>27623</v>
      </c>
      <c r="H42" s="59"/>
      <c r="I42" s="10"/>
      <c r="J42" s="59"/>
      <c r="K42" s="84"/>
      <c r="L42" s="64" t="s">
        <v>188</v>
      </c>
    </row>
    <row r="43" spans="2:12" s="3" customFormat="1" ht="21" customHeight="1">
      <c r="B43" s="55" t="s">
        <v>56</v>
      </c>
      <c r="C43" s="91">
        <v>1980</v>
      </c>
      <c r="G43" s="8"/>
      <c r="J43" s="85"/>
      <c r="K43" s="85"/>
      <c r="L43" s="78" t="s">
        <v>189</v>
      </c>
    </row>
    <row r="44" spans="2:12" s="3" customFormat="1" ht="21" customHeight="1" thickBot="1">
      <c r="B44" s="60" t="s">
        <v>57</v>
      </c>
      <c r="C44" s="92">
        <v>341</v>
      </c>
      <c r="D44" s="61"/>
      <c r="E44" s="61"/>
      <c r="F44" s="61"/>
      <c r="G44" s="62"/>
      <c r="H44" s="61"/>
      <c r="I44" s="61"/>
      <c r="J44" s="83"/>
      <c r="K44" s="83"/>
      <c r="L44" s="70" t="s">
        <v>174</v>
      </c>
    </row>
    <row r="45" spans="2:12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101" priority="1" operator="lessThan">
      <formula>0</formula>
    </cfRule>
    <cfRule type="cellIs" dxfId="100" priority="4" operator="greaterThan">
      <formula>0</formula>
    </cfRule>
  </conditionalFormatting>
  <conditionalFormatting sqref="K6:L33">
    <cfRule type="cellIs" dxfId="99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FF00"/>
  </sheetPr>
  <dimension ref="B1:N45"/>
  <sheetViews>
    <sheetView view="pageBreakPreview" zoomScale="70" zoomScaleNormal="70" zoomScaleSheetLayoutView="70" workbookViewId="0">
      <selection activeCell="D9" sqref="D9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184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123006</v>
      </c>
      <c r="D6" s="45">
        <f t="shared" ref="D6:F6" si="0">SUM(D7:D8)</f>
        <v>285585</v>
      </c>
      <c r="E6" s="45">
        <f t="shared" si="0"/>
        <v>140953</v>
      </c>
      <c r="F6" s="45">
        <f t="shared" si="0"/>
        <v>144632</v>
      </c>
      <c r="G6" s="72">
        <f>G8</f>
        <v>122630</v>
      </c>
      <c r="H6" s="72">
        <f>H7+H8</f>
        <v>285370</v>
      </c>
      <c r="I6" s="152">
        <f>C6-G6</f>
        <v>376</v>
      </c>
      <c r="J6" s="152"/>
      <c r="K6" s="152">
        <f t="shared" ref="K6:K33" si="1">D6-H6</f>
        <v>215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4294</v>
      </c>
      <c r="E7" s="79">
        <v>2253</v>
      </c>
      <c r="F7" s="79">
        <v>2041</v>
      </c>
      <c r="G7" s="73" t="s">
        <v>55</v>
      </c>
      <c r="H7" s="74">
        <v>4418</v>
      </c>
      <c r="I7" s="153" t="s">
        <v>54</v>
      </c>
      <c r="J7" s="154"/>
      <c r="K7" s="154">
        <f t="shared" si="1"/>
        <v>-124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123006</v>
      </c>
      <c r="D8" s="49">
        <f t="shared" ref="D8:F8" si="2">SUM(D9:D33)</f>
        <v>281291</v>
      </c>
      <c r="E8" s="49">
        <f>SUM(E9:E33)</f>
        <v>138700</v>
      </c>
      <c r="F8" s="49">
        <f t="shared" si="2"/>
        <v>142591</v>
      </c>
      <c r="G8" s="75">
        <f>SUM(G9:G33)</f>
        <v>122630</v>
      </c>
      <c r="H8" s="75">
        <f>SUM(H9:H33)</f>
        <v>280952</v>
      </c>
      <c r="I8" s="179">
        <f t="shared" ref="I8:I33" si="3">C8-G8</f>
        <v>376</v>
      </c>
      <c r="J8" s="179"/>
      <c r="K8" s="180">
        <f t="shared" si="1"/>
        <v>339</v>
      </c>
      <c r="L8" s="180"/>
    </row>
    <row r="9" spans="2:14" s="44" customFormat="1" ht="22.5" customHeight="1">
      <c r="B9" s="54" t="s">
        <v>10</v>
      </c>
      <c r="C9" s="50">
        <v>3615</v>
      </c>
      <c r="D9" s="50">
        <f>E9+F9</f>
        <v>7910</v>
      </c>
      <c r="E9" s="50">
        <v>3967</v>
      </c>
      <c r="F9" s="50">
        <v>3943</v>
      </c>
      <c r="G9" s="76">
        <v>3618</v>
      </c>
      <c r="H9" s="76">
        <v>7907</v>
      </c>
      <c r="I9" s="155">
        <f t="shared" si="3"/>
        <v>-3</v>
      </c>
      <c r="J9" s="155"/>
      <c r="K9" s="155">
        <f t="shared" si="1"/>
        <v>3</v>
      </c>
      <c r="L9" s="155"/>
    </row>
    <row r="10" spans="2:14" s="44" customFormat="1" ht="22.5" customHeight="1">
      <c r="B10" s="54" t="s">
        <v>33</v>
      </c>
      <c r="C10" s="50">
        <v>7673</v>
      </c>
      <c r="D10" s="50">
        <f t="shared" ref="D10:D33" si="4">E10+F10</f>
        <v>19758</v>
      </c>
      <c r="E10" s="50">
        <v>9802</v>
      </c>
      <c r="F10" s="50">
        <v>9956</v>
      </c>
      <c r="G10" s="76">
        <v>7688</v>
      </c>
      <c r="H10" s="76">
        <v>19829</v>
      </c>
      <c r="I10" s="155">
        <f t="shared" si="3"/>
        <v>-15</v>
      </c>
      <c r="J10" s="155"/>
      <c r="K10" s="155">
        <f t="shared" si="1"/>
        <v>-71</v>
      </c>
      <c r="L10" s="155"/>
    </row>
    <row r="11" spans="2:14" s="44" customFormat="1" ht="22.5" customHeight="1">
      <c r="B11" s="54" t="s">
        <v>11</v>
      </c>
      <c r="C11" s="50">
        <v>786</v>
      </c>
      <c r="D11" s="50">
        <f t="shared" si="4"/>
        <v>1510</v>
      </c>
      <c r="E11" s="50">
        <v>817</v>
      </c>
      <c r="F11" s="50">
        <v>693</v>
      </c>
      <c r="G11" s="76">
        <v>786</v>
      </c>
      <c r="H11" s="76">
        <v>1511</v>
      </c>
      <c r="I11" s="155">
        <f t="shared" si="3"/>
        <v>0</v>
      </c>
      <c r="J11" s="155"/>
      <c r="K11" s="155">
        <f t="shared" si="1"/>
        <v>-1</v>
      </c>
      <c r="L11" s="155"/>
    </row>
    <row r="12" spans="2:14" s="44" customFormat="1" ht="22.5" customHeight="1">
      <c r="B12" s="54" t="s">
        <v>12</v>
      </c>
      <c r="C12" s="50">
        <v>1129</v>
      </c>
      <c r="D12" s="50">
        <f t="shared" si="4"/>
        <v>2589</v>
      </c>
      <c r="E12" s="50">
        <v>1324</v>
      </c>
      <c r="F12" s="50">
        <v>1265</v>
      </c>
      <c r="G12" s="76">
        <v>1128</v>
      </c>
      <c r="H12" s="76">
        <v>2592</v>
      </c>
      <c r="I12" s="155">
        <f t="shared" si="3"/>
        <v>1</v>
      </c>
      <c r="J12" s="155"/>
      <c r="K12" s="155">
        <f t="shared" si="1"/>
        <v>-3</v>
      </c>
      <c r="L12" s="155"/>
    </row>
    <row r="13" spans="2:14" s="44" customFormat="1" ht="22.5" customHeight="1">
      <c r="B13" s="54" t="s">
        <v>13</v>
      </c>
      <c r="C13" s="50">
        <v>7546</v>
      </c>
      <c r="D13" s="50">
        <f t="shared" si="4"/>
        <v>17592</v>
      </c>
      <c r="E13" s="50">
        <v>8794</v>
      </c>
      <c r="F13" s="50">
        <v>8798</v>
      </c>
      <c r="G13" s="76">
        <v>7574</v>
      </c>
      <c r="H13" s="76">
        <v>17740</v>
      </c>
      <c r="I13" s="155">
        <f t="shared" si="3"/>
        <v>-28</v>
      </c>
      <c r="J13" s="155"/>
      <c r="K13" s="155">
        <f t="shared" si="1"/>
        <v>-148</v>
      </c>
      <c r="L13" s="155"/>
    </row>
    <row r="14" spans="2:14" s="44" customFormat="1" ht="22.5" customHeight="1">
      <c r="B14" s="54" t="s">
        <v>32</v>
      </c>
      <c r="C14" s="50">
        <v>656</v>
      </c>
      <c r="D14" s="50">
        <f t="shared" si="4"/>
        <v>1105</v>
      </c>
      <c r="E14" s="50">
        <v>592</v>
      </c>
      <c r="F14" s="50">
        <v>513</v>
      </c>
      <c r="G14" s="76">
        <v>656</v>
      </c>
      <c r="H14" s="76">
        <v>1111</v>
      </c>
      <c r="I14" s="155">
        <f t="shared" si="3"/>
        <v>0</v>
      </c>
      <c r="J14" s="155"/>
      <c r="K14" s="155">
        <f t="shared" si="1"/>
        <v>-6</v>
      </c>
      <c r="L14" s="155"/>
    </row>
    <row r="15" spans="2:14" s="44" customFormat="1" ht="22.5" customHeight="1">
      <c r="B15" s="54" t="s">
        <v>14</v>
      </c>
      <c r="C15" s="50">
        <v>1953</v>
      </c>
      <c r="D15" s="50">
        <f t="shared" si="4"/>
        <v>3570</v>
      </c>
      <c r="E15" s="50">
        <v>1892</v>
      </c>
      <c r="F15" s="50">
        <v>1678</v>
      </c>
      <c r="G15" s="76">
        <v>1963</v>
      </c>
      <c r="H15" s="76">
        <v>3585</v>
      </c>
      <c r="I15" s="155">
        <f t="shared" si="3"/>
        <v>-10</v>
      </c>
      <c r="J15" s="155"/>
      <c r="K15" s="155">
        <f t="shared" si="1"/>
        <v>-15</v>
      </c>
      <c r="L15" s="155"/>
    </row>
    <row r="16" spans="2:14" s="44" customFormat="1" ht="22.5" customHeight="1">
      <c r="B16" s="54" t="s">
        <v>34</v>
      </c>
      <c r="C16" s="50">
        <v>2006</v>
      </c>
      <c r="D16" s="50">
        <f t="shared" si="4"/>
        <v>3939</v>
      </c>
      <c r="E16" s="50">
        <v>2024</v>
      </c>
      <c r="F16" s="50">
        <v>1915</v>
      </c>
      <c r="G16" s="76">
        <v>2003</v>
      </c>
      <c r="H16" s="76">
        <v>3940</v>
      </c>
      <c r="I16" s="155">
        <f t="shared" si="3"/>
        <v>3</v>
      </c>
      <c r="J16" s="155"/>
      <c r="K16" s="155">
        <f t="shared" si="1"/>
        <v>-1</v>
      </c>
      <c r="L16" s="155"/>
    </row>
    <row r="17" spans="2:12" s="44" customFormat="1" ht="22.5" customHeight="1">
      <c r="B17" s="54" t="s">
        <v>15</v>
      </c>
      <c r="C17" s="50">
        <v>1416</v>
      </c>
      <c r="D17" s="50">
        <f t="shared" si="4"/>
        <v>2577</v>
      </c>
      <c r="E17" s="50">
        <v>1260</v>
      </c>
      <c r="F17" s="50">
        <v>1317</v>
      </c>
      <c r="G17" s="76">
        <v>1425</v>
      </c>
      <c r="H17" s="76">
        <v>2597</v>
      </c>
      <c r="I17" s="155">
        <f t="shared" si="3"/>
        <v>-9</v>
      </c>
      <c r="J17" s="155"/>
      <c r="K17" s="155">
        <f t="shared" si="1"/>
        <v>-20</v>
      </c>
      <c r="L17" s="155"/>
    </row>
    <row r="18" spans="2:12" s="44" customFormat="1" ht="22.5" customHeight="1">
      <c r="B18" s="54" t="s">
        <v>16</v>
      </c>
      <c r="C18" s="50">
        <v>598</v>
      </c>
      <c r="D18" s="50">
        <f t="shared" si="4"/>
        <v>970</v>
      </c>
      <c r="E18" s="50">
        <v>539</v>
      </c>
      <c r="F18" s="50">
        <v>431</v>
      </c>
      <c r="G18" s="76">
        <v>599</v>
      </c>
      <c r="H18" s="76">
        <v>974</v>
      </c>
      <c r="I18" s="155">
        <f t="shared" si="3"/>
        <v>-1</v>
      </c>
      <c r="J18" s="155"/>
      <c r="K18" s="155">
        <f t="shared" si="1"/>
        <v>-4</v>
      </c>
      <c r="L18" s="155"/>
    </row>
    <row r="19" spans="2:12" s="44" customFormat="1" ht="22.5" customHeight="1">
      <c r="B19" s="54" t="s">
        <v>17</v>
      </c>
      <c r="C19" s="50">
        <v>4553</v>
      </c>
      <c r="D19" s="50">
        <f t="shared" si="4"/>
        <v>10202</v>
      </c>
      <c r="E19" s="50">
        <v>4935</v>
      </c>
      <c r="F19" s="50">
        <v>5267</v>
      </c>
      <c r="G19" s="76">
        <v>4551</v>
      </c>
      <c r="H19" s="76">
        <v>10244</v>
      </c>
      <c r="I19" s="155">
        <f t="shared" si="3"/>
        <v>2</v>
      </c>
      <c r="J19" s="155"/>
      <c r="K19" s="155">
        <f t="shared" si="1"/>
        <v>-42</v>
      </c>
      <c r="L19" s="155"/>
    </row>
    <row r="20" spans="2:12" s="44" customFormat="1" ht="22.5" customHeight="1">
      <c r="B20" s="54" t="s">
        <v>35</v>
      </c>
      <c r="C20" s="50">
        <v>2246</v>
      </c>
      <c r="D20" s="50">
        <f t="shared" si="4"/>
        <v>3687</v>
      </c>
      <c r="E20" s="50">
        <v>1895</v>
      </c>
      <c r="F20" s="50">
        <v>1792</v>
      </c>
      <c r="G20" s="76">
        <v>2251</v>
      </c>
      <c r="H20" s="76">
        <v>3703</v>
      </c>
      <c r="I20" s="155">
        <f t="shared" si="3"/>
        <v>-5</v>
      </c>
      <c r="J20" s="155"/>
      <c r="K20" s="155">
        <f t="shared" si="1"/>
        <v>-16</v>
      </c>
      <c r="L20" s="155"/>
    </row>
    <row r="21" spans="2:12" s="44" customFormat="1" ht="22.5" customHeight="1">
      <c r="B21" s="54" t="s">
        <v>18</v>
      </c>
      <c r="C21" s="50">
        <v>1676</v>
      </c>
      <c r="D21" s="50">
        <f t="shared" si="4"/>
        <v>3001</v>
      </c>
      <c r="E21" s="50">
        <v>1451</v>
      </c>
      <c r="F21" s="50">
        <v>1550</v>
      </c>
      <c r="G21" s="76">
        <v>1706</v>
      </c>
      <c r="H21" s="76">
        <v>3066</v>
      </c>
      <c r="I21" s="155">
        <f t="shared" si="3"/>
        <v>-30</v>
      </c>
      <c r="J21" s="155"/>
      <c r="K21" s="155">
        <f t="shared" si="1"/>
        <v>-65</v>
      </c>
      <c r="L21" s="155"/>
    </row>
    <row r="22" spans="2:12" s="44" customFormat="1" ht="22.5" customHeight="1">
      <c r="B22" s="54" t="s">
        <v>19</v>
      </c>
      <c r="C22" s="50">
        <v>1206</v>
      </c>
      <c r="D22" s="50">
        <f t="shared" si="4"/>
        <v>2419</v>
      </c>
      <c r="E22" s="50">
        <v>1171</v>
      </c>
      <c r="F22" s="50">
        <v>1248</v>
      </c>
      <c r="G22" s="76">
        <v>1210</v>
      </c>
      <c r="H22" s="76">
        <v>2418</v>
      </c>
      <c r="I22" s="155">
        <f t="shared" si="3"/>
        <v>-4</v>
      </c>
      <c r="J22" s="155"/>
      <c r="K22" s="155">
        <f t="shared" si="1"/>
        <v>1</v>
      </c>
      <c r="L22" s="155"/>
    </row>
    <row r="23" spans="2:12" s="44" customFormat="1" ht="22.5" customHeight="1">
      <c r="B23" s="54" t="s">
        <v>20</v>
      </c>
      <c r="C23" s="50">
        <v>4170</v>
      </c>
      <c r="D23" s="50">
        <f t="shared" si="4"/>
        <v>9043</v>
      </c>
      <c r="E23" s="50">
        <v>4563</v>
      </c>
      <c r="F23" s="50">
        <v>4480</v>
      </c>
      <c r="G23" s="76">
        <v>4191</v>
      </c>
      <c r="H23" s="76">
        <v>9147</v>
      </c>
      <c r="I23" s="155">
        <f t="shared" si="3"/>
        <v>-21</v>
      </c>
      <c r="J23" s="155"/>
      <c r="K23" s="155">
        <f t="shared" si="1"/>
        <v>-104</v>
      </c>
      <c r="L23" s="155"/>
    </row>
    <row r="24" spans="2:12" s="44" customFormat="1" ht="22.5" customHeight="1">
      <c r="B24" s="54" t="s">
        <v>21</v>
      </c>
      <c r="C24" s="50">
        <v>6014</v>
      </c>
      <c r="D24" s="50">
        <f t="shared" si="4"/>
        <v>12059</v>
      </c>
      <c r="E24" s="50">
        <v>5931</v>
      </c>
      <c r="F24" s="50">
        <v>6128</v>
      </c>
      <c r="G24" s="76">
        <v>6032</v>
      </c>
      <c r="H24" s="76">
        <v>12138</v>
      </c>
      <c r="I24" s="155">
        <f t="shared" si="3"/>
        <v>-18</v>
      </c>
      <c r="J24" s="155"/>
      <c r="K24" s="155">
        <f t="shared" si="1"/>
        <v>-79</v>
      </c>
      <c r="L24" s="155"/>
    </row>
    <row r="25" spans="2:12" s="44" customFormat="1" ht="22.5" customHeight="1">
      <c r="B25" s="54" t="s">
        <v>22</v>
      </c>
      <c r="C25" s="50">
        <v>6285</v>
      </c>
      <c r="D25" s="50">
        <f t="shared" si="4"/>
        <v>15343</v>
      </c>
      <c r="E25" s="50">
        <v>7357</v>
      </c>
      <c r="F25" s="50">
        <v>7986</v>
      </c>
      <c r="G25" s="76">
        <v>6304</v>
      </c>
      <c r="H25" s="76">
        <v>15459</v>
      </c>
      <c r="I25" s="155">
        <f t="shared" si="3"/>
        <v>-19</v>
      </c>
      <c r="J25" s="155"/>
      <c r="K25" s="155">
        <f t="shared" si="1"/>
        <v>-116</v>
      </c>
      <c r="L25" s="155"/>
    </row>
    <row r="26" spans="2:12" s="44" customFormat="1" ht="22.5" customHeight="1">
      <c r="B26" s="54" t="s">
        <v>23</v>
      </c>
      <c r="C26" s="50">
        <v>8942</v>
      </c>
      <c r="D26" s="50">
        <f t="shared" si="4"/>
        <v>21378</v>
      </c>
      <c r="E26" s="50">
        <v>10137</v>
      </c>
      <c r="F26" s="50">
        <v>11241</v>
      </c>
      <c r="G26" s="76">
        <v>8926</v>
      </c>
      <c r="H26" s="76">
        <v>21409</v>
      </c>
      <c r="I26" s="155">
        <f t="shared" si="3"/>
        <v>16</v>
      </c>
      <c r="J26" s="155"/>
      <c r="K26" s="155">
        <f t="shared" si="1"/>
        <v>-31</v>
      </c>
      <c r="L26" s="155"/>
    </row>
    <row r="27" spans="2:12" s="44" customFormat="1" ht="22.5" customHeight="1">
      <c r="B27" s="54" t="s">
        <v>24</v>
      </c>
      <c r="C27" s="50">
        <v>2013</v>
      </c>
      <c r="D27" s="50">
        <f t="shared" si="4"/>
        <v>4743</v>
      </c>
      <c r="E27" s="50">
        <v>2386</v>
      </c>
      <c r="F27" s="50">
        <v>2357</v>
      </c>
      <c r="G27" s="76">
        <v>2021</v>
      </c>
      <c r="H27" s="76">
        <v>4758</v>
      </c>
      <c r="I27" s="155">
        <f t="shared" si="3"/>
        <v>-8</v>
      </c>
      <c r="J27" s="155"/>
      <c r="K27" s="155">
        <f t="shared" si="1"/>
        <v>-15</v>
      </c>
      <c r="L27" s="155"/>
    </row>
    <row r="28" spans="2:12" s="44" customFormat="1" ht="22.5" customHeight="1">
      <c r="B28" s="54" t="s">
        <v>25</v>
      </c>
      <c r="C28" s="50">
        <v>7175</v>
      </c>
      <c r="D28" s="50">
        <f t="shared" si="4"/>
        <v>12012</v>
      </c>
      <c r="E28" s="50">
        <v>6310</v>
      </c>
      <c r="F28" s="50">
        <v>5702</v>
      </c>
      <c r="G28" s="76">
        <v>7180</v>
      </c>
      <c r="H28" s="76">
        <v>12055</v>
      </c>
      <c r="I28" s="155">
        <f t="shared" si="3"/>
        <v>-5</v>
      </c>
      <c r="J28" s="155"/>
      <c r="K28" s="155">
        <f t="shared" si="1"/>
        <v>-43</v>
      </c>
      <c r="L28" s="155"/>
    </row>
    <row r="29" spans="2:12" s="44" customFormat="1" ht="22.5" customHeight="1">
      <c r="B29" s="54" t="s">
        <v>26</v>
      </c>
      <c r="C29" s="50">
        <v>2697</v>
      </c>
      <c r="D29" s="50">
        <f t="shared" si="4"/>
        <v>4714</v>
      </c>
      <c r="E29" s="50">
        <v>2362</v>
      </c>
      <c r="F29" s="50">
        <v>2352</v>
      </c>
      <c r="G29" s="76">
        <v>2714</v>
      </c>
      <c r="H29" s="76">
        <v>4746</v>
      </c>
      <c r="I29" s="155">
        <f t="shared" si="3"/>
        <v>-17</v>
      </c>
      <c r="J29" s="155"/>
      <c r="K29" s="155">
        <f t="shared" si="1"/>
        <v>-32</v>
      </c>
      <c r="L29" s="155"/>
    </row>
    <row r="30" spans="2:12" s="44" customFormat="1" ht="22.5" customHeight="1">
      <c r="B30" s="54" t="s">
        <v>27</v>
      </c>
      <c r="C30" s="50">
        <v>14867</v>
      </c>
      <c r="D30" s="50">
        <f t="shared" si="4"/>
        <v>36508</v>
      </c>
      <c r="E30" s="50">
        <v>17875</v>
      </c>
      <c r="F30" s="50">
        <v>18633</v>
      </c>
      <c r="G30" s="76">
        <v>14913</v>
      </c>
      <c r="H30" s="76">
        <v>36801</v>
      </c>
      <c r="I30" s="155">
        <f t="shared" si="3"/>
        <v>-46</v>
      </c>
      <c r="J30" s="155"/>
      <c r="K30" s="155">
        <f t="shared" si="1"/>
        <v>-293</v>
      </c>
      <c r="L30" s="155"/>
    </row>
    <row r="31" spans="2:12" s="44" customFormat="1" ht="22.5" customHeight="1">
      <c r="B31" s="54" t="s">
        <v>28</v>
      </c>
      <c r="C31" s="50">
        <v>18244</v>
      </c>
      <c r="D31" s="50">
        <f t="shared" si="4"/>
        <v>46914</v>
      </c>
      <c r="E31" s="50">
        <v>22598</v>
      </c>
      <c r="F31" s="50">
        <v>24316</v>
      </c>
      <c r="G31" s="76">
        <v>17598</v>
      </c>
      <c r="H31" s="76">
        <v>45129</v>
      </c>
      <c r="I31" s="162">
        <f t="shared" si="3"/>
        <v>646</v>
      </c>
      <c r="J31" s="162"/>
      <c r="K31" s="155">
        <f t="shared" si="1"/>
        <v>1785</v>
      </c>
      <c r="L31" s="155"/>
    </row>
    <row r="32" spans="2:12" s="44" customFormat="1" ht="22.5" customHeight="1">
      <c r="B32" s="54" t="s">
        <v>29</v>
      </c>
      <c r="C32" s="50">
        <v>7312</v>
      </c>
      <c r="D32" s="50">
        <f t="shared" si="4"/>
        <v>17192</v>
      </c>
      <c r="E32" s="50">
        <v>8442</v>
      </c>
      <c r="F32" s="50">
        <v>8750</v>
      </c>
      <c r="G32" s="76">
        <v>7357</v>
      </c>
      <c r="H32" s="76">
        <v>17428</v>
      </c>
      <c r="I32" s="155">
        <f t="shared" si="3"/>
        <v>-45</v>
      </c>
      <c r="J32" s="155"/>
      <c r="K32" s="155">
        <f t="shared" si="1"/>
        <v>-236</v>
      </c>
      <c r="L32" s="155"/>
    </row>
    <row r="33" spans="2:13" s="44" customFormat="1" ht="22.5" customHeight="1">
      <c r="B33" s="54" t="s">
        <v>30</v>
      </c>
      <c r="C33" s="50">
        <v>8228</v>
      </c>
      <c r="D33" s="50">
        <f t="shared" si="4"/>
        <v>20556</v>
      </c>
      <c r="E33" s="50">
        <v>10276</v>
      </c>
      <c r="F33" s="50">
        <v>10280</v>
      </c>
      <c r="G33" s="76">
        <v>8236</v>
      </c>
      <c r="H33" s="76">
        <v>20665</v>
      </c>
      <c r="I33" s="155">
        <f t="shared" si="3"/>
        <v>-8</v>
      </c>
      <c r="J33" s="155"/>
      <c r="K33" s="155">
        <f t="shared" si="1"/>
        <v>-109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1785</v>
      </c>
      <c r="C38" s="16"/>
      <c r="D38" s="17" t="s">
        <v>36</v>
      </c>
      <c r="E38" s="17">
        <v>510</v>
      </c>
      <c r="F38" s="18" t="s">
        <v>37</v>
      </c>
      <c r="G38" s="17">
        <v>1275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379</v>
      </c>
      <c r="M38" s="22"/>
    </row>
    <row r="39" spans="2:13" s="3" customFormat="1" ht="30" customHeight="1">
      <c r="B39" s="23" t="str">
        <f>"◎ 관외전출 : "&amp;E39+G39</f>
        <v>◎ 관외전출 : 1406</v>
      </c>
      <c r="C39" s="24"/>
      <c r="D39" s="25" t="s">
        <v>36</v>
      </c>
      <c r="E39" s="25">
        <v>376</v>
      </c>
      <c r="F39" s="26" t="s">
        <v>37</v>
      </c>
      <c r="G39" s="25">
        <v>1030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163</v>
      </c>
      <c r="C40" s="31"/>
      <c r="D40" s="32" t="s">
        <v>41</v>
      </c>
      <c r="E40" s="32">
        <v>156</v>
      </c>
      <c r="F40" s="33" t="s">
        <v>45</v>
      </c>
      <c r="G40" s="32">
        <v>7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40</v>
      </c>
    </row>
    <row r="41" spans="2:13" s="3" customFormat="1" ht="30" customHeight="1" thickBot="1">
      <c r="B41" s="37" t="str">
        <f>"◎ 사망,말소,국외,기타 : "&amp;E41+G41+I41+K41</f>
        <v>◎ 사망,말소,국외,기타 : 203</v>
      </c>
      <c r="C41" s="38"/>
      <c r="D41" s="39" t="s">
        <v>42</v>
      </c>
      <c r="E41" s="39">
        <v>198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2</v>
      </c>
      <c r="L41" s="159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47645</v>
      </c>
      <c r="C42" s="89">
        <f>E42+G42</f>
        <v>47645</v>
      </c>
      <c r="D42" s="57" t="s">
        <v>52</v>
      </c>
      <c r="E42" s="58">
        <v>20148</v>
      </c>
      <c r="F42" s="57" t="s">
        <v>44</v>
      </c>
      <c r="G42" s="58">
        <v>27497</v>
      </c>
      <c r="H42" s="59"/>
      <c r="I42" s="10"/>
      <c r="J42" s="59"/>
      <c r="K42" s="84"/>
      <c r="L42" s="64" t="s">
        <v>186</v>
      </c>
      <c r="M42" s="22"/>
    </row>
    <row r="43" spans="2:13" s="3" customFormat="1" ht="21" customHeight="1">
      <c r="B43" s="55" t="s">
        <v>56</v>
      </c>
      <c r="C43" s="91">
        <v>1988</v>
      </c>
      <c r="G43" s="8"/>
      <c r="J43" s="85"/>
      <c r="K43" s="85"/>
      <c r="L43" s="78" t="s">
        <v>185</v>
      </c>
    </row>
    <row r="44" spans="2:13" s="3" customFormat="1" ht="21" customHeight="1" thickBot="1">
      <c r="B44" s="60" t="s">
        <v>57</v>
      </c>
      <c r="C44" s="92">
        <v>338</v>
      </c>
      <c r="D44" s="61"/>
      <c r="E44" s="61"/>
      <c r="F44" s="61"/>
      <c r="G44" s="62"/>
      <c r="H44" s="61"/>
      <c r="I44" s="61"/>
      <c r="J44" s="83"/>
      <c r="K44" s="83"/>
      <c r="L44" s="70" t="s">
        <v>182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98" priority="1" operator="lessThan">
      <formula>0</formula>
    </cfRule>
    <cfRule type="cellIs" dxfId="97" priority="4" operator="greaterThan">
      <formula>0</formula>
    </cfRule>
  </conditionalFormatting>
  <conditionalFormatting sqref="K6:L33">
    <cfRule type="cellIs" dxfId="96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N46"/>
  <sheetViews>
    <sheetView view="pageBreakPreview" zoomScale="89" zoomScaleNormal="70" zoomScaleSheetLayoutView="89" workbookViewId="0">
      <selection activeCell="D24" sqref="D24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619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136911</v>
      </c>
      <c r="D6" s="132">
        <f>D7+D8</f>
        <v>291496</v>
      </c>
      <c r="E6" s="132">
        <f t="shared" ref="E6:F6" si="0">E7+E8</f>
        <v>144134</v>
      </c>
      <c r="F6" s="132">
        <f t="shared" si="0"/>
        <v>147362</v>
      </c>
      <c r="G6" s="132">
        <v>136782</v>
      </c>
      <c r="H6" s="133">
        <v>291332</v>
      </c>
      <c r="I6" s="152">
        <f>C6-G6</f>
        <v>129</v>
      </c>
      <c r="J6" s="152"/>
      <c r="K6" s="152">
        <f>D6-H6</f>
        <v>164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4810</v>
      </c>
      <c r="E7" s="136">
        <v>2586</v>
      </c>
      <c r="F7" s="136">
        <v>2224</v>
      </c>
      <c r="G7" s="134">
        <v>0</v>
      </c>
      <c r="H7" s="135">
        <v>4637</v>
      </c>
      <c r="I7" s="153" t="s">
        <v>54</v>
      </c>
      <c r="J7" s="154"/>
      <c r="K7" s="154">
        <f>D7-H7</f>
        <v>173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136911</v>
      </c>
      <c r="D8" s="137">
        <f>E8+F8</f>
        <v>286686</v>
      </c>
      <c r="E8" s="137">
        <f>SUM(E9:E33)</f>
        <v>141548</v>
      </c>
      <c r="F8" s="137">
        <f>SUM(F9:F33)</f>
        <v>145138</v>
      </c>
      <c r="G8" s="137">
        <v>136782</v>
      </c>
      <c r="H8" s="138">
        <v>286695</v>
      </c>
      <c r="I8" s="145">
        <f t="shared" ref="I8:I33" si="1">C8-G8</f>
        <v>129</v>
      </c>
      <c r="J8" s="145"/>
      <c r="K8" s="146">
        <f t="shared" ref="K8:K33" si="2">D8-H8</f>
        <v>-9</v>
      </c>
      <c r="L8" s="146"/>
    </row>
    <row r="9" spans="2:13" s="44" customFormat="1" ht="22.5" customHeight="1">
      <c r="B9" s="54" t="s">
        <v>10</v>
      </c>
      <c r="C9" s="122">
        <v>3690</v>
      </c>
      <c r="D9" s="123">
        <f>E9+F9</f>
        <v>7199</v>
      </c>
      <c r="E9" s="142">
        <v>3619</v>
      </c>
      <c r="F9" s="142">
        <v>3580</v>
      </c>
      <c r="G9" s="122">
        <v>3681</v>
      </c>
      <c r="H9" s="120">
        <v>7192</v>
      </c>
      <c r="I9" s="155">
        <f t="shared" si="1"/>
        <v>9</v>
      </c>
      <c r="J9" s="155"/>
      <c r="K9" s="155">
        <f t="shared" si="2"/>
        <v>7</v>
      </c>
      <c r="L9" s="155"/>
    </row>
    <row r="10" spans="2:13" s="44" customFormat="1" ht="22.5" customHeight="1">
      <c r="B10" s="54" t="s">
        <v>33</v>
      </c>
      <c r="C10" s="122">
        <v>8118</v>
      </c>
      <c r="D10" s="123">
        <f t="shared" ref="D10:D33" si="3">E10+F10</f>
        <v>19074</v>
      </c>
      <c r="E10" s="142">
        <v>9408</v>
      </c>
      <c r="F10" s="142">
        <v>9666</v>
      </c>
      <c r="G10" s="122">
        <v>8113</v>
      </c>
      <c r="H10" s="120">
        <v>19088</v>
      </c>
      <c r="I10" s="155">
        <f t="shared" si="1"/>
        <v>5</v>
      </c>
      <c r="J10" s="155"/>
      <c r="K10" s="155">
        <f t="shared" si="2"/>
        <v>-14</v>
      </c>
      <c r="L10" s="155"/>
    </row>
    <row r="11" spans="2:13" s="44" customFormat="1" ht="22.5" customHeight="1">
      <c r="B11" s="54" t="s">
        <v>11</v>
      </c>
      <c r="C11" s="124">
        <v>778</v>
      </c>
      <c r="D11" s="123">
        <f t="shared" si="3"/>
        <v>1377</v>
      </c>
      <c r="E11" s="143">
        <v>752</v>
      </c>
      <c r="F11" s="143">
        <v>625</v>
      </c>
      <c r="G11" s="124">
        <v>773</v>
      </c>
      <c r="H11" s="120">
        <v>1373</v>
      </c>
      <c r="I11" s="155">
        <f t="shared" si="1"/>
        <v>5</v>
      </c>
      <c r="J11" s="155"/>
      <c r="K11" s="155">
        <f t="shared" si="2"/>
        <v>4</v>
      </c>
      <c r="L11" s="155"/>
    </row>
    <row r="12" spans="2:13" s="44" customFormat="1" ht="22.5" customHeight="1">
      <c r="B12" s="54" t="s">
        <v>12</v>
      </c>
      <c r="C12" s="122">
        <v>1225</v>
      </c>
      <c r="D12" s="123">
        <f t="shared" si="3"/>
        <v>2565</v>
      </c>
      <c r="E12" s="142">
        <v>1337</v>
      </c>
      <c r="F12" s="142">
        <v>1228</v>
      </c>
      <c r="G12" s="122">
        <v>1231</v>
      </c>
      <c r="H12" s="120">
        <v>2582</v>
      </c>
      <c r="I12" s="155">
        <f t="shared" si="1"/>
        <v>-6</v>
      </c>
      <c r="J12" s="155"/>
      <c r="K12" s="155">
        <f t="shared" si="2"/>
        <v>-17</v>
      </c>
      <c r="L12" s="155"/>
    </row>
    <row r="13" spans="2:13" s="44" customFormat="1" ht="22.5" customHeight="1">
      <c r="B13" s="54" t="s">
        <v>13</v>
      </c>
      <c r="C13" s="122">
        <v>7918</v>
      </c>
      <c r="D13" s="123">
        <f t="shared" si="3"/>
        <v>16740</v>
      </c>
      <c r="E13" s="142">
        <v>8367</v>
      </c>
      <c r="F13" s="142">
        <v>8373</v>
      </c>
      <c r="G13" s="122">
        <v>7932</v>
      </c>
      <c r="H13" s="120">
        <v>16759</v>
      </c>
      <c r="I13" s="155">
        <f t="shared" si="1"/>
        <v>-14</v>
      </c>
      <c r="J13" s="155"/>
      <c r="K13" s="155">
        <f t="shared" si="2"/>
        <v>-19</v>
      </c>
      <c r="L13" s="155"/>
    </row>
    <row r="14" spans="2:13" s="44" customFormat="1" ht="22.5" customHeight="1">
      <c r="B14" s="54" t="s">
        <v>32</v>
      </c>
      <c r="C14" s="124">
        <v>658</v>
      </c>
      <c r="D14" s="123">
        <f t="shared" si="3"/>
        <v>1065</v>
      </c>
      <c r="E14" s="143">
        <v>575</v>
      </c>
      <c r="F14" s="143">
        <v>490</v>
      </c>
      <c r="G14" s="124">
        <v>664</v>
      </c>
      <c r="H14" s="120">
        <v>1073</v>
      </c>
      <c r="I14" s="155">
        <f t="shared" si="1"/>
        <v>-6</v>
      </c>
      <c r="J14" s="155"/>
      <c r="K14" s="155">
        <f t="shared" si="2"/>
        <v>-8</v>
      </c>
      <c r="L14" s="155"/>
    </row>
    <row r="15" spans="2:13" s="44" customFormat="1" ht="22.5" customHeight="1">
      <c r="B15" s="54" t="s">
        <v>14</v>
      </c>
      <c r="C15" s="122">
        <v>1952</v>
      </c>
      <c r="D15" s="123">
        <f t="shared" si="3"/>
        <v>3308</v>
      </c>
      <c r="E15" s="142">
        <v>1725</v>
      </c>
      <c r="F15" s="142">
        <v>1583</v>
      </c>
      <c r="G15" s="122">
        <v>1951</v>
      </c>
      <c r="H15" s="120">
        <v>3301</v>
      </c>
      <c r="I15" s="155">
        <f t="shared" si="1"/>
        <v>1</v>
      </c>
      <c r="J15" s="155"/>
      <c r="K15" s="155">
        <f t="shared" si="2"/>
        <v>7</v>
      </c>
      <c r="L15" s="155"/>
    </row>
    <row r="16" spans="2:13" s="44" customFormat="1" ht="22.5" customHeight="1">
      <c r="B16" s="54" t="s">
        <v>34</v>
      </c>
      <c r="C16" s="122">
        <v>1970</v>
      </c>
      <c r="D16" s="123">
        <f t="shared" si="3"/>
        <v>3622</v>
      </c>
      <c r="E16" s="142">
        <v>1865</v>
      </c>
      <c r="F16" s="142">
        <v>1757</v>
      </c>
      <c r="G16" s="122">
        <v>1976</v>
      </c>
      <c r="H16" s="120">
        <v>3633</v>
      </c>
      <c r="I16" s="155">
        <f t="shared" si="1"/>
        <v>-6</v>
      </c>
      <c r="J16" s="155"/>
      <c r="K16" s="155">
        <f t="shared" si="2"/>
        <v>-11</v>
      </c>
      <c r="L16" s="155"/>
    </row>
    <row r="17" spans="2:12" s="44" customFormat="1" ht="22.5" customHeight="1">
      <c r="B17" s="54" t="s">
        <v>15</v>
      </c>
      <c r="C17" s="122">
        <v>1413</v>
      </c>
      <c r="D17" s="123">
        <f t="shared" si="3"/>
        <v>2415</v>
      </c>
      <c r="E17" s="142">
        <v>1204</v>
      </c>
      <c r="F17" s="142">
        <v>1211</v>
      </c>
      <c r="G17" s="122">
        <v>1412</v>
      </c>
      <c r="H17" s="120">
        <v>2422</v>
      </c>
      <c r="I17" s="155">
        <f t="shared" si="1"/>
        <v>1</v>
      </c>
      <c r="J17" s="155"/>
      <c r="K17" s="155">
        <f t="shared" si="2"/>
        <v>-7</v>
      </c>
      <c r="L17" s="155"/>
    </row>
    <row r="18" spans="2:12" s="44" customFormat="1" ht="22.5" customHeight="1">
      <c r="B18" s="54" t="s">
        <v>16</v>
      </c>
      <c r="C18" s="124">
        <v>621</v>
      </c>
      <c r="D18" s="123">
        <f t="shared" si="3"/>
        <v>954</v>
      </c>
      <c r="E18" s="143">
        <v>539</v>
      </c>
      <c r="F18" s="143">
        <v>415</v>
      </c>
      <c r="G18" s="124">
        <v>621</v>
      </c>
      <c r="H18" s="120">
        <v>957</v>
      </c>
      <c r="I18" s="155">
        <f t="shared" si="1"/>
        <v>0</v>
      </c>
      <c r="J18" s="155"/>
      <c r="K18" s="155">
        <f t="shared" si="2"/>
        <v>-3</v>
      </c>
      <c r="L18" s="155"/>
    </row>
    <row r="19" spans="2:12" s="44" customFormat="1" ht="22.5" customHeight="1">
      <c r="B19" s="54" t="s">
        <v>17</v>
      </c>
      <c r="C19" s="122">
        <v>4226</v>
      </c>
      <c r="D19" s="123">
        <f t="shared" si="3"/>
        <v>8963</v>
      </c>
      <c r="E19" s="142">
        <v>4331</v>
      </c>
      <c r="F19" s="142">
        <v>4632</v>
      </c>
      <c r="G19" s="122">
        <v>4213</v>
      </c>
      <c r="H19" s="120">
        <v>8968</v>
      </c>
      <c r="I19" s="155">
        <f t="shared" si="1"/>
        <v>13</v>
      </c>
      <c r="J19" s="155"/>
      <c r="K19" s="155">
        <f t="shared" si="2"/>
        <v>-5</v>
      </c>
      <c r="L19" s="155"/>
    </row>
    <row r="20" spans="2:12" s="44" customFormat="1" ht="22.5" customHeight="1">
      <c r="B20" s="54" t="s">
        <v>35</v>
      </c>
      <c r="C20" s="122">
        <v>2689</v>
      </c>
      <c r="D20" s="123">
        <f t="shared" si="3"/>
        <v>3849</v>
      </c>
      <c r="E20" s="142">
        <v>2008</v>
      </c>
      <c r="F20" s="142">
        <v>1841</v>
      </c>
      <c r="G20" s="122">
        <v>2684</v>
      </c>
      <c r="H20" s="120">
        <v>3849</v>
      </c>
      <c r="I20" s="155">
        <f t="shared" si="1"/>
        <v>5</v>
      </c>
      <c r="J20" s="155"/>
      <c r="K20" s="155">
        <f t="shared" si="2"/>
        <v>0</v>
      </c>
      <c r="L20" s="155"/>
    </row>
    <row r="21" spans="2:12" s="44" customFormat="1" ht="22.5" customHeight="1">
      <c r="B21" s="54" t="s">
        <v>18</v>
      </c>
      <c r="C21" s="122">
        <v>1595</v>
      </c>
      <c r="D21" s="123">
        <f t="shared" si="3"/>
        <v>2560</v>
      </c>
      <c r="E21" s="142">
        <v>1274</v>
      </c>
      <c r="F21" s="142">
        <v>1286</v>
      </c>
      <c r="G21" s="122">
        <v>1591</v>
      </c>
      <c r="H21" s="120">
        <v>2567</v>
      </c>
      <c r="I21" s="155">
        <f t="shared" si="1"/>
        <v>4</v>
      </c>
      <c r="J21" s="155"/>
      <c r="K21" s="155">
        <f t="shared" si="2"/>
        <v>-7</v>
      </c>
      <c r="L21" s="155"/>
    </row>
    <row r="22" spans="2:12" s="44" customFormat="1" ht="22.5" customHeight="1">
      <c r="B22" s="54" t="s">
        <v>19</v>
      </c>
      <c r="C22" s="122">
        <v>2446</v>
      </c>
      <c r="D22" s="123">
        <f t="shared" si="3"/>
        <v>5444</v>
      </c>
      <c r="E22" s="142">
        <v>2658</v>
      </c>
      <c r="F22" s="142">
        <v>2786</v>
      </c>
      <c r="G22" s="122">
        <v>2446</v>
      </c>
      <c r="H22" s="120">
        <v>5435</v>
      </c>
      <c r="I22" s="155">
        <f t="shared" si="1"/>
        <v>0</v>
      </c>
      <c r="J22" s="155"/>
      <c r="K22" s="155">
        <f t="shared" si="2"/>
        <v>9</v>
      </c>
      <c r="L22" s="155"/>
    </row>
    <row r="23" spans="2:12" s="44" customFormat="1" ht="22.5" customHeight="1">
      <c r="B23" s="54" t="s">
        <v>20</v>
      </c>
      <c r="C23" s="122">
        <v>4574</v>
      </c>
      <c r="D23" s="123">
        <f t="shared" si="3"/>
        <v>9061</v>
      </c>
      <c r="E23" s="142">
        <v>4566</v>
      </c>
      <c r="F23" s="142">
        <v>4495</v>
      </c>
      <c r="G23" s="122">
        <v>4538</v>
      </c>
      <c r="H23" s="120">
        <v>8977</v>
      </c>
      <c r="I23" s="155">
        <f t="shared" si="1"/>
        <v>36</v>
      </c>
      <c r="J23" s="155"/>
      <c r="K23" s="155">
        <f t="shared" si="2"/>
        <v>84</v>
      </c>
      <c r="L23" s="155"/>
    </row>
    <row r="24" spans="2:12" s="44" customFormat="1" ht="22.5" customHeight="1">
      <c r="B24" s="54" t="s">
        <v>21</v>
      </c>
      <c r="C24" s="122">
        <v>6407</v>
      </c>
      <c r="D24" s="123">
        <f t="shared" si="3"/>
        <v>11294</v>
      </c>
      <c r="E24" s="142">
        <v>5627</v>
      </c>
      <c r="F24" s="142">
        <v>5667</v>
      </c>
      <c r="G24" s="122">
        <v>6410</v>
      </c>
      <c r="H24" s="120">
        <v>11316</v>
      </c>
      <c r="I24" s="155">
        <f t="shared" si="1"/>
        <v>-3</v>
      </c>
      <c r="J24" s="155"/>
      <c r="K24" s="155">
        <f t="shared" si="2"/>
        <v>-22</v>
      </c>
      <c r="L24" s="155"/>
    </row>
    <row r="25" spans="2:12" s="44" customFormat="1" ht="22.5" customHeight="1">
      <c r="B25" s="54" t="s">
        <v>22</v>
      </c>
      <c r="C25" s="122">
        <v>6376</v>
      </c>
      <c r="D25" s="123">
        <f t="shared" si="3"/>
        <v>14063</v>
      </c>
      <c r="E25" s="142">
        <v>6677</v>
      </c>
      <c r="F25" s="142">
        <v>7386</v>
      </c>
      <c r="G25" s="122">
        <v>6383</v>
      </c>
      <c r="H25" s="120">
        <v>14095</v>
      </c>
      <c r="I25" s="155">
        <f t="shared" si="1"/>
        <v>-7</v>
      </c>
      <c r="J25" s="155"/>
      <c r="K25" s="155">
        <f t="shared" si="2"/>
        <v>-32</v>
      </c>
      <c r="L25" s="155"/>
    </row>
    <row r="26" spans="2:12" s="44" customFormat="1" ht="22.5" customHeight="1">
      <c r="B26" s="54" t="s">
        <v>23</v>
      </c>
      <c r="C26" s="122">
        <v>9002</v>
      </c>
      <c r="D26" s="123">
        <f t="shared" si="3"/>
        <v>19726</v>
      </c>
      <c r="E26" s="142">
        <v>9338</v>
      </c>
      <c r="F26" s="142">
        <v>10388</v>
      </c>
      <c r="G26" s="122">
        <v>8988</v>
      </c>
      <c r="H26" s="120">
        <v>19698</v>
      </c>
      <c r="I26" s="155">
        <f t="shared" si="1"/>
        <v>14</v>
      </c>
      <c r="J26" s="155"/>
      <c r="K26" s="155">
        <f t="shared" si="2"/>
        <v>28</v>
      </c>
      <c r="L26" s="155"/>
    </row>
    <row r="27" spans="2:12" s="44" customFormat="1" ht="22.5" customHeight="1">
      <c r="B27" s="54" t="s">
        <v>24</v>
      </c>
      <c r="C27" s="122">
        <v>1940</v>
      </c>
      <c r="D27" s="123">
        <f t="shared" si="3"/>
        <v>4125</v>
      </c>
      <c r="E27" s="142">
        <v>2066</v>
      </c>
      <c r="F27" s="142">
        <v>2059</v>
      </c>
      <c r="G27" s="122">
        <v>1937</v>
      </c>
      <c r="H27" s="120">
        <v>4141</v>
      </c>
      <c r="I27" s="155">
        <f t="shared" si="1"/>
        <v>3</v>
      </c>
      <c r="J27" s="155"/>
      <c r="K27" s="155">
        <f t="shared" si="2"/>
        <v>-16</v>
      </c>
      <c r="L27" s="155"/>
    </row>
    <row r="28" spans="2:12" s="44" customFormat="1" ht="22.5" customHeight="1">
      <c r="B28" s="54" t="s">
        <v>25</v>
      </c>
      <c r="C28" s="122">
        <v>8699</v>
      </c>
      <c r="D28" s="123">
        <f t="shared" si="3"/>
        <v>12567</v>
      </c>
      <c r="E28" s="142">
        <v>6812</v>
      </c>
      <c r="F28" s="142">
        <v>5755</v>
      </c>
      <c r="G28" s="122">
        <v>8670</v>
      </c>
      <c r="H28" s="120">
        <v>12551</v>
      </c>
      <c r="I28" s="155">
        <f t="shared" si="1"/>
        <v>29</v>
      </c>
      <c r="J28" s="155"/>
      <c r="K28" s="155">
        <f t="shared" si="2"/>
        <v>16</v>
      </c>
      <c r="L28" s="155"/>
    </row>
    <row r="29" spans="2:12" s="44" customFormat="1" ht="22.5" customHeight="1">
      <c r="B29" s="54" t="s">
        <v>26</v>
      </c>
      <c r="C29" s="122">
        <v>2901</v>
      </c>
      <c r="D29" s="123">
        <f t="shared" si="3"/>
        <v>4446</v>
      </c>
      <c r="E29" s="142">
        <v>2250</v>
      </c>
      <c r="F29" s="142">
        <v>2196</v>
      </c>
      <c r="G29" s="122">
        <v>2895</v>
      </c>
      <c r="H29" s="120">
        <v>4427</v>
      </c>
      <c r="I29" s="155">
        <f t="shared" si="1"/>
        <v>6</v>
      </c>
      <c r="J29" s="155"/>
      <c r="K29" s="155">
        <f t="shared" si="2"/>
        <v>19</v>
      </c>
      <c r="L29" s="155"/>
    </row>
    <row r="30" spans="2:12" s="44" customFormat="1" ht="22.5" customHeight="1">
      <c r="B30" s="54" t="s">
        <v>27</v>
      </c>
      <c r="C30" s="122">
        <v>15419</v>
      </c>
      <c r="D30" s="123">
        <f t="shared" si="3"/>
        <v>33634</v>
      </c>
      <c r="E30" s="142">
        <v>16638</v>
      </c>
      <c r="F30" s="142">
        <v>16996</v>
      </c>
      <c r="G30" s="122">
        <v>15390</v>
      </c>
      <c r="H30" s="120">
        <v>33627</v>
      </c>
      <c r="I30" s="155">
        <f t="shared" si="1"/>
        <v>29</v>
      </c>
      <c r="J30" s="155"/>
      <c r="K30" s="155">
        <f t="shared" si="2"/>
        <v>7</v>
      </c>
      <c r="L30" s="155"/>
    </row>
    <row r="31" spans="2:12" s="44" customFormat="1" ht="22.5" customHeight="1">
      <c r="B31" s="54" t="s">
        <v>28</v>
      </c>
      <c r="C31" s="122">
        <v>20175</v>
      </c>
      <c r="D31" s="123">
        <f t="shared" si="3"/>
        <v>47321</v>
      </c>
      <c r="E31" s="142">
        <v>22676</v>
      </c>
      <c r="F31" s="142">
        <v>24645</v>
      </c>
      <c r="G31" s="122">
        <v>20162</v>
      </c>
      <c r="H31" s="120">
        <v>47347</v>
      </c>
      <c r="I31" s="162">
        <f t="shared" si="1"/>
        <v>13</v>
      </c>
      <c r="J31" s="162"/>
      <c r="K31" s="155">
        <f t="shared" si="2"/>
        <v>-26</v>
      </c>
      <c r="L31" s="155"/>
    </row>
    <row r="32" spans="2:12" s="44" customFormat="1" ht="22.5" customHeight="1">
      <c r="B32" s="54" t="s">
        <v>29</v>
      </c>
      <c r="C32" s="122">
        <v>11046</v>
      </c>
      <c r="D32" s="123">
        <f t="shared" si="3"/>
        <v>25679</v>
      </c>
      <c r="E32" s="142">
        <v>12442</v>
      </c>
      <c r="F32" s="142">
        <v>13237</v>
      </c>
      <c r="G32" s="122">
        <v>11046</v>
      </c>
      <c r="H32" s="120">
        <v>25667</v>
      </c>
      <c r="I32" s="155">
        <f t="shared" si="1"/>
        <v>0</v>
      </c>
      <c r="J32" s="155"/>
      <c r="K32" s="155">
        <f t="shared" si="2"/>
        <v>12</v>
      </c>
      <c r="L32" s="155"/>
    </row>
    <row r="33" spans="2:14" s="44" customFormat="1" ht="22.5" customHeight="1">
      <c r="B33" s="54" t="s">
        <v>30</v>
      </c>
      <c r="C33" s="122">
        <v>11073</v>
      </c>
      <c r="D33" s="123">
        <f t="shared" si="3"/>
        <v>25635</v>
      </c>
      <c r="E33" s="142">
        <v>12794</v>
      </c>
      <c r="F33" s="142">
        <v>12841</v>
      </c>
      <c r="G33" s="122">
        <v>11075</v>
      </c>
      <c r="H33" s="120">
        <v>25650</v>
      </c>
      <c r="I33" s="155">
        <f t="shared" si="1"/>
        <v>-2</v>
      </c>
      <c r="J33" s="155"/>
      <c r="K33" s="155">
        <f t="shared" si="2"/>
        <v>-15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1143</v>
      </c>
      <c r="C38" s="114"/>
      <c r="D38" s="17" t="s">
        <v>36</v>
      </c>
      <c r="E38" s="17">
        <v>314</v>
      </c>
      <c r="F38" s="18" t="s">
        <v>37</v>
      </c>
      <c r="G38" s="140">
        <v>829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85</v>
      </c>
    </row>
    <row r="39" spans="2:14" s="3" customFormat="1" ht="30" customHeight="1">
      <c r="B39" s="23" t="str">
        <f>"◎ 관외전출 : "&amp;E39+G39</f>
        <v>◎ 관외전출 : 1058</v>
      </c>
      <c r="C39" s="26"/>
      <c r="D39" s="25" t="s">
        <v>36</v>
      </c>
      <c r="E39" s="25">
        <v>256</v>
      </c>
      <c r="F39" s="26" t="s">
        <v>37</v>
      </c>
      <c r="G39" s="141">
        <v>802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105</v>
      </c>
      <c r="C40" s="157"/>
      <c r="D40" s="32" t="s">
        <v>41</v>
      </c>
      <c r="E40" s="32">
        <v>94</v>
      </c>
      <c r="F40" s="33" t="s">
        <v>45</v>
      </c>
      <c r="G40" s="32">
        <v>9</v>
      </c>
      <c r="H40" s="34" t="s">
        <v>38</v>
      </c>
      <c r="I40" s="34">
        <v>2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94</v>
      </c>
    </row>
    <row r="41" spans="2:14" s="3" customFormat="1" ht="30" customHeight="1" thickBot="1">
      <c r="B41" s="160" t="str">
        <f>"◎ 사망,말소,국외,기타 : "&amp;E41+G41+I41+K41</f>
        <v>◎ 사망,말소,국외,기타 : 199</v>
      </c>
      <c r="C41" s="161"/>
      <c r="D41" s="39" t="s">
        <v>42</v>
      </c>
      <c r="E41" s="39">
        <v>196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59847</v>
      </c>
      <c r="C42" s="168"/>
      <c r="D42" s="57" t="s">
        <v>52</v>
      </c>
      <c r="E42" s="58">
        <v>25985</v>
      </c>
      <c r="F42" s="57" t="s">
        <v>44</v>
      </c>
      <c r="G42" s="58">
        <v>33862</v>
      </c>
      <c r="H42" s="59"/>
      <c r="I42" s="10"/>
      <c r="J42" s="169" t="s">
        <v>615</v>
      </c>
      <c r="K42" s="169"/>
      <c r="L42" s="170"/>
      <c r="N42" s="104"/>
    </row>
    <row r="43" spans="2:14" s="3" customFormat="1" ht="21" customHeight="1">
      <c r="B43" s="55" t="s">
        <v>613</v>
      </c>
      <c r="C43" s="91"/>
      <c r="D43" s="127"/>
      <c r="G43" s="8"/>
      <c r="J43" s="173" t="s">
        <v>617</v>
      </c>
      <c r="K43" s="173"/>
      <c r="L43" s="174"/>
      <c r="N43" s="104"/>
    </row>
    <row r="44" spans="2:14" s="3" customFormat="1" ht="27" customHeight="1">
      <c r="B44" s="55" t="s">
        <v>608</v>
      </c>
      <c r="C44" s="91"/>
      <c r="D44" s="127"/>
      <c r="E44" s="129"/>
      <c r="F44" s="130"/>
      <c r="G44" s="129"/>
      <c r="H44" s="131"/>
      <c r="J44" s="173" t="s">
        <v>616</v>
      </c>
      <c r="K44" s="173"/>
      <c r="L44" s="174"/>
      <c r="N44" s="104"/>
    </row>
    <row r="45" spans="2:14" s="3" customFormat="1" ht="21" customHeight="1" thickBot="1">
      <c r="B45" s="60" t="s">
        <v>614</v>
      </c>
      <c r="C45" s="92"/>
      <c r="D45" s="128"/>
      <c r="E45" s="126"/>
      <c r="F45" s="126"/>
      <c r="G45" s="62"/>
      <c r="H45" s="69"/>
      <c r="I45" s="61"/>
      <c r="J45" s="175" t="s">
        <v>618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57" priority="1" operator="lessThan">
      <formula>0</formula>
    </cfRule>
    <cfRule type="cellIs" dxfId="256" priority="4" operator="greaterThan">
      <formula>0</formula>
    </cfRule>
  </conditionalFormatting>
  <conditionalFormatting sqref="K6:L33">
    <cfRule type="cellIs" dxfId="255" priority="2" operator="lessThan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N45"/>
  <sheetViews>
    <sheetView view="pageBreakPreview" zoomScale="70" zoomScaleNormal="70" zoomScaleSheetLayoutView="70" workbookViewId="0">
      <selection activeCell="X54" sqref="X54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180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122630</v>
      </c>
      <c r="D6" s="45">
        <f t="shared" ref="D6:F6" si="0">SUM(D7:D8)</f>
        <v>285370</v>
      </c>
      <c r="E6" s="45">
        <f t="shared" si="0"/>
        <v>140793</v>
      </c>
      <c r="F6" s="45">
        <f t="shared" si="0"/>
        <v>144577</v>
      </c>
      <c r="G6" s="72">
        <f>G8</f>
        <v>122237</v>
      </c>
      <c r="H6" s="72">
        <f>H7+H8</f>
        <v>285095</v>
      </c>
      <c r="I6" s="152">
        <f>C6-G6</f>
        <v>393</v>
      </c>
      <c r="J6" s="152"/>
      <c r="K6" s="152">
        <f t="shared" ref="K6:K33" si="1">D6-H6</f>
        <v>275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4418</v>
      </c>
      <c r="E7" s="79">
        <v>2316</v>
      </c>
      <c r="F7" s="79">
        <v>2102</v>
      </c>
      <c r="G7" s="73" t="s">
        <v>55</v>
      </c>
      <c r="H7" s="74">
        <v>4449</v>
      </c>
      <c r="I7" s="153" t="s">
        <v>54</v>
      </c>
      <c r="J7" s="154"/>
      <c r="K7" s="154">
        <f t="shared" si="1"/>
        <v>-31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122630</v>
      </c>
      <c r="D8" s="49">
        <f t="shared" ref="D8:F8" si="2">SUM(D9:D33)</f>
        <v>280952</v>
      </c>
      <c r="E8" s="49">
        <f>SUM(E9:E33)</f>
        <v>138477</v>
      </c>
      <c r="F8" s="49">
        <f t="shared" si="2"/>
        <v>142475</v>
      </c>
      <c r="G8" s="75">
        <f>SUM(G9:G33)</f>
        <v>122237</v>
      </c>
      <c r="H8" s="75">
        <f>SUM(H9:H33)</f>
        <v>280646</v>
      </c>
      <c r="I8" s="179">
        <f t="shared" ref="I8:I33" si="3">C8-G8</f>
        <v>393</v>
      </c>
      <c r="J8" s="179"/>
      <c r="K8" s="180">
        <f t="shared" si="1"/>
        <v>306</v>
      </c>
      <c r="L8" s="180"/>
    </row>
    <row r="9" spans="2:14" s="44" customFormat="1" ht="22.5" customHeight="1">
      <c r="B9" s="54" t="s">
        <v>10</v>
      </c>
      <c r="C9" s="50">
        <v>3618</v>
      </c>
      <c r="D9" s="50">
        <f>E9+F9</f>
        <v>7907</v>
      </c>
      <c r="E9" s="50">
        <v>3960</v>
      </c>
      <c r="F9" s="50">
        <v>3947</v>
      </c>
      <c r="G9" s="76">
        <v>3624</v>
      </c>
      <c r="H9" s="76">
        <v>7914</v>
      </c>
      <c r="I9" s="155">
        <f t="shared" si="3"/>
        <v>-6</v>
      </c>
      <c r="J9" s="155"/>
      <c r="K9" s="155">
        <f t="shared" si="1"/>
        <v>-7</v>
      </c>
      <c r="L9" s="155"/>
    </row>
    <row r="10" spans="2:14" s="44" customFormat="1" ht="22.5" customHeight="1">
      <c r="B10" s="54" t="s">
        <v>33</v>
      </c>
      <c r="C10" s="50">
        <v>7688</v>
      </c>
      <c r="D10" s="50">
        <f t="shared" ref="D10:D33" si="4">E10+F10</f>
        <v>19829</v>
      </c>
      <c r="E10" s="50">
        <v>9834</v>
      </c>
      <c r="F10" s="50">
        <v>9995</v>
      </c>
      <c r="G10" s="76">
        <v>7681</v>
      </c>
      <c r="H10" s="76">
        <v>19869</v>
      </c>
      <c r="I10" s="155">
        <f t="shared" si="3"/>
        <v>7</v>
      </c>
      <c r="J10" s="155"/>
      <c r="K10" s="155">
        <f t="shared" si="1"/>
        <v>-40</v>
      </c>
      <c r="L10" s="155"/>
    </row>
    <row r="11" spans="2:14" s="44" customFormat="1" ht="22.5" customHeight="1">
      <c r="B11" s="54" t="s">
        <v>11</v>
      </c>
      <c r="C11" s="50">
        <v>786</v>
      </c>
      <c r="D11" s="50">
        <f t="shared" si="4"/>
        <v>1511</v>
      </c>
      <c r="E11" s="50">
        <v>819</v>
      </c>
      <c r="F11" s="50">
        <v>692</v>
      </c>
      <c r="G11" s="76">
        <v>780</v>
      </c>
      <c r="H11" s="76">
        <v>1511</v>
      </c>
      <c r="I11" s="155">
        <f t="shared" si="3"/>
        <v>6</v>
      </c>
      <c r="J11" s="155"/>
      <c r="K11" s="155">
        <f t="shared" si="1"/>
        <v>0</v>
      </c>
      <c r="L11" s="155"/>
    </row>
    <row r="12" spans="2:14" s="44" customFormat="1" ht="22.5" customHeight="1">
      <c r="B12" s="54" t="s">
        <v>12</v>
      </c>
      <c r="C12" s="50">
        <v>1128</v>
      </c>
      <c r="D12" s="50">
        <f t="shared" si="4"/>
        <v>2592</v>
      </c>
      <c r="E12" s="50">
        <v>1316</v>
      </c>
      <c r="F12" s="50">
        <v>1276</v>
      </c>
      <c r="G12" s="76">
        <v>1129</v>
      </c>
      <c r="H12" s="76">
        <v>2590</v>
      </c>
      <c r="I12" s="155">
        <f t="shared" si="3"/>
        <v>-1</v>
      </c>
      <c r="J12" s="155"/>
      <c r="K12" s="155">
        <f t="shared" si="1"/>
        <v>2</v>
      </c>
      <c r="L12" s="155"/>
    </row>
    <row r="13" spans="2:14" s="44" customFormat="1" ht="22.5" customHeight="1">
      <c r="B13" s="54" t="s">
        <v>13</v>
      </c>
      <c r="C13" s="50">
        <v>7574</v>
      </c>
      <c r="D13" s="50">
        <f t="shared" si="4"/>
        <v>17740</v>
      </c>
      <c r="E13" s="50">
        <v>8862</v>
      </c>
      <c r="F13" s="50">
        <v>8878</v>
      </c>
      <c r="G13" s="76">
        <v>7604</v>
      </c>
      <c r="H13" s="76">
        <v>17902</v>
      </c>
      <c r="I13" s="155">
        <f t="shared" si="3"/>
        <v>-30</v>
      </c>
      <c r="J13" s="155"/>
      <c r="K13" s="155">
        <f t="shared" si="1"/>
        <v>-162</v>
      </c>
      <c r="L13" s="155"/>
    </row>
    <row r="14" spans="2:14" s="44" customFormat="1" ht="22.5" customHeight="1">
      <c r="B14" s="54" t="s">
        <v>32</v>
      </c>
      <c r="C14" s="50">
        <v>656</v>
      </c>
      <c r="D14" s="50">
        <f t="shared" si="4"/>
        <v>1111</v>
      </c>
      <c r="E14" s="50">
        <v>595</v>
      </c>
      <c r="F14" s="50">
        <v>516</v>
      </c>
      <c r="G14" s="76">
        <v>648</v>
      </c>
      <c r="H14" s="76">
        <v>1103</v>
      </c>
      <c r="I14" s="155">
        <f t="shared" si="3"/>
        <v>8</v>
      </c>
      <c r="J14" s="155"/>
      <c r="K14" s="155">
        <f t="shared" si="1"/>
        <v>8</v>
      </c>
      <c r="L14" s="155"/>
    </row>
    <row r="15" spans="2:14" s="44" customFormat="1" ht="22.5" customHeight="1">
      <c r="B15" s="54" t="s">
        <v>14</v>
      </c>
      <c r="C15" s="50">
        <v>1963</v>
      </c>
      <c r="D15" s="50">
        <f t="shared" si="4"/>
        <v>3585</v>
      </c>
      <c r="E15" s="50">
        <v>1899</v>
      </c>
      <c r="F15" s="50">
        <v>1686</v>
      </c>
      <c r="G15" s="76">
        <v>1962</v>
      </c>
      <c r="H15" s="76">
        <v>3584</v>
      </c>
      <c r="I15" s="155">
        <f t="shared" si="3"/>
        <v>1</v>
      </c>
      <c r="J15" s="155"/>
      <c r="K15" s="155">
        <f t="shared" si="1"/>
        <v>1</v>
      </c>
      <c r="L15" s="155"/>
    </row>
    <row r="16" spans="2:14" s="44" customFormat="1" ht="22.5" customHeight="1">
      <c r="B16" s="54" t="s">
        <v>34</v>
      </c>
      <c r="C16" s="50">
        <v>2003</v>
      </c>
      <c r="D16" s="50">
        <f t="shared" si="4"/>
        <v>3940</v>
      </c>
      <c r="E16" s="50">
        <v>2011</v>
      </c>
      <c r="F16" s="50">
        <v>1929</v>
      </c>
      <c r="G16" s="76">
        <v>1997</v>
      </c>
      <c r="H16" s="76">
        <v>3937</v>
      </c>
      <c r="I16" s="155">
        <f t="shared" si="3"/>
        <v>6</v>
      </c>
      <c r="J16" s="155"/>
      <c r="K16" s="155">
        <f t="shared" si="1"/>
        <v>3</v>
      </c>
      <c r="L16" s="155"/>
    </row>
    <row r="17" spans="2:12" s="44" customFormat="1" ht="22.5" customHeight="1">
      <c r="B17" s="54" t="s">
        <v>15</v>
      </c>
      <c r="C17" s="50">
        <v>1425</v>
      </c>
      <c r="D17" s="50">
        <f t="shared" si="4"/>
        <v>2597</v>
      </c>
      <c r="E17" s="50">
        <v>1268</v>
      </c>
      <c r="F17" s="50">
        <v>1329</v>
      </c>
      <c r="G17" s="76">
        <v>1427</v>
      </c>
      <c r="H17" s="76">
        <v>2599</v>
      </c>
      <c r="I17" s="155">
        <f t="shared" si="3"/>
        <v>-2</v>
      </c>
      <c r="J17" s="155"/>
      <c r="K17" s="155">
        <f t="shared" si="1"/>
        <v>-2</v>
      </c>
      <c r="L17" s="155"/>
    </row>
    <row r="18" spans="2:12" s="44" customFormat="1" ht="22.5" customHeight="1">
      <c r="B18" s="54" t="s">
        <v>16</v>
      </c>
      <c r="C18" s="50">
        <v>599</v>
      </c>
      <c r="D18" s="50">
        <f t="shared" si="4"/>
        <v>974</v>
      </c>
      <c r="E18" s="50">
        <v>541</v>
      </c>
      <c r="F18" s="50">
        <v>433</v>
      </c>
      <c r="G18" s="76">
        <v>596</v>
      </c>
      <c r="H18" s="76">
        <v>970</v>
      </c>
      <c r="I18" s="155">
        <f t="shared" si="3"/>
        <v>3</v>
      </c>
      <c r="J18" s="155"/>
      <c r="K18" s="155">
        <f t="shared" si="1"/>
        <v>4</v>
      </c>
      <c r="L18" s="155"/>
    </row>
    <row r="19" spans="2:12" s="44" customFormat="1" ht="22.5" customHeight="1">
      <c r="B19" s="54" t="s">
        <v>17</v>
      </c>
      <c r="C19" s="50">
        <v>4551</v>
      </c>
      <c r="D19" s="50">
        <f t="shared" si="4"/>
        <v>10244</v>
      </c>
      <c r="E19" s="50">
        <v>4956</v>
      </c>
      <c r="F19" s="50">
        <v>5288</v>
      </c>
      <c r="G19" s="76">
        <v>4604</v>
      </c>
      <c r="H19" s="76">
        <v>10375</v>
      </c>
      <c r="I19" s="155">
        <f t="shared" si="3"/>
        <v>-53</v>
      </c>
      <c r="J19" s="155"/>
      <c r="K19" s="155">
        <f t="shared" si="1"/>
        <v>-131</v>
      </c>
      <c r="L19" s="155"/>
    </row>
    <row r="20" spans="2:12" s="44" customFormat="1" ht="22.5" customHeight="1">
      <c r="B20" s="54" t="s">
        <v>35</v>
      </c>
      <c r="C20" s="50">
        <v>2251</v>
      </c>
      <c r="D20" s="50">
        <f t="shared" si="4"/>
        <v>3703</v>
      </c>
      <c r="E20" s="50">
        <v>1899</v>
      </c>
      <c r="F20" s="50">
        <v>1804</v>
      </c>
      <c r="G20" s="76">
        <v>2259</v>
      </c>
      <c r="H20" s="76">
        <v>3716</v>
      </c>
      <c r="I20" s="155">
        <f t="shared" si="3"/>
        <v>-8</v>
      </c>
      <c r="J20" s="155"/>
      <c r="K20" s="155">
        <f t="shared" si="1"/>
        <v>-13</v>
      </c>
      <c r="L20" s="155"/>
    </row>
    <row r="21" spans="2:12" s="44" customFormat="1" ht="22.5" customHeight="1">
      <c r="B21" s="54" t="s">
        <v>18</v>
      </c>
      <c r="C21" s="50">
        <v>1706</v>
      </c>
      <c r="D21" s="50">
        <f t="shared" si="4"/>
        <v>3066</v>
      </c>
      <c r="E21" s="50">
        <v>1485</v>
      </c>
      <c r="F21" s="50">
        <v>1581</v>
      </c>
      <c r="G21" s="76">
        <v>1716</v>
      </c>
      <c r="H21" s="76">
        <v>3098</v>
      </c>
      <c r="I21" s="155">
        <f t="shared" si="3"/>
        <v>-10</v>
      </c>
      <c r="J21" s="155"/>
      <c r="K21" s="155">
        <f t="shared" si="1"/>
        <v>-32</v>
      </c>
      <c r="L21" s="155"/>
    </row>
    <row r="22" spans="2:12" s="44" customFormat="1" ht="22.5" customHeight="1">
      <c r="B22" s="54" t="s">
        <v>19</v>
      </c>
      <c r="C22" s="50">
        <v>1210</v>
      </c>
      <c r="D22" s="50">
        <f t="shared" si="4"/>
        <v>2418</v>
      </c>
      <c r="E22" s="50">
        <v>1166</v>
      </c>
      <c r="F22" s="50">
        <v>1252</v>
      </c>
      <c r="G22" s="76">
        <v>1221</v>
      </c>
      <c r="H22" s="76">
        <v>2444</v>
      </c>
      <c r="I22" s="155">
        <f t="shared" si="3"/>
        <v>-11</v>
      </c>
      <c r="J22" s="155"/>
      <c r="K22" s="155">
        <f t="shared" si="1"/>
        <v>-26</v>
      </c>
      <c r="L22" s="155"/>
    </row>
    <row r="23" spans="2:12" s="44" customFormat="1" ht="22.5" customHeight="1">
      <c r="B23" s="54" t="s">
        <v>20</v>
      </c>
      <c r="C23" s="50">
        <v>4191</v>
      </c>
      <c r="D23" s="50">
        <f t="shared" si="4"/>
        <v>9147</v>
      </c>
      <c r="E23" s="50">
        <v>4616</v>
      </c>
      <c r="F23" s="50">
        <v>4531</v>
      </c>
      <c r="G23" s="76">
        <v>4220</v>
      </c>
      <c r="H23" s="76">
        <v>9259</v>
      </c>
      <c r="I23" s="155">
        <f t="shared" si="3"/>
        <v>-29</v>
      </c>
      <c r="J23" s="155"/>
      <c r="K23" s="155">
        <f t="shared" si="1"/>
        <v>-112</v>
      </c>
      <c r="L23" s="155"/>
    </row>
    <row r="24" spans="2:12" s="44" customFormat="1" ht="22.5" customHeight="1">
      <c r="B24" s="54" t="s">
        <v>21</v>
      </c>
      <c r="C24" s="50">
        <v>6032</v>
      </c>
      <c r="D24" s="50">
        <f t="shared" si="4"/>
        <v>12138</v>
      </c>
      <c r="E24" s="50">
        <v>5964</v>
      </c>
      <c r="F24" s="50">
        <v>6174</v>
      </c>
      <c r="G24" s="76">
        <v>6050</v>
      </c>
      <c r="H24" s="76">
        <v>12241</v>
      </c>
      <c r="I24" s="155">
        <f t="shared" si="3"/>
        <v>-18</v>
      </c>
      <c r="J24" s="155"/>
      <c r="K24" s="155">
        <f t="shared" si="1"/>
        <v>-103</v>
      </c>
      <c r="L24" s="155"/>
    </row>
    <row r="25" spans="2:12" s="44" customFormat="1" ht="22.5" customHeight="1">
      <c r="B25" s="54" t="s">
        <v>22</v>
      </c>
      <c r="C25" s="50">
        <v>6304</v>
      </c>
      <c r="D25" s="50">
        <f t="shared" si="4"/>
        <v>15459</v>
      </c>
      <c r="E25" s="50">
        <v>7406</v>
      </c>
      <c r="F25" s="50">
        <v>8053</v>
      </c>
      <c r="G25" s="76">
        <v>6301</v>
      </c>
      <c r="H25" s="76">
        <v>15501</v>
      </c>
      <c r="I25" s="155">
        <f t="shared" si="3"/>
        <v>3</v>
      </c>
      <c r="J25" s="155"/>
      <c r="K25" s="155">
        <f t="shared" si="1"/>
        <v>-42</v>
      </c>
      <c r="L25" s="155"/>
    </row>
    <row r="26" spans="2:12" s="44" customFormat="1" ht="22.5" customHeight="1">
      <c r="B26" s="54" t="s">
        <v>23</v>
      </c>
      <c r="C26" s="50">
        <v>8926</v>
      </c>
      <c r="D26" s="50">
        <f t="shared" si="4"/>
        <v>21409</v>
      </c>
      <c r="E26" s="50">
        <v>10158</v>
      </c>
      <c r="F26" s="50">
        <v>11251</v>
      </c>
      <c r="G26" s="76">
        <v>8867</v>
      </c>
      <c r="H26" s="76">
        <v>21297</v>
      </c>
      <c r="I26" s="155">
        <f t="shared" si="3"/>
        <v>59</v>
      </c>
      <c r="J26" s="155"/>
      <c r="K26" s="155">
        <f t="shared" si="1"/>
        <v>112</v>
      </c>
      <c r="L26" s="155"/>
    </row>
    <row r="27" spans="2:12" s="44" customFormat="1" ht="22.5" customHeight="1">
      <c r="B27" s="54" t="s">
        <v>24</v>
      </c>
      <c r="C27" s="50">
        <v>2021</v>
      </c>
      <c r="D27" s="50">
        <f t="shared" si="4"/>
        <v>4758</v>
      </c>
      <c r="E27" s="50">
        <v>2397</v>
      </c>
      <c r="F27" s="50">
        <v>2361</v>
      </c>
      <c r="G27" s="76">
        <v>2026</v>
      </c>
      <c r="H27" s="76">
        <v>4781</v>
      </c>
      <c r="I27" s="155">
        <f t="shared" si="3"/>
        <v>-5</v>
      </c>
      <c r="J27" s="155"/>
      <c r="K27" s="155">
        <f t="shared" si="1"/>
        <v>-23</v>
      </c>
      <c r="L27" s="155"/>
    </row>
    <row r="28" spans="2:12" s="44" customFormat="1" ht="22.5" customHeight="1">
      <c r="B28" s="54" t="s">
        <v>25</v>
      </c>
      <c r="C28" s="50">
        <v>7180</v>
      </c>
      <c r="D28" s="50">
        <f t="shared" si="4"/>
        <v>12055</v>
      </c>
      <c r="E28" s="50">
        <v>6334</v>
      </c>
      <c r="F28" s="50">
        <v>5721</v>
      </c>
      <c r="G28" s="76">
        <v>7174</v>
      </c>
      <c r="H28" s="76">
        <v>12113</v>
      </c>
      <c r="I28" s="155">
        <f t="shared" si="3"/>
        <v>6</v>
      </c>
      <c r="J28" s="155"/>
      <c r="K28" s="155">
        <f t="shared" si="1"/>
        <v>-58</v>
      </c>
      <c r="L28" s="155"/>
    </row>
    <row r="29" spans="2:12" s="44" customFormat="1" ht="22.5" customHeight="1">
      <c r="B29" s="54" t="s">
        <v>26</v>
      </c>
      <c r="C29" s="50">
        <v>2714</v>
      </c>
      <c r="D29" s="50">
        <f t="shared" si="4"/>
        <v>4746</v>
      </c>
      <c r="E29" s="50">
        <v>2374</v>
      </c>
      <c r="F29" s="50">
        <v>2372</v>
      </c>
      <c r="G29" s="76">
        <v>2721</v>
      </c>
      <c r="H29" s="76">
        <v>4787</v>
      </c>
      <c r="I29" s="155">
        <f t="shared" si="3"/>
        <v>-7</v>
      </c>
      <c r="J29" s="155"/>
      <c r="K29" s="155">
        <f t="shared" si="1"/>
        <v>-41</v>
      </c>
      <c r="L29" s="155"/>
    </row>
    <row r="30" spans="2:12" s="44" customFormat="1" ht="22.5" customHeight="1">
      <c r="B30" s="54" t="s">
        <v>27</v>
      </c>
      <c r="C30" s="50">
        <v>14913</v>
      </c>
      <c r="D30" s="50">
        <f t="shared" si="4"/>
        <v>36801</v>
      </c>
      <c r="E30" s="50">
        <v>18020</v>
      </c>
      <c r="F30" s="50">
        <v>18781</v>
      </c>
      <c r="G30" s="76">
        <v>14987</v>
      </c>
      <c r="H30" s="76">
        <v>37111</v>
      </c>
      <c r="I30" s="155">
        <f t="shared" si="3"/>
        <v>-74</v>
      </c>
      <c r="J30" s="155"/>
      <c r="K30" s="155">
        <f t="shared" si="1"/>
        <v>-310</v>
      </c>
      <c r="L30" s="155"/>
    </row>
    <row r="31" spans="2:12" s="44" customFormat="1" ht="22.5" customHeight="1">
      <c r="B31" s="54" t="s">
        <v>28</v>
      </c>
      <c r="C31" s="50">
        <v>17598</v>
      </c>
      <c r="D31" s="50">
        <f t="shared" si="4"/>
        <v>45129</v>
      </c>
      <c r="E31" s="50">
        <v>21714</v>
      </c>
      <c r="F31" s="50">
        <v>23415</v>
      </c>
      <c r="G31" s="76">
        <v>17002</v>
      </c>
      <c r="H31" s="76">
        <v>43602</v>
      </c>
      <c r="I31" s="162">
        <f t="shared" si="3"/>
        <v>596</v>
      </c>
      <c r="J31" s="162"/>
      <c r="K31" s="155">
        <f t="shared" si="1"/>
        <v>1527</v>
      </c>
      <c r="L31" s="155"/>
    </row>
    <row r="32" spans="2:12" s="44" customFormat="1" ht="22.5" customHeight="1">
      <c r="B32" s="54" t="s">
        <v>29</v>
      </c>
      <c r="C32" s="50">
        <v>7357</v>
      </c>
      <c r="D32" s="50">
        <f t="shared" si="4"/>
        <v>17428</v>
      </c>
      <c r="E32" s="50">
        <v>8563</v>
      </c>
      <c r="F32" s="50">
        <v>8865</v>
      </c>
      <c r="G32" s="76">
        <v>7404</v>
      </c>
      <c r="H32" s="76">
        <v>17593</v>
      </c>
      <c r="I32" s="155">
        <f t="shared" si="3"/>
        <v>-47</v>
      </c>
      <c r="J32" s="155"/>
      <c r="K32" s="155">
        <f t="shared" si="1"/>
        <v>-165</v>
      </c>
      <c r="L32" s="155"/>
    </row>
    <row r="33" spans="2:13" s="44" customFormat="1" ht="22.5" customHeight="1">
      <c r="B33" s="54" t="s">
        <v>30</v>
      </c>
      <c r="C33" s="50">
        <v>8236</v>
      </c>
      <c r="D33" s="50">
        <f t="shared" si="4"/>
        <v>20665</v>
      </c>
      <c r="E33" s="50">
        <v>10320</v>
      </c>
      <c r="F33" s="50">
        <v>10345</v>
      </c>
      <c r="G33" s="76">
        <v>8237</v>
      </c>
      <c r="H33" s="76">
        <v>20749</v>
      </c>
      <c r="I33" s="155">
        <f t="shared" si="3"/>
        <v>-1</v>
      </c>
      <c r="J33" s="155"/>
      <c r="K33" s="155">
        <f t="shared" si="1"/>
        <v>-84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1447</v>
      </c>
      <c r="C38" s="16"/>
      <c r="D38" s="17" t="s">
        <v>36</v>
      </c>
      <c r="E38" s="17">
        <v>477</v>
      </c>
      <c r="F38" s="18" t="s">
        <v>37</v>
      </c>
      <c r="G38" s="17">
        <v>970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339</v>
      </c>
      <c r="M38" s="22"/>
    </row>
    <row r="39" spans="2:13" s="3" customFormat="1" ht="30" customHeight="1">
      <c r="B39" s="23" t="str">
        <f>"◎ 관외전출 : "&amp;E39+G39</f>
        <v>◎ 관외전출 : 1108</v>
      </c>
      <c r="C39" s="24"/>
      <c r="D39" s="25" t="s">
        <v>36</v>
      </c>
      <c r="E39" s="25">
        <v>329</v>
      </c>
      <c r="F39" s="26" t="s">
        <v>37</v>
      </c>
      <c r="G39" s="25">
        <v>779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140</v>
      </c>
      <c r="C40" s="31"/>
      <c r="D40" s="32" t="s">
        <v>41</v>
      </c>
      <c r="E40" s="32">
        <v>135</v>
      </c>
      <c r="F40" s="33" t="s">
        <v>45</v>
      </c>
      <c r="G40" s="32">
        <v>5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33</v>
      </c>
    </row>
    <row r="41" spans="2:13" s="3" customFormat="1" ht="30" customHeight="1" thickBot="1">
      <c r="B41" s="37" t="str">
        <f>"◎ 사망,말소,국외,기타 : "&amp;E41+G41+I41+K41</f>
        <v>◎ 사망,말소,국외,기타 : 173</v>
      </c>
      <c r="C41" s="38"/>
      <c r="D41" s="39" t="s">
        <v>42</v>
      </c>
      <c r="E41" s="39">
        <v>170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47491</v>
      </c>
      <c r="C42" s="89">
        <f>E42+G42</f>
        <v>47491</v>
      </c>
      <c r="D42" s="57" t="s">
        <v>52</v>
      </c>
      <c r="E42" s="58">
        <v>20078</v>
      </c>
      <c r="F42" s="57" t="s">
        <v>44</v>
      </c>
      <c r="G42" s="58">
        <v>27413</v>
      </c>
      <c r="H42" s="59"/>
      <c r="I42" s="10"/>
      <c r="J42" s="59"/>
      <c r="K42" s="84"/>
      <c r="L42" s="64" t="s">
        <v>183</v>
      </c>
      <c r="M42" s="22"/>
    </row>
    <row r="43" spans="2:13" s="3" customFormat="1" ht="21" customHeight="1">
      <c r="B43" s="55" t="s">
        <v>56</v>
      </c>
      <c r="C43" s="91">
        <v>1992</v>
      </c>
      <c r="G43" s="8"/>
      <c r="J43" s="85"/>
      <c r="K43" s="85"/>
      <c r="L43" s="78" t="s">
        <v>181</v>
      </c>
    </row>
    <row r="44" spans="2:13" s="3" customFormat="1" ht="21" customHeight="1" thickBot="1">
      <c r="B44" s="60" t="s">
        <v>57</v>
      </c>
      <c r="C44" s="92">
        <v>336</v>
      </c>
      <c r="D44" s="61"/>
      <c r="E44" s="61"/>
      <c r="F44" s="61"/>
      <c r="G44" s="62"/>
      <c r="H44" s="61"/>
      <c r="I44" s="61"/>
      <c r="J44" s="83"/>
      <c r="K44" s="83"/>
      <c r="L44" s="70" t="s">
        <v>182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95" priority="1" operator="lessThan">
      <formula>0</formula>
    </cfRule>
    <cfRule type="cellIs" dxfId="94" priority="4" operator="greaterThan">
      <formula>0</formula>
    </cfRule>
  </conditionalFormatting>
  <conditionalFormatting sqref="K6:L33">
    <cfRule type="cellIs" dxfId="93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N45"/>
  <sheetViews>
    <sheetView view="pageBreakPreview" zoomScale="70" zoomScaleNormal="70" zoomScaleSheetLayoutView="70" workbookViewId="0">
      <selection activeCell="D6" sqref="D6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176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122237</v>
      </c>
      <c r="D6" s="45">
        <f t="shared" ref="D6:F6" si="0">SUM(D7:D8)</f>
        <v>285095</v>
      </c>
      <c r="E6" s="45">
        <f t="shared" si="0"/>
        <v>140651</v>
      </c>
      <c r="F6" s="45">
        <f t="shared" si="0"/>
        <v>144444</v>
      </c>
      <c r="G6" s="72">
        <f>G8</f>
        <v>122057</v>
      </c>
      <c r="H6" s="72">
        <f>H7+H8</f>
        <v>285019</v>
      </c>
      <c r="I6" s="152">
        <f>C6-G6</f>
        <v>180</v>
      </c>
      <c r="J6" s="152"/>
      <c r="K6" s="152">
        <f t="shared" ref="K6:K33" si="1">D6-H6</f>
        <v>76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4449</v>
      </c>
      <c r="E7" s="79">
        <v>2346</v>
      </c>
      <c r="F7" s="79">
        <v>2103</v>
      </c>
      <c r="G7" s="73" t="s">
        <v>55</v>
      </c>
      <c r="H7" s="74">
        <v>4517</v>
      </c>
      <c r="I7" s="153" t="s">
        <v>54</v>
      </c>
      <c r="J7" s="154"/>
      <c r="K7" s="154">
        <f t="shared" si="1"/>
        <v>-68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122237</v>
      </c>
      <c r="D8" s="49">
        <f t="shared" ref="D8:F8" si="2">SUM(D9:D33)</f>
        <v>280646</v>
      </c>
      <c r="E8" s="49">
        <f>SUM(E9:E33)</f>
        <v>138305</v>
      </c>
      <c r="F8" s="49">
        <f t="shared" si="2"/>
        <v>142341</v>
      </c>
      <c r="G8" s="75">
        <f>SUM(G9:G33)</f>
        <v>122057</v>
      </c>
      <c r="H8" s="75">
        <f>SUM(H9:H33)</f>
        <v>280502</v>
      </c>
      <c r="I8" s="179">
        <f t="shared" ref="I8:I33" si="3">C8-G8</f>
        <v>180</v>
      </c>
      <c r="J8" s="179"/>
      <c r="K8" s="180">
        <f t="shared" si="1"/>
        <v>144</v>
      </c>
      <c r="L8" s="180"/>
    </row>
    <row r="9" spans="2:14" s="44" customFormat="1" ht="22.5" customHeight="1">
      <c r="B9" s="54" t="s">
        <v>10</v>
      </c>
      <c r="C9" s="50">
        <v>3624</v>
      </c>
      <c r="D9" s="50">
        <f>E9+F9</f>
        <v>7914</v>
      </c>
      <c r="E9" s="50">
        <v>3960</v>
      </c>
      <c r="F9" s="50">
        <v>3954</v>
      </c>
      <c r="G9" s="76">
        <v>3623</v>
      </c>
      <c r="H9" s="76">
        <v>7920</v>
      </c>
      <c r="I9" s="155">
        <f t="shared" si="3"/>
        <v>1</v>
      </c>
      <c r="J9" s="155"/>
      <c r="K9" s="155">
        <f t="shared" si="1"/>
        <v>-6</v>
      </c>
      <c r="L9" s="155"/>
    </row>
    <row r="10" spans="2:14" s="44" customFormat="1" ht="22.5" customHeight="1">
      <c r="B10" s="54" t="s">
        <v>33</v>
      </c>
      <c r="C10" s="50">
        <v>7681</v>
      </c>
      <c r="D10" s="50">
        <f t="shared" ref="D10:D33" si="4">E10+F10</f>
        <v>19869</v>
      </c>
      <c r="E10" s="50">
        <v>9850</v>
      </c>
      <c r="F10" s="50">
        <v>10019</v>
      </c>
      <c r="G10" s="76">
        <v>7653</v>
      </c>
      <c r="H10" s="76">
        <v>19844</v>
      </c>
      <c r="I10" s="155">
        <f t="shared" si="3"/>
        <v>28</v>
      </c>
      <c r="J10" s="155"/>
      <c r="K10" s="155">
        <f t="shared" si="1"/>
        <v>25</v>
      </c>
      <c r="L10" s="155"/>
    </row>
    <row r="11" spans="2:14" s="44" customFormat="1" ht="22.5" customHeight="1">
      <c r="B11" s="54" t="s">
        <v>11</v>
      </c>
      <c r="C11" s="50">
        <v>780</v>
      </c>
      <c r="D11" s="50">
        <f t="shared" si="4"/>
        <v>1511</v>
      </c>
      <c r="E11" s="50">
        <v>817</v>
      </c>
      <c r="F11" s="50">
        <v>694</v>
      </c>
      <c r="G11" s="76">
        <v>778</v>
      </c>
      <c r="H11" s="76">
        <v>1506</v>
      </c>
      <c r="I11" s="155">
        <f t="shared" si="3"/>
        <v>2</v>
      </c>
      <c r="J11" s="155"/>
      <c r="K11" s="155">
        <f t="shared" si="1"/>
        <v>5</v>
      </c>
      <c r="L11" s="155"/>
    </row>
    <row r="12" spans="2:14" s="44" customFormat="1" ht="22.5" customHeight="1">
      <c r="B12" s="54" t="s">
        <v>12</v>
      </c>
      <c r="C12" s="50">
        <v>1129</v>
      </c>
      <c r="D12" s="50">
        <f t="shared" si="4"/>
        <v>2590</v>
      </c>
      <c r="E12" s="50">
        <v>1315</v>
      </c>
      <c r="F12" s="50">
        <v>1275</v>
      </c>
      <c r="G12" s="76">
        <v>1123</v>
      </c>
      <c r="H12" s="76">
        <v>2582</v>
      </c>
      <c r="I12" s="155">
        <f t="shared" si="3"/>
        <v>6</v>
      </c>
      <c r="J12" s="155"/>
      <c r="K12" s="155">
        <f t="shared" si="1"/>
        <v>8</v>
      </c>
      <c r="L12" s="155"/>
    </row>
    <row r="13" spans="2:14" s="44" customFormat="1" ht="22.5" customHeight="1">
      <c r="B13" s="54" t="s">
        <v>13</v>
      </c>
      <c r="C13" s="50">
        <v>7604</v>
      </c>
      <c r="D13" s="50">
        <f t="shared" si="4"/>
        <v>17902</v>
      </c>
      <c r="E13" s="50">
        <v>8944</v>
      </c>
      <c r="F13" s="50">
        <v>8958</v>
      </c>
      <c r="G13" s="76">
        <v>7616</v>
      </c>
      <c r="H13" s="76">
        <v>17929</v>
      </c>
      <c r="I13" s="155">
        <f t="shared" si="3"/>
        <v>-12</v>
      </c>
      <c r="J13" s="155"/>
      <c r="K13" s="155">
        <f t="shared" si="1"/>
        <v>-27</v>
      </c>
      <c r="L13" s="155"/>
    </row>
    <row r="14" spans="2:14" s="44" customFormat="1" ht="22.5" customHeight="1">
      <c r="B14" s="54" t="s">
        <v>32</v>
      </c>
      <c r="C14" s="50">
        <v>648</v>
      </c>
      <c r="D14" s="50">
        <f t="shared" si="4"/>
        <v>1103</v>
      </c>
      <c r="E14" s="50">
        <v>587</v>
      </c>
      <c r="F14" s="50">
        <v>516</v>
      </c>
      <c r="G14" s="76">
        <v>651</v>
      </c>
      <c r="H14" s="76">
        <v>1109</v>
      </c>
      <c r="I14" s="155">
        <f t="shared" si="3"/>
        <v>-3</v>
      </c>
      <c r="J14" s="155"/>
      <c r="K14" s="155">
        <f t="shared" si="1"/>
        <v>-6</v>
      </c>
      <c r="L14" s="155"/>
    </row>
    <row r="15" spans="2:14" s="44" customFormat="1" ht="22.5" customHeight="1">
      <c r="B15" s="54" t="s">
        <v>14</v>
      </c>
      <c r="C15" s="50">
        <v>1962</v>
      </c>
      <c r="D15" s="50">
        <f t="shared" si="4"/>
        <v>3584</v>
      </c>
      <c r="E15" s="50">
        <v>1894</v>
      </c>
      <c r="F15" s="50">
        <v>1690</v>
      </c>
      <c r="G15" s="76">
        <v>1968</v>
      </c>
      <c r="H15" s="76">
        <v>3594</v>
      </c>
      <c r="I15" s="155">
        <f t="shared" si="3"/>
        <v>-6</v>
      </c>
      <c r="J15" s="155"/>
      <c r="K15" s="155">
        <f t="shared" si="1"/>
        <v>-10</v>
      </c>
      <c r="L15" s="155"/>
    </row>
    <row r="16" spans="2:14" s="44" customFormat="1" ht="22.5" customHeight="1">
      <c r="B16" s="54" t="s">
        <v>34</v>
      </c>
      <c r="C16" s="50">
        <v>1997</v>
      </c>
      <c r="D16" s="50">
        <f t="shared" si="4"/>
        <v>3937</v>
      </c>
      <c r="E16" s="50">
        <v>2010</v>
      </c>
      <c r="F16" s="50">
        <v>1927</v>
      </c>
      <c r="G16" s="76">
        <v>1992</v>
      </c>
      <c r="H16" s="76">
        <v>3920</v>
      </c>
      <c r="I16" s="155">
        <f t="shared" si="3"/>
        <v>5</v>
      </c>
      <c r="J16" s="155"/>
      <c r="K16" s="155">
        <f t="shared" si="1"/>
        <v>17</v>
      </c>
      <c r="L16" s="155"/>
    </row>
    <row r="17" spans="2:12" s="44" customFormat="1" ht="22.5" customHeight="1">
      <c r="B17" s="54" t="s">
        <v>15</v>
      </c>
      <c r="C17" s="50">
        <v>1427</v>
      </c>
      <c r="D17" s="50">
        <f t="shared" si="4"/>
        <v>2599</v>
      </c>
      <c r="E17" s="50">
        <v>1268</v>
      </c>
      <c r="F17" s="50">
        <v>1331</v>
      </c>
      <c r="G17" s="76">
        <v>1424</v>
      </c>
      <c r="H17" s="76">
        <v>2599</v>
      </c>
      <c r="I17" s="155">
        <f t="shared" si="3"/>
        <v>3</v>
      </c>
      <c r="J17" s="155"/>
      <c r="K17" s="155">
        <f t="shared" si="1"/>
        <v>0</v>
      </c>
      <c r="L17" s="155"/>
    </row>
    <row r="18" spans="2:12" s="44" customFormat="1" ht="22.5" customHeight="1">
      <c r="B18" s="54" t="s">
        <v>16</v>
      </c>
      <c r="C18" s="50">
        <v>596</v>
      </c>
      <c r="D18" s="50">
        <f t="shared" si="4"/>
        <v>970</v>
      </c>
      <c r="E18" s="50">
        <v>538</v>
      </c>
      <c r="F18" s="50">
        <v>432</v>
      </c>
      <c r="G18" s="76">
        <v>592</v>
      </c>
      <c r="H18" s="76">
        <v>964</v>
      </c>
      <c r="I18" s="155">
        <f t="shared" si="3"/>
        <v>4</v>
      </c>
      <c r="J18" s="155"/>
      <c r="K18" s="155">
        <f t="shared" si="1"/>
        <v>6</v>
      </c>
      <c r="L18" s="155"/>
    </row>
    <row r="19" spans="2:12" s="44" customFormat="1" ht="22.5" customHeight="1">
      <c r="B19" s="54" t="s">
        <v>17</v>
      </c>
      <c r="C19" s="50">
        <v>4604</v>
      </c>
      <c r="D19" s="50">
        <f t="shared" si="4"/>
        <v>10375</v>
      </c>
      <c r="E19" s="50">
        <v>5025</v>
      </c>
      <c r="F19" s="50">
        <v>5350</v>
      </c>
      <c r="G19" s="76">
        <v>4584</v>
      </c>
      <c r="H19" s="76">
        <v>10355</v>
      </c>
      <c r="I19" s="155">
        <f t="shared" si="3"/>
        <v>20</v>
      </c>
      <c r="J19" s="155"/>
      <c r="K19" s="155">
        <f t="shared" si="1"/>
        <v>20</v>
      </c>
      <c r="L19" s="155"/>
    </row>
    <row r="20" spans="2:12" s="44" customFormat="1" ht="22.5" customHeight="1">
      <c r="B20" s="54" t="s">
        <v>35</v>
      </c>
      <c r="C20" s="50">
        <v>2259</v>
      </c>
      <c r="D20" s="50">
        <f t="shared" si="4"/>
        <v>3716</v>
      </c>
      <c r="E20" s="50">
        <v>1907</v>
      </c>
      <c r="F20" s="50">
        <v>1809</v>
      </c>
      <c r="G20" s="76">
        <v>2266</v>
      </c>
      <c r="H20" s="76">
        <v>3748</v>
      </c>
      <c r="I20" s="155">
        <f t="shared" si="3"/>
        <v>-7</v>
      </c>
      <c r="J20" s="155"/>
      <c r="K20" s="155">
        <f t="shared" si="1"/>
        <v>-32</v>
      </c>
      <c r="L20" s="155"/>
    </row>
    <row r="21" spans="2:12" s="44" customFormat="1" ht="22.5" customHeight="1">
      <c r="B21" s="54" t="s">
        <v>18</v>
      </c>
      <c r="C21" s="50">
        <v>1716</v>
      </c>
      <c r="D21" s="50">
        <f t="shared" si="4"/>
        <v>3098</v>
      </c>
      <c r="E21" s="50">
        <v>1507</v>
      </c>
      <c r="F21" s="50">
        <v>1591</v>
      </c>
      <c r="G21" s="76">
        <v>1712</v>
      </c>
      <c r="H21" s="76">
        <v>3102</v>
      </c>
      <c r="I21" s="155">
        <f t="shared" si="3"/>
        <v>4</v>
      </c>
      <c r="J21" s="155"/>
      <c r="K21" s="155">
        <f t="shared" si="1"/>
        <v>-4</v>
      </c>
      <c r="L21" s="155"/>
    </row>
    <row r="22" spans="2:12" s="44" customFormat="1" ht="22.5" customHeight="1">
      <c r="B22" s="54" t="s">
        <v>19</v>
      </c>
      <c r="C22" s="50">
        <v>1221</v>
      </c>
      <c r="D22" s="50">
        <f t="shared" si="4"/>
        <v>2444</v>
      </c>
      <c r="E22" s="50">
        <v>1179</v>
      </c>
      <c r="F22" s="50">
        <v>1265</v>
      </c>
      <c r="G22" s="76">
        <v>1237</v>
      </c>
      <c r="H22" s="76">
        <v>2478</v>
      </c>
      <c r="I22" s="155">
        <f t="shared" si="3"/>
        <v>-16</v>
      </c>
      <c r="J22" s="155"/>
      <c r="K22" s="155">
        <f t="shared" si="1"/>
        <v>-34</v>
      </c>
      <c r="L22" s="155"/>
    </row>
    <row r="23" spans="2:12" s="44" customFormat="1" ht="22.5" customHeight="1">
      <c r="B23" s="54" t="s">
        <v>20</v>
      </c>
      <c r="C23" s="50">
        <v>4220</v>
      </c>
      <c r="D23" s="50">
        <f t="shared" si="4"/>
        <v>9259</v>
      </c>
      <c r="E23" s="50">
        <v>4672</v>
      </c>
      <c r="F23" s="50">
        <v>4587</v>
      </c>
      <c r="G23" s="76">
        <v>4210</v>
      </c>
      <c r="H23" s="76">
        <v>9237</v>
      </c>
      <c r="I23" s="155">
        <f t="shared" si="3"/>
        <v>10</v>
      </c>
      <c r="J23" s="155"/>
      <c r="K23" s="155">
        <f t="shared" si="1"/>
        <v>22</v>
      </c>
      <c r="L23" s="155"/>
    </row>
    <row r="24" spans="2:12" s="44" customFormat="1" ht="22.5" customHeight="1">
      <c r="B24" s="54" t="s">
        <v>21</v>
      </c>
      <c r="C24" s="50">
        <v>6050</v>
      </c>
      <c r="D24" s="50">
        <f t="shared" si="4"/>
        <v>12241</v>
      </c>
      <c r="E24" s="50">
        <v>6023</v>
      </c>
      <c r="F24" s="50">
        <v>6218</v>
      </c>
      <c r="G24" s="76">
        <v>6031</v>
      </c>
      <c r="H24" s="76">
        <v>12239</v>
      </c>
      <c r="I24" s="155">
        <f t="shared" si="3"/>
        <v>19</v>
      </c>
      <c r="J24" s="155"/>
      <c r="K24" s="155">
        <f t="shared" si="1"/>
        <v>2</v>
      </c>
      <c r="L24" s="155"/>
    </row>
    <row r="25" spans="2:12" s="44" customFormat="1" ht="22.5" customHeight="1">
      <c r="B25" s="54" t="s">
        <v>22</v>
      </c>
      <c r="C25" s="50">
        <v>6301</v>
      </c>
      <c r="D25" s="50">
        <f t="shared" si="4"/>
        <v>15501</v>
      </c>
      <c r="E25" s="50">
        <v>7419</v>
      </c>
      <c r="F25" s="50">
        <v>8082</v>
      </c>
      <c r="G25" s="76">
        <v>6307</v>
      </c>
      <c r="H25" s="76">
        <v>15539</v>
      </c>
      <c r="I25" s="155">
        <f t="shared" si="3"/>
        <v>-6</v>
      </c>
      <c r="J25" s="155"/>
      <c r="K25" s="155">
        <f t="shared" si="1"/>
        <v>-38</v>
      </c>
      <c r="L25" s="155"/>
    </row>
    <row r="26" spans="2:12" s="44" customFormat="1" ht="22.5" customHeight="1">
      <c r="B26" s="54" t="s">
        <v>23</v>
      </c>
      <c r="C26" s="50">
        <v>8867</v>
      </c>
      <c r="D26" s="50">
        <f t="shared" si="4"/>
        <v>21297</v>
      </c>
      <c r="E26" s="50">
        <v>10093</v>
      </c>
      <c r="F26" s="50">
        <v>11204</v>
      </c>
      <c r="G26" s="76">
        <v>8749</v>
      </c>
      <c r="H26" s="76">
        <v>20994</v>
      </c>
      <c r="I26" s="155">
        <f t="shared" si="3"/>
        <v>118</v>
      </c>
      <c r="J26" s="155"/>
      <c r="K26" s="155">
        <f t="shared" si="1"/>
        <v>303</v>
      </c>
      <c r="L26" s="155"/>
    </row>
    <row r="27" spans="2:12" s="44" customFormat="1" ht="22.5" customHeight="1">
      <c r="B27" s="54" t="s">
        <v>24</v>
      </c>
      <c r="C27" s="50">
        <v>2026</v>
      </c>
      <c r="D27" s="50">
        <f t="shared" si="4"/>
        <v>4781</v>
      </c>
      <c r="E27" s="50">
        <v>2414</v>
      </c>
      <c r="F27" s="50">
        <v>2367</v>
      </c>
      <c r="G27" s="76">
        <v>2026</v>
      </c>
      <c r="H27" s="76">
        <v>4787</v>
      </c>
      <c r="I27" s="155">
        <f t="shared" si="3"/>
        <v>0</v>
      </c>
      <c r="J27" s="155"/>
      <c r="K27" s="155">
        <f t="shared" si="1"/>
        <v>-6</v>
      </c>
      <c r="L27" s="155"/>
    </row>
    <row r="28" spans="2:12" s="44" customFormat="1" ht="22.5" customHeight="1">
      <c r="B28" s="54" t="s">
        <v>25</v>
      </c>
      <c r="C28" s="50">
        <v>7174</v>
      </c>
      <c r="D28" s="50">
        <f t="shared" si="4"/>
        <v>12113</v>
      </c>
      <c r="E28" s="50">
        <v>6349</v>
      </c>
      <c r="F28" s="50">
        <v>5764</v>
      </c>
      <c r="G28" s="76">
        <v>7175</v>
      </c>
      <c r="H28" s="76">
        <v>12116</v>
      </c>
      <c r="I28" s="155">
        <f t="shared" si="3"/>
        <v>-1</v>
      </c>
      <c r="J28" s="155"/>
      <c r="K28" s="155">
        <f t="shared" si="1"/>
        <v>-3</v>
      </c>
      <c r="L28" s="155"/>
    </row>
    <row r="29" spans="2:12" s="44" customFormat="1" ht="22.5" customHeight="1">
      <c r="B29" s="54" t="s">
        <v>26</v>
      </c>
      <c r="C29" s="50">
        <v>2721</v>
      </c>
      <c r="D29" s="50">
        <f t="shared" si="4"/>
        <v>4787</v>
      </c>
      <c r="E29" s="50">
        <v>2390</v>
      </c>
      <c r="F29" s="50">
        <v>2397</v>
      </c>
      <c r="G29" s="76">
        <v>2736</v>
      </c>
      <c r="H29" s="76">
        <v>4808</v>
      </c>
      <c r="I29" s="155">
        <f t="shared" si="3"/>
        <v>-15</v>
      </c>
      <c r="J29" s="155"/>
      <c r="K29" s="155">
        <f t="shared" si="1"/>
        <v>-21</v>
      </c>
      <c r="L29" s="155"/>
    </row>
    <row r="30" spans="2:12" s="44" customFormat="1" ht="22.5" customHeight="1">
      <c r="B30" s="54" t="s">
        <v>27</v>
      </c>
      <c r="C30" s="50">
        <v>14987</v>
      </c>
      <c r="D30" s="50">
        <f t="shared" si="4"/>
        <v>37111</v>
      </c>
      <c r="E30" s="50">
        <v>18146</v>
      </c>
      <c r="F30" s="50">
        <v>18965</v>
      </c>
      <c r="G30" s="76">
        <v>14986</v>
      </c>
      <c r="H30" s="76">
        <v>37147</v>
      </c>
      <c r="I30" s="155">
        <f t="shared" si="3"/>
        <v>1</v>
      </c>
      <c r="J30" s="155"/>
      <c r="K30" s="155">
        <f t="shared" si="1"/>
        <v>-36</v>
      </c>
      <c r="L30" s="155"/>
    </row>
    <row r="31" spans="2:12" s="44" customFormat="1" ht="22.5" customHeight="1">
      <c r="B31" s="54" t="s">
        <v>28</v>
      </c>
      <c r="C31" s="50">
        <v>17002</v>
      </c>
      <c r="D31" s="50">
        <f t="shared" si="4"/>
        <v>43602</v>
      </c>
      <c r="E31" s="50">
        <v>20984</v>
      </c>
      <c r="F31" s="50">
        <v>22618</v>
      </c>
      <c r="G31" s="76">
        <v>17007</v>
      </c>
      <c r="H31" s="76">
        <v>43652</v>
      </c>
      <c r="I31" s="162">
        <f t="shared" si="3"/>
        <v>-5</v>
      </c>
      <c r="J31" s="162"/>
      <c r="K31" s="155">
        <f t="shared" si="1"/>
        <v>-50</v>
      </c>
      <c r="L31" s="155"/>
    </row>
    <row r="32" spans="2:12" s="44" customFormat="1" ht="22.5" customHeight="1">
      <c r="B32" s="54" t="s">
        <v>29</v>
      </c>
      <c r="C32" s="50">
        <v>7404</v>
      </c>
      <c r="D32" s="50">
        <f t="shared" si="4"/>
        <v>17593</v>
      </c>
      <c r="E32" s="50">
        <v>8647</v>
      </c>
      <c r="F32" s="50">
        <v>8946</v>
      </c>
      <c r="G32" s="76">
        <v>7405</v>
      </c>
      <c r="H32" s="76">
        <v>17611</v>
      </c>
      <c r="I32" s="155">
        <f t="shared" si="3"/>
        <v>-1</v>
      </c>
      <c r="J32" s="155"/>
      <c r="K32" s="155">
        <f t="shared" si="1"/>
        <v>-18</v>
      </c>
      <c r="L32" s="155"/>
    </row>
    <row r="33" spans="2:13" s="44" customFormat="1" ht="22.5" customHeight="1">
      <c r="B33" s="54" t="s">
        <v>30</v>
      </c>
      <c r="C33" s="50">
        <v>8237</v>
      </c>
      <c r="D33" s="50">
        <f t="shared" si="4"/>
        <v>20749</v>
      </c>
      <c r="E33" s="50">
        <v>10367</v>
      </c>
      <c r="F33" s="50">
        <v>10382</v>
      </c>
      <c r="G33" s="76">
        <v>8206</v>
      </c>
      <c r="H33" s="76">
        <v>20722</v>
      </c>
      <c r="I33" s="155">
        <f t="shared" si="3"/>
        <v>31</v>
      </c>
      <c r="J33" s="155"/>
      <c r="K33" s="155">
        <f t="shared" si="1"/>
        <v>27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1244</v>
      </c>
      <c r="C38" s="16"/>
      <c r="D38" s="17" t="s">
        <v>36</v>
      </c>
      <c r="E38" s="17">
        <v>372</v>
      </c>
      <c r="F38" s="18" t="s">
        <v>37</v>
      </c>
      <c r="G38" s="17">
        <v>872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145</v>
      </c>
      <c r="M38" s="22"/>
    </row>
    <row r="39" spans="2:13" s="3" customFormat="1" ht="30" customHeight="1">
      <c r="B39" s="23" t="str">
        <f>"◎ 관외전출 : "&amp;E39+G39</f>
        <v>◎ 관외전출 : 1099</v>
      </c>
      <c r="C39" s="24"/>
      <c r="D39" s="25" t="s">
        <v>36</v>
      </c>
      <c r="E39" s="25">
        <v>285</v>
      </c>
      <c r="F39" s="26" t="s">
        <v>37</v>
      </c>
      <c r="G39" s="25">
        <v>814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169</v>
      </c>
      <c r="C40" s="31"/>
      <c r="D40" s="32" t="s">
        <v>41</v>
      </c>
      <c r="E40" s="32">
        <v>144</v>
      </c>
      <c r="F40" s="33" t="s">
        <v>45</v>
      </c>
      <c r="G40" s="32">
        <v>24</v>
      </c>
      <c r="H40" s="34" t="s">
        <v>38</v>
      </c>
      <c r="I40" s="34">
        <v>0</v>
      </c>
      <c r="J40" s="35" t="s">
        <v>39</v>
      </c>
      <c r="K40" s="36">
        <v>1</v>
      </c>
      <c r="L40" s="158" t="str">
        <f>"▶ "&amp;IF((E41+G41+I41+K41)-(E40+G40+I40+K40)&lt;0,"증 "&amp;-((E41+G41+I41+K41)-(E40+G40+I40+K40)),"감 "&amp;(E41+G41+I41+K41)-(E40+G40+I40+K40))</f>
        <v>▶ 감 1</v>
      </c>
    </row>
    <row r="41" spans="2:13" s="3" customFormat="1" ht="30" customHeight="1" thickBot="1">
      <c r="B41" s="37" t="str">
        <f>"◎ 사망,말소,국외,기타 : "&amp;E41+G41+I41+K41</f>
        <v>◎ 사망,말소,국외,기타 : 170</v>
      </c>
      <c r="C41" s="38"/>
      <c r="D41" s="39" t="s">
        <v>42</v>
      </c>
      <c r="E41" s="39">
        <v>159</v>
      </c>
      <c r="F41" s="40" t="s">
        <v>43</v>
      </c>
      <c r="G41" s="39">
        <v>10</v>
      </c>
      <c r="H41" s="41" t="s">
        <v>38</v>
      </c>
      <c r="I41" s="41">
        <v>0</v>
      </c>
      <c r="J41" s="42" t="s">
        <v>39</v>
      </c>
      <c r="K41" s="43">
        <v>1</v>
      </c>
      <c r="L41" s="159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47299</v>
      </c>
      <c r="C42" s="89">
        <f>E42+G42</f>
        <v>47299</v>
      </c>
      <c r="D42" s="57" t="s">
        <v>52</v>
      </c>
      <c r="E42" s="58">
        <v>19987</v>
      </c>
      <c r="F42" s="57" t="s">
        <v>44</v>
      </c>
      <c r="G42" s="58">
        <v>27312</v>
      </c>
      <c r="H42" s="59"/>
      <c r="I42" s="10"/>
      <c r="J42" s="59"/>
      <c r="K42" s="84"/>
      <c r="L42" s="64" t="s">
        <v>179</v>
      </c>
      <c r="M42" s="22"/>
    </row>
    <row r="43" spans="2:13" s="3" customFormat="1" ht="21" customHeight="1">
      <c r="B43" s="55" t="s">
        <v>56</v>
      </c>
      <c r="C43" s="91">
        <v>2002</v>
      </c>
      <c r="G43" s="8"/>
      <c r="J43" s="85"/>
      <c r="K43" s="85"/>
      <c r="L43" s="78" t="s">
        <v>178</v>
      </c>
    </row>
    <row r="44" spans="2:13" s="3" customFormat="1" ht="21" customHeight="1" thickBot="1">
      <c r="B44" s="60" t="s">
        <v>57</v>
      </c>
      <c r="C44" s="92">
        <v>334</v>
      </c>
      <c r="D44" s="61"/>
      <c r="E44" s="61"/>
      <c r="F44" s="61"/>
      <c r="G44" s="62"/>
      <c r="H44" s="61"/>
      <c r="I44" s="61"/>
      <c r="J44" s="83"/>
      <c r="K44" s="83"/>
      <c r="L44" s="90" t="s">
        <v>177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92" priority="1" operator="lessThan">
      <formula>0</formula>
    </cfRule>
    <cfRule type="cellIs" dxfId="91" priority="4" operator="greaterThan">
      <formula>0</formula>
    </cfRule>
  </conditionalFormatting>
  <conditionalFormatting sqref="K6:L33">
    <cfRule type="cellIs" dxfId="90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N45"/>
  <sheetViews>
    <sheetView view="pageBreakPreview" zoomScale="70" zoomScaleNormal="70" zoomScaleSheetLayoutView="70" workbookViewId="0">
      <selection activeCell="Q27" sqref="Q27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172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122057</v>
      </c>
      <c r="D6" s="45">
        <f t="shared" ref="D6:F6" si="0">SUM(D7:D8)</f>
        <v>285019</v>
      </c>
      <c r="E6" s="45">
        <f t="shared" si="0"/>
        <v>140570</v>
      </c>
      <c r="F6" s="45">
        <f t="shared" si="0"/>
        <v>144449</v>
      </c>
      <c r="G6" s="72">
        <f>G8</f>
        <v>121808</v>
      </c>
      <c r="H6" s="72">
        <f>H7+H8</f>
        <v>284834</v>
      </c>
      <c r="I6" s="152">
        <f>C6-G6</f>
        <v>249</v>
      </c>
      <c r="J6" s="152"/>
      <c r="K6" s="152">
        <f t="shared" ref="K6:K33" si="1">D6-H6</f>
        <v>185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4517</v>
      </c>
      <c r="E7" s="79">
        <v>2361</v>
      </c>
      <c r="F7" s="79">
        <v>2156</v>
      </c>
      <c r="G7" s="73" t="s">
        <v>55</v>
      </c>
      <c r="H7" s="74">
        <v>4427</v>
      </c>
      <c r="I7" s="153" t="s">
        <v>54</v>
      </c>
      <c r="J7" s="154"/>
      <c r="K7" s="154">
        <f t="shared" si="1"/>
        <v>90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122057</v>
      </c>
      <c r="D8" s="49">
        <f t="shared" ref="D8:F8" si="2">SUM(D9:D33)</f>
        <v>280502</v>
      </c>
      <c r="E8" s="49">
        <f>SUM(E9:E33)</f>
        <v>138209</v>
      </c>
      <c r="F8" s="49">
        <f t="shared" si="2"/>
        <v>142293</v>
      </c>
      <c r="G8" s="75">
        <f>SUM(G9:G33)</f>
        <v>121808</v>
      </c>
      <c r="H8" s="75">
        <f>SUM(H9:H33)</f>
        <v>280407</v>
      </c>
      <c r="I8" s="179">
        <f t="shared" ref="I8:I33" si="3">C8-G8</f>
        <v>249</v>
      </c>
      <c r="J8" s="179"/>
      <c r="K8" s="180">
        <f t="shared" si="1"/>
        <v>95</v>
      </c>
      <c r="L8" s="180"/>
    </row>
    <row r="9" spans="2:14" s="44" customFormat="1" ht="22.5" customHeight="1">
      <c r="B9" s="54" t="s">
        <v>10</v>
      </c>
      <c r="C9" s="50">
        <v>3623</v>
      </c>
      <c r="D9" s="50">
        <f>E9+F9</f>
        <v>7920</v>
      </c>
      <c r="E9" s="50">
        <v>3973</v>
      </c>
      <c r="F9" s="50">
        <v>3947</v>
      </c>
      <c r="G9" s="76">
        <v>3641</v>
      </c>
      <c r="H9" s="76">
        <v>7970</v>
      </c>
      <c r="I9" s="155">
        <f t="shared" si="3"/>
        <v>-18</v>
      </c>
      <c r="J9" s="155"/>
      <c r="K9" s="155">
        <f t="shared" si="1"/>
        <v>-50</v>
      </c>
      <c r="L9" s="155"/>
    </row>
    <row r="10" spans="2:14" s="44" customFormat="1" ht="22.5" customHeight="1">
      <c r="B10" s="54" t="s">
        <v>33</v>
      </c>
      <c r="C10" s="50">
        <v>7653</v>
      </c>
      <c r="D10" s="50">
        <f t="shared" ref="D10:D33" si="4">E10+F10</f>
        <v>19844</v>
      </c>
      <c r="E10" s="50">
        <v>9823</v>
      </c>
      <c r="F10" s="50">
        <v>10021</v>
      </c>
      <c r="G10" s="76">
        <v>7657</v>
      </c>
      <c r="H10" s="76">
        <v>19836</v>
      </c>
      <c r="I10" s="155">
        <f t="shared" si="3"/>
        <v>-4</v>
      </c>
      <c r="J10" s="155"/>
      <c r="K10" s="155">
        <f t="shared" si="1"/>
        <v>8</v>
      </c>
      <c r="L10" s="155"/>
    </row>
    <row r="11" spans="2:14" s="44" customFormat="1" ht="22.5" customHeight="1">
      <c r="B11" s="54" t="s">
        <v>11</v>
      </c>
      <c r="C11" s="50">
        <v>778</v>
      </c>
      <c r="D11" s="50">
        <f t="shared" si="4"/>
        <v>1506</v>
      </c>
      <c r="E11" s="50">
        <v>811</v>
      </c>
      <c r="F11" s="50">
        <v>695</v>
      </c>
      <c r="G11" s="76">
        <v>779</v>
      </c>
      <c r="H11" s="76">
        <v>1511</v>
      </c>
      <c r="I11" s="155">
        <f t="shared" si="3"/>
        <v>-1</v>
      </c>
      <c r="J11" s="155"/>
      <c r="K11" s="155">
        <f t="shared" si="1"/>
        <v>-5</v>
      </c>
      <c r="L11" s="155"/>
    </row>
    <row r="12" spans="2:14" s="44" customFormat="1" ht="22.5" customHeight="1">
      <c r="B12" s="54" t="s">
        <v>12</v>
      </c>
      <c r="C12" s="50">
        <v>1123</v>
      </c>
      <c r="D12" s="50">
        <f t="shared" si="4"/>
        <v>2582</v>
      </c>
      <c r="E12" s="50">
        <v>1307</v>
      </c>
      <c r="F12" s="50">
        <v>1275</v>
      </c>
      <c r="G12" s="76">
        <v>1121</v>
      </c>
      <c r="H12" s="76">
        <v>2587</v>
      </c>
      <c r="I12" s="155">
        <f t="shared" si="3"/>
        <v>2</v>
      </c>
      <c r="J12" s="155"/>
      <c r="K12" s="155">
        <f t="shared" si="1"/>
        <v>-5</v>
      </c>
      <c r="L12" s="155"/>
    </row>
    <row r="13" spans="2:14" s="44" customFormat="1" ht="22.5" customHeight="1">
      <c r="B13" s="54" t="s">
        <v>13</v>
      </c>
      <c r="C13" s="50">
        <v>7616</v>
      </c>
      <c r="D13" s="50">
        <f t="shared" si="4"/>
        <v>17929</v>
      </c>
      <c r="E13" s="50">
        <v>8957</v>
      </c>
      <c r="F13" s="50">
        <v>8972</v>
      </c>
      <c r="G13" s="76">
        <v>7617</v>
      </c>
      <c r="H13" s="76">
        <v>17961</v>
      </c>
      <c r="I13" s="155">
        <f t="shared" si="3"/>
        <v>-1</v>
      </c>
      <c r="J13" s="155"/>
      <c r="K13" s="155">
        <f t="shared" si="1"/>
        <v>-32</v>
      </c>
      <c r="L13" s="155"/>
    </row>
    <row r="14" spans="2:14" s="44" customFormat="1" ht="22.5" customHeight="1">
      <c r="B14" s="54" t="s">
        <v>32</v>
      </c>
      <c r="C14" s="50">
        <v>651</v>
      </c>
      <c r="D14" s="50">
        <f t="shared" si="4"/>
        <v>1109</v>
      </c>
      <c r="E14" s="50">
        <v>587</v>
      </c>
      <c r="F14" s="50">
        <v>522</v>
      </c>
      <c r="G14" s="76">
        <v>654</v>
      </c>
      <c r="H14" s="76">
        <v>1107</v>
      </c>
      <c r="I14" s="155">
        <f t="shared" si="3"/>
        <v>-3</v>
      </c>
      <c r="J14" s="155"/>
      <c r="K14" s="155">
        <f t="shared" si="1"/>
        <v>2</v>
      </c>
      <c r="L14" s="155"/>
    </row>
    <row r="15" spans="2:14" s="44" customFormat="1" ht="22.5" customHeight="1">
      <c r="B15" s="54" t="s">
        <v>14</v>
      </c>
      <c r="C15" s="50">
        <v>1968</v>
      </c>
      <c r="D15" s="50">
        <f t="shared" si="4"/>
        <v>3594</v>
      </c>
      <c r="E15" s="50">
        <v>1897</v>
      </c>
      <c r="F15" s="50">
        <v>1697</v>
      </c>
      <c r="G15" s="76">
        <v>1966</v>
      </c>
      <c r="H15" s="76">
        <v>3599</v>
      </c>
      <c r="I15" s="155">
        <f t="shared" si="3"/>
        <v>2</v>
      </c>
      <c r="J15" s="155"/>
      <c r="K15" s="155">
        <f t="shared" si="1"/>
        <v>-5</v>
      </c>
      <c r="L15" s="155"/>
    </row>
    <row r="16" spans="2:14" s="44" customFormat="1" ht="22.5" customHeight="1">
      <c r="B16" s="54" t="s">
        <v>34</v>
      </c>
      <c r="C16" s="50">
        <v>1992</v>
      </c>
      <c r="D16" s="50">
        <f t="shared" si="4"/>
        <v>3920</v>
      </c>
      <c r="E16" s="50">
        <v>1999</v>
      </c>
      <c r="F16" s="50">
        <v>1921</v>
      </c>
      <c r="G16" s="76">
        <v>1986</v>
      </c>
      <c r="H16" s="76">
        <v>3922</v>
      </c>
      <c r="I16" s="155">
        <f t="shared" si="3"/>
        <v>6</v>
      </c>
      <c r="J16" s="155"/>
      <c r="K16" s="155">
        <f t="shared" si="1"/>
        <v>-2</v>
      </c>
      <c r="L16" s="155"/>
    </row>
    <row r="17" spans="2:12" s="44" customFormat="1" ht="22.5" customHeight="1">
      <c r="B17" s="54" t="s">
        <v>15</v>
      </c>
      <c r="C17" s="50">
        <v>1424</v>
      </c>
      <c r="D17" s="50">
        <f t="shared" si="4"/>
        <v>2599</v>
      </c>
      <c r="E17" s="50">
        <v>1268</v>
      </c>
      <c r="F17" s="50">
        <v>1331</v>
      </c>
      <c r="G17" s="76">
        <v>1424</v>
      </c>
      <c r="H17" s="76">
        <v>2603</v>
      </c>
      <c r="I17" s="155">
        <f t="shared" si="3"/>
        <v>0</v>
      </c>
      <c r="J17" s="155"/>
      <c r="K17" s="155">
        <f t="shared" si="1"/>
        <v>-4</v>
      </c>
      <c r="L17" s="155"/>
    </row>
    <row r="18" spans="2:12" s="44" customFormat="1" ht="22.5" customHeight="1">
      <c r="B18" s="54" t="s">
        <v>16</v>
      </c>
      <c r="C18" s="50">
        <v>592</v>
      </c>
      <c r="D18" s="50">
        <f t="shared" si="4"/>
        <v>964</v>
      </c>
      <c r="E18" s="50">
        <v>531</v>
      </c>
      <c r="F18" s="50">
        <v>433</v>
      </c>
      <c r="G18" s="76">
        <v>597</v>
      </c>
      <c r="H18" s="76">
        <v>976</v>
      </c>
      <c r="I18" s="155">
        <f t="shared" si="3"/>
        <v>-5</v>
      </c>
      <c r="J18" s="155"/>
      <c r="K18" s="155">
        <f t="shared" si="1"/>
        <v>-12</v>
      </c>
      <c r="L18" s="155"/>
    </row>
    <row r="19" spans="2:12" s="44" customFormat="1" ht="22.5" customHeight="1">
      <c r="B19" s="54" t="s">
        <v>17</v>
      </c>
      <c r="C19" s="50">
        <v>4584</v>
      </c>
      <c r="D19" s="50">
        <f t="shared" si="4"/>
        <v>10355</v>
      </c>
      <c r="E19" s="50">
        <v>5016</v>
      </c>
      <c r="F19" s="50">
        <v>5339</v>
      </c>
      <c r="G19" s="76">
        <v>4596</v>
      </c>
      <c r="H19" s="76">
        <v>10371</v>
      </c>
      <c r="I19" s="155">
        <f t="shared" si="3"/>
        <v>-12</v>
      </c>
      <c r="J19" s="155"/>
      <c r="K19" s="155">
        <f t="shared" si="1"/>
        <v>-16</v>
      </c>
      <c r="L19" s="155"/>
    </row>
    <row r="20" spans="2:12" s="44" customFormat="1" ht="22.5" customHeight="1">
      <c r="B20" s="54" t="s">
        <v>35</v>
      </c>
      <c r="C20" s="50">
        <v>2266</v>
      </c>
      <c r="D20" s="50">
        <f t="shared" si="4"/>
        <v>3748</v>
      </c>
      <c r="E20" s="50">
        <v>1925</v>
      </c>
      <c r="F20" s="50">
        <v>1823</v>
      </c>
      <c r="G20" s="76">
        <v>2264</v>
      </c>
      <c r="H20" s="76">
        <v>3745</v>
      </c>
      <c r="I20" s="155">
        <f t="shared" si="3"/>
        <v>2</v>
      </c>
      <c r="J20" s="155"/>
      <c r="K20" s="155">
        <f t="shared" si="1"/>
        <v>3</v>
      </c>
      <c r="L20" s="155"/>
    </row>
    <row r="21" spans="2:12" s="44" customFormat="1" ht="22.5" customHeight="1">
      <c r="B21" s="54" t="s">
        <v>18</v>
      </c>
      <c r="C21" s="50">
        <v>1712</v>
      </c>
      <c r="D21" s="50">
        <f t="shared" si="4"/>
        <v>3102</v>
      </c>
      <c r="E21" s="50">
        <v>1518</v>
      </c>
      <c r="F21" s="50">
        <v>1584</v>
      </c>
      <c r="G21" s="76">
        <v>1713</v>
      </c>
      <c r="H21" s="76">
        <v>3106</v>
      </c>
      <c r="I21" s="155">
        <f t="shared" si="3"/>
        <v>-1</v>
      </c>
      <c r="J21" s="155"/>
      <c r="K21" s="155">
        <f t="shared" si="1"/>
        <v>-4</v>
      </c>
      <c r="L21" s="155"/>
    </row>
    <row r="22" spans="2:12" s="44" customFormat="1" ht="22.5" customHeight="1">
      <c r="B22" s="54" t="s">
        <v>19</v>
      </c>
      <c r="C22" s="50">
        <v>1237</v>
      </c>
      <c r="D22" s="50">
        <f t="shared" si="4"/>
        <v>2478</v>
      </c>
      <c r="E22" s="50">
        <v>1193</v>
      </c>
      <c r="F22" s="50">
        <v>1285</v>
      </c>
      <c r="G22" s="76">
        <v>1251</v>
      </c>
      <c r="H22" s="76">
        <v>2511</v>
      </c>
      <c r="I22" s="155">
        <f t="shared" si="3"/>
        <v>-14</v>
      </c>
      <c r="J22" s="155"/>
      <c r="K22" s="155">
        <f t="shared" si="1"/>
        <v>-33</v>
      </c>
      <c r="L22" s="155"/>
    </row>
    <row r="23" spans="2:12" s="44" customFormat="1" ht="22.5" customHeight="1">
      <c r="B23" s="54" t="s">
        <v>20</v>
      </c>
      <c r="C23" s="50">
        <v>4210</v>
      </c>
      <c r="D23" s="50">
        <f t="shared" si="4"/>
        <v>9237</v>
      </c>
      <c r="E23" s="50">
        <v>4664</v>
      </c>
      <c r="F23" s="50">
        <v>4573</v>
      </c>
      <c r="G23" s="76">
        <v>4233</v>
      </c>
      <c r="H23" s="76">
        <v>9287</v>
      </c>
      <c r="I23" s="155">
        <f t="shared" si="3"/>
        <v>-23</v>
      </c>
      <c r="J23" s="155"/>
      <c r="K23" s="155">
        <f t="shared" si="1"/>
        <v>-50</v>
      </c>
      <c r="L23" s="155"/>
    </row>
    <row r="24" spans="2:12" s="44" customFormat="1" ht="22.5" customHeight="1">
      <c r="B24" s="54" t="s">
        <v>21</v>
      </c>
      <c r="C24" s="50">
        <v>6031</v>
      </c>
      <c r="D24" s="50">
        <f t="shared" si="4"/>
        <v>12239</v>
      </c>
      <c r="E24" s="50">
        <v>6017</v>
      </c>
      <c r="F24" s="50">
        <v>6222</v>
      </c>
      <c r="G24" s="76">
        <v>6023</v>
      </c>
      <c r="H24" s="76">
        <v>12259</v>
      </c>
      <c r="I24" s="155">
        <f t="shared" si="3"/>
        <v>8</v>
      </c>
      <c r="J24" s="155"/>
      <c r="K24" s="155">
        <f t="shared" si="1"/>
        <v>-20</v>
      </c>
      <c r="L24" s="155"/>
    </row>
    <row r="25" spans="2:12" s="44" customFormat="1" ht="22.5" customHeight="1">
      <c r="B25" s="54" t="s">
        <v>22</v>
      </c>
      <c r="C25" s="50">
        <v>6307</v>
      </c>
      <c r="D25" s="50">
        <f t="shared" si="4"/>
        <v>15539</v>
      </c>
      <c r="E25" s="50">
        <v>7441</v>
      </c>
      <c r="F25" s="50">
        <v>8098</v>
      </c>
      <c r="G25" s="76">
        <v>6321</v>
      </c>
      <c r="H25" s="76">
        <v>15640</v>
      </c>
      <c r="I25" s="155">
        <f t="shared" si="3"/>
        <v>-14</v>
      </c>
      <c r="J25" s="155"/>
      <c r="K25" s="155">
        <f t="shared" si="1"/>
        <v>-101</v>
      </c>
      <c r="L25" s="155"/>
    </row>
    <row r="26" spans="2:12" s="44" customFormat="1" ht="22.5" customHeight="1">
      <c r="B26" s="54" t="s">
        <v>23</v>
      </c>
      <c r="C26" s="50">
        <v>8749</v>
      </c>
      <c r="D26" s="50">
        <f t="shared" si="4"/>
        <v>20994</v>
      </c>
      <c r="E26" s="50">
        <v>9944</v>
      </c>
      <c r="F26" s="50">
        <v>11050</v>
      </c>
      <c r="G26" s="76">
        <v>8449</v>
      </c>
      <c r="H26" s="76">
        <v>20297</v>
      </c>
      <c r="I26" s="155">
        <f t="shared" si="3"/>
        <v>300</v>
      </c>
      <c r="J26" s="155"/>
      <c r="K26" s="155">
        <f t="shared" si="1"/>
        <v>697</v>
      </c>
      <c r="L26" s="155"/>
    </row>
    <row r="27" spans="2:12" s="44" customFormat="1" ht="22.5" customHeight="1">
      <c r="B27" s="54" t="s">
        <v>24</v>
      </c>
      <c r="C27" s="50">
        <v>2026</v>
      </c>
      <c r="D27" s="50">
        <f t="shared" si="4"/>
        <v>4787</v>
      </c>
      <c r="E27" s="50">
        <v>2413</v>
      </c>
      <c r="F27" s="50">
        <v>2374</v>
      </c>
      <c r="G27" s="76">
        <v>2034</v>
      </c>
      <c r="H27" s="76">
        <v>4806</v>
      </c>
      <c r="I27" s="155">
        <f t="shared" si="3"/>
        <v>-8</v>
      </c>
      <c r="J27" s="155"/>
      <c r="K27" s="155">
        <f t="shared" si="1"/>
        <v>-19</v>
      </c>
      <c r="L27" s="155"/>
    </row>
    <row r="28" spans="2:12" s="44" customFormat="1" ht="22.5" customHeight="1">
      <c r="B28" s="54" t="s">
        <v>25</v>
      </c>
      <c r="C28" s="50">
        <v>7175</v>
      </c>
      <c r="D28" s="50">
        <f t="shared" si="4"/>
        <v>12116</v>
      </c>
      <c r="E28" s="50">
        <v>6341</v>
      </c>
      <c r="F28" s="50">
        <v>5775</v>
      </c>
      <c r="G28" s="76">
        <v>7105</v>
      </c>
      <c r="H28" s="76">
        <v>12085</v>
      </c>
      <c r="I28" s="155">
        <f t="shared" si="3"/>
        <v>70</v>
      </c>
      <c r="J28" s="155"/>
      <c r="K28" s="155">
        <f t="shared" si="1"/>
        <v>31</v>
      </c>
      <c r="L28" s="155"/>
    </row>
    <row r="29" spans="2:12" s="44" customFormat="1" ht="22.5" customHeight="1">
      <c r="B29" s="54" t="s">
        <v>26</v>
      </c>
      <c r="C29" s="50">
        <v>2736</v>
      </c>
      <c r="D29" s="50">
        <f t="shared" si="4"/>
        <v>4808</v>
      </c>
      <c r="E29" s="50">
        <v>2389</v>
      </c>
      <c r="F29" s="50">
        <v>2419</v>
      </c>
      <c r="G29" s="76">
        <v>2732</v>
      </c>
      <c r="H29" s="76">
        <v>4819</v>
      </c>
      <c r="I29" s="155">
        <f t="shared" si="3"/>
        <v>4</v>
      </c>
      <c r="J29" s="155"/>
      <c r="K29" s="155">
        <f t="shared" si="1"/>
        <v>-11</v>
      </c>
      <c r="L29" s="155"/>
    </row>
    <row r="30" spans="2:12" s="44" customFormat="1" ht="22.5" customHeight="1">
      <c r="B30" s="54" t="s">
        <v>27</v>
      </c>
      <c r="C30" s="50">
        <v>14986</v>
      </c>
      <c r="D30" s="50">
        <f t="shared" si="4"/>
        <v>37147</v>
      </c>
      <c r="E30" s="50">
        <v>18175</v>
      </c>
      <c r="F30" s="50">
        <v>18972</v>
      </c>
      <c r="G30" s="76">
        <v>15005</v>
      </c>
      <c r="H30" s="76">
        <v>37259</v>
      </c>
      <c r="I30" s="155">
        <f t="shared" si="3"/>
        <v>-19</v>
      </c>
      <c r="J30" s="155"/>
      <c r="K30" s="155">
        <f t="shared" si="1"/>
        <v>-112</v>
      </c>
      <c r="L30" s="155"/>
    </row>
    <row r="31" spans="2:12" s="44" customFormat="1" ht="22.5" customHeight="1">
      <c r="B31" s="54" t="s">
        <v>28</v>
      </c>
      <c r="C31" s="50">
        <v>17007</v>
      </c>
      <c r="D31" s="50">
        <f t="shared" si="4"/>
        <v>43652</v>
      </c>
      <c r="E31" s="50">
        <v>21010</v>
      </c>
      <c r="F31" s="50">
        <v>22642</v>
      </c>
      <c r="G31" s="76">
        <v>17017</v>
      </c>
      <c r="H31" s="76">
        <v>43688</v>
      </c>
      <c r="I31" s="162">
        <f t="shared" si="3"/>
        <v>-10</v>
      </c>
      <c r="J31" s="162"/>
      <c r="K31" s="155">
        <f t="shared" si="1"/>
        <v>-36</v>
      </c>
      <c r="L31" s="155"/>
    </row>
    <row r="32" spans="2:12" s="44" customFormat="1" ht="22.5" customHeight="1">
      <c r="B32" s="54" t="s">
        <v>29</v>
      </c>
      <c r="C32" s="50">
        <v>7405</v>
      </c>
      <c r="D32" s="50">
        <f t="shared" si="4"/>
        <v>17611</v>
      </c>
      <c r="E32" s="50">
        <v>8650</v>
      </c>
      <c r="F32" s="50">
        <v>8961</v>
      </c>
      <c r="G32" s="76">
        <v>7398</v>
      </c>
      <c r="H32" s="76">
        <v>17631</v>
      </c>
      <c r="I32" s="155">
        <f t="shared" si="3"/>
        <v>7</v>
      </c>
      <c r="J32" s="155"/>
      <c r="K32" s="155">
        <f t="shared" si="1"/>
        <v>-20</v>
      </c>
      <c r="L32" s="155"/>
    </row>
    <row r="33" spans="2:13" s="44" customFormat="1" ht="22.5" customHeight="1">
      <c r="B33" s="54" t="s">
        <v>30</v>
      </c>
      <c r="C33" s="50">
        <v>8206</v>
      </c>
      <c r="D33" s="50">
        <f t="shared" si="4"/>
        <v>20722</v>
      </c>
      <c r="E33" s="50">
        <v>10360</v>
      </c>
      <c r="F33" s="50">
        <v>10362</v>
      </c>
      <c r="G33" s="76">
        <v>8225</v>
      </c>
      <c r="H33" s="76">
        <v>20831</v>
      </c>
      <c r="I33" s="155">
        <f t="shared" si="3"/>
        <v>-19</v>
      </c>
      <c r="J33" s="155"/>
      <c r="K33" s="155">
        <f t="shared" si="1"/>
        <v>-109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1266</v>
      </c>
      <c r="C38" s="16"/>
      <c r="D38" s="17" t="s">
        <v>36</v>
      </c>
      <c r="E38" s="17">
        <v>398</v>
      </c>
      <c r="F38" s="18" t="s">
        <v>37</v>
      </c>
      <c r="G38" s="17">
        <v>868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122</v>
      </c>
      <c r="M38" s="22"/>
    </row>
    <row r="39" spans="2:13" s="3" customFormat="1" ht="30" customHeight="1">
      <c r="B39" s="23" t="str">
        <f>"◎ 관외전출 : "&amp;E39+G39</f>
        <v>◎ 관외전출 : 1144</v>
      </c>
      <c r="C39" s="24"/>
      <c r="D39" s="25" t="s">
        <v>36</v>
      </c>
      <c r="E39" s="25">
        <v>327</v>
      </c>
      <c r="F39" s="26" t="s">
        <v>37</v>
      </c>
      <c r="G39" s="25">
        <v>817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127</v>
      </c>
      <c r="C40" s="31"/>
      <c r="D40" s="32" t="s">
        <v>41</v>
      </c>
      <c r="E40" s="32">
        <v>120</v>
      </c>
      <c r="F40" s="33" t="s">
        <v>45</v>
      </c>
      <c r="G40" s="32">
        <v>7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27</v>
      </c>
    </row>
    <row r="41" spans="2:13" s="3" customFormat="1" ht="30" customHeight="1" thickBot="1">
      <c r="B41" s="37" t="str">
        <f>"◎ 사망,말소,국외,기타 : "&amp;E41+G41+I41+K41</f>
        <v>◎ 사망,말소,국외,기타 : 154</v>
      </c>
      <c r="C41" s="38"/>
      <c r="D41" s="39" t="s">
        <v>42</v>
      </c>
      <c r="E41" s="39">
        <v>144</v>
      </c>
      <c r="F41" s="40" t="s">
        <v>43</v>
      </c>
      <c r="G41" s="39">
        <v>6</v>
      </c>
      <c r="H41" s="41" t="s">
        <v>38</v>
      </c>
      <c r="I41" s="41">
        <v>4</v>
      </c>
      <c r="J41" s="42" t="s">
        <v>39</v>
      </c>
      <c r="K41" s="43">
        <v>0</v>
      </c>
      <c r="L41" s="159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47087</v>
      </c>
      <c r="C42" s="89">
        <f>E42+G42</f>
        <v>47087</v>
      </c>
      <c r="D42" s="57" t="s">
        <v>52</v>
      </c>
      <c r="E42" s="58">
        <v>19906</v>
      </c>
      <c r="F42" s="57" t="s">
        <v>44</v>
      </c>
      <c r="G42" s="58">
        <v>27181</v>
      </c>
      <c r="H42" s="59"/>
      <c r="I42" s="10"/>
      <c r="J42" s="59"/>
      <c r="K42" s="84"/>
      <c r="L42" s="64" t="s">
        <v>175</v>
      </c>
      <c r="M42" s="22"/>
    </row>
    <row r="43" spans="2:13" s="3" customFormat="1" ht="21" customHeight="1">
      <c r="B43" s="55" t="s">
        <v>56</v>
      </c>
      <c r="C43" s="91">
        <v>2010</v>
      </c>
      <c r="G43" s="8"/>
      <c r="J43" s="85"/>
      <c r="K43" s="85"/>
      <c r="L43" s="65" t="s">
        <v>173</v>
      </c>
    </row>
    <row r="44" spans="2:13" s="3" customFormat="1" ht="21" customHeight="1" thickBot="1">
      <c r="B44" s="60" t="s">
        <v>57</v>
      </c>
      <c r="C44" s="92">
        <v>336</v>
      </c>
      <c r="D44" s="61"/>
      <c r="E44" s="61"/>
      <c r="F44" s="61"/>
      <c r="G44" s="62"/>
      <c r="H44" s="61"/>
      <c r="I44" s="61"/>
      <c r="J44" s="83"/>
      <c r="K44" s="83"/>
      <c r="L44" s="70" t="s">
        <v>174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89" priority="1" operator="lessThan">
      <formula>0</formula>
    </cfRule>
    <cfRule type="cellIs" dxfId="88" priority="4" operator="greaterThan">
      <formula>0</formula>
    </cfRule>
  </conditionalFormatting>
  <conditionalFormatting sqref="K6:L33">
    <cfRule type="cellIs" dxfId="87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B1:N45"/>
  <sheetViews>
    <sheetView view="pageBreakPreview" zoomScale="70" zoomScaleNormal="70" zoomScaleSheetLayoutView="70" workbookViewId="0">
      <selection activeCell="C28" sqref="C28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169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121808</v>
      </c>
      <c r="D6" s="45">
        <f t="shared" ref="D6:F6" si="0">SUM(D7:D8)</f>
        <v>284834</v>
      </c>
      <c r="E6" s="45">
        <f t="shared" si="0"/>
        <v>140535</v>
      </c>
      <c r="F6" s="45">
        <f t="shared" si="0"/>
        <v>144299</v>
      </c>
      <c r="G6" s="72">
        <f>G8</f>
        <v>121366</v>
      </c>
      <c r="H6" s="72">
        <f>H7+H8</f>
        <v>284460</v>
      </c>
      <c r="I6" s="152">
        <f>C6-G6</f>
        <v>442</v>
      </c>
      <c r="J6" s="152"/>
      <c r="K6" s="152">
        <f t="shared" ref="K6:K33" si="1">D6-H6</f>
        <v>374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4427</v>
      </c>
      <c r="E7" s="79">
        <v>2337</v>
      </c>
      <c r="F7" s="79">
        <v>2090</v>
      </c>
      <c r="G7" s="73" t="s">
        <v>55</v>
      </c>
      <c r="H7" s="74">
        <v>4382</v>
      </c>
      <c r="I7" s="153" t="s">
        <v>54</v>
      </c>
      <c r="J7" s="154"/>
      <c r="K7" s="154">
        <f t="shared" si="1"/>
        <v>45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121808</v>
      </c>
      <c r="D8" s="49">
        <f t="shared" ref="D8:F8" si="2">SUM(D9:D33)</f>
        <v>280407</v>
      </c>
      <c r="E8" s="49">
        <f>SUM(E9:E33)</f>
        <v>138198</v>
      </c>
      <c r="F8" s="49">
        <f t="shared" si="2"/>
        <v>142209</v>
      </c>
      <c r="G8" s="75">
        <v>121366</v>
      </c>
      <c r="H8" s="75">
        <v>280078</v>
      </c>
      <c r="I8" s="179">
        <f t="shared" ref="I8:I33" si="3">C8-G8</f>
        <v>442</v>
      </c>
      <c r="J8" s="179"/>
      <c r="K8" s="180">
        <f t="shared" si="1"/>
        <v>329</v>
      </c>
      <c r="L8" s="180"/>
    </row>
    <row r="9" spans="2:14" s="44" customFormat="1" ht="22.5" customHeight="1">
      <c r="B9" s="54" t="s">
        <v>10</v>
      </c>
      <c r="C9" s="50">
        <v>3641</v>
      </c>
      <c r="D9" s="50">
        <v>7970</v>
      </c>
      <c r="E9" s="50">
        <v>4001</v>
      </c>
      <c r="F9" s="50">
        <v>3969</v>
      </c>
      <c r="G9" s="76">
        <v>3623</v>
      </c>
      <c r="H9" s="76">
        <v>7961</v>
      </c>
      <c r="I9" s="155">
        <f t="shared" si="3"/>
        <v>18</v>
      </c>
      <c r="J9" s="155"/>
      <c r="K9" s="155">
        <f t="shared" si="1"/>
        <v>9</v>
      </c>
      <c r="L9" s="155"/>
    </row>
    <row r="10" spans="2:14" s="44" customFormat="1" ht="22.5" customHeight="1">
      <c r="B10" s="54" t="s">
        <v>33</v>
      </c>
      <c r="C10" s="50">
        <v>7657</v>
      </c>
      <c r="D10" s="50">
        <v>19836</v>
      </c>
      <c r="E10" s="50">
        <v>9825</v>
      </c>
      <c r="F10" s="50">
        <v>10011</v>
      </c>
      <c r="G10" s="76">
        <v>7691</v>
      </c>
      <c r="H10" s="76">
        <v>20006</v>
      </c>
      <c r="I10" s="155">
        <f t="shared" si="3"/>
        <v>-34</v>
      </c>
      <c r="J10" s="155"/>
      <c r="K10" s="155">
        <f t="shared" si="1"/>
        <v>-170</v>
      </c>
      <c r="L10" s="155"/>
    </row>
    <row r="11" spans="2:14" s="44" customFormat="1" ht="22.5" customHeight="1">
      <c r="B11" s="54" t="s">
        <v>11</v>
      </c>
      <c r="C11" s="50">
        <v>779</v>
      </c>
      <c r="D11" s="50">
        <v>1511</v>
      </c>
      <c r="E11" s="50">
        <v>813</v>
      </c>
      <c r="F11" s="50">
        <v>698</v>
      </c>
      <c r="G11" s="76">
        <v>781</v>
      </c>
      <c r="H11" s="76">
        <v>1528</v>
      </c>
      <c r="I11" s="155">
        <f t="shared" si="3"/>
        <v>-2</v>
      </c>
      <c r="J11" s="155"/>
      <c r="K11" s="155">
        <f t="shared" si="1"/>
        <v>-17</v>
      </c>
      <c r="L11" s="155"/>
    </row>
    <row r="12" spans="2:14" s="44" customFormat="1" ht="22.5" customHeight="1">
      <c r="B12" s="54" t="s">
        <v>12</v>
      </c>
      <c r="C12" s="50">
        <v>1121</v>
      </c>
      <c r="D12" s="50">
        <v>2587</v>
      </c>
      <c r="E12" s="50">
        <v>1313</v>
      </c>
      <c r="F12" s="50">
        <v>1274</v>
      </c>
      <c r="G12" s="76">
        <v>1119</v>
      </c>
      <c r="H12" s="76">
        <v>2590</v>
      </c>
      <c r="I12" s="155">
        <f t="shared" si="3"/>
        <v>2</v>
      </c>
      <c r="J12" s="155"/>
      <c r="K12" s="155">
        <f t="shared" si="1"/>
        <v>-3</v>
      </c>
      <c r="L12" s="155"/>
    </row>
    <row r="13" spans="2:14" s="44" customFormat="1" ht="22.5" customHeight="1">
      <c r="B13" s="54" t="s">
        <v>13</v>
      </c>
      <c r="C13" s="50">
        <v>7617</v>
      </c>
      <c r="D13" s="50">
        <v>17961</v>
      </c>
      <c r="E13" s="50">
        <v>8974</v>
      </c>
      <c r="F13" s="50">
        <v>8987</v>
      </c>
      <c r="G13" s="76">
        <v>7616</v>
      </c>
      <c r="H13" s="76">
        <v>18013</v>
      </c>
      <c r="I13" s="155">
        <f t="shared" si="3"/>
        <v>1</v>
      </c>
      <c r="J13" s="155"/>
      <c r="K13" s="155">
        <f t="shared" si="1"/>
        <v>-52</v>
      </c>
      <c r="L13" s="155"/>
    </row>
    <row r="14" spans="2:14" s="44" customFormat="1" ht="22.5" customHeight="1">
      <c r="B14" s="54" t="s">
        <v>32</v>
      </c>
      <c r="C14" s="50">
        <v>654</v>
      </c>
      <c r="D14" s="50">
        <v>1107</v>
      </c>
      <c r="E14" s="50">
        <v>588</v>
      </c>
      <c r="F14" s="50">
        <v>519</v>
      </c>
      <c r="G14" s="76">
        <v>645</v>
      </c>
      <c r="H14" s="76">
        <v>1100</v>
      </c>
      <c r="I14" s="155">
        <f t="shared" si="3"/>
        <v>9</v>
      </c>
      <c r="J14" s="155"/>
      <c r="K14" s="155">
        <f t="shared" si="1"/>
        <v>7</v>
      </c>
      <c r="L14" s="155"/>
    </row>
    <row r="15" spans="2:14" s="44" customFormat="1" ht="22.5" customHeight="1">
      <c r="B15" s="54" t="s">
        <v>14</v>
      </c>
      <c r="C15" s="50">
        <v>1966</v>
      </c>
      <c r="D15" s="50">
        <v>3599</v>
      </c>
      <c r="E15" s="50">
        <v>1900</v>
      </c>
      <c r="F15" s="50">
        <v>1699</v>
      </c>
      <c r="G15" s="76">
        <v>1963</v>
      </c>
      <c r="H15" s="76">
        <v>3605</v>
      </c>
      <c r="I15" s="155">
        <f t="shared" si="3"/>
        <v>3</v>
      </c>
      <c r="J15" s="155"/>
      <c r="K15" s="155">
        <f t="shared" si="1"/>
        <v>-6</v>
      </c>
      <c r="L15" s="155"/>
    </row>
    <row r="16" spans="2:14" s="44" customFormat="1" ht="22.5" customHeight="1">
      <c r="B16" s="54" t="s">
        <v>34</v>
      </c>
      <c r="C16" s="50">
        <v>1986</v>
      </c>
      <c r="D16" s="50">
        <v>3922</v>
      </c>
      <c r="E16" s="50">
        <v>2003</v>
      </c>
      <c r="F16" s="50">
        <v>1919</v>
      </c>
      <c r="G16" s="76">
        <v>1993</v>
      </c>
      <c r="H16" s="76">
        <v>3946</v>
      </c>
      <c r="I16" s="155">
        <f t="shared" si="3"/>
        <v>-7</v>
      </c>
      <c r="J16" s="155"/>
      <c r="K16" s="155">
        <f t="shared" si="1"/>
        <v>-24</v>
      </c>
      <c r="L16" s="155"/>
    </row>
    <row r="17" spans="2:12" s="44" customFormat="1" ht="22.5" customHeight="1">
      <c r="B17" s="54" t="s">
        <v>15</v>
      </c>
      <c r="C17" s="50">
        <v>1424</v>
      </c>
      <c r="D17" s="50">
        <v>2603</v>
      </c>
      <c r="E17" s="50">
        <v>1271</v>
      </c>
      <c r="F17" s="50">
        <v>1332</v>
      </c>
      <c r="G17" s="76">
        <v>1429</v>
      </c>
      <c r="H17" s="76">
        <v>2606</v>
      </c>
      <c r="I17" s="155">
        <f t="shared" si="3"/>
        <v>-5</v>
      </c>
      <c r="J17" s="155"/>
      <c r="K17" s="155">
        <f t="shared" si="1"/>
        <v>-3</v>
      </c>
      <c r="L17" s="155"/>
    </row>
    <row r="18" spans="2:12" s="44" customFormat="1" ht="22.5" customHeight="1">
      <c r="B18" s="54" t="s">
        <v>16</v>
      </c>
      <c r="C18" s="50">
        <v>597</v>
      </c>
      <c r="D18" s="50">
        <v>976</v>
      </c>
      <c r="E18" s="50">
        <v>539</v>
      </c>
      <c r="F18" s="50">
        <v>437</v>
      </c>
      <c r="G18" s="76">
        <v>594</v>
      </c>
      <c r="H18" s="76">
        <v>977</v>
      </c>
      <c r="I18" s="155">
        <f t="shared" si="3"/>
        <v>3</v>
      </c>
      <c r="J18" s="155"/>
      <c r="K18" s="155">
        <f t="shared" si="1"/>
        <v>-1</v>
      </c>
      <c r="L18" s="155"/>
    </row>
    <row r="19" spans="2:12" s="44" customFormat="1" ht="22.5" customHeight="1">
      <c r="B19" s="54" t="s">
        <v>17</v>
      </c>
      <c r="C19" s="50">
        <v>4596</v>
      </c>
      <c r="D19" s="50">
        <v>10371</v>
      </c>
      <c r="E19" s="50">
        <v>5024</v>
      </c>
      <c r="F19" s="50">
        <v>5347</v>
      </c>
      <c r="G19" s="76">
        <v>4617</v>
      </c>
      <c r="H19" s="76">
        <v>10416</v>
      </c>
      <c r="I19" s="155">
        <f t="shared" si="3"/>
        <v>-21</v>
      </c>
      <c r="J19" s="155"/>
      <c r="K19" s="155">
        <f t="shared" si="1"/>
        <v>-45</v>
      </c>
      <c r="L19" s="155"/>
    </row>
    <row r="20" spans="2:12" s="44" customFormat="1" ht="22.5" customHeight="1">
      <c r="B20" s="54" t="s">
        <v>35</v>
      </c>
      <c r="C20" s="50">
        <v>2264</v>
      </c>
      <c r="D20" s="50">
        <v>3745</v>
      </c>
      <c r="E20" s="50">
        <v>1924</v>
      </c>
      <c r="F20" s="50">
        <v>1821</v>
      </c>
      <c r="G20" s="76">
        <v>2250</v>
      </c>
      <c r="H20" s="76">
        <v>3745</v>
      </c>
      <c r="I20" s="155">
        <f t="shared" si="3"/>
        <v>14</v>
      </c>
      <c r="J20" s="155"/>
      <c r="K20" s="155">
        <f t="shared" si="1"/>
        <v>0</v>
      </c>
      <c r="L20" s="155"/>
    </row>
    <row r="21" spans="2:12" s="44" customFormat="1" ht="22.5" customHeight="1">
      <c r="B21" s="54" t="s">
        <v>18</v>
      </c>
      <c r="C21" s="50">
        <v>1713</v>
      </c>
      <c r="D21" s="50">
        <v>3106</v>
      </c>
      <c r="E21" s="50">
        <v>1524</v>
      </c>
      <c r="F21" s="50">
        <v>1582</v>
      </c>
      <c r="G21" s="76">
        <v>1713</v>
      </c>
      <c r="H21" s="76">
        <v>3127</v>
      </c>
      <c r="I21" s="155">
        <f t="shared" si="3"/>
        <v>0</v>
      </c>
      <c r="J21" s="155"/>
      <c r="K21" s="155">
        <f t="shared" si="1"/>
        <v>-21</v>
      </c>
      <c r="L21" s="155"/>
    </row>
    <row r="22" spans="2:12" s="44" customFormat="1" ht="22.5" customHeight="1">
      <c r="B22" s="54" t="s">
        <v>19</v>
      </c>
      <c r="C22" s="50">
        <v>1251</v>
      </c>
      <c r="D22" s="50">
        <v>2511</v>
      </c>
      <c r="E22" s="50">
        <v>1209</v>
      </c>
      <c r="F22" s="50">
        <v>1302</v>
      </c>
      <c r="G22" s="76">
        <v>1257</v>
      </c>
      <c r="H22" s="76">
        <v>2539</v>
      </c>
      <c r="I22" s="155">
        <f t="shared" si="3"/>
        <v>-6</v>
      </c>
      <c r="J22" s="155"/>
      <c r="K22" s="155">
        <f t="shared" si="1"/>
        <v>-28</v>
      </c>
      <c r="L22" s="155"/>
    </row>
    <row r="23" spans="2:12" s="44" customFormat="1" ht="22.5" customHeight="1">
      <c r="B23" s="54" t="s">
        <v>20</v>
      </c>
      <c r="C23" s="50">
        <v>4233</v>
      </c>
      <c r="D23" s="50">
        <v>9287</v>
      </c>
      <c r="E23" s="50">
        <v>4701</v>
      </c>
      <c r="F23" s="50">
        <v>4586</v>
      </c>
      <c r="G23" s="76">
        <v>4235</v>
      </c>
      <c r="H23" s="76">
        <v>9299</v>
      </c>
      <c r="I23" s="155">
        <f t="shared" si="3"/>
        <v>-2</v>
      </c>
      <c r="J23" s="155"/>
      <c r="K23" s="155">
        <f t="shared" si="1"/>
        <v>-12</v>
      </c>
      <c r="L23" s="155"/>
    </row>
    <row r="24" spans="2:12" s="44" customFormat="1" ht="22.5" customHeight="1">
      <c r="B24" s="54" t="s">
        <v>21</v>
      </c>
      <c r="C24" s="50">
        <v>6023</v>
      </c>
      <c r="D24" s="50">
        <v>12259</v>
      </c>
      <c r="E24" s="50">
        <v>6040</v>
      </c>
      <c r="F24" s="50">
        <v>6219</v>
      </c>
      <c r="G24" s="76">
        <v>6077</v>
      </c>
      <c r="H24" s="76">
        <v>12463</v>
      </c>
      <c r="I24" s="155">
        <f t="shared" si="3"/>
        <v>-54</v>
      </c>
      <c r="J24" s="155"/>
      <c r="K24" s="155">
        <f t="shared" si="1"/>
        <v>-204</v>
      </c>
      <c r="L24" s="155"/>
    </row>
    <row r="25" spans="2:12" s="44" customFormat="1" ht="22.5" customHeight="1">
      <c r="B25" s="54" t="s">
        <v>22</v>
      </c>
      <c r="C25" s="50">
        <v>6321</v>
      </c>
      <c r="D25" s="50">
        <v>15640</v>
      </c>
      <c r="E25" s="50">
        <v>7487</v>
      </c>
      <c r="F25" s="50">
        <v>8153</v>
      </c>
      <c r="G25" s="76">
        <v>6380</v>
      </c>
      <c r="H25" s="76">
        <v>15841</v>
      </c>
      <c r="I25" s="155">
        <f t="shared" si="3"/>
        <v>-59</v>
      </c>
      <c r="J25" s="155"/>
      <c r="K25" s="155">
        <f t="shared" si="1"/>
        <v>-201</v>
      </c>
      <c r="L25" s="155"/>
    </row>
    <row r="26" spans="2:12" s="44" customFormat="1" ht="22.5" customHeight="1">
      <c r="B26" s="54" t="s">
        <v>23</v>
      </c>
      <c r="C26" s="50">
        <v>8449</v>
      </c>
      <c r="D26" s="50">
        <v>20297</v>
      </c>
      <c r="E26" s="50">
        <v>9606</v>
      </c>
      <c r="F26" s="50">
        <v>10691</v>
      </c>
      <c r="G26" s="76">
        <v>7750</v>
      </c>
      <c r="H26" s="76">
        <v>18469</v>
      </c>
      <c r="I26" s="155">
        <f t="shared" si="3"/>
        <v>699</v>
      </c>
      <c r="J26" s="155"/>
      <c r="K26" s="155">
        <f t="shared" si="1"/>
        <v>1828</v>
      </c>
      <c r="L26" s="155"/>
    </row>
    <row r="27" spans="2:12" s="44" customFormat="1" ht="22.5" customHeight="1">
      <c r="B27" s="54" t="s">
        <v>24</v>
      </c>
      <c r="C27" s="50">
        <v>2034</v>
      </c>
      <c r="D27" s="50">
        <v>4806</v>
      </c>
      <c r="E27" s="50">
        <v>2420</v>
      </c>
      <c r="F27" s="50">
        <v>2386</v>
      </c>
      <c r="G27" s="76">
        <v>2037</v>
      </c>
      <c r="H27" s="76">
        <v>4817</v>
      </c>
      <c r="I27" s="155">
        <f t="shared" si="3"/>
        <v>-3</v>
      </c>
      <c r="J27" s="155"/>
      <c r="K27" s="155">
        <f t="shared" si="1"/>
        <v>-11</v>
      </c>
      <c r="L27" s="155"/>
    </row>
    <row r="28" spans="2:12" s="44" customFormat="1" ht="22.5" customHeight="1">
      <c r="B28" s="54" t="s">
        <v>25</v>
      </c>
      <c r="C28" s="50">
        <v>7105</v>
      </c>
      <c r="D28" s="50">
        <v>12085</v>
      </c>
      <c r="E28" s="50">
        <v>6333</v>
      </c>
      <c r="F28" s="50">
        <v>5752</v>
      </c>
      <c r="G28" s="76">
        <v>7058</v>
      </c>
      <c r="H28" s="76">
        <v>11998</v>
      </c>
      <c r="I28" s="155">
        <f t="shared" si="3"/>
        <v>47</v>
      </c>
      <c r="J28" s="155"/>
      <c r="K28" s="155">
        <f t="shared" si="1"/>
        <v>87</v>
      </c>
      <c r="L28" s="155"/>
    </row>
    <row r="29" spans="2:12" s="44" customFormat="1" ht="22.5" customHeight="1">
      <c r="B29" s="54" t="s">
        <v>26</v>
      </c>
      <c r="C29" s="50">
        <v>2732</v>
      </c>
      <c r="D29" s="50">
        <v>4819</v>
      </c>
      <c r="E29" s="50">
        <v>2390</v>
      </c>
      <c r="F29" s="50">
        <v>2429</v>
      </c>
      <c r="G29" s="76">
        <v>2751</v>
      </c>
      <c r="H29" s="76">
        <v>4875</v>
      </c>
      <c r="I29" s="155">
        <f t="shared" si="3"/>
        <v>-19</v>
      </c>
      <c r="J29" s="155"/>
      <c r="K29" s="155">
        <f t="shared" si="1"/>
        <v>-56</v>
      </c>
      <c r="L29" s="155"/>
    </row>
    <row r="30" spans="2:12" s="44" customFormat="1" ht="22.5" customHeight="1">
      <c r="B30" s="54" t="s">
        <v>27</v>
      </c>
      <c r="C30" s="50">
        <v>15005</v>
      </c>
      <c r="D30" s="50">
        <v>37259</v>
      </c>
      <c r="E30" s="50">
        <v>18221</v>
      </c>
      <c r="F30" s="50">
        <v>19038</v>
      </c>
      <c r="G30" s="76">
        <v>15040</v>
      </c>
      <c r="H30" s="76">
        <v>37514</v>
      </c>
      <c r="I30" s="155">
        <f t="shared" si="3"/>
        <v>-35</v>
      </c>
      <c r="J30" s="155"/>
      <c r="K30" s="155">
        <f t="shared" si="1"/>
        <v>-255</v>
      </c>
      <c r="L30" s="155"/>
    </row>
    <row r="31" spans="2:12" s="44" customFormat="1" ht="22.5" customHeight="1">
      <c r="B31" s="54" t="s">
        <v>28</v>
      </c>
      <c r="C31" s="50">
        <v>17017</v>
      </c>
      <c r="D31" s="50">
        <v>43688</v>
      </c>
      <c r="E31" s="50">
        <v>21033</v>
      </c>
      <c r="F31" s="50">
        <v>22655</v>
      </c>
      <c r="G31" s="76">
        <v>17068</v>
      </c>
      <c r="H31" s="76">
        <v>43948</v>
      </c>
      <c r="I31" s="162">
        <f t="shared" si="3"/>
        <v>-51</v>
      </c>
      <c r="J31" s="162"/>
      <c r="K31" s="155">
        <f t="shared" si="1"/>
        <v>-260</v>
      </c>
      <c r="L31" s="155"/>
    </row>
    <row r="32" spans="2:12" s="44" customFormat="1" ht="22.5" customHeight="1">
      <c r="B32" s="54" t="s">
        <v>29</v>
      </c>
      <c r="C32" s="50">
        <v>7398</v>
      </c>
      <c r="D32" s="50">
        <v>17631</v>
      </c>
      <c r="E32" s="50">
        <v>8650</v>
      </c>
      <c r="F32" s="50">
        <v>8981</v>
      </c>
      <c r="G32" s="76">
        <v>7414</v>
      </c>
      <c r="H32" s="76">
        <v>17719</v>
      </c>
      <c r="I32" s="155">
        <f t="shared" si="3"/>
        <v>-16</v>
      </c>
      <c r="J32" s="155"/>
      <c r="K32" s="155">
        <f t="shared" si="1"/>
        <v>-88</v>
      </c>
      <c r="L32" s="155"/>
    </row>
    <row r="33" spans="2:13" s="44" customFormat="1" ht="22.5" customHeight="1">
      <c r="B33" s="54" t="s">
        <v>30</v>
      </c>
      <c r="C33" s="50">
        <v>8225</v>
      </c>
      <c r="D33" s="50">
        <v>20831</v>
      </c>
      <c r="E33" s="50">
        <v>10409</v>
      </c>
      <c r="F33" s="50">
        <v>10422</v>
      </c>
      <c r="G33" s="76">
        <v>8265</v>
      </c>
      <c r="H33" s="76">
        <v>20976</v>
      </c>
      <c r="I33" s="155">
        <f t="shared" si="3"/>
        <v>-40</v>
      </c>
      <c r="J33" s="155"/>
      <c r="K33" s="155">
        <f t="shared" si="1"/>
        <v>-145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1478</v>
      </c>
      <c r="C38" s="16"/>
      <c r="D38" s="17" t="s">
        <v>36</v>
      </c>
      <c r="E38" s="17">
        <v>478</v>
      </c>
      <c r="F38" s="18" t="s">
        <v>37</v>
      </c>
      <c r="G38" s="17">
        <v>1000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325</v>
      </c>
      <c r="M38" s="22"/>
    </row>
    <row r="39" spans="2:13" s="3" customFormat="1" ht="30" customHeight="1">
      <c r="B39" s="23" t="str">
        <f>"◎ 관외전출 : "&amp;E39+G39</f>
        <v>◎ 관외전출 : 1153</v>
      </c>
      <c r="C39" s="24"/>
      <c r="D39" s="25" t="s">
        <v>36</v>
      </c>
      <c r="E39" s="25">
        <v>315</v>
      </c>
      <c r="F39" s="26" t="s">
        <v>37</v>
      </c>
      <c r="G39" s="25">
        <v>838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154</v>
      </c>
      <c r="C40" s="31"/>
      <c r="D40" s="32" t="s">
        <v>41</v>
      </c>
      <c r="E40" s="32">
        <v>143</v>
      </c>
      <c r="F40" s="33" t="s">
        <v>45</v>
      </c>
      <c r="G40" s="32">
        <v>11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 "&amp;-((E41+G41+I41+K41)-(E40+G40+I40+K40)),"감 "&amp;(E41+G41+I41+K41)-(E40+G40+I40+K40))</f>
        <v>▶ 증 4</v>
      </c>
    </row>
    <row r="41" spans="2:13" s="3" customFormat="1" ht="30" customHeight="1" thickBot="1">
      <c r="B41" s="37" t="str">
        <f>"◎ 사망,말소,국외,기타 : "&amp;E41+G41+I41+K41</f>
        <v>◎ 사망,말소,국외,기타 : 150</v>
      </c>
      <c r="C41" s="38"/>
      <c r="D41" s="39" t="s">
        <v>42</v>
      </c>
      <c r="E41" s="39">
        <v>144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46865</v>
      </c>
      <c r="C42" s="89">
        <f>E42+G42</f>
        <v>46865</v>
      </c>
      <c r="D42" s="57" t="s">
        <v>52</v>
      </c>
      <c r="E42" s="58">
        <v>19787</v>
      </c>
      <c r="F42" s="57" t="s">
        <v>44</v>
      </c>
      <c r="G42" s="58">
        <v>27078</v>
      </c>
      <c r="H42" s="59"/>
      <c r="I42" s="10"/>
      <c r="J42" s="59"/>
      <c r="K42" s="84"/>
      <c r="L42" s="64" t="s">
        <v>171</v>
      </c>
      <c r="M42" s="22"/>
    </row>
    <row r="43" spans="2:13" s="3" customFormat="1" ht="21" customHeight="1">
      <c r="B43" s="55" t="s">
        <v>56</v>
      </c>
      <c r="C43" s="91">
        <v>1979</v>
      </c>
      <c r="G43" s="8"/>
      <c r="J43" s="85"/>
      <c r="K43" s="85"/>
      <c r="L43" s="78" t="s">
        <v>170</v>
      </c>
    </row>
    <row r="44" spans="2:13" s="3" customFormat="1" ht="21" customHeight="1" thickBot="1">
      <c r="B44" s="60" t="s">
        <v>57</v>
      </c>
      <c r="C44" s="92">
        <v>333</v>
      </c>
      <c r="D44" s="61"/>
      <c r="E44" s="61"/>
      <c r="F44" s="61"/>
      <c r="G44" s="62"/>
      <c r="H44" s="61"/>
      <c r="I44" s="61"/>
      <c r="J44" s="83"/>
      <c r="K44" s="83"/>
      <c r="L44" s="70" t="s">
        <v>154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86" priority="1" operator="lessThan">
      <formula>0</formula>
    </cfRule>
    <cfRule type="cellIs" dxfId="85" priority="4" operator="greaterThan">
      <formula>0</formula>
    </cfRule>
  </conditionalFormatting>
  <conditionalFormatting sqref="K6:L33">
    <cfRule type="cellIs" dxfId="84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B1:N45"/>
  <sheetViews>
    <sheetView view="pageBreakPreview" zoomScale="70" zoomScaleNormal="70" zoomScaleSheetLayoutView="70" workbookViewId="0">
      <selection activeCell="S19" sqref="S19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165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121366</v>
      </c>
      <c r="D6" s="45">
        <f t="shared" ref="D6:F6" si="0">SUM(D7:D8)</f>
        <v>284460</v>
      </c>
      <c r="E6" s="45">
        <f t="shared" si="0"/>
        <v>140334</v>
      </c>
      <c r="F6" s="45">
        <f t="shared" si="0"/>
        <v>144126</v>
      </c>
      <c r="G6" s="72">
        <v>121203</v>
      </c>
      <c r="H6" s="72">
        <v>284387</v>
      </c>
      <c r="I6" s="152">
        <f>C6-G6</f>
        <v>163</v>
      </c>
      <c r="J6" s="152"/>
      <c r="K6" s="152">
        <f t="shared" ref="K6:K33" si="1">D6-H6</f>
        <v>73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4382</v>
      </c>
      <c r="E7" s="79">
        <v>2304</v>
      </c>
      <c r="F7" s="79">
        <v>2078</v>
      </c>
      <c r="G7" s="73" t="s">
        <v>55</v>
      </c>
      <c r="H7" s="74">
        <v>4334</v>
      </c>
      <c r="I7" s="153" t="s">
        <v>54</v>
      </c>
      <c r="J7" s="154"/>
      <c r="K7" s="154">
        <f t="shared" si="1"/>
        <v>48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121366</v>
      </c>
      <c r="D8" s="49">
        <f t="shared" ref="D8:F8" si="2">SUM(D9:D33)</f>
        <v>280078</v>
      </c>
      <c r="E8" s="49">
        <f>SUM(E9:E33)</f>
        <v>138030</v>
      </c>
      <c r="F8" s="49">
        <f t="shared" si="2"/>
        <v>142048</v>
      </c>
      <c r="G8" s="75">
        <v>121203</v>
      </c>
      <c r="H8" s="75">
        <v>280053</v>
      </c>
      <c r="I8" s="179">
        <f t="shared" ref="I8:I33" si="3">C8-G8</f>
        <v>163</v>
      </c>
      <c r="J8" s="179"/>
      <c r="K8" s="180">
        <f t="shared" si="1"/>
        <v>25</v>
      </c>
      <c r="L8" s="180"/>
    </row>
    <row r="9" spans="2:14" s="44" customFormat="1" ht="22.5" customHeight="1">
      <c r="B9" s="54" t="s">
        <v>10</v>
      </c>
      <c r="C9" s="50">
        <v>3623</v>
      </c>
      <c r="D9" s="50">
        <v>7961</v>
      </c>
      <c r="E9" s="50">
        <v>3997</v>
      </c>
      <c r="F9" s="50">
        <v>3964</v>
      </c>
      <c r="G9" s="76">
        <v>3604</v>
      </c>
      <c r="H9" s="76">
        <v>7944</v>
      </c>
      <c r="I9" s="155">
        <f t="shared" si="3"/>
        <v>19</v>
      </c>
      <c r="J9" s="155"/>
      <c r="K9" s="155">
        <f t="shared" si="1"/>
        <v>17</v>
      </c>
      <c r="L9" s="155"/>
      <c r="M9" s="44" t="s">
        <v>160</v>
      </c>
    </row>
    <row r="10" spans="2:14" s="44" customFormat="1" ht="22.5" customHeight="1">
      <c r="B10" s="54" t="s">
        <v>33</v>
      </c>
      <c r="C10" s="50">
        <v>7691</v>
      </c>
      <c r="D10" s="50">
        <v>20006</v>
      </c>
      <c r="E10" s="50">
        <v>9914</v>
      </c>
      <c r="F10" s="50">
        <v>10092</v>
      </c>
      <c r="G10" s="76">
        <v>7683</v>
      </c>
      <c r="H10" s="76">
        <v>20018</v>
      </c>
      <c r="I10" s="155">
        <f t="shared" si="3"/>
        <v>8</v>
      </c>
      <c r="J10" s="155"/>
      <c r="K10" s="155">
        <f t="shared" si="1"/>
        <v>-12</v>
      </c>
      <c r="L10" s="155"/>
      <c r="M10" s="44" t="s">
        <v>160</v>
      </c>
    </row>
    <row r="11" spans="2:14" s="44" customFormat="1" ht="22.5" customHeight="1">
      <c r="B11" s="54" t="s">
        <v>11</v>
      </c>
      <c r="C11" s="50">
        <v>781</v>
      </c>
      <c r="D11" s="50">
        <v>1528</v>
      </c>
      <c r="E11" s="50">
        <v>821</v>
      </c>
      <c r="F11" s="50">
        <v>707</v>
      </c>
      <c r="G11" s="76">
        <v>779</v>
      </c>
      <c r="H11" s="76">
        <v>1524</v>
      </c>
      <c r="I11" s="155">
        <f t="shared" si="3"/>
        <v>2</v>
      </c>
      <c r="J11" s="155"/>
      <c r="K11" s="155">
        <f t="shared" si="1"/>
        <v>4</v>
      </c>
      <c r="L11" s="155"/>
      <c r="M11" s="44" t="s">
        <v>160</v>
      </c>
    </row>
    <row r="12" spans="2:14" s="44" customFormat="1" ht="22.5" customHeight="1">
      <c r="B12" s="54" t="s">
        <v>12</v>
      </c>
      <c r="C12" s="50">
        <v>1119</v>
      </c>
      <c r="D12" s="50">
        <v>2590</v>
      </c>
      <c r="E12" s="50">
        <v>1317</v>
      </c>
      <c r="F12" s="50">
        <v>1273</v>
      </c>
      <c r="G12" s="76">
        <v>1117</v>
      </c>
      <c r="H12" s="76">
        <v>2585</v>
      </c>
      <c r="I12" s="155">
        <f t="shared" si="3"/>
        <v>2</v>
      </c>
      <c r="J12" s="155"/>
      <c r="K12" s="155">
        <f t="shared" si="1"/>
        <v>5</v>
      </c>
      <c r="L12" s="155"/>
      <c r="M12" s="44" t="s">
        <v>160</v>
      </c>
    </row>
    <row r="13" spans="2:14" s="44" customFormat="1" ht="22.5" customHeight="1">
      <c r="B13" s="54" t="s">
        <v>13</v>
      </c>
      <c r="C13" s="50">
        <v>7616</v>
      </c>
      <c r="D13" s="50">
        <v>18013</v>
      </c>
      <c r="E13" s="50">
        <v>8992</v>
      </c>
      <c r="F13" s="50">
        <v>9021</v>
      </c>
      <c r="G13" s="76">
        <v>7607</v>
      </c>
      <c r="H13" s="76">
        <v>18013</v>
      </c>
      <c r="I13" s="155">
        <f t="shared" si="3"/>
        <v>9</v>
      </c>
      <c r="J13" s="155"/>
      <c r="K13" s="155">
        <f t="shared" si="1"/>
        <v>0</v>
      </c>
      <c r="L13" s="155"/>
      <c r="M13" s="44" t="s">
        <v>160</v>
      </c>
    </row>
    <row r="14" spans="2:14" s="44" customFormat="1" ht="22.5" customHeight="1">
      <c r="B14" s="54" t="s">
        <v>32</v>
      </c>
      <c r="C14" s="50">
        <v>645</v>
      </c>
      <c r="D14" s="50">
        <v>1100</v>
      </c>
      <c r="E14" s="50">
        <v>583</v>
      </c>
      <c r="F14" s="50">
        <v>517</v>
      </c>
      <c r="G14" s="76">
        <v>643</v>
      </c>
      <c r="H14" s="76">
        <v>1101</v>
      </c>
      <c r="I14" s="155">
        <f t="shared" si="3"/>
        <v>2</v>
      </c>
      <c r="J14" s="155"/>
      <c r="K14" s="155">
        <f t="shared" si="1"/>
        <v>-1</v>
      </c>
      <c r="L14" s="155"/>
      <c r="M14" s="44" t="s">
        <v>160</v>
      </c>
    </row>
    <row r="15" spans="2:14" s="44" customFormat="1" ht="22.5" customHeight="1">
      <c r="B15" s="54" t="s">
        <v>14</v>
      </c>
      <c r="C15" s="50">
        <v>1963</v>
      </c>
      <c r="D15" s="50">
        <v>3605</v>
      </c>
      <c r="E15" s="50">
        <v>1904</v>
      </c>
      <c r="F15" s="50">
        <v>1701</v>
      </c>
      <c r="G15" s="76">
        <v>1953</v>
      </c>
      <c r="H15" s="76">
        <v>3600</v>
      </c>
      <c r="I15" s="155">
        <f t="shared" si="3"/>
        <v>10</v>
      </c>
      <c r="J15" s="155"/>
      <c r="K15" s="155">
        <f t="shared" si="1"/>
        <v>5</v>
      </c>
      <c r="L15" s="155"/>
      <c r="M15" s="44" t="s">
        <v>160</v>
      </c>
    </row>
    <row r="16" spans="2:14" s="44" customFormat="1" ht="22.5" customHeight="1">
      <c r="B16" s="54" t="s">
        <v>34</v>
      </c>
      <c r="C16" s="50">
        <v>1993</v>
      </c>
      <c r="D16" s="50">
        <v>3946</v>
      </c>
      <c r="E16" s="50">
        <v>2012</v>
      </c>
      <c r="F16" s="50">
        <v>1934</v>
      </c>
      <c r="G16" s="76">
        <v>1994</v>
      </c>
      <c r="H16" s="76">
        <v>3973</v>
      </c>
      <c r="I16" s="155">
        <f t="shared" si="3"/>
        <v>-1</v>
      </c>
      <c r="J16" s="155"/>
      <c r="K16" s="155">
        <f t="shared" si="1"/>
        <v>-27</v>
      </c>
      <c r="L16" s="155"/>
      <c r="M16" s="44" t="s">
        <v>160</v>
      </c>
    </row>
    <row r="17" spans="2:13" s="44" customFormat="1" ht="22.5" customHeight="1">
      <c r="B17" s="54" t="s">
        <v>15</v>
      </c>
      <c r="C17" s="50">
        <v>1429</v>
      </c>
      <c r="D17" s="50">
        <v>2606</v>
      </c>
      <c r="E17" s="50">
        <v>1271</v>
      </c>
      <c r="F17" s="50">
        <v>1335</v>
      </c>
      <c r="G17" s="76">
        <v>1432</v>
      </c>
      <c r="H17" s="76">
        <v>2611</v>
      </c>
      <c r="I17" s="155">
        <f t="shared" si="3"/>
        <v>-3</v>
      </c>
      <c r="J17" s="155"/>
      <c r="K17" s="155">
        <f t="shared" si="1"/>
        <v>-5</v>
      </c>
      <c r="L17" s="155"/>
      <c r="M17" s="44" t="s">
        <v>160</v>
      </c>
    </row>
    <row r="18" spans="2:13" s="44" customFormat="1" ht="22.5" customHeight="1">
      <c r="B18" s="54" t="s">
        <v>16</v>
      </c>
      <c r="C18" s="50">
        <v>594</v>
      </c>
      <c r="D18" s="50">
        <v>977</v>
      </c>
      <c r="E18" s="50">
        <v>540</v>
      </c>
      <c r="F18" s="50">
        <v>437</v>
      </c>
      <c r="G18" s="76">
        <v>595</v>
      </c>
      <c r="H18" s="76">
        <v>986</v>
      </c>
      <c r="I18" s="155">
        <f t="shared" si="3"/>
        <v>-1</v>
      </c>
      <c r="J18" s="155"/>
      <c r="K18" s="155">
        <f t="shared" si="1"/>
        <v>-9</v>
      </c>
      <c r="L18" s="155"/>
      <c r="M18" s="44" t="s">
        <v>160</v>
      </c>
    </row>
    <row r="19" spans="2:13" s="44" customFormat="1" ht="22.5" customHeight="1">
      <c r="B19" s="54" t="s">
        <v>17</v>
      </c>
      <c r="C19" s="50">
        <v>4617</v>
      </c>
      <c r="D19" s="50">
        <v>10416</v>
      </c>
      <c r="E19" s="50">
        <v>5058</v>
      </c>
      <c r="F19" s="50">
        <v>5358</v>
      </c>
      <c r="G19" s="76">
        <v>4622</v>
      </c>
      <c r="H19" s="76">
        <v>10445</v>
      </c>
      <c r="I19" s="155">
        <f t="shared" si="3"/>
        <v>-5</v>
      </c>
      <c r="J19" s="155"/>
      <c r="K19" s="155">
        <f t="shared" si="1"/>
        <v>-29</v>
      </c>
      <c r="L19" s="155"/>
      <c r="M19" s="44" t="s">
        <v>160</v>
      </c>
    </row>
    <row r="20" spans="2:13" s="44" customFormat="1" ht="22.5" customHeight="1">
      <c r="B20" s="54" t="s">
        <v>35</v>
      </c>
      <c r="C20" s="50">
        <v>2250</v>
      </c>
      <c r="D20" s="50">
        <v>3745</v>
      </c>
      <c r="E20" s="50">
        <v>1929</v>
      </c>
      <c r="F20" s="50">
        <v>1816</v>
      </c>
      <c r="G20" s="76">
        <v>2254</v>
      </c>
      <c r="H20" s="76">
        <v>3753</v>
      </c>
      <c r="I20" s="155">
        <f t="shared" si="3"/>
        <v>-4</v>
      </c>
      <c r="J20" s="155"/>
      <c r="K20" s="155">
        <f t="shared" si="1"/>
        <v>-8</v>
      </c>
      <c r="L20" s="155"/>
      <c r="M20" s="44" t="s">
        <v>160</v>
      </c>
    </row>
    <row r="21" spans="2:13" s="44" customFormat="1" ht="22.5" customHeight="1">
      <c r="B21" s="54" t="s">
        <v>18</v>
      </c>
      <c r="C21" s="50">
        <v>1713</v>
      </c>
      <c r="D21" s="50">
        <v>3127</v>
      </c>
      <c r="E21" s="50">
        <v>1539</v>
      </c>
      <c r="F21" s="50">
        <v>1588</v>
      </c>
      <c r="G21" s="76">
        <v>1721</v>
      </c>
      <c r="H21" s="76">
        <v>3140</v>
      </c>
      <c r="I21" s="155">
        <f t="shared" si="3"/>
        <v>-8</v>
      </c>
      <c r="J21" s="155"/>
      <c r="K21" s="155">
        <f t="shared" si="1"/>
        <v>-13</v>
      </c>
      <c r="L21" s="155"/>
      <c r="M21" s="44" t="s">
        <v>160</v>
      </c>
    </row>
    <row r="22" spans="2:13" s="44" customFormat="1" ht="22.5" customHeight="1">
      <c r="B22" s="54" t="s">
        <v>19</v>
      </c>
      <c r="C22" s="50">
        <v>1257</v>
      </c>
      <c r="D22" s="50">
        <v>2539</v>
      </c>
      <c r="E22" s="50">
        <v>1218</v>
      </c>
      <c r="F22" s="50">
        <v>1321</v>
      </c>
      <c r="G22" s="76">
        <v>1266</v>
      </c>
      <c r="H22" s="76">
        <v>2565</v>
      </c>
      <c r="I22" s="155">
        <f t="shared" si="3"/>
        <v>-9</v>
      </c>
      <c r="J22" s="155"/>
      <c r="K22" s="155">
        <f t="shared" si="1"/>
        <v>-26</v>
      </c>
      <c r="L22" s="155"/>
      <c r="M22" s="44" t="s">
        <v>160</v>
      </c>
    </row>
    <row r="23" spans="2:13" s="44" customFormat="1" ht="22.5" customHeight="1">
      <c r="B23" s="54" t="s">
        <v>20</v>
      </c>
      <c r="C23" s="50">
        <v>4235</v>
      </c>
      <c r="D23" s="50">
        <v>9299</v>
      </c>
      <c r="E23" s="50">
        <v>4709</v>
      </c>
      <c r="F23" s="50">
        <v>4590</v>
      </c>
      <c r="G23" s="76">
        <v>4228</v>
      </c>
      <c r="H23" s="76">
        <v>9301</v>
      </c>
      <c r="I23" s="155">
        <f t="shared" si="3"/>
        <v>7</v>
      </c>
      <c r="J23" s="155"/>
      <c r="K23" s="155">
        <f t="shared" si="1"/>
        <v>-2</v>
      </c>
      <c r="L23" s="155"/>
      <c r="M23" s="44" t="s">
        <v>160</v>
      </c>
    </row>
    <row r="24" spans="2:13" s="44" customFormat="1" ht="22.5" customHeight="1">
      <c r="B24" s="54" t="s">
        <v>21</v>
      </c>
      <c r="C24" s="50">
        <v>6077</v>
      </c>
      <c r="D24" s="50">
        <v>12463</v>
      </c>
      <c r="E24" s="50">
        <v>6124</v>
      </c>
      <c r="F24" s="50">
        <v>6339</v>
      </c>
      <c r="G24" s="76">
        <v>6085</v>
      </c>
      <c r="H24" s="76">
        <v>12538</v>
      </c>
      <c r="I24" s="155">
        <f t="shared" si="3"/>
        <v>-8</v>
      </c>
      <c r="J24" s="155"/>
      <c r="K24" s="155">
        <f t="shared" si="1"/>
        <v>-75</v>
      </c>
      <c r="L24" s="155"/>
      <c r="M24" s="44" t="s">
        <v>160</v>
      </c>
    </row>
    <row r="25" spans="2:13" s="44" customFormat="1" ht="22.5" customHeight="1">
      <c r="B25" s="54" t="s">
        <v>22</v>
      </c>
      <c r="C25" s="50">
        <v>6380</v>
      </c>
      <c r="D25" s="50">
        <v>15841</v>
      </c>
      <c r="E25" s="50">
        <v>7562</v>
      </c>
      <c r="F25" s="50">
        <v>8279</v>
      </c>
      <c r="G25" s="76">
        <v>6376</v>
      </c>
      <c r="H25" s="76">
        <v>15880</v>
      </c>
      <c r="I25" s="155">
        <f t="shared" si="3"/>
        <v>4</v>
      </c>
      <c r="J25" s="155"/>
      <c r="K25" s="155">
        <f t="shared" si="1"/>
        <v>-39</v>
      </c>
      <c r="L25" s="155"/>
      <c r="M25" s="44" t="s">
        <v>160</v>
      </c>
    </row>
    <row r="26" spans="2:13" s="44" customFormat="1" ht="22.5" customHeight="1">
      <c r="B26" s="54" t="s">
        <v>23</v>
      </c>
      <c r="C26" s="50">
        <v>7750</v>
      </c>
      <c r="D26" s="50">
        <v>18469</v>
      </c>
      <c r="E26" s="50">
        <v>8738</v>
      </c>
      <c r="F26" s="50">
        <v>9731</v>
      </c>
      <c r="G26" s="76">
        <v>7575</v>
      </c>
      <c r="H26" s="76">
        <v>18038</v>
      </c>
      <c r="I26" s="155">
        <f t="shared" si="3"/>
        <v>175</v>
      </c>
      <c r="J26" s="155"/>
      <c r="K26" s="155">
        <f t="shared" si="1"/>
        <v>431</v>
      </c>
      <c r="L26" s="155"/>
      <c r="M26" s="44" t="s">
        <v>160</v>
      </c>
    </row>
    <row r="27" spans="2:13" s="44" customFormat="1" ht="22.5" customHeight="1">
      <c r="B27" s="54" t="s">
        <v>24</v>
      </c>
      <c r="C27" s="50">
        <v>2037</v>
      </c>
      <c r="D27" s="50">
        <v>4817</v>
      </c>
      <c r="E27" s="50">
        <v>2425</v>
      </c>
      <c r="F27" s="50">
        <v>2392</v>
      </c>
      <c r="G27" s="76">
        <v>2047</v>
      </c>
      <c r="H27" s="76">
        <v>4846</v>
      </c>
      <c r="I27" s="155">
        <f t="shared" si="3"/>
        <v>-10</v>
      </c>
      <c r="J27" s="155"/>
      <c r="K27" s="155">
        <f t="shared" si="1"/>
        <v>-29</v>
      </c>
      <c r="L27" s="155"/>
      <c r="M27" s="44" t="s">
        <v>160</v>
      </c>
    </row>
    <row r="28" spans="2:13" s="44" customFormat="1" ht="22.5" customHeight="1">
      <c r="B28" s="54" t="s">
        <v>25</v>
      </c>
      <c r="C28" s="50">
        <v>7058</v>
      </c>
      <c r="D28" s="50">
        <v>11998</v>
      </c>
      <c r="E28" s="50">
        <v>6283</v>
      </c>
      <c r="F28" s="50">
        <v>5715</v>
      </c>
      <c r="G28" s="76">
        <v>7063</v>
      </c>
      <c r="H28" s="76">
        <v>12009</v>
      </c>
      <c r="I28" s="155">
        <f t="shared" si="3"/>
        <v>-5</v>
      </c>
      <c r="J28" s="155"/>
      <c r="K28" s="155">
        <f t="shared" si="1"/>
        <v>-11</v>
      </c>
      <c r="L28" s="155"/>
      <c r="M28" s="44" t="s">
        <v>160</v>
      </c>
    </row>
    <row r="29" spans="2:13" s="44" customFormat="1" ht="22.5" customHeight="1">
      <c r="B29" s="54" t="s">
        <v>26</v>
      </c>
      <c r="C29" s="50">
        <v>2751</v>
      </c>
      <c r="D29" s="50">
        <v>4875</v>
      </c>
      <c r="E29" s="50">
        <v>2402</v>
      </c>
      <c r="F29" s="50">
        <v>2473</v>
      </c>
      <c r="G29" s="76">
        <v>2761</v>
      </c>
      <c r="H29" s="76">
        <v>4893</v>
      </c>
      <c r="I29" s="155">
        <f t="shared" si="3"/>
        <v>-10</v>
      </c>
      <c r="J29" s="155"/>
      <c r="K29" s="155">
        <f t="shared" si="1"/>
        <v>-18</v>
      </c>
      <c r="L29" s="155"/>
      <c r="M29" s="44" t="s">
        <v>160</v>
      </c>
    </row>
    <row r="30" spans="2:13" s="44" customFormat="1" ht="22.5" customHeight="1">
      <c r="B30" s="54" t="s">
        <v>27</v>
      </c>
      <c r="C30" s="50">
        <v>15040</v>
      </c>
      <c r="D30" s="50">
        <v>37514</v>
      </c>
      <c r="E30" s="50">
        <v>18340</v>
      </c>
      <c r="F30" s="50">
        <v>19174</v>
      </c>
      <c r="G30" s="76">
        <v>15061</v>
      </c>
      <c r="H30" s="76">
        <v>37598</v>
      </c>
      <c r="I30" s="155">
        <f t="shared" si="3"/>
        <v>-21</v>
      </c>
      <c r="J30" s="155"/>
      <c r="K30" s="155">
        <f t="shared" si="1"/>
        <v>-84</v>
      </c>
      <c r="L30" s="155"/>
      <c r="M30" s="44" t="s">
        <v>160</v>
      </c>
    </row>
    <row r="31" spans="2:13" s="44" customFormat="1" ht="22.5" customHeight="1">
      <c r="B31" s="54" t="s">
        <v>28</v>
      </c>
      <c r="C31" s="50">
        <v>17068</v>
      </c>
      <c r="D31" s="50">
        <v>43948</v>
      </c>
      <c r="E31" s="50">
        <v>21190</v>
      </c>
      <c r="F31" s="50">
        <v>22758</v>
      </c>
      <c r="G31" s="76">
        <v>17063</v>
      </c>
      <c r="H31" s="76">
        <v>43950</v>
      </c>
      <c r="I31" s="162">
        <f t="shared" si="3"/>
        <v>5</v>
      </c>
      <c r="J31" s="162"/>
      <c r="K31" s="155">
        <f t="shared" si="1"/>
        <v>-2</v>
      </c>
      <c r="L31" s="155"/>
      <c r="M31" s="44" t="s">
        <v>160</v>
      </c>
    </row>
    <row r="32" spans="2:13" s="44" customFormat="1" ht="22.5" customHeight="1">
      <c r="B32" s="54" t="s">
        <v>29</v>
      </c>
      <c r="C32" s="50">
        <v>7414</v>
      </c>
      <c r="D32" s="50">
        <v>17719</v>
      </c>
      <c r="E32" s="50">
        <v>8694</v>
      </c>
      <c r="F32" s="50">
        <v>9025</v>
      </c>
      <c r="G32" s="76">
        <v>7426</v>
      </c>
      <c r="H32" s="76">
        <v>17759</v>
      </c>
      <c r="I32" s="155">
        <f t="shared" si="3"/>
        <v>-12</v>
      </c>
      <c r="J32" s="155"/>
      <c r="K32" s="155">
        <f t="shared" si="1"/>
        <v>-40</v>
      </c>
      <c r="L32" s="155"/>
      <c r="M32" s="44" t="s">
        <v>160</v>
      </c>
    </row>
    <row r="33" spans="2:13" s="44" customFormat="1" ht="22.5" customHeight="1">
      <c r="B33" s="54" t="s">
        <v>30</v>
      </c>
      <c r="C33" s="50">
        <v>8265</v>
      </c>
      <c r="D33" s="50">
        <v>20976</v>
      </c>
      <c r="E33" s="50">
        <v>10468</v>
      </c>
      <c r="F33" s="50">
        <v>10508</v>
      </c>
      <c r="G33" s="76">
        <v>8248</v>
      </c>
      <c r="H33" s="76">
        <v>20983</v>
      </c>
      <c r="I33" s="155">
        <f t="shared" si="3"/>
        <v>17</v>
      </c>
      <c r="J33" s="155"/>
      <c r="K33" s="155">
        <f t="shared" si="1"/>
        <v>-7</v>
      </c>
      <c r="L33" s="155"/>
      <c r="M33" s="44" t="s">
        <v>160</v>
      </c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1274</v>
      </c>
      <c r="C38" s="16"/>
      <c r="D38" s="17" t="s">
        <v>36</v>
      </c>
      <c r="E38" s="17">
        <v>434</v>
      </c>
      <c r="F38" s="18" t="s">
        <v>37</v>
      </c>
      <c r="G38" s="17">
        <v>840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35</v>
      </c>
      <c r="M38" s="22"/>
    </row>
    <row r="39" spans="2:13" s="3" customFormat="1" ht="30" customHeight="1">
      <c r="B39" s="23" t="str">
        <f>"◎ 관외전출 : "&amp;E39+G39</f>
        <v>◎ 관외전출 : 1239</v>
      </c>
      <c r="C39" s="24"/>
      <c r="D39" s="25" t="s">
        <v>36</v>
      </c>
      <c r="E39" s="25">
        <v>315</v>
      </c>
      <c r="F39" s="26" t="s">
        <v>37</v>
      </c>
      <c r="G39" s="25">
        <v>924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148</v>
      </c>
      <c r="C40" s="31"/>
      <c r="D40" s="32" t="s">
        <v>41</v>
      </c>
      <c r="E40" s="32">
        <v>138</v>
      </c>
      <c r="F40" s="33" t="s">
        <v>45</v>
      </c>
      <c r="G40" s="32">
        <v>9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10</v>
      </c>
    </row>
    <row r="41" spans="2:13" s="3" customFormat="1" ht="30" customHeight="1" thickBot="1">
      <c r="B41" s="37" t="str">
        <f>"◎ 사망,말소,국외,기타 : "&amp;E41+G41+I41+K41</f>
        <v>◎ 사망,말소,국외,기타 : 158</v>
      </c>
      <c r="C41" s="38"/>
      <c r="D41" s="39" t="s">
        <v>42</v>
      </c>
      <c r="E41" s="39">
        <v>152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1</v>
      </c>
      <c r="L41" s="159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46660</v>
      </c>
      <c r="C42" s="89">
        <f>E42+G42</f>
        <v>46660</v>
      </c>
      <c r="D42" s="57" t="s">
        <v>52</v>
      </c>
      <c r="E42" s="58">
        <v>19676</v>
      </c>
      <c r="F42" s="57" t="s">
        <v>44</v>
      </c>
      <c r="G42" s="58">
        <v>26984</v>
      </c>
      <c r="H42" s="59"/>
      <c r="I42" s="10"/>
      <c r="J42" s="59"/>
      <c r="K42" s="84"/>
      <c r="L42" s="64" t="s">
        <v>166</v>
      </c>
      <c r="M42" s="22"/>
    </row>
    <row r="43" spans="2:13" s="3" customFormat="1" ht="21" customHeight="1">
      <c r="B43" s="55" t="s">
        <v>56</v>
      </c>
      <c r="C43" s="91">
        <v>1997</v>
      </c>
      <c r="G43" s="8"/>
      <c r="J43" s="85"/>
      <c r="K43" s="85"/>
      <c r="L43" s="78" t="s">
        <v>167</v>
      </c>
    </row>
    <row r="44" spans="2:13" s="3" customFormat="1" ht="21" customHeight="1" thickBot="1">
      <c r="B44" s="60" t="s">
        <v>57</v>
      </c>
      <c r="C44" s="92">
        <v>327</v>
      </c>
      <c r="D44" s="61"/>
      <c r="E44" s="61"/>
      <c r="F44" s="61"/>
      <c r="G44" s="62"/>
      <c r="H44" s="61"/>
      <c r="I44" s="61"/>
      <c r="J44" s="83"/>
      <c r="K44" s="83"/>
      <c r="L44" s="70" t="s">
        <v>168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83" priority="1" operator="lessThan">
      <formula>0</formula>
    </cfRule>
    <cfRule type="cellIs" dxfId="82" priority="4" operator="greaterThan">
      <formula>0</formula>
    </cfRule>
  </conditionalFormatting>
  <conditionalFormatting sqref="K6:L33">
    <cfRule type="cellIs" dxfId="81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B1:N45"/>
  <sheetViews>
    <sheetView view="pageBreakPreview" zoomScale="70" zoomScaleNormal="70" zoomScaleSheetLayoutView="70" workbookViewId="0">
      <selection activeCell="E20" sqref="E20"/>
    </sheetView>
  </sheetViews>
  <sheetFormatPr defaultRowHeight="17.399999999999999"/>
  <cols>
    <col min="1" max="1" width="2.19921875" customWidth="1"/>
    <col min="2" max="2" width="29.59765625" style="1" customWidth="1"/>
    <col min="3" max="3" width="14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161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121203</v>
      </c>
      <c r="D6" s="45">
        <f t="shared" ref="D6:F6" si="0">SUM(D7:D8)</f>
        <v>284387</v>
      </c>
      <c r="E6" s="45">
        <f t="shared" si="0"/>
        <v>140241</v>
      </c>
      <c r="F6" s="45">
        <f t="shared" si="0"/>
        <v>144146</v>
      </c>
      <c r="G6" s="72">
        <v>121089</v>
      </c>
      <c r="H6" s="72">
        <v>284487</v>
      </c>
      <c r="I6" s="152">
        <f>C6-G6</f>
        <v>114</v>
      </c>
      <c r="J6" s="152"/>
      <c r="K6" s="152">
        <f t="shared" ref="K6:K33" si="1">D6-H6</f>
        <v>-100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4334</v>
      </c>
      <c r="E7" s="79">
        <v>2266</v>
      </c>
      <c r="F7" s="79">
        <v>2068</v>
      </c>
      <c r="G7" s="73" t="s">
        <v>55</v>
      </c>
      <c r="H7" s="74">
        <v>4357</v>
      </c>
      <c r="I7" s="153" t="s">
        <v>54</v>
      </c>
      <c r="J7" s="154"/>
      <c r="K7" s="154">
        <f t="shared" si="1"/>
        <v>-23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121203</v>
      </c>
      <c r="D8" s="49">
        <f t="shared" ref="D8:F8" si="2">SUM(D9:D33)</f>
        <v>280053</v>
      </c>
      <c r="E8" s="49">
        <f>SUM(E9:E33)</f>
        <v>137975</v>
      </c>
      <c r="F8" s="49">
        <f t="shared" si="2"/>
        <v>142078</v>
      </c>
      <c r="G8" s="75">
        <v>121089</v>
      </c>
      <c r="H8" s="75">
        <v>280130</v>
      </c>
      <c r="I8" s="179">
        <f t="shared" ref="I8:I33" si="3">C8-G8</f>
        <v>114</v>
      </c>
      <c r="J8" s="179"/>
      <c r="K8" s="180">
        <f t="shared" si="1"/>
        <v>-77</v>
      </c>
      <c r="L8" s="180"/>
    </row>
    <row r="9" spans="2:14" s="44" customFormat="1" ht="22.5" customHeight="1">
      <c r="B9" s="54" t="s">
        <v>10</v>
      </c>
      <c r="C9" s="50">
        <v>3604</v>
      </c>
      <c r="D9" s="50">
        <v>7944</v>
      </c>
      <c r="E9" s="50">
        <v>3990</v>
      </c>
      <c r="F9" s="50">
        <v>3954</v>
      </c>
      <c r="G9" s="76">
        <v>3584</v>
      </c>
      <c r="H9" s="76">
        <v>7925</v>
      </c>
      <c r="I9" s="155">
        <f t="shared" si="3"/>
        <v>20</v>
      </c>
      <c r="J9" s="155"/>
      <c r="K9" s="155">
        <f t="shared" si="1"/>
        <v>19</v>
      </c>
      <c r="L9" s="155"/>
      <c r="M9" s="44" t="s">
        <v>160</v>
      </c>
    </row>
    <row r="10" spans="2:14" s="44" customFormat="1" ht="22.5" customHeight="1">
      <c r="B10" s="54" t="s">
        <v>33</v>
      </c>
      <c r="C10" s="50">
        <v>7683</v>
      </c>
      <c r="D10" s="50">
        <v>20018</v>
      </c>
      <c r="E10" s="50">
        <v>9931</v>
      </c>
      <c r="F10" s="50">
        <v>10087</v>
      </c>
      <c r="G10" s="76">
        <v>7666</v>
      </c>
      <c r="H10" s="76">
        <v>20006</v>
      </c>
      <c r="I10" s="155">
        <f t="shared" si="3"/>
        <v>17</v>
      </c>
      <c r="J10" s="155"/>
      <c r="K10" s="155">
        <f t="shared" si="1"/>
        <v>12</v>
      </c>
      <c r="L10" s="155"/>
      <c r="M10" s="44" t="s">
        <v>160</v>
      </c>
    </row>
    <row r="11" spans="2:14" s="44" customFormat="1" ht="22.5" customHeight="1">
      <c r="B11" s="54" t="s">
        <v>11</v>
      </c>
      <c r="C11" s="50">
        <v>779</v>
      </c>
      <c r="D11" s="50">
        <v>1524</v>
      </c>
      <c r="E11" s="50">
        <v>819</v>
      </c>
      <c r="F11" s="50">
        <v>705</v>
      </c>
      <c r="G11" s="76">
        <v>771</v>
      </c>
      <c r="H11" s="76">
        <v>1511</v>
      </c>
      <c r="I11" s="155">
        <f t="shared" si="3"/>
        <v>8</v>
      </c>
      <c r="J11" s="155"/>
      <c r="K11" s="155">
        <f t="shared" si="1"/>
        <v>13</v>
      </c>
      <c r="L11" s="155"/>
      <c r="M11" s="44" t="s">
        <v>160</v>
      </c>
    </row>
    <row r="12" spans="2:14" s="44" customFormat="1" ht="22.5" customHeight="1">
      <c r="B12" s="54" t="s">
        <v>12</v>
      </c>
      <c r="C12" s="50">
        <v>1117</v>
      </c>
      <c r="D12" s="50">
        <v>2585</v>
      </c>
      <c r="E12" s="50">
        <v>1315</v>
      </c>
      <c r="F12" s="50">
        <v>1270</v>
      </c>
      <c r="G12" s="76">
        <v>1114</v>
      </c>
      <c r="H12" s="76">
        <v>2580</v>
      </c>
      <c r="I12" s="155">
        <f t="shared" si="3"/>
        <v>3</v>
      </c>
      <c r="J12" s="155"/>
      <c r="K12" s="155">
        <f t="shared" si="1"/>
        <v>5</v>
      </c>
      <c r="L12" s="155"/>
      <c r="M12" s="44" t="s">
        <v>160</v>
      </c>
    </row>
    <row r="13" spans="2:14" s="44" customFormat="1" ht="22.5" customHeight="1">
      <c r="B13" s="54" t="s">
        <v>13</v>
      </c>
      <c r="C13" s="50">
        <v>7607</v>
      </c>
      <c r="D13" s="50">
        <v>18013</v>
      </c>
      <c r="E13" s="50">
        <v>8986</v>
      </c>
      <c r="F13" s="50">
        <v>9027</v>
      </c>
      <c r="G13" s="76">
        <v>7585</v>
      </c>
      <c r="H13" s="76">
        <v>17968</v>
      </c>
      <c r="I13" s="155">
        <f t="shared" si="3"/>
        <v>22</v>
      </c>
      <c r="J13" s="155"/>
      <c r="K13" s="155">
        <f t="shared" si="1"/>
        <v>45</v>
      </c>
      <c r="L13" s="155"/>
      <c r="M13" s="44" t="s">
        <v>160</v>
      </c>
    </row>
    <row r="14" spans="2:14" s="44" customFormat="1" ht="22.5" customHeight="1">
      <c r="B14" s="54" t="s">
        <v>32</v>
      </c>
      <c r="C14" s="50">
        <v>643</v>
      </c>
      <c r="D14" s="50">
        <v>1101</v>
      </c>
      <c r="E14" s="50">
        <v>581</v>
      </c>
      <c r="F14" s="50">
        <v>520</v>
      </c>
      <c r="G14" s="76">
        <v>645</v>
      </c>
      <c r="H14" s="76">
        <v>1103</v>
      </c>
      <c r="I14" s="155">
        <f t="shared" si="3"/>
        <v>-2</v>
      </c>
      <c r="J14" s="155"/>
      <c r="K14" s="155">
        <f t="shared" si="1"/>
        <v>-2</v>
      </c>
      <c r="L14" s="155"/>
      <c r="M14" s="44" t="s">
        <v>160</v>
      </c>
    </row>
    <row r="15" spans="2:14" s="44" customFormat="1" ht="22.5" customHeight="1">
      <c r="B15" s="54" t="s">
        <v>14</v>
      </c>
      <c r="C15" s="50">
        <v>1953</v>
      </c>
      <c r="D15" s="50">
        <v>3600</v>
      </c>
      <c r="E15" s="50">
        <v>1899</v>
      </c>
      <c r="F15" s="50">
        <v>1701</v>
      </c>
      <c r="G15" s="76">
        <v>1955</v>
      </c>
      <c r="H15" s="76">
        <v>3612</v>
      </c>
      <c r="I15" s="155">
        <f t="shared" si="3"/>
        <v>-2</v>
      </c>
      <c r="J15" s="155"/>
      <c r="K15" s="155">
        <f t="shared" si="1"/>
        <v>-12</v>
      </c>
      <c r="L15" s="155"/>
      <c r="M15" s="44" t="s">
        <v>160</v>
      </c>
    </row>
    <row r="16" spans="2:14" s="44" customFormat="1" ht="22.5" customHeight="1">
      <c r="B16" s="54" t="s">
        <v>34</v>
      </c>
      <c r="C16" s="50">
        <v>1994</v>
      </c>
      <c r="D16" s="50">
        <v>3973</v>
      </c>
      <c r="E16" s="50">
        <v>2029</v>
      </c>
      <c r="F16" s="50">
        <v>1944</v>
      </c>
      <c r="G16" s="76">
        <v>1997</v>
      </c>
      <c r="H16" s="76">
        <v>3983</v>
      </c>
      <c r="I16" s="155">
        <f t="shared" si="3"/>
        <v>-3</v>
      </c>
      <c r="J16" s="155"/>
      <c r="K16" s="155">
        <f t="shared" si="1"/>
        <v>-10</v>
      </c>
      <c r="L16" s="155"/>
      <c r="M16" s="44" t="s">
        <v>160</v>
      </c>
    </row>
    <row r="17" spans="2:13" s="44" customFormat="1" ht="22.5" customHeight="1">
      <c r="B17" s="54" t="s">
        <v>15</v>
      </c>
      <c r="C17" s="50">
        <v>1432</v>
      </c>
      <c r="D17" s="50">
        <v>2611</v>
      </c>
      <c r="E17" s="50">
        <v>1277</v>
      </c>
      <c r="F17" s="50">
        <v>1334</v>
      </c>
      <c r="G17" s="76">
        <v>1432</v>
      </c>
      <c r="H17" s="76">
        <v>2613</v>
      </c>
      <c r="I17" s="155">
        <f t="shared" si="3"/>
        <v>0</v>
      </c>
      <c r="J17" s="155"/>
      <c r="K17" s="155">
        <f t="shared" si="1"/>
        <v>-2</v>
      </c>
      <c r="L17" s="155"/>
      <c r="M17" s="44" t="s">
        <v>160</v>
      </c>
    </row>
    <row r="18" spans="2:13" s="44" customFormat="1" ht="22.5" customHeight="1">
      <c r="B18" s="54" t="s">
        <v>16</v>
      </c>
      <c r="C18" s="50">
        <v>595</v>
      </c>
      <c r="D18" s="50">
        <v>986</v>
      </c>
      <c r="E18" s="50">
        <v>543</v>
      </c>
      <c r="F18" s="50">
        <v>443</v>
      </c>
      <c r="G18" s="76">
        <v>598</v>
      </c>
      <c r="H18" s="76">
        <v>992</v>
      </c>
      <c r="I18" s="155">
        <f t="shared" si="3"/>
        <v>-3</v>
      </c>
      <c r="J18" s="155"/>
      <c r="K18" s="155">
        <f t="shared" si="1"/>
        <v>-6</v>
      </c>
      <c r="L18" s="155"/>
      <c r="M18" s="44" t="s">
        <v>160</v>
      </c>
    </row>
    <row r="19" spans="2:13" s="44" customFormat="1" ht="22.5" customHeight="1">
      <c r="B19" s="54" t="s">
        <v>17</v>
      </c>
      <c r="C19" s="50">
        <v>4622</v>
      </c>
      <c r="D19" s="50">
        <v>10445</v>
      </c>
      <c r="E19" s="50">
        <v>5071</v>
      </c>
      <c r="F19" s="50">
        <v>5374</v>
      </c>
      <c r="G19" s="76">
        <v>4619</v>
      </c>
      <c r="H19" s="76">
        <v>10455</v>
      </c>
      <c r="I19" s="155">
        <f t="shared" si="3"/>
        <v>3</v>
      </c>
      <c r="J19" s="155"/>
      <c r="K19" s="155">
        <f t="shared" si="1"/>
        <v>-10</v>
      </c>
      <c r="L19" s="155"/>
      <c r="M19" s="44" t="s">
        <v>160</v>
      </c>
    </row>
    <row r="20" spans="2:13" s="44" customFormat="1" ht="22.5" customHeight="1">
      <c r="B20" s="54" t="s">
        <v>35</v>
      </c>
      <c r="C20" s="50">
        <v>2254</v>
      </c>
      <c r="D20" s="50">
        <v>3753</v>
      </c>
      <c r="E20" s="50">
        <v>1934</v>
      </c>
      <c r="F20" s="50">
        <v>1819</v>
      </c>
      <c r="G20" s="76">
        <v>2271</v>
      </c>
      <c r="H20" s="76">
        <v>3788</v>
      </c>
      <c r="I20" s="155">
        <f t="shared" si="3"/>
        <v>-17</v>
      </c>
      <c r="J20" s="155"/>
      <c r="K20" s="155">
        <f t="shared" si="1"/>
        <v>-35</v>
      </c>
      <c r="L20" s="155"/>
      <c r="M20" s="44" t="s">
        <v>160</v>
      </c>
    </row>
    <row r="21" spans="2:13" s="44" customFormat="1" ht="22.5" customHeight="1">
      <c r="B21" s="54" t="s">
        <v>18</v>
      </c>
      <c r="C21" s="50">
        <v>1721</v>
      </c>
      <c r="D21" s="50">
        <v>3140</v>
      </c>
      <c r="E21" s="50">
        <v>1548</v>
      </c>
      <c r="F21" s="50">
        <v>1592</v>
      </c>
      <c r="G21" s="76">
        <v>1725</v>
      </c>
      <c r="H21" s="76">
        <v>3153</v>
      </c>
      <c r="I21" s="155">
        <f t="shared" si="3"/>
        <v>-4</v>
      </c>
      <c r="J21" s="155"/>
      <c r="K21" s="155">
        <f t="shared" si="1"/>
        <v>-13</v>
      </c>
      <c r="L21" s="155"/>
      <c r="M21" s="44" t="s">
        <v>160</v>
      </c>
    </row>
    <row r="22" spans="2:13" s="44" customFormat="1" ht="22.5" customHeight="1">
      <c r="B22" s="54" t="s">
        <v>19</v>
      </c>
      <c r="C22" s="50">
        <v>1266</v>
      </c>
      <c r="D22" s="50">
        <v>2565</v>
      </c>
      <c r="E22" s="50">
        <v>1234</v>
      </c>
      <c r="F22" s="50">
        <v>1331</v>
      </c>
      <c r="G22" s="76">
        <v>1269</v>
      </c>
      <c r="H22" s="76">
        <v>2583</v>
      </c>
      <c r="I22" s="155">
        <f t="shared" si="3"/>
        <v>-3</v>
      </c>
      <c r="J22" s="155"/>
      <c r="K22" s="155">
        <f t="shared" si="1"/>
        <v>-18</v>
      </c>
      <c r="L22" s="155"/>
      <c r="M22" s="44" t="s">
        <v>160</v>
      </c>
    </row>
    <row r="23" spans="2:13" s="44" customFormat="1" ht="22.5" customHeight="1">
      <c r="B23" s="54" t="s">
        <v>20</v>
      </c>
      <c r="C23" s="50">
        <v>4228</v>
      </c>
      <c r="D23" s="50">
        <v>9301</v>
      </c>
      <c r="E23" s="50">
        <v>4707</v>
      </c>
      <c r="F23" s="50">
        <v>4594</v>
      </c>
      <c r="G23" s="76">
        <v>4212</v>
      </c>
      <c r="H23" s="76">
        <v>9292</v>
      </c>
      <c r="I23" s="155">
        <f t="shared" si="3"/>
        <v>16</v>
      </c>
      <c r="J23" s="155"/>
      <c r="K23" s="155">
        <f t="shared" si="1"/>
        <v>9</v>
      </c>
      <c r="L23" s="155"/>
      <c r="M23" s="44" t="s">
        <v>160</v>
      </c>
    </row>
    <row r="24" spans="2:13" s="44" customFormat="1" ht="22.5" customHeight="1">
      <c r="B24" s="54" t="s">
        <v>21</v>
      </c>
      <c r="C24" s="50">
        <v>6085</v>
      </c>
      <c r="D24" s="50">
        <v>12538</v>
      </c>
      <c r="E24" s="50">
        <v>6157</v>
      </c>
      <c r="F24" s="50">
        <v>6381</v>
      </c>
      <c r="G24" s="76">
        <v>6078</v>
      </c>
      <c r="H24" s="76">
        <v>12549</v>
      </c>
      <c r="I24" s="155">
        <f t="shared" si="3"/>
        <v>7</v>
      </c>
      <c r="J24" s="155"/>
      <c r="K24" s="155">
        <f t="shared" si="1"/>
        <v>-11</v>
      </c>
      <c r="L24" s="155"/>
      <c r="M24" s="44" t="s">
        <v>160</v>
      </c>
    </row>
    <row r="25" spans="2:13" s="44" customFormat="1" ht="22.5" customHeight="1">
      <c r="B25" s="54" t="s">
        <v>22</v>
      </c>
      <c r="C25" s="50">
        <v>6376</v>
      </c>
      <c r="D25" s="50">
        <v>15880</v>
      </c>
      <c r="E25" s="50">
        <v>7578</v>
      </c>
      <c r="F25" s="50">
        <v>8302</v>
      </c>
      <c r="G25" s="76">
        <v>6372</v>
      </c>
      <c r="H25" s="76">
        <v>15878</v>
      </c>
      <c r="I25" s="155">
        <f t="shared" si="3"/>
        <v>4</v>
      </c>
      <c r="J25" s="155"/>
      <c r="K25" s="155">
        <f t="shared" si="1"/>
        <v>2</v>
      </c>
      <c r="L25" s="155"/>
      <c r="M25" s="44" t="s">
        <v>160</v>
      </c>
    </row>
    <row r="26" spans="2:13" s="44" customFormat="1" ht="22.5" customHeight="1">
      <c r="B26" s="54" t="s">
        <v>23</v>
      </c>
      <c r="C26" s="50">
        <v>7575</v>
      </c>
      <c r="D26" s="50">
        <v>18038</v>
      </c>
      <c r="E26" s="50">
        <v>8525</v>
      </c>
      <c r="F26" s="50">
        <v>9513</v>
      </c>
      <c r="G26" s="76">
        <v>7572</v>
      </c>
      <c r="H26" s="76">
        <v>18037</v>
      </c>
      <c r="I26" s="155">
        <f t="shared" si="3"/>
        <v>3</v>
      </c>
      <c r="J26" s="155"/>
      <c r="K26" s="155">
        <f t="shared" si="1"/>
        <v>1</v>
      </c>
      <c r="L26" s="155"/>
      <c r="M26" s="44" t="s">
        <v>160</v>
      </c>
    </row>
    <row r="27" spans="2:13" s="44" customFormat="1" ht="22.5" customHeight="1">
      <c r="B27" s="54" t="s">
        <v>24</v>
      </c>
      <c r="C27" s="50">
        <v>2047</v>
      </c>
      <c r="D27" s="50">
        <v>4846</v>
      </c>
      <c r="E27" s="50">
        <v>2442</v>
      </c>
      <c r="F27" s="50">
        <v>2404</v>
      </c>
      <c r="G27" s="76">
        <v>2054</v>
      </c>
      <c r="H27" s="76">
        <v>4880</v>
      </c>
      <c r="I27" s="155">
        <f t="shared" si="3"/>
        <v>-7</v>
      </c>
      <c r="J27" s="155"/>
      <c r="K27" s="155">
        <f t="shared" si="1"/>
        <v>-34</v>
      </c>
      <c r="L27" s="155"/>
      <c r="M27" s="44" t="s">
        <v>160</v>
      </c>
    </row>
    <row r="28" spans="2:13" s="44" customFormat="1" ht="22.5" customHeight="1">
      <c r="B28" s="54" t="s">
        <v>25</v>
      </c>
      <c r="C28" s="50">
        <v>7063</v>
      </c>
      <c r="D28" s="50">
        <v>12009</v>
      </c>
      <c r="E28" s="50">
        <v>6280</v>
      </c>
      <c r="F28" s="50">
        <v>5729</v>
      </c>
      <c r="G28" s="76">
        <v>7053</v>
      </c>
      <c r="H28" s="76">
        <v>12001</v>
      </c>
      <c r="I28" s="155">
        <f t="shared" si="3"/>
        <v>10</v>
      </c>
      <c r="J28" s="155"/>
      <c r="K28" s="155">
        <f t="shared" si="1"/>
        <v>8</v>
      </c>
      <c r="L28" s="155"/>
      <c r="M28" s="44" t="s">
        <v>160</v>
      </c>
    </row>
    <row r="29" spans="2:13" s="44" customFormat="1" ht="22.5" customHeight="1">
      <c r="B29" s="54" t="s">
        <v>26</v>
      </c>
      <c r="C29" s="50">
        <v>2761</v>
      </c>
      <c r="D29" s="50">
        <v>4893</v>
      </c>
      <c r="E29" s="50">
        <v>2402</v>
      </c>
      <c r="F29" s="50">
        <v>2491</v>
      </c>
      <c r="G29" s="76">
        <v>2733</v>
      </c>
      <c r="H29" s="76">
        <v>4857</v>
      </c>
      <c r="I29" s="155">
        <f t="shared" si="3"/>
        <v>28</v>
      </c>
      <c r="J29" s="155"/>
      <c r="K29" s="155">
        <f t="shared" si="1"/>
        <v>36</v>
      </c>
      <c r="L29" s="155"/>
      <c r="M29" s="44" t="s">
        <v>160</v>
      </c>
    </row>
    <row r="30" spans="2:13" s="44" customFormat="1" ht="22.5" customHeight="1">
      <c r="B30" s="54" t="s">
        <v>27</v>
      </c>
      <c r="C30" s="50">
        <v>15061</v>
      </c>
      <c r="D30" s="50">
        <v>37598</v>
      </c>
      <c r="E30" s="50">
        <v>18354</v>
      </c>
      <c r="F30" s="50">
        <v>19244</v>
      </c>
      <c r="G30" s="76">
        <v>15075</v>
      </c>
      <c r="H30" s="76">
        <v>37630</v>
      </c>
      <c r="I30" s="155">
        <f t="shared" si="3"/>
        <v>-14</v>
      </c>
      <c r="J30" s="155"/>
      <c r="K30" s="155">
        <f t="shared" si="1"/>
        <v>-32</v>
      </c>
      <c r="L30" s="155"/>
      <c r="M30" s="44" t="s">
        <v>160</v>
      </c>
    </row>
    <row r="31" spans="2:13" s="44" customFormat="1" ht="22.5" customHeight="1">
      <c r="B31" s="54" t="s">
        <v>28</v>
      </c>
      <c r="C31" s="50">
        <v>17063</v>
      </c>
      <c r="D31" s="50">
        <v>43950</v>
      </c>
      <c r="E31" s="50">
        <v>21209</v>
      </c>
      <c r="F31" s="50">
        <v>22741</v>
      </c>
      <c r="G31" s="76">
        <v>17060</v>
      </c>
      <c r="H31" s="76">
        <v>44006</v>
      </c>
      <c r="I31" s="162">
        <f t="shared" si="3"/>
        <v>3</v>
      </c>
      <c r="J31" s="162"/>
      <c r="K31" s="155">
        <f t="shared" si="1"/>
        <v>-56</v>
      </c>
      <c r="L31" s="155"/>
      <c r="M31" s="44" t="s">
        <v>160</v>
      </c>
    </row>
    <row r="32" spans="2:13" s="44" customFormat="1" ht="22.5" customHeight="1">
      <c r="B32" s="54" t="s">
        <v>29</v>
      </c>
      <c r="C32" s="50">
        <v>7426</v>
      </c>
      <c r="D32" s="50">
        <v>17759</v>
      </c>
      <c r="E32" s="50">
        <v>8709</v>
      </c>
      <c r="F32" s="50">
        <v>9050</v>
      </c>
      <c r="G32" s="76">
        <v>7434</v>
      </c>
      <c r="H32" s="76">
        <v>17775</v>
      </c>
      <c r="I32" s="155">
        <f t="shared" si="3"/>
        <v>-8</v>
      </c>
      <c r="J32" s="155"/>
      <c r="K32" s="155">
        <f t="shared" si="1"/>
        <v>-16</v>
      </c>
      <c r="L32" s="155"/>
      <c r="M32" s="44" t="s">
        <v>160</v>
      </c>
    </row>
    <row r="33" spans="2:13" s="44" customFormat="1" ht="22.5" customHeight="1">
      <c r="B33" s="54" t="s">
        <v>30</v>
      </c>
      <c r="C33" s="50">
        <v>8248</v>
      </c>
      <c r="D33" s="50">
        <v>20983</v>
      </c>
      <c r="E33" s="50">
        <v>10455</v>
      </c>
      <c r="F33" s="50">
        <v>10528</v>
      </c>
      <c r="G33" s="76">
        <v>8215</v>
      </c>
      <c r="H33" s="76">
        <v>20953</v>
      </c>
      <c r="I33" s="155">
        <f t="shared" si="3"/>
        <v>33</v>
      </c>
      <c r="J33" s="155"/>
      <c r="K33" s="155">
        <f t="shared" si="1"/>
        <v>30</v>
      </c>
      <c r="L33" s="155"/>
      <c r="M33" s="44" t="s">
        <v>160</v>
      </c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944</v>
      </c>
      <c r="C38" s="16"/>
      <c r="D38" s="17" t="s">
        <v>36</v>
      </c>
      <c r="E38" s="17">
        <v>292</v>
      </c>
      <c r="F38" s="18" t="s">
        <v>37</v>
      </c>
      <c r="G38" s="17">
        <v>652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70</v>
      </c>
      <c r="M38" s="22"/>
    </row>
    <row r="39" spans="2:13" s="3" customFormat="1" ht="30" customHeight="1">
      <c r="B39" s="23" t="str">
        <f>"◎ 관외전출 : "&amp;E39+G39</f>
        <v>◎ 관외전출 : 1014</v>
      </c>
      <c r="C39" s="24"/>
      <c r="D39" s="25" t="s">
        <v>36</v>
      </c>
      <c r="E39" s="25">
        <v>291</v>
      </c>
      <c r="F39" s="26" t="s">
        <v>37</v>
      </c>
      <c r="G39" s="25">
        <v>723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136</v>
      </c>
      <c r="C40" s="31"/>
      <c r="D40" s="32" t="s">
        <v>41</v>
      </c>
      <c r="E40" s="32">
        <v>116</v>
      </c>
      <c r="F40" s="33" t="s">
        <v>45</v>
      </c>
      <c r="G40" s="32">
        <v>20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7</v>
      </c>
    </row>
    <row r="41" spans="2:13" s="3" customFormat="1" ht="30" customHeight="1" thickBot="1">
      <c r="B41" s="37" t="str">
        <f>"◎ 사망,말소,국외,기타 : "&amp;E41+G41+I41+K41</f>
        <v>◎ 사망,말소,국외,기타 : 143</v>
      </c>
      <c r="C41" s="38"/>
      <c r="D41" s="39" t="s">
        <v>42</v>
      </c>
      <c r="E41" s="39">
        <v>140</v>
      </c>
      <c r="F41" s="40" t="s">
        <v>43</v>
      </c>
      <c r="G41" s="39">
        <v>2</v>
      </c>
      <c r="H41" s="41" t="s">
        <v>38</v>
      </c>
      <c r="I41" s="41">
        <v>0</v>
      </c>
      <c r="J41" s="42" t="s">
        <v>39</v>
      </c>
      <c r="K41" s="43">
        <v>1</v>
      </c>
      <c r="L41" s="159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46491</v>
      </c>
      <c r="C42" s="89">
        <f>E42+G42</f>
        <v>46491</v>
      </c>
      <c r="D42" s="57" t="s">
        <v>52</v>
      </c>
      <c r="E42" s="58">
        <v>19591</v>
      </c>
      <c r="F42" s="57" t="s">
        <v>44</v>
      </c>
      <c r="G42" s="58">
        <v>26900</v>
      </c>
      <c r="H42" s="59"/>
      <c r="I42" s="10"/>
      <c r="J42" s="59"/>
      <c r="K42" s="84"/>
      <c r="L42" s="64" t="s">
        <v>163</v>
      </c>
      <c r="M42" s="22"/>
    </row>
    <row r="43" spans="2:13" s="3" customFormat="1" ht="21" customHeight="1">
      <c r="B43" s="55" t="s">
        <v>56</v>
      </c>
      <c r="C43" s="87">
        <v>2007</v>
      </c>
      <c r="G43" s="8"/>
      <c r="J43" s="85"/>
      <c r="K43" s="85"/>
      <c r="L43" s="78" t="s">
        <v>164</v>
      </c>
    </row>
    <row r="44" spans="2:13" s="3" customFormat="1" ht="21" customHeight="1" thickBot="1">
      <c r="B44" s="60" t="s">
        <v>57</v>
      </c>
      <c r="C44" s="88">
        <v>322</v>
      </c>
      <c r="D44" s="61"/>
      <c r="E44" s="61"/>
      <c r="F44" s="61"/>
      <c r="G44" s="62"/>
      <c r="H44" s="61"/>
      <c r="I44" s="61"/>
      <c r="J44" s="83"/>
      <c r="K44" s="83"/>
      <c r="L44" s="70" t="s">
        <v>162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80" priority="1" operator="lessThan">
      <formula>0</formula>
    </cfRule>
    <cfRule type="cellIs" dxfId="79" priority="4" operator="greaterThan">
      <formula>0</formula>
    </cfRule>
  </conditionalFormatting>
  <conditionalFormatting sqref="K6:L33">
    <cfRule type="cellIs" dxfId="78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B1:N45"/>
  <sheetViews>
    <sheetView view="pageBreakPreview" topLeftCell="A22" zoomScale="70" zoomScaleNormal="70" zoomScaleSheetLayoutView="70" workbookViewId="0">
      <selection activeCell="D8" sqref="D8"/>
    </sheetView>
  </sheetViews>
  <sheetFormatPr defaultRowHeight="17.399999999999999"/>
  <cols>
    <col min="1" max="1" width="2.19921875" customWidth="1"/>
    <col min="2" max="2" width="24.5" style="1" customWidth="1"/>
    <col min="3" max="3" width="17.19921875" customWidth="1"/>
    <col min="4" max="4" width="15.19921875" customWidth="1"/>
    <col min="5" max="6" width="13.19921875" customWidth="1"/>
    <col min="7" max="7" width="13.5" customWidth="1"/>
    <col min="8" max="8" width="13.59765625" customWidth="1"/>
    <col min="9" max="9" width="6.59765625" customWidth="1"/>
    <col min="10" max="10" width="10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156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121089</v>
      </c>
      <c r="D6" s="45">
        <f t="shared" ref="D6:F6" si="0">SUM(D7:D8)</f>
        <v>284487</v>
      </c>
      <c r="E6" s="45">
        <f t="shared" si="0"/>
        <v>140274</v>
      </c>
      <c r="F6" s="45">
        <f t="shared" si="0"/>
        <v>144213</v>
      </c>
      <c r="G6" s="72">
        <v>120894</v>
      </c>
      <c r="H6" s="72">
        <v>284467</v>
      </c>
      <c r="I6" s="152">
        <f>C6-G6</f>
        <v>195</v>
      </c>
      <c r="J6" s="152"/>
      <c r="K6" s="152">
        <f t="shared" ref="K6:K33" si="1">D6-H6</f>
        <v>20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4357</v>
      </c>
      <c r="E7" s="79">
        <v>2249</v>
      </c>
      <c r="F7" s="79">
        <v>2108</v>
      </c>
      <c r="G7" s="73" t="s">
        <v>55</v>
      </c>
      <c r="H7" s="74">
        <v>4369</v>
      </c>
      <c r="I7" s="153" t="s">
        <v>54</v>
      </c>
      <c r="J7" s="154"/>
      <c r="K7" s="154">
        <f t="shared" si="1"/>
        <v>-12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121089</v>
      </c>
      <c r="D8" s="49">
        <f t="shared" ref="D8:F8" si="2">SUM(D9:D33)</f>
        <v>280130</v>
      </c>
      <c r="E8" s="49">
        <f>SUM(E9:E33)</f>
        <v>138025</v>
      </c>
      <c r="F8" s="49">
        <f t="shared" si="2"/>
        <v>142105</v>
      </c>
      <c r="G8" s="75">
        <v>120894</v>
      </c>
      <c r="H8" s="75">
        <v>280098</v>
      </c>
      <c r="I8" s="179">
        <f t="shared" ref="I8:I33" si="3">C8-G8</f>
        <v>195</v>
      </c>
      <c r="J8" s="179"/>
      <c r="K8" s="180">
        <f t="shared" si="1"/>
        <v>32</v>
      </c>
      <c r="L8" s="180"/>
    </row>
    <row r="9" spans="2:14" s="44" customFormat="1" ht="22.5" customHeight="1">
      <c r="B9" s="54" t="s">
        <v>10</v>
      </c>
      <c r="C9" s="50">
        <v>3584</v>
      </c>
      <c r="D9" s="50">
        <v>7925</v>
      </c>
      <c r="E9" s="50">
        <v>3981</v>
      </c>
      <c r="F9" s="50">
        <v>3944</v>
      </c>
      <c r="G9" s="76">
        <v>3564</v>
      </c>
      <c r="H9" s="76">
        <v>7898</v>
      </c>
      <c r="I9" s="155">
        <f t="shared" si="3"/>
        <v>20</v>
      </c>
      <c r="J9" s="155"/>
      <c r="K9" s="155">
        <f t="shared" si="1"/>
        <v>27</v>
      </c>
      <c r="L9" s="155"/>
      <c r="M9" s="44" t="s">
        <v>160</v>
      </c>
    </row>
    <row r="10" spans="2:14" s="44" customFormat="1" ht="22.5" customHeight="1">
      <c r="B10" s="54" t="s">
        <v>33</v>
      </c>
      <c r="C10" s="50">
        <v>7666</v>
      </c>
      <c r="D10" s="50">
        <v>20006</v>
      </c>
      <c r="E10" s="50">
        <v>9919</v>
      </c>
      <c r="F10" s="50">
        <v>10087</v>
      </c>
      <c r="G10" s="76">
        <v>7643</v>
      </c>
      <c r="H10" s="76">
        <v>19968</v>
      </c>
      <c r="I10" s="155">
        <f t="shared" si="3"/>
        <v>23</v>
      </c>
      <c r="J10" s="155"/>
      <c r="K10" s="155">
        <f t="shared" si="1"/>
        <v>38</v>
      </c>
      <c r="L10" s="155"/>
      <c r="M10" s="44" t="s">
        <v>160</v>
      </c>
    </row>
    <row r="11" spans="2:14" s="44" customFormat="1" ht="22.5" customHeight="1">
      <c r="B11" s="54" t="s">
        <v>11</v>
      </c>
      <c r="C11" s="50">
        <v>771</v>
      </c>
      <c r="D11" s="50">
        <v>1511</v>
      </c>
      <c r="E11" s="50">
        <v>811</v>
      </c>
      <c r="F11" s="50">
        <v>700</v>
      </c>
      <c r="G11" s="76">
        <v>773</v>
      </c>
      <c r="H11" s="76">
        <v>1514</v>
      </c>
      <c r="I11" s="155">
        <f t="shared" si="3"/>
        <v>-2</v>
      </c>
      <c r="J11" s="155"/>
      <c r="K11" s="155">
        <f t="shared" si="1"/>
        <v>-3</v>
      </c>
      <c r="L11" s="155"/>
      <c r="M11" s="44" t="s">
        <v>160</v>
      </c>
    </row>
    <row r="12" spans="2:14" s="44" customFormat="1" ht="22.5" customHeight="1">
      <c r="B12" s="54" t="s">
        <v>12</v>
      </c>
      <c r="C12" s="50">
        <v>1114</v>
      </c>
      <c r="D12" s="50">
        <v>2580</v>
      </c>
      <c r="E12" s="50">
        <v>1312</v>
      </c>
      <c r="F12" s="50">
        <v>1268</v>
      </c>
      <c r="G12" s="76">
        <v>1108</v>
      </c>
      <c r="H12" s="76">
        <v>2576</v>
      </c>
      <c r="I12" s="155">
        <f t="shared" si="3"/>
        <v>6</v>
      </c>
      <c r="J12" s="155"/>
      <c r="K12" s="155">
        <f t="shared" si="1"/>
        <v>4</v>
      </c>
      <c r="L12" s="155"/>
      <c r="M12" s="44" t="s">
        <v>160</v>
      </c>
    </row>
    <row r="13" spans="2:14" s="44" customFormat="1" ht="22.5" customHeight="1">
      <c r="B13" s="54" t="s">
        <v>13</v>
      </c>
      <c r="C13" s="50">
        <v>7585</v>
      </c>
      <c r="D13" s="50">
        <v>17968</v>
      </c>
      <c r="E13" s="50">
        <v>8973</v>
      </c>
      <c r="F13" s="50">
        <v>8995</v>
      </c>
      <c r="G13" s="76">
        <v>7569</v>
      </c>
      <c r="H13" s="76">
        <v>17925</v>
      </c>
      <c r="I13" s="155">
        <f t="shared" si="3"/>
        <v>16</v>
      </c>
      <c r="J13" s="155"/>
      <c r="K13" s="155">
        <f t="shared" si="1"/>
        <v>43</v>
      </c>
      <c r="L13" s="155"/>
      <c r="M13" s="44" t="s">
        <v>160</v>
      </c>
    </row>
    <row r="14" spans="2:14" s="44" customFormat="1" ht="22.5" customHeight="1">
      <c r="B14" s="54" t="s">
        <v>32</v>
      </c>
      <c r="C14" s="50">
        <v>645</v>
      </c>
      <c r="D14" s="50">
        <v>1103</v>
      </c>
      <c r="E14" s="50">
        <v>585</v>
      </c>
      <c r="F14" s="50">
        <v>518</v>
      </c>
      <c r="G14" s="76">
        <v>644</v>
      </c>
      <c r="H14" s="76">
        <v>1103</v>
      </c>
      <c r="I14" s="155">
        <f t="shared" si="3"/>
        <v>1</v>
      </c>
      <c r="J14" s="155"/>
      <c r="K14" s="155">
        <f t="shared" si="1"/>
        <v>0</v>
      </c>
      <c r="L14" s="155"/>
      <c r="M14" s="44" t="s">
        <v>160</v>
      </c>
    </row>
    <row r="15" spans="2:14" s="44" customFormat="1" ht="22.5" customHeight="1">
      <c r="B15" s="54" t="s">
        <v>14</v>
      </c>
      <c r="C15" s="50">
        <v>1955</v>
      </c>
      <c r="D15" s="50">
        <v>3612</v>
      </c>
      <c r="E15" s="50">
        <v>1910</v>
      </c>
      <c r="F15" s="50">
        <v>1702</v>
      </c>
      <c r="G15" s="76">
        <v>1958</v>
      </c>
      <c r="H15" s="76">
        <v>3621</v>
      </c>
      <c r="I15" s="155">
        <f t="shared" si="3"/>
        <v>-3</v>
      </c>
      <c r="J15" s="155"/>
      <c r="K15" s="155">
        <f t="shared" si="1"/>
        <v>-9</v>
      </c>
      <c r="L15" s="155"/>
      <c r="M15" s="44" t="s">
        <v>160</v>
      </c>
    </row>
    <row r="16" spans="2:14" s="44" customFormat="1" ht="22.5" customHeight="1">
      <c r="B16" s="54" t="s">
        <v>34</v>
      </c>
      <c r="C16" s="50">
        <v>1997</v>
      </c>
      <c r="D16" s="50">
        <v>3983</v>
      </c>
      <c r="E16" s="50">
        <v>2028</v>
      </c>
      <c r="F16" s="50">
        <v>1955</v>
      </c>
      <c r="G16" s="76">
        <v>1997</v>
      </c>
      <c r="H16" s="76">
        <v>3987</v>
      </c>
      <c r="I16" s="155">
        <f t="shared" si="3"/>
        <v>0</v>
      </c>
      <c r="J16" s="155"/>
      <c r="K16" s="155">
        <f t="shared" si="1"/>
        <v>-4</v>
      </c>
      <c r="L16" s="155"/>
      <c r="M16" s="44" t="s">
        <v>160</v>
      </c>
    </row>
    <row r="17" spans="2:13" s="44" customFormat="1" ht="22.5" customHeight="1">
      <c r="B17" s="54" t="s">
        <v>15</v>
      </c>
      <c r="C17" s="50">
        <v>1432</v>
      </c>
      <c r="D17" s="50">
        <v>2613</v>
      </c>
      <c r="E17" s="50">
        <v>1277</v>
      </c>
      <c r="F17" s="50">
        <v>1336</v>
      </c>
      <c r="G17" s="76">
        <v>1422</v>
      </c>
      <c r="H17" s="76">
        <v>2601</v>
      </c>
      <c r="I17" s="155">
        <f t="shared" si="3"/>
        <v>10</v>
      </c>
      <c r="J17" s="155"/>
      <c r="K17" s="155">
        <f t="shared" si="1"/>
        <v>12</v>
      </c>
      <c r="L17" s="155"/>
      <c r="M17" s="44" t="s">
        <v>160</v>
      </c>
    </row>
    <row r="18" spans="2:13" s="44" customFormat="1" ht="22.5" customHeight="1">
      <c r="B18" s="54" t="s">
        <v>16</v>
      </c>
      <c r="C18" s="50">
        <v>598</v>
      </c>
      <c r="D18" s="50">
        <v>992</v>
      </c>
      <c r="E18" s="50">
        <v>547</v>
      </c>
      <c r="F18" s="50">
        <v>445</v>
      </c>
      <c r="G18" s="76">
        <v>599</v>
      </c>
      <c r="H18" s="76">
        <v>996</v>
      </c>
      <c r="I18" s="155">
        <f t="shared" si="3"/>
        <v>-1</v>
      </c>
      <c r="J18" s="155"/>
      <c r="K18" s="155">
        <f t="shared" si="1"/>
        <v>-4</v>
      </c>
      <c r="L18" s="155"/>
      <c r="M18" s="44" t="s">
        <v>160</v>
      </c>
    </row>
    <row r="19" spans="2:13" s="44" customFormat="1" ht="22.5" customHeight="1">
      <c r="B19" s="54" t="s">
        <v>17</v>
      </c>
      <c r="C19" s="50">
        <v>4619</v>
      </c>
      <c r="D19" s="50">
        <v>10455</v>
      </c>
      <c r="E19" s="50">
        <v>5076</v>
      </c>
      <c r="F19" s="50">
        <v>5379</v>
      </c>
      <c r="G19" s="76">
        <v>4613</v>
      </c>
      <c r="H19" s="76">
        <v>10430</v>
      </c>
      <c r="I19" s="155">
        <f t="shared" si="3"/>
        <v>6</v>
      </c>
      <c r="J19" s="155"/>
      <c r="K19" s="155">
        <f t="shared" si="1"/>
        <v>25</v>
      </c>
      <c r="L19" s="155"/>
      <c r="M19" s="44" t="s">
        <v>160</v>
      </c>
    </row>
    <row r="20" spans="2:13" s="44" customFormat="1" ht="22.5" customHeight="1">
      <c r="B20" s="54" t="s">
        <v>35</v>
      </c>
      <c r="C20" s="50">
        <v>2271</v>
      </c>
      <c r="D20" s="50">
        <v>3788</v>
      </c>
      <c r="E20" s="50">
        <v>1954</v>
      </c>
      <c r="F20" s="50">
        <v>1834</v>
      </c>
      <c r="G20" s="76">
        <v>2274</v>
      </c>
      <c r="H20" s="76">
        <v>3795</v>
      </c>
      <c r="I20" s="155">
        <f t="shared" si="3"/>
        <v>-3</v>
      </c>
      <c r="J20" s="155"/>
      <c r="K20" s="155">
        <f t="shared" si="1"/>
        <v>-7</v>
      </c>
      <c r="L20" s="155"/>
      <c r="M20" s="44" t="s">
        <v>160</v>
      </c>
    </row>
    <row r="21" spans="2:13" s="44" customFormat="1" ht="22.5" customHeight="1">
      <c r="B21" s="54" t="s">
        <v>18</v>
      </c>
      <c r="C21" s="50">
        <v>1725</v>
      </c>
      <c r="D21" s="50">
        <v>3153</v>
      </c>
      <c r="E21" s="50">
        <v>1554</v>
      </c>
      <c r="F21" s="50">
        <v>1599</v>
      </c>
      <c r="G21" s="76">
        <v>1715</v>
      </c>
      <c r="H21" s="76">
        <v>3150</v>
      </c>
      <c r="I21" s="155">
        <f t="shared" si="3"/>
        <v>10</v>
      </c>
      <c r="J21" s="155"/>
      <c r="K21" s="155">
        <f t="shared" si="1"/>
        <v>3</v>
      </c>
      <c r="L21" s="155"/>
      <c r="M21" s="44" t="s">
        <v>160</v>
      </c>
    </row>
    <row r="22" spans="2:13" s="44" customFormat="1" ht="22.5" customHeight="1">
      <c r="B22" s="54" t="s">
        <v>19</v>
      </c>
      <c r="C22" s="50">
        <v>1269</v>
      </c>
      <c r="D22" s="50">
        <v>2583</v>
      </c>
      <c r="E22" s="50">
        <v>1240</v>
      </c>
      <c r="F22" s="50">
        <v>1343</v>
      </c>
      <c r="G22" s="76">
        <v>1286</v>
      </c>
      <c r="H22" s="76">
        <v>2627</v>
      </c>
      <c r="I22" s="155">
        <f t="shared" si="3"/>
        <v>-17</v>
      </c>
      <c r="J22" s="155"/>
      <c r="K22" s="155">
        <f t="shared" si="1"/>
        <v>-44</v>
      </c>
      <c r="L22" s="155"/>
      <c r="M22" s="44" t="s">
        <v>160</v>
      </c>
    </row>
    <row r="23" spans="2:13" s="44" customFormat="1" ht="22.5" customHeight="1">
      <c r="B23" s="54" t="s">
        <v>20</v>
      </c>
      <c r="C23" s="50">
        <v>4212</v>
      </c>
      <c r="D23" s="50">
        <v>9292</v>
      </c>
      <c r="E23" s="50">
        <v>4708</v>
      </c>
      <c r="F23" s="50">
        <v>4584</v>
      </c>
      <c r="G23" s="76">
        <v>4182</v>
      </c>
      <c r="H23" s="76">
        <v>9284</v>
      </c>
      <c r="I23" s="155">
        <f t="shared" si="3"/>
        <v>30</v>
      </c>
      <c r="J23" s="155"/>
      <c r="K23" s="155">
        <f t="shared" si="1"/>
        <v>8</v>
      </c>
      <c r="L23" s="155"/>
      <c r="M23" s="44" t="s">
        <v>160</v>
      </c>
    </row>
    <row r="24" spans="2:13" s="44" customFormat="1" ht="22.5" customHeight="1">
      <c r="B24" s="54" t="s">
        <v>21</v>
      </c>
      <c r="C24" s="50">
        <v>6078</v>
      </c>
      <c r="D24" s="50">
        <v>12549</v>
      </c>
      <c r="E24" s="50">
        <v>6160</v>
      </c>
      <c r="F24" s="50">
        <v>6389</v>
      </c>
      <c r="G24" s="76">
        <v>6081</v>
      </c>
      <c r="H24" s="76">
        <v>12585</v>
      </c>
      <c r="I24" s="155">
        <f t="shared" si="3"/>
        <v>-3</v>
      </c>
      <c r="J24" s="155"/>
      <c r="K24" s="155">
        <f t="shared" si="1"/>
        <v>-36</v>
      </c>
      <c r="L24" s="155"/>
      <c r="M24" s="44" t="s">
        <v>160</v>
      </c>
    </row>
    <row r="25" spans="2:13" s="44" customFormat="1" ht="22.5" customHeight="1">
      <c r="B25" s="54" t="s">
        <v>22</v>
      </c>
      <c r="C25" s="50">
        <v>6372</v>
      </c>
      <c r="D25" s="50">
        <v>15878</v>
      </c>
      <c r="E25" s="50">
        <v>7578</v>
      </c>
      <c r="F25" s="50">
        <v>8300</v>
      </c>
      <c r="G25" s="76">
        <v>6347</v>
      </c>
      <c r="H25" s="76">
        <v>15819</v>
      </c>
      <c r="I25" s="155">
        <f t="shared" si="3"/>
        <v>25</v>
      </c>
      <c r="J25" s="155"/>
      <c r="K25" s="155">
        <f t="shared" si="1"/>
        <v>59</v>
      </c>
      <c r="L25" s="155"/>
      <c r="M25" s="44" t="s">
        <v>160</v>
      </c>
    </row>
    <row r="26" spans="2:13" s="44" customFormat="1" ht="22.5" customHeight="1">
      <c r="B26" s="54" t="s">
        <v>23</v>
      </c>
      <c r="C26" s="50">
        <v>7572</v>
      </c>
      <c r="D26" s="50">
        <v>18037</v>
      </c>
      <c r="E26" s="50">
        <v>8526</v>
      </c>
      <c r="F26" s="50">
        <v>9511</v>
      </c>
      <c r="G26" s="76">
        <v>7586</v>
      </c>
      <c r="H26" s="76">
        <v>18107</v>
      </c>
      <c r="I26" s="155">
        <f t="shared" si="3"/>
        <v>-14</v>
      </c>
      <c r="J26" s="155"/>
      <c r="K26" s="155">
        <f t="shared" si="1"/>
        <v>-70</v>
      </c>
      <c r="L26" s="155"/>
      <c r="M26" s="44" t="s">
        <v>160</v>
      </c>
    </row>
    <row r="27" spans="2:13" s="44" customFormat="1" ht="22.5" customHeight="1">
      <c r="B27" s="54" t="s">
        <v>24</v>
      </c>
      <c r="C27" s="50">
        <v>2054</v>
      </c>
      <c r="D27" s="50">
        <v>4880</v>
      </c>
      <c r="E27" s="50">
        <v>2458</v>
      </c>
      <c r="F27" s="50">
        <v>2422</v>
      </c>
      <c r="G27" s="76">
        <v>2063</v>
      </c>
      <c r="H27" s="76">
        <v>4918</v>
      </c>
      <c r="I27" s="155">
        <f t="shared" si="3"/>
        <v>-9</v>
      </c>
      <c r="J27" s="155"/>
      <c r="K27" s="155">
        <f t="shared" si="1"/>
        <v>-38</v>
      </c>
      <c r="L27" s="155"/>
      <c r="M27" s="44" t="s">
        <v>160</v>
      </c>
    </row>
    <row r="28" spans="2:13" s="44" customFormat="1" ht="22.5" customHeight="1">
      <c r="B28" s="54" t="s">
        <v>25</v>
      </c>
      <c r="C28" s="50">
        <v>7053</v>
      </c>
      <c r="D28" s="50">
        <v>12001</v>
      </c>
      <c r="E28" s="50">
        <v>6281</v>
      </c>
      <c r="F28" s="50">
        <v>5720</v>
      </c>
      <c r="G28" s="76">
        <v>7030</v>
      </c>
      <c r="H28" s="76">
        <v>11986</v>
      </c>
      <c r="I28" s="155">
        <f t="shared" si="3"/>
        <v>23</v>
      </c>
      <c r="J28" s="155"/>
      <c r="K28" s="155">
        <f t="shared" si="1"/>
        <v>15</v>
      </c>
      <c r="L28" s="155"/>
      <c r="M28" s="44" t="s">
        <v>160</v>
      </c>
    </row>
    <row r="29" spans="2:13" s="44" customFormat="1" ht="22.5" customHeight="1">
      <c r="B29" s="54" t="s">
        <v>26</v>
      </c>
      <c r="C29" s="50">
        <v>2733</v>
      </c>
      <c r="D29" s="50">
        <v>4857</v>
      </c>
      <c r="E29" s="50">
        <v>2388</v>
      </c>
      <c r="F29" s="50">
        <v>2469</v>
      </c>
      <c r="G29" s="76">
        <v>2733</v>
      </c>
      <c r="H29" s="76">
        <v>4865</v>
      </c>
      <c r="I29" s="155">
        <f t="shared" si="3"/>
        <v>0</v>
      </c>
      <c r="J29" s="155"/>
      <c r="K29" s="155">
        <f t="shared" si="1"/>
        <v>-8</v>
      </c>
      <c r="L29" s="155"/>
      <c r="M29" s="44" t="s">
        <v>160</v>
      </c>
    </row>
    <row r="30" spans="2:13" s="44" customFormat="1" ht="22.5" customHeight="1">
      <c r="B30" s="54" t="s">
        <v>27</v>
      </c>
      <c r="C30" s="50">
        <v>15075</v>
      </c>
      <c r="D30" s="50">
        <v>37630</v>
      </c>
      <c r="E30" s="50">
        <v>18371</v>
      </c>
      <c r="F30" s="50">
        <v>19259</v>
      </c>
      <c r="G30" s="76">
        <v>15043</v>
      </c>
      <c r="H30" s="76">
        <v>37620</v>
      </c>
      <c r="I30" s="155">
        <f t="shared" si="3"/>
        <v>32</v>
      </c>
      <c r="J30" s="155"/>
      <c r="K30" s="155">
        <f t="shared" si="1"/>
        <v>10</v>
      </c>
      <c r="L30" s="155"/>
      <c r="M30" s="44" t="s">
        <v>160</v>
      </c>
    </row>
    <row r="31" spans="2:13" s="44" customFormat="1" ht="22.5" customHeight="1">
      <c r="B31" s="54" t="s">
        <v>28</v>
      </c>
      <c r="C31" s="50">
        <v>17060</v>
      </c>
      <c r="D31" s="50">
        <v>44006</v>
      </c>
      <c r="E31" s="50">
        <v>21230</v>
      </c>
      <c r="F31" s="50">
        <v>22776</v>
      </c>
      <c r="G31" s="76">
        <v>17054</v>
      </c>
      <c r="H31" s="76">
        <v>44039</v>
      </c>
      <c r="I31" s="162">
        <f t="shared" si="3"/>
        <v>6</v>
      </c>
      <c r="J31" s="162"/>
      <c r="K31" s="155">
        <f t="shared" si="1"/>
        <v>-33</v>
      </c>
      <c r="L31" s="155"/>
      <c r="M31" s="44" t="s">
        <v>160</v>
      </c>
    </row>
    <row r="32" spans="2:13" s="44" customFormat="1" ht="22.5" customHeight="1">
      <c r="B32" s="54" t="s">
        <v>29</v>
      </c>
      <c r="C32" s="50">
        <v>7434</v>
      </c>
      <c r="D32" s="50">
        <v>17775</v>
      </c>
      <c r="E32" s="50">
        <v>8711</v>
      </c>
      <c r="F32" s="50">
        <v>9064</v>
      </c>
      <c r="G32" s="76">
        <v>7426</v>
      </c>
      <c r="H32" s="76">
        <v>17782</v>
      </c>
      <c r="I32" s="155">
        <f t="shared" si="3"/>
        <v>8</v>
      </c>
      <c r="J32" s="155"/>
      <c r="K32" s="155">
        <f t="shared" si="1"/>
        <v>-7</v>
      </c>
      <c r="L32" s="155"/>
      <c r="M32" s="44" t="s">
        <v>160</v>
      </c>
    </row>
    <row r="33" spans="2:13" s="44" customFormat="1" ht="22.5" customHeight="1">
      <c r="B33" s="54" t="s">
        <v>30</v>
      </c>
      <c r="C33" s="50">
        <v>8215</v>
      </c>
      <c r="D33" s="50">
        <v>20953</v>
      </c>
      <c r="E33" s="50">
        <v>10447</v>
      </c>
      <c r="F33" s="50">
        <v>10506</v>
      </c>
      <c r="G33" s="76">
        <v>8184</v>
      </c>
      <c r="H33" s="76">
        <v>20902</v>
      </c>
      <c r="I33" s="155">
        <f t="shared" si="3"/>
        <v>31</v>
      </c>
      <c r="J33" s="155"/>
      <c r="K33" s="155">
        <f t="shared" si="1"/>
        <v>51</v>
      </c>
      <c r="L33" s="155"/>
      <c r="M33" s="44" t="s">
        <v>160</v>
      </c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1176</v>
      </c>
      <c r="C38" s="16"/>
      <c r="D38" s="17" t="s">
        <v>36</v>
      </c>
      <c r="E38" s="17">
        <v>357</v>
      </c>
      <c r="F38" s="18" t="s">
        <v>37</v>
      </c>
      <c r="G38" s="17">
        <v>819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증 30</v>
      </c>
      <c r="M38" s="22"/>
    </row>
    <row r="39" spans="2:13" s="3" customFormat="1" ht="30" customHeight="1">
      <c r="B39" s="23" t="str">
        <f>"◎ 관외전출 : "&amp;E39+G39</f>
        <v>◎ 관외전출 : 1146</v>
      </c>
      <c r="C39" s="24"/>
      <c r="D39" s="25" t="s">
        <v>36</v>
      </c>
      <c r="E39" s="25">
        <v>308</v>
      </c>
      <c r="F39" s="26" t="s">
        <v>37</v>
      </c>
      <c r="G39" s="25">
        <v>838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165</v>
      </c>
      <c r="C40" s="31"/>
      <c r="D40" s="32" t="s">
        <v>41</v>
      </c>
      <c r="E40" s="32">
        <v>149</v>
      </c>
      <c r="F40" s="33" t="s">
        <v>45</v>
      </c>
      <c r="G40" s="32">
        <v>16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증 2</v>
      </c>
    </row>
    <row r="41" spans="2:13" s="3" customFormat="1" ht="30" customHeight="1" thickBot="1">
      <c r="B41" s="37" t="str">
        <f>"◎ 사망,말소,국외,기타 : "&amp;E41+G41+I41+K41</f>
        <v>◎ 사망,말소,국외,기타 : 163</v>
      </c>
      <c r="C41" s="38"/>
      <c r="D41" s="39" t="s">
        <v>42</v>
      </c>
      <c r="E41" s="39">
        <v>162</v>
      </c>
      <c r="F41" s="40" t="s">
        <v>43</v>
      </c>
      <c r="G41" s="39">
        <v>1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46333</v>
      </c>
      <c r="C42" s="89">
        <f>E42+G42</f>
        <v>46333</v>
      </c>
      <c r="D42" s="57" t="s">
        <v>52</v>
      </c>
      <c r="E42" s="58">
        <v>19495</v>
      </c>
      <c r="F42" s="57" t="s">
        <v>44</v>
      </c>
      <c r="G42" s="58">
        <v>26838</v>
      </c>
      <c r="H42" s="59"/>
      <c r="I42" s="10"/>
      <c r="J42" s="59"/>
      <c r="K42" s="84"/>
      <c r="L42" s="64" t="s">
        <v>159</v>
      </c>
      <c r="M42" s="22"/>
    </row>
    <row r="43" spans="2:13" s="3" customFormat="1" ht="21" customHeight="1">
      <c r="B43" s="55" t="s">
        <v>56</v>
      </c>
      <c r="C43" s="87">
        <v>2019</v>
      </c>
      <c r="G43" s="8"/>
      <c r="J43" s="85"/>
      <c r="K43" s="85"/>
      <c r="L43" s="78" t="s">
        <v>157</v>
      </c>
    </row>
    <row r="44" spans="2:13" s="3" customFormat="1" ht="21" customHeight="1" thickBot="1">
      <c r="B44" s="60" t="s">
        <v>57</v>
      </c>
      <c r="C44" s="88">
        <v>316</v>
      </c>
      <c r="D44" s="61"/>
      <c r="E44" s="61"/>
      <c r="F44" s="61"/>
      <c r="G44" s="62"/>
      <c r="H44" s="61"/>
      <c r="I44" s="61"/>
      <c r="J44" s="83"/>
      <c r="K44" s="83"/>
      <c r="L44" s="90" t="s">
        <v>158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77" priority="1" operator="lessThan">
      <formula>0</formula>
    </cfRule>
    <cfRule type="cellIs" dxfId="76" priority="4" operator="greaterThan">
      <formula>0</formula>
    </cfRule>
  </conditionalFormatting>
  <conditionalFormatting sqref="K6:L33">
    <cfRule type="cellIs" dxfId="75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B1:N45"/>
  <sheetViews>
    <sheetView view="pageBreakPreview" topLeftCell="A28" zoomScale="70" zoomScaleNormal="70" zoomScaleSheetLayoutView="70" workbookViewId="0">
      <selection activeCell="F10" sqref="F10"/>
    </sheetView>
  </sheetViews>
  <sheetFormatPr defaultRowHeight="17.399999999999999"/>
  <cols>
    <col min="1" max="1" width="2.19921875" customWidth="1"/>
    <col min="2" max="2" width="30.59765625" style="1" customWidth="1"/>
    <col min="3" max="3" width="13.19921875" customWidth="1"/>
    <col min="4" max="6" width="13.59765625" customWidth="1"/>
    <col min="7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152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120894</v>
      </c>
      <c r="D6" s="45">
        <f t="shared" ref="D6:F6" si="0">SUM(D7:D8)</f>
        <v>284467</v>
      </c>
      <c r="E6" s="45">
        <f t="shared" si="0"/>
        <v>140242</v>
      </c>
      <c r="F6" s="45">
        <f t="shared" si="0"/>
        <v>144225</v>
      </c>
      <c r="G6" s="72">
        <v>120647</v>
      </c>
      <c r="H6" s="72">
        <v>284576</v>
      </c>
      <c r="I6" s="152">
        <f>C6-G6</f>
        <v>247</v>
      </c>
      <c r="J6" s="152"/>
      <c r="K6" s="152">
        <f t="shared" ref="K6:K33" si="1">D6-H6</f>
        <v>-109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4369</v>
      </c>
      <c r="E7" s="79">
        <v>2257</v>
      </c>
      <c r="F7" s="79">
        <v>2112</v>
      </c>
      <c r="G7" s="73" t="s">
        <v>55</v>
      </c>
      <c r="H7" s="74">
        <v>4382</v>
      </c>
      <c r="I7" s="153" t="s">
        <v>54</v>
      </c>
      <c r="J7" s="154"/>
      <c r="K7" s="154">
        <f t="shared" si="1"/>
        <v>-13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120894</v>
      </c>
      <c r="D8" s="49">
        <f t="shared" ref="D8:F8" si="2">SUM(D9:D33)</f>
        <v>280098</v>
      </c>
      <c r="E8" s="49">
        <f>SUM(E9:E33)</f>
        <v>137985</v>
      </c>
      <c r="F8" s="49">
        <f t="shared" si="2"/>
        <v>142113</v>
      </c>
      <c r="G8" s="75">
        <v>120647</v>
      </c>
      <c r="H8" s="75">
        <v>280194</v>
      </c>
      <c r="I8" s="179">
        <f t="shared" ref="I8:I33" si="3">C8-G8</f>
        <v>247</v>
      </c>
      <c r="J8" s="179"/>
      <c r="K8" s="180">
        <f t="shared" si="1"/>
        <v>-96</v>
      </c>
      <c r="L8" s="180"/>
    </row>
    <row r="9" spans="2:14" s="44" customFormat="1" ht="22.5" customHeight="1">
      <c r="B9" s="54" t="s">
        <v>10</v>
      </c>
      <c r="C9" s="50">
        <v>3564</v>
      </c>
      <c r="D9" s="50">
        <v>7898</v>
      </c>
      <c r="E9" s="50">
        <v>3973</v>
      </c>
      <c r="F9" s="50">
        <v>3925</v>
      </c>
      <c r="G9" s="76">
        <v>3510</v>
      </c>
      <c r="H9" s="76">
        <v>7922</v>
      </c>
      <c r="I9" s="155">
        <f t="shared" si="3"/>
        <v>54</v>
      </c>
      <c r="J9" s="155"/>
      <c r="K9" s="155">
        <f t="shared" si="1"/>
        <v>-24</v>
      </c>
      <c r="L9" s="155"/>
    </row>
    <row r="10" spans="2:14" s="44" customFormat="1" ht="22.5" customHeight="1">
      <c r="B10" s="54" t="s">
        <v>33</v>
      </c>
      <c r="C10" s="50">
        <v>7643</v>
      </c>
      <c r="D10" s="50">
        <v>19968</v>
      </c>
      <c r="E10" s="50">
        <v>9906</v>
      </c>
      <c r="F10" s="50">
        <v>10062</v>
      </c>
      <c r="G10" s="76">
        <v>7640</v>
      </c>
      <c r="H10" s="76">
        <v>20002</v>
      </c>
      <c r="I10" s="155">
        <f t="shared" si="3"/>
        <v>3</v>
      </c>
      <c r="J10" s="155"/>
      <c r="K10" s="155">
        <f t="shared" si="1"/>
        <v>-34</v>
      </c>
      <c r="L10" s="155"/>
    </row>
    <row r="11" spans="2:14" s="44" customFormat="1" ht="22.5" customHeight="1">
      <c r="B11" s="54" t="s">
        <v>11</v>
      </c>
      <c r="C11" s="50">
        <v>773</v>
      </c>
      <c r="D11" s="50">
        <v>1514</v>
      </c>
      <c r="E11" s="50">
        <v>810</v>
      </c>
      <c r="F11" s="50">
        <v>704</v>
      </c>
      <c r="G11" s="76">
        <v>773</v>
      </c>
      <c r="H11" s="76">
        <v>1517</v>
      </c>
      <c r="I11" s="155">
        <f t="shared" si="3"/>
        <v>0</v>
      </c>
      <c r="J11" s="155"/>
      <c r="K11" s="155">
        <f t="shared" si="1"/>
        <v>-3</v>
      </c>
      <c r="L11" s="155"/>
    </row>
    <row r="12" spans="2:14" s="44" customFormat="1" ht="22.5" customHeight="1">
      <c r="B12" s="54" t="s">
        <v>12</v>
      </c>
      <c r="C12" s="50">
        <v>1108</v>
      </c>
      <c r="D12" s="50">
        <v>2576</v>
      </c>
      <c r="E12" s="50">
        <v>1308</v>
      </c>
      <c r="F12" s="50">
        <v>1268</v>
      </c>
      <c r="G12" s="76">
        <v>1116</v>
      </c>
      <c r="H12" s="76">
        <v>2588</v>
      </c>
      <c r="I12" s="155">
        <f t="shared" si="3"/>
        <v>-8</v>
      </c>
      <c r="J12" s="155"/>
      <c r="K12" s="155">
        <f t="shared" si="1"/>
        <v>-12</v>
      </c>
      <c r="L12" s="155"/>
    </row>
    <row r="13" spans="2:14" s="44" customFormat="1" ht="22.5" customHeight="1">
      <c r="B13" s="54" t="s">
        <v>13</v>
      </c>
      <c r="C13" s="50">
        <v>7569</v>
      </c>
      <c r="D13" s="50">
        <v>17925</v>
      </c>
      <c r="E13" s="50">
        <v>8949</v>
      </c>
      <c r="F13" s="50">
        <v>8976</v>
      </c>
      <c r="G13" s="76">
        <v>7532</v>
      </c>
      <c r="H13" s="76">
        <v>17882</v>
      </c>
      <c r="I13" s="155">
        <f t="shared" si="3"/>
        <v>37</v>
      </c>
      <c r="J13" s="155"/>
      <c r="K13" s="155">
        <f t="shared" si="1"/>
        <v>43</v>
      </c>
      <c r="L13" s="155"/>
    </row>
    <row r="14" spans="2:14" s="44" customFormat="1" ht="22.5" customHeight="1">
      <c r="B14" s="54" t="s">
        <v>32</v>
      </c>
      <c r="C14" s="50">
        <v>644</v>
      </c>
      <c r="D14" s="50">
        <v>1103</v>
      </c>
      <c r="E14" s="50">
        <v>584</v>
      </c>
      <c r="F14" s="50">
        <v>519</v>
      </c>
      <c r="G14" s="76">
        <v>643</v>
      </c>
      <c r="H14" s="76">
        <v>1107</v>
      </c>
      <c r="I14" s="155">
        <f t="shared" si="3"/>
        <v>1</v>
      </c>
      <c r="J14" s="155"/>
      <c r="K14" s="155">
        <f t="shared" si="1"/>
        <v>-4</v>
      </c>
      <c r="L14" s="155"/>
    </row>
    <row r="15" spans="2:14" s="44" customFormat="1" ht="22.5" customHeight="1">
      <c r="B15" s="54" t="s">
        <v>14</v>
      </c>
      <c r="C15" s="50">
        <v>1958</v>
      </c>
      <c r="D15" s="50">
        <v>3621</v>
      </c>
      <c r="E15" s="50">
        <v>1912</v>
      </c>
      <c r="F15" s="50">
        <v>1709</v>
      </c>
      <c r="G15" s="76">
        <v>1948</v>
      </c>
      <c r="H15" s="76">
        <v>3607</v>
      </c>
      <c r="I15" s="155">
        <f t="shared" si="3"/>
        <v>10</v>
      </c>
      <c r="J15" s="155"/>
      <c r="K15" s="155">
        <f t="shared" si="1"/>
        <v>14</v>
      </c>
      <c r="L15" s="155"/>
    </row>
    <row r="16" spans="2:14" s="44" customFormat="1" ht="22.5" customHeight="1">
      <c r="B16" s="54" t="s">
        <v>34</v>
      </c>
      <c r="C16" s="50">
        <v>1997</v>
      </c>
      <c r="D16" s="50">
        <v>3987</v>
      </c>
      <c r="E16" s="50">
        <v>2029</v>
      </c>
      <c r="F16" s="50">
        <v>1958</v>
      </c>
      <c r="G16" s="76">
        <v>2006</v>
      </c>
      <c r="H16" s="76">
        <v>4010</v>
      </c>
      <c r="I16" s="155">
        <f t="shared" si="3"/>
        <v>-9</v>
      </c>
      <c r="J16" s="155"/>
      <c r="K16" s="155">
        <f t="shared" si="1"/>
        <v>-23</v>
      </c>
      <c r="L16" s="155"/>
    </row>
    <row r="17" spans="2:12" s="44" customFormat="1" ht="22.5" customHeight="1">
      <c r="B17" s="54" t="s">
        <v>15</v>
      </c>
      <c r="C17" s="50">
        <v>1422</v>
      </c>
      <c r="D17" s="50">
        <v>2601</v>
      </c>
      <c r="E17" s="50">
        <v>1269</v>
      </c>
      <c r="F17" s="50">
        <v>1332</v>
      </c>
      <c r="G17" s="76">
        <v>1424</v>
      </c>
      <c r="H17" s="76">
        <v>2604</v>
      </c>
      <c r="I17" s="155">
        <f t="shared" si="3"/>
        <v>-2</v>
      </c>
      <c r="J17" s="155"/>
      <c r="K17" s="155">
        <f t="shared" si="1"/>
        <v>-3</v>
      </c>
      <c r="L17" s="155"/>
    </row>
    <row r="18" spans="2:12" s="44" customFormat="1" ht="22.5" customHeight="1">
      <c r="B18" s="54" t="s">
        <v>16</v>
      </c>
      <c r="C18" s="50">
        <v>599</v>
      </c>
      <c r="D18" s="50">
        <v>996</v>
      </c>
      <c r="E18" s="50">
        <v>546</v>
      </c>
      <c r="F18" s="50">
        <v>450</v>
      </c>
      <c r="G18" s="76">
        <v>600</v>
      </c>
      <c r="H18" s="76">
        <v>996</v>
      </c>
      <c r="I18" s="155">
        <f t="shared" si="3"/>
        <v>-1</v>
      </c>
      <c r="J18" s="155"/>
      <c r="K18" s="155">
        <f t="shared" si="1"/>
        <v>0</v>
      </c>
      <c r="L18" s="155"/>
    </row>
    <row r="19" spans="2:12" s="44" customFormat="1" ht="22.5" customHeight="1">
      <c r="B19" s="54" t="s">
        <v>17</v>
      </c>
      <c r="C19" s="50">
        <v>4613</v>
      </c>
      <c r="D19" s="50">
        <v>10430</v>
      </c>
      <c r="E19" s="50">
        <v>5060</v>
      </c>
      <c r="F19" s="50">
        <v>5370</v>
      </c>
      <c r="G19" s="76">
        <v>4617</v>
      </c>
      <c r="H19" s="76">
        <v>10455</v>
      </c>
      <c r="I19" s="155">
        <f t="shared" si="3"/>
        <v>-4</v>
      </c>
      <c r="J19" s="155"/>
      <c r="K19" s="155">
        <f t="shared" si="1"/>
        <v>-25</v>
      </c>
      <c r="L19" s="155"/>
    </row>
    <row r="20" spans="2:12" s="44" customFormat="1" ht="22.5" customHeight="1">
      <c r="B20" s="54" t="s">
        <v>35</v>
      </c>
      <c r="C20" s="50">
        <v>2274</v>
      </c>
      <c r="D20" s="50">
        <v>3795</v>
      </c>
      <c r="E20" s="50">
        <v>1965</v>
      </c>
      <c r="F20" s="50">
        <v>1830</v>
      </c>
      <c r="G20" s="76">
        <v>2275</v>
      </c>
      <c r="H20" s="76">
        <v>3795</v>
      </c>
      <c r="I20" s="155">
        <f t="shared" si="3"/>
        <v>-1</v>
      </c>
      <c r="J20" s="155"/>
      <c r="K20" s="155">
        <f t="shared" si="1"/>
        <v>0</v>
      </c>
      <c r="L20" s="155"/>
    </row>
    <row r="21" spans="2:12" s="44" customFormat="1" ht="22.5" customHeight="1">
      <c r="B21" s="54" t="s">
        <v>18</v>
      </c>
      <c r="C21" s="50">
        <v>1715</v>
      </c>
      <c r="D21" s="50">
        <v>3150</v>
      </c>
      <c r="E21" s="50">
        <v>1550</v>
      </c>
      <c r="F21" s="50">
        <v>1600</v>
      </c>
      <c r="G21" s="76">
        <v>1719</v>
      </c>
      <c r="H21" s="76">
        <v>3176</v>
      </c>
      <c r="I21" s="155">
        <f t="shared" si="3"/>
        <v>-4</v>
      </c>
      <c r="J21" s="155"/>
      <c r="K21" s="155">
        <f t="shared" si="1"/>
        <v>-26</v>
      </c>
      <c r="L21" s="155"/>
    </row>
    <row r="22" spans="2:12" s="44" customFormat="1" ht="22.5" customHeight="1">
      <c r="B22" s="54" t="s">
        <v>19</v>
      </c>
      <c r="C22" s="50">
        <v>1286</v>
      </c>
      <c r="D22" s="50">
        <v>2627</v>
      </c>
      <c r="E22" s="50">
        <v>1264</v>
      </c>
      <c r="F22" s="50">
        <v>1363</v>
      </c>
      <c r="G22" s="76">
        <v>1309</v>
      </c>
      <c r="H22" s="76">
        <v>2668</v>
      </c>
      <c r="I22" s="155">
        <f t="shared" si="3"/>
        <v>-23</v>
      </c>
      <c r="J22" s="155"/>
      <c r="K22" s="155">
        <f t="shared" si="1"/>
        <v>-41</v>
      </c>
      <c r="L22" s="155"/>
    </row>
    <row r="23" spans="2:12" s="44" customFormat="1" ht="22.5" customHeight="1">
      <c r="B23" s="54" t="s">
        <v>20</v>
      </c>
      <c r="C23" s="50">
        <v>4182</v>
      </c>
      <c r="D23" s="50">
        <v>9284</v>
      </c>
      <c r="E23" s="50">
        <v>4715</v>
      </c>
      <c r="F23" s="50">
        <v>4569</v>
      </c>
      <c r="G23" s="76">
        <v>4140</v>
      </c>
      <c r="H23" s="76">
        <v>9233</v>
      </c>
      <c r="I23" s="155">
        <f t="shared" si="3"/>
        <v>42</v>
      </c>
      <c r="J23" s="155"/>
      <c r="K23" s="155">
        <f t="shared" si="1"/>
        <v>51</v>
      </c>
      <c r="L23" s="155"/>
    </row>
    <row r="24" spans="2:12" s="44" customFormat="1" ht="22.5" customHeight="1">
      <c r="B24" s="54" t="s">
        <v>21</v>
      </c>
      <c r="C24" s="50">
        <v>6081</v>
      </c>
      <c r="D24" s="50">
        <v>12585</v>
      </c>
      <c r="E24" s="50">
        <v>6168</v>
      </c>
      <c r="F24" s="50">
        <v>6417</v>
      </c>
      <c r="G24" s="76">
        <v>6057</v>
      </c>
      <c r="H24" s="76">
        <v>12546</v>
      </c>
      <c r="I24" s="155">
        <f t="shared" si="3"/>
        <v>24</v>
      </c>
      <c r="J24" s="155"/>
      <c r="K24" s="155">
        <f t="shared" si="1"/>
        <v>39</v>
      </c>
      <c r="L24" s="155"/>
    </row>
    <row r="25" spans="2:12" s="44" customFormat="1" ht="22.5" customHeight="1">
      <c r="B25" s="54" t="s">
        <v>22</v>
      </c>
      <c r="C25" s="50">
        <v>6347</v>
      </c>
      <c r="D25" s="50">
        <v>15819</v>
      </c>
      <c r="E25" s="50">
        <v>7554</v>
      </c>
      <c r="F25" s="50">
        <v>8265</v>
      </c>
      <c r="G25" s="76">
        <v>6334</v>
      </c>
      <c r="H25" s="76">
        <v>15782</v>
      </c>
      <c r="I25" s="155">
        <f t="shared" si="3"/>
        <v>13</v>
      </c>
      <c r="J25" s="155"/>
      <c r="K25" s="155">
        <f t="shared" si="1"/>
        <v>37</v>
      </c>
      <c r="L25" s="155"/>
    </row>
    <row r="26" spans="2:12" s="44" customFormat="1" ht="22.5" customHeight="1">
      <c r="B26" s="54" t="s">
        <v>23</v>
      </c>
      <c r="C26" s="50">
        <v>7586</v>
      </c>
      <c r="D26" s="50">
        <v>18107</v>
      </c>
      <c r="E26" s="50">
        <v>8572</v>
      </c>
      <c r="F26" s="50">
        <v>9535</v>
      </c>
      <c r="G26" s="76">
        <v>7594</v>
      </c>
      <c r="H26" s="76">
        <v>18141</v>
      </c>
      <c r="I26" s="155">
        <f t="shared" si="3"/>
        <v>-8</v>
      </c>
      <c r="J26" s="155"/>
      <c r="K26" s="155">
        <f t="shared" si="1"/>
        <v>-34</v>
      </c>
      <c r="L26" s="155"/>
    </row>
    <row r="27" spans="2:12" s="44" customFormat="1" ht="22.5" customHeight="1">
      <c r="B27" s="54" t="s">
        <v>24</v>
      </c>
      <c r="C27" s="50">
        <v>2063</v>
      </c>
      <c r="D27" s="50">
        <v>4918</v>
      </c>
      <c r="E27" s="50">
        <v>2478</v>
      </c>
      <c r="F27" s="50">
        <v>2440</v>
      </c>
      <c r="G27" s="76">
        <v>2075</v>
      </c>
      <c r="H27" s="76">
        <v>4949</v>
      </c>
      <c r="I27" s="155">
        <f t="shared" si="3"/>
        <v>-12</v>
      </c>
      <c r="J27" s="155"/>
      <c r="K27" s="155">
        <f t="shared" si="1"/>
        <v>-31</v>
      </c>
      <c r="L27" s="155"/>
    </row>
    <row r="28" spans="2:12" s="44" customFormat="1" ht="22.5" customHeight="1">
      <c r="B28" s="54" t="s">
        <v>25</v>
      </c>
      <c r="C28" s="50">
        <v>7030</v>
      </c>
      <c r="D28" s="50">
        <v>11986</v>
      </c>
      <c r="E28" s="50">
        <v>6269</v>
      </c>
      <c r="F28" s="50">
        <v>5717</v>
      </c>
      <c r="G28" s="76">
        <v>6972</v>
      </c>
      <c r="H28" s="76">
        <v>11916</v>
      </c>
      <c r="I28" s="155">
        <f t="shared" si="3"/>
        <v>58</v>
      </c>
      <c r="J28" s="155"/>
      <c r="K28" s="155">
        <f t="shared" si="1"/>
        <v>70</v>
      </c>
      <c r="L28" s="155"/>
    </row>
    <row r="29" spans="2:12" s="44" customFormat="1" ht="22.5" customHeight="1">
      <c r="B29" s="54" t="s">
        <v>26</v>
      </c>
      <c r="C29" s="50">
        <v>2733</v>
      </c>
      <c r="D29" s="50">
        <v>4865</v>
      </c>
      <c r="E29" s="50">
        <v>2379</v>
      </c>
      <c r="F29" s="50">
        <v>2486</v>
      </c>
      <c r="G29" s="76">
        <v>2728</v>
      </c>
      <c r="H29" s="76">
        <v>4863</v>
      </c>
      <c r="I29" s="155">
        <f t="shared" si="3"/>
        <v>5</v>
      </c>
      <c r="J29" s="155"/>
      <c r="K29" s="155">
        <f t="shared" si="1"/>
        <v>2</v>
      </c>
      <c r="L29" s="155"/>
    </row>
    <row r="30" spans="2:12" s="44" customFormat="1" ht="22.5" customHeight="1">
      <c r="B30" s="54" t="s">
        <v>27</v>
      </c>
      <c r="C30" s="50">
        <v>15043</v>
      </c>
      <c r="D30" s="50">
        <v>37620</v>
      </c>
      <c r="E30" s="50">
        <v>18368</v>
      </c>
      <c r="F30" s="50">
        <v>19252</v>
      </c>
      <c r="G30" s="76">
        <v>15007</v>
      </c>
      <c r="H30" s="76">
        <v>37663</v>
      </c>
      <c r="I30" s="155">
        <f t="shared" si="3"/>
        <v>36</v>
      </c>
      <c r="J30" s="155"/>
      <c r="K30" s="155">
        <f t="shared" si="1"/>
        <v>-43</v>
      </c>
      <c r="L30" s="155"/>
    </row>
    <row r="31" spans="2:12" s="44" customFormat="1" ht="22.5" customHeight="1">
      <c r="B31" s="54" t="s">
        <v>28</v>
      </c>
      <c r="C31" s="50">
        <v>17054</v>
      </c>
      <c r="D31" s="50">
        <v>44039</v>
      </c>
      <c r="E31" s="50">
        <v>21232</v>
      </c>
      <c r="F31" s="50">
        <v>22807</v>
      </c>
      <c r="G31" s="76">
        <v>17051</v>
      </c>
      <c r="H31" s="76">
        <v>44120</v>
      </c>
      <c r="I31" s="162">
        <f t="shared" si="3"/>
        <v>3</v>
      </c>
      <c r="J31" s="162"/>
      <c r="K31" s="155">
        <f t="shared" si="1"/>
        <v>-81</v>
      </c>
      <c r="L31" s="155"/>
    </row>
    <row r="32" spans="2:12" s="44" customFormat="1" ht="22.5" customHeight="1">
      <c r="B32" s="54" t="s">
        <v>29</v>
      </c>
      <c r="C32" s="50">
        <v>7426</v>
      </c>
      <c r="D32" s="50">
        <v>17782</v>
      </c>
      <c r="E32" s="50">
        <v>8704</v>
      </c>
      <c r="F32" s="50">
        <v>9078</v>
      </c>
      <c r="G32" s="76">
        <v>7439</v>
      </c>
      <c r="H32" s="76">
        <v>17831</v>
      </c>
      <c r="I32" s="155">
        <f t="shared" si="3"/>
        <v>-13</v>
      </c>
      <c r="J32" s="155"/>
      <c r="K32" s="155">
        <f t="shared" si="1"/>
        <v>-49</v>
      </c>
      <c r="L32" s="155"/>
    </row>
    <row r="33" spans="2:13" s="44" customFormat="1" ht="22.5" customHeight="1">
      <c r="B33" s="54" t="s">
        <v>30</v>
      </c>
      <c r="C33" s="50">
        <v>8184</v>
      </c>
      <c r="D33" s="50">
        <v>20902</v>
      </c>
      <c r="E33" s="50">
        <v>10421</v>
      </c>
      <c r="F33" s="50">
        <v>10481</v>
      </c>
      <c r="G33" s="76">
        <v>8138</v>
      </c>
      <c r="H33" s="76">
        <v>20821</v>
      </c>
      <c r="I33" s="155">
        <f t="shared" si="3"/>
        <v>46</v>
      </c>
      <c r="J33" s="155"/>
      <c r="K33" s="155">
        <f t="shared" si="1"/>
        <v>81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1324</v>
      </c>
      <c r="C38" s="16"/>
      <c r="D38" s="17" t="s">
        <v>36</v>
      </c>
      <c r="E38" s="17">
        <v>403</v>
      </c>
      <c r="F38" s="18" t="s">
        <v>37</v>
      </c>
      <c r="G38" s="17">
        <v>921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75</v>
      </c>
      <c r="M38" s="22"/>
    </row>
    <row r="39" spans="2:13" s="3" customFormat="1" ht="30" customHeight="1">
      <c r="B39" s="23" t="str">
        <f>"◎ 관외전출 : "&amp;E39+G39</f>
        <v>◎ 관외전출 : 1399</v>
      </c>
      <c r="C39" s="24"/>
      <c r="D39" s="25" t="s">
        <v>36</v>
      </c>
      <c r="E39" s="25">
        <v>407</v>
      </c>
      <c r="F39" s="26" t="s">
        <v>37</v>
      </c>
      <c r="G39" s="25">
        <v>992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152</v>
      </c>
      <c r="C40" s="31"/>
      <c r="D40" s="32" t="s">
        <v>41</v>
      </c>
      <c r="E40" s="32">
        <v>127</v>
      </c>
      <c r="F40" s="33" t="s">
        <v>45</v>
      </c>
      <c r="G40" s="32">
        <v>24</v>
      </c>
      <c r="H40" s="34" t="s">
        <v>38</v>
      </c>
      <c r="I40" s="34">
        <v>1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21</v>
      </c>
    </row>
    <row r="41" spans="2:13" s="3" customFormat="1" ht="30" customHeight="1" thickBot="1">
      <c r="B41" s="37" t="str">
        <f>"◎ 사망,말소,국외,기타 : "&amp;E41+G41+I41+K41</f>
        <v>◎ 사망,말소,국외,기타 : 173</v>
      </c>
      <c r="C41" s="38"/>
      <c r="D41" s="39" t="s">
        <v>42</v>
      </c>
      <c r="E41" s="39">
        <v>170</v>
      </c>
      <c r="F41" s="40" t="s">
        <v>43</v>
      </c>
      <c r="G41" s="39">
        <v>2</v>
      </c>
      <c r="H41" s="41" t="s">
        <v>38</v>
      </c>
      <c r="I41" s="41">
        <v>0</v>
      </c>
      <c r="J41" s="42" t="s">
        <v>39</v>
      </c>
      <c r="K41" s="43">
        <v>1</v>
      </c>
      <c r="L41" s="159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46206</v>
      </c>
      <c r="C42" s="89">
        <f>E42+G42</f>
        <v>46206</v>
      </c>
      <c r="D42" s="57" t="s">
        <v>52</v>
      </c>
      <c r="E42" s="58">
        <v>19425</v>
      </c>
      <c r="F42" s="57" t="s">
        <v>44</v>
      </c>
      <c r="G42" s="58">
        <v>26781</v>
      </c>
      <c r="H42" s="59"/>
      <c r="I42" s="10"/>
      <c r="J42" s="59"/>
      <c r="K42" s="84"/>
      <c r="L42" s="64" t="s">
        <v>153</v>
      </c>
      <c r="M42" s="22"/>
    </row>
    <row r="43" spans="2:13" s="3" customFormat="1" ht="21" customHeight="1">
      <c r="B43" s="55" t="s">
        <v>56</v>
      </c>
      <c r="C43" s="87">
        <v>2034</v>
      </c>
      <c r="G43" s="8"/>
      <c r="J43" s="85"/>
      <c r="K43" s="85"/>
      <c r="L43" s="65" t="s">
        <v>155</v>
      </c>
    </row>
    <row r="44" spans="2:13" s="3" customFormat="1" ht="21" customHeight="1" thickBot="1">
      <c r="B44" s="60" t="s">
        <v>57</v>
      </c>
      <c r="C44" s="88">
        <v>313</v>
      </c>
      <c r="D44" s="61"/>
      <c r="E44" s="61"/>
      <c r="F44" s="61"/>
      <c r="G44" s="62"/>
      <c r="H44" s="61"/>
      <c r="I44" s="61"/>
      <c r="J44" s="83"/>
      <c r="K44" s="83"/>
      <c r="L44" s="70" t="s">
        <v>154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74" priority="1" operator="lessThan">
      <formula>0</formula>
    </cfRule>
    <cfRule type="cellIs" dxfId="73" priority="4" operator="greaterThan">
      <formula>0</formula>
    </cfRule>
  </conditionalFormatting>
  <conditionalFormatting sqref="K6:L33">
    <cfRule type="cellIs" dxfId="72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B1:N45"/>
  <sheetViews>
    <sheetView view="pageBreakPreview" topLeftCell="A16" zoomScale="70" zoomScaleNormal="70" zoomScaleSheetLayoutView="70" workbookViewId="0">
      <selection activeCell="W10" sqref="W10"/>
    </sheetView>
  </sheetViews>
  <sheetFormatPr defaultRowHeight="17.399999999999999"/>
  <cols>
    <col min="1" max="1" width="2.19921875" customWidth="1"/>
    <col min="2" max="2" width="30.59765625" style="1" customWidth="1"/>
    <col min="3" max="3" width="13.19921875" customWidth="1"/>
    <col min="4" max="6" width="13.59765625" customWidth="1"/>
    <col min="7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148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120647</v>
      </c>
      <c r="D6" s="45">
        <f t="shared" ref="D6:F6" si="0">SUM(D7:D8)</f>
        <v>284576</v>
      </c>
      <c r="E6" s="45">
        <f t="shared" si="0"/>
        <v>140316</v>
      </c>
      <c r="F6" s="45">
        <f t="shared" si="0"/>
        <v>144260</v>
      </c>
      <c r="G6" s="72">
        <v>120532</v>
      </c>
      <c r="H6" s="72">
        <v>284603</v>
      </c>
      <c r="I6" s="152">
        <f>C6-G6</f>
        <v>115</v>
      </c>
      <c r="J6" s="152"/>
      <c r="K6" s="152">
        <f t="shared" ref="K6:K33" si="1">D6-H6</f>
        <v>-27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4382</v>
      </c>
      <c r="E7" s="79">
        <v>2257</v>
      </c>
      <c r="F7" s="79">
        <v>2125</v>
      </c>
      <c r="G7" s="73" t="s">
        <v>55</v>
      </c>
      <c r="H7" s="74">
        <v>4218</v>
      </c>
      <c r="I7" s="153" t="s">
        <v>54</v>
      </c>
      <c r="J7" s="154"/>
      <c r="K7" s="154">
        <f t="shared" si="1"/>
        <v>164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120647</v>
      </c>
      <c r="D8" s="49">
        <f t="shared" ref="D8:F8" si="2">SUM(D9:D33)</f>
        <v>280194</v>
      </c>
      <c r="E8" s="49">
        <f>SUM(E9:E33)</f>
        <v>138059</v>
      </c>
      <c r="F8" s="49">
        <f t="shared" si="2"/>
        <v>142135</v>
      </c>
      <c r="G8" s="75">
        <v>120532</v>
      </c>
      <c r="H8" s="75">
        <v>280385</v>
      </c>
      <c r="I8" s="179">
        <f t="shared" ref="I8:I33" si="3">C8-G8</f>
        <v>115</v>
      </c>
      <c r="J8" s="179"/>
      <c r="K8" s="180">
        <f t="shared" si="1"/>
        <v>-191</v>
      </c>
      <c r="L8" s="180"/>
    </row>
    <row r="9" spans="2:14" s="44" customFormat="1" ht="22.5" customHeight="1">
      <c r="B9" s="54" t="s">
        <v>10</v>
      </c>
      <c r="C9" s="50">
        <v>3510</v>
      </c>
      <c r="D9" s="50">
        <v>7922</v>
      </c>
      <c r="E9" s="50">
        <v>3982</v>
      </c>
      <c r="F9" s="50">
        <v>3940</v>
      </c>
      <c r="G9" s="76">
        <v>3509</v>
      </c>
      <c r="H9" s="76">
        <v>7942</v>
      </c>
      <c r="I9" s="155">
        <f t="shared" si="3"/>
        <v>1</v>
      </c>
      <c r="J9" s="155"/>
      <c r="K9" s="155">
        <f t="shared" si="1"/>
        <v>-20</v>
      </c>
      <c r="L9" s="155"/>
    </row>
    <row r="10" spans="2:14" s="44" customFormat="1" ht="22.5" customHeight="1">
      <c r="B10" s="54" t="s">
        <v>33</v>
      </c>
      <c r="C10" s="50">
        <v>7640</v>
      </c>
      <c r="D10" s="50">
        <v>20002</v>
      </c>
      <c r="E10" s="50">
        <v>9920</v>
      </c>
      <c r="F10" s="50">
        <v>10082</v>
      </c>
      <c r="G10" s="76">
        <v>7624</v>
      </c>
      <c r="H10" s="76">
        <v>19983</v>
      </c>
      <c r="I10" s="155">
        <f t="shared" si="3"/>
        <v>16</v>
      </c>
      <c r="J10" s="155"/>
      <c r="K10" s="155">
        <f t="shared" si="1"/>
        <v>19</v>
      </c>
      <c r="L10" s="155"/>
    </row>
    <row r="11" spans="2:14" s="44" customFormat="1" ht="22.5" customHeight="1">
      <c r="B11" s="54" t="s">
        <v>11</v>
      </c>
      <c r="C11" s="50">
        <v>773</v>
      </c>
      <c r="D11" s="50">
        <v>1517</v>
      </c>
      <c r="E11" s="50">
        <v>813</v>
      </c>
      <c r="F11" s="50">
        <v>704</v>
      </c>
      <c r="G11" s="76">
        <v>772</v>
      </c>
      <c r="H11" s="76">
        <v>1517</v>
      </c>
      <c r="I11" s="155">
        <f t="shared" si="3"/>
        <v>1</v>
      </c>
      <c r="J11" s="155"/>
      <c r="K11" s="155">
        <f t="shared" si="1"/>
        <v>0</v>
      </c>
      <c r="L11" s="155"/>
    </row>
    <row r="12" spans="2:14" s="44" customFormat="1" ht="22.5" customHeight="1">
      <c r="B12" s="54" t="s">
        <v>12</v>
      </c>
      <c r="C12" s="50">
        <v>1116</v>
      </c>
      <c r="D12" s="50">
        <v>2588</v>
      </c>
      <c r="E12" s="50">
        <v>1318</v>
      </c>
      <c r="F12" s="50">
        <v>1270</v>
      </c>
      <c r="G12" s="76">
        <v>1113</v>
      </c>
      <c r="H12" s="76">
        <v>2587</v>
      </c>
      <c r="I12" s="155">
        <f t="shared" si="3"/>
        <v>3</v>
      </c>
      <c r="J12" s="155"/>
      <c r="K12" s="155">
        <f t="shared" si="1"/>
        <v>1</v>
      </c>
      <c r="L12" s="155"/>
    </row>
    <row r="13" spans="2:14" s="44" customFormat="1" ht="22.5" customHeight="1">
      <c r="B13" s="54" t="s">
        <v>13</v>
      </c>
      <c r="C13" s="50">
        <v>7532</v>
      </c>
      <c r="D13" s="50">
        <v>17882</v>
      </c>
      <c r="E13" s="50">
        <v>8919</v>
      </c>
      <c r="F13" s="50">
        <v>8963</v>
      </c>
      <c r="G13" s="76">
        <v>7538</v>
      </c>
      <c r="H13" s="76">
        <v>17862</v>
      </c>
      <c r="I13" s="155">
        <f t="shared" si="3"/>
        <v>-6</v>
      </c>
      <c r="J13" s="155"/>
      <c r="K13" s="155">
        <f t="shared" si="1"/>
        <v>20</v>
      </c>
      <c r="L13" s="155"/>
    </row>
    <row r="14" spans="2:14" s="44" customFormat="1" ht="22.5" customHeight="1">
      <c r="B14" s="54" t="s">
        <v>32</v>
      </c>
      <c r="C14" s="50">
        <v>643</v>
      </c>
      <c r="D14" s="50">
        <v>1107</v>
      </c>
      <c r="E14" s="50">
        <v>584</v>
      </c>
      <c r="F14" s="50">
        <v>523</v>
      </c>
      <c r="G14" s="76">
        <v>638</v>
      </c>
      <c r="H14" s="76">
        <v>1105</v>
      </c>
      <c r="I14" s="155">
        <f t="shared" si="3"/>
        <v>5</v>
      </c>
      <c r="J14" s="155"/>
      <c r="K14" s="155">
        <f t="shared" si="1"/>
        <v>2</v>
      </c>
      <c r="L14" s="155"/>
    </row>
    <row r="15" spans="2:14" s="44" customFormat="1" ht="22.5" customHeight="1">
      <c r="B15" s="54" t="s">
        <v>14</v>
      </c>
      <c r="C15" s="50">
        <v>1948</v>
      </c>
      <c r="D15" s="50">
        <v>3607</v>
      </c>
      <c r="E15" s="50">
        <v>1903</v>
      </c>
      <c r="F15" s="50">
        <v>1704</v>
      </c>
      <c r="G15" s="76">
        <v>1944</v>
      </c>
      <c r="H15" s="76">
        <v>3621</v>
      </c>
      <c r="I15" s="155">
        <f t="shared" si="3"/>
        <v>4</v>
      </c>
      <c r="J15" s="155"/>
      <c r="K15" s="155">
        <f t="shared" si="1"/>
        <v>-14</v>
      </c>
      <c r="L15" s="155"/>
    </row>
    <row r="16" spans="2:14" s="44" customFormat="1" ht="22.5" customHeight="1">
      <c r="B16" s="54" t="s">
        <v>34</v>
      </c>
      <c r="C16" s="50">
        <v>2006</v>
      </c>
      <c r="D16" s="50">
        <v>4010</v>
      </c>
      <c r="E16" s="50">
        <v>2043</v>
      </c>
      <c r="F16" s="50">
        <v>1967</v>
      </c>
      <c r="G16" s="76">
        <v>2003</v>
      </c>
      <c r="H16" s="76">
        <v>4024</v>
      </c>
      <c r="I16" s="155">
        <f t="shared" si="3"/>
        <v>3</v>
      </c>
      <c r="J16" s="155"/>
      <c r="K16" s="155">
        <f t="shared" si="1"/>
        <v>-14</v>
      </c>
      <c r="L16" s="155"/>
    </row>
    <row r="17" spans="2:12" s="44" customFormat="1" ht="22.5" customHeight="1">
      <c r="B17" s="54" t="s">
        <v>15</v>
      </c>
      <c r="C17" s="50">
        <v>1424</v>
      </c>
      <c r="D17" s="50">
        <v>2604</v>
      </c>
      <c r="E17" s="50">
        <v>1272</v>
      </c>
      <c r="F17" s="50">
        <v>1332</v>
      </c>
      <c r="G17" s="76">
        <v>1429</v>
      </c>
      <c r="H17" s="76">
        <v>2616</v>
      </c>
      <c r="I17" s="155">
        <f t="shared" si="3"/>
        <v>-5</v>
      </c>
      <c r="J17" s="155"/>
      <c r="K17" s="155">
        <f t="shared" si="1"/>
        <v>-12</v>
      </c>
      <c r="L17" s="155"/>
    </row>
    <row r="18" spans="2:12" s="44" customFormat="1" ht="22.5" customHeight="1">
      <c r="B18" s="54" t="s">
        <v>16</v>
      </c>
      <c r="C18" s="50">
        <v>600</v>
      </c>
      <c r="D18" s="50">
        <v>996</v>
      </c>
      <c r="E18" s="50">
        <v>546</v>
      </c>
      <c r="F18" s="50">
        <v>450</v>
      </c>
      <c r="G18" s="76">
        <v>598</v>
      </c>
      <c r="H18" s="76">
        <v>985</v>
      </c>
      <c r="I18" s="155">
        <f t="shared" si="3"/>
        <v>2</v>
      </c>
      <c r="J18" s="155"/>
      <c r="K18" s="155">
        <f t="shared" si="1"/>
        <v>11</v>
      </c>
      <c r="L18" s="155"/>
    </row>
    <row r="19" spans="2:12" s="44" customFormat="1" ht="22.5" customHeight="1">
      <c r="B19" s="54" t="s">
        <v>17</v>
      </c>
      <c r="C19" s="50">
        <v>4617</v>
      </c>
      <c r="D19" s="50">
        <v>10455</v>
      </c>
      <c r="E19" s="50">
        <v>5073</v>
      </c>
      <c r="F19" s="50">
        <v>5382</v>
      </c>
      <c r="G19" s="76">
        <v>4619</v>
      </c>
      <c r="H19" s="76">
        <v>10491</v>
      </c>
      <c r="I19" s="155">
        <f t="shared" si="3"/>
        <v>-2</v>
      </c>
      <c r="J19" s="155"/>
      <c r="K19" s="155">
        <f t="shared" si="1"/>
        <v>-36</v>
      </c>
      <c r="L19" s="155"/>
    </row>
    <row r="20" spans="2:12" s="44" customFormat="1" ht="22.5" customHeight="1">
      <c r="B20" s="54" t="s">
        <v>35</v>
      </c>
      <c r="C20" s="50">
        <v>2275</v>
      </c>
      <c r="D20" s="50">
        <v>3795</v>
      </c>
      <c r="E20" s="50">
        <v>1965</v>
      </c>
      <c r="F20" s="50">
        <v>1830</v>
      </c>
      <c r="G20" s="76">
        <v>2273</v>
      </c>
      <c r="H20" s="76">
        <v>3801</v>
      </c>
      <c r="I20" s="155">
        <f t="shared" si="3"/>
        <v>2</v>
      </c>
      <c r="J20" s="155"/>
      <c r="K20" s="155">
        <f t="shared" si="1"/>
        <v>-6</v>
      </c>
      <c r="L20" s="155"/>
    </row>
    <row r="21" spans="2:12" s="44" customFormat="1" ht="22.5" customHeight="1">
      <c r="B21" s="54" t="s">
        <v>18</v>
      </c>
      <c r="C21" s="50">
        <v>1719</v>
      </c>
      <c r="D21" s="50">
        <v>3176</v>
      </c>
      <c r="E21" s="50">
        <v>1565</v>
      </c>
      <c r="F21" s="50">
        <v>1611</v>
      </c>
      <c r="G21" s="76">
        <v>1731</v>
      </c>
      <c r="H21" s="76">
        <v>3181</v>
      </c>
      <c r="I21" s="155">
        <f t="shared" si="3"/>
        <v>-12</v>
      </c>
      <c r="J21" s="155"/>
      <c r="K21" s="155">
        <f t="shared" si="1"/>
        <v>-5</v>
      </c>
      <c r="L21" s="155"/>
    </row>
    <row r="22" spans="2:12" s="44" customFormat="1" ht="22.5" customHeight="1">
      <c r="B22" s="54" t="s">
        <v>19</v>
      </c>
      <c r="C22" s="50">
        <v>1309</v>
      </c>
      <c r="D22" s="50">
        <v>2668</v>
      </c>
      <c r="E22" s="50">
        <v>1287</v>
      </c>
      <c r="F22" s="50">
        <v>1381</v>
      </c>
      <c r="G22" s="76">
        <v>1320</v>
      </c>
      <c r="H22" s="76">
        <v>2689</v>
      </c>
      <c r="I22" s="155">
        <f t="shared" si="3"/>
        <v>-11</v>
      </c>
      <c r="J22" s="155"/>
      <c r="K22" s="155">
        <f t="shared" si="1"/>
        <v>-21</v>
      </c>
      <c r="L22" s="155"/>
    </row>
    <row r="23" spans="2:12" s="44" customFormat="1" ht="22.5" customHeight="1">
      <c r="B23" s="54" t="s">
        <v>20</v>
      </c>
      <c r="C23" s="50">
        <v>4140</v>
      </c>
      <c r="D23" s="50">
        <v>9233</v>
      </c>
      <c r="E23" s="50">
        <v>4687</v>
      </c>
      <c r="F23" s="50">
        <v>4546</v>
      </c>
      <c r="G23" s="76">
        <v>4116</v>
      </c>
      <c r="H23" s="76">
        <v>9215</v>
      </c>
      <c r="I23" s="155">
        <f t="shared" si="3"/>
        <v>24</v>
      </c>
      <c r="J23" s="155"/>
      <c r="K23" s="155">
        <f t="shared" si="1"/>
        <v>18</v>
      </c>
      <c r="L23" s="155"/>
    </row>
    <row r="24" spans="2:12" s="44" customFormat="1" ht="22.5" customHeight="1">
      <c r="B24" s="54" t="s">
        <v>21</v>
      </c>
      <c r="C24" s="50">
        <v>6057</v>
      </c>
      <c r="D24" s="50">
        <v>12546</v>
      </c>
      <c r="E24" s="50">
        <v>6155</v>
      </c>
      <c r="F24" s="50">
        <v>6391</v>
      </c>
      <c r="G24" s="76">
        <v>6059</v>
      </c>
      <c r="H24" s="76">
        <v>12589</v>
      </c>
      <c r="I24" s="155">
        <f t="shared" si="3"/>
        <v>-2</v>
      </c>
      <c r="J24" s="155"/>
      <c r="K24" s="155">
        <f t="shared" si="1"/>
        <v>-43</v>
      </c>
      <c r="L24" s="155"/>
    </row>
    <row r="25" spans="2:12" s="44" customFormat="1" ht="22.5" customHeight="1">
      <c r="B25" s="54" t="s">
        <v>22</v>
      </c>
      <c r="C25" s="50">
        <v>6334</v>
      </c>
      <c r="D25" s="50">
        <v>15782</v>
      </c>
      <c r="E25" s="50">
        <v>7537</v>
      </c>
      <c r="F25" s="50">
        <v>8245</v>
      </c>
      <c r="G25" s="76">
        <v>6291</v>
      </c>
      <c r="H25" s="76">
        <v>15712</v>
      </c>
      <c r="I25" s="155">
        <f t="shared" si="3"/>
        <v>43</v>
      </c>
      <c r="J25" s="155"/>
      <c r="K25" s="155">
        <f t="shared" si="1"/>
        <v>70</v>
      </c>
      <c r="L25" s="155"/>
    </row>
    <row r="26" spans="2:12" s="44" customFormat="1" ht="22.5" customHeight="1">
      <c r="B26" s="54" t="s">
        <v>23</v>
      </c>
      <c r="C26" s="50">
        <v>7594</v>
      </c>
      <c r="D26" s="50">
        <v>18141</v>
      </c>
      <c r="E26" s="50">
        <v>8593</v>
      </c>
      <c r="F26" s="50">
        <v>9548</v>
      </c>
      <c r="G26" s="76">
        <v>7575</v>
      </c>
      <c r="H26" s="76">
        <v>18121</v>
      </c>
      <c r="I26" s="155">
        <f t="shared" si="3"/>
        <v>19</v>
      </c>
      <c r="J26" s="155"/>
      <c r="K26" s="155">
        <f t="shared" si="1"/>
        <v>20</v>
      </c>
      <c r="L26" s="155"/>
    </row>
    <row r="27" spans="2:12" s="44" customFormat="1" ht="22.5" customHeight="1">
      <c r="B27" s="54" t="s">
        <v>24</v>
      </c>
      <c r="C27" s="50">
        <v>2075</v>
      </c>
      <c r="D27" s="50">
        <v>4949</v>
      </c>
      <c r="E27" s="50">
        <v>2495</v>
      </c>
      <c r="F27" s="50">
        <v>2454</v>
      </c>
      <c r="G27" s="76">
        <v>2087</v>
      </c>
      <c r="H27" s="76">
        <v>4997</v>
      </c>
      <c r="I27" s="155">
        <f t="shared" si="3"/>
        <v>-12</v>
      </c>
      <c r="J27" s="155"/>
      <c r="K27" s="155">
        <f t="shared" si="1"/>
        <v>-48</v>
      </c>
      <c r="L27" s="155"/>
    </row>
    <row r="28" spans="2:12" s="44" customFormat="1" ht="22.5" customHeight="1">
      <c r="B28" s="54" t="s">
        <v>25</v>
      </c>
      <c r="C28" s="50">
        <v>6972</v>
      </c>
      <c r="D28" s="50">
        <v>11916</v>
      </c>
      <c r="E28" s="50">
        <v>6238</v>
      </c>
      <c r="F28" s="50">
        <v>5678</v>
      </c>
      <c r="G28" s="76">
        <v>6935</v>
      </c>
      <c r="H28" s="76">
        <v>11892</v>
      </c>
      <c r="I28" s="155">
        <f t="shared" si="3"/>
        <v>37</v>
      </c>
      <c r="J28" s="155"/>
      <c r="K28" s="155">
        <f t="shared" si="1"/>
        <v>24</v>
      </c>
      <c r="L28" s="155"/>
    </row>
    <row r="29" spans="2:12" s="44" customFormat="1" ht="22.5" customHeight="1">
      <c r="B29" s="54" t="s">
        <v>26</v>
      </c>
      <c r="C29" s="50">
        <v>2728</v>
      </c>
      <c r="D29" s="50">
        <v>4863</v>
      </c>
      <c r="E29" s="50">
        <v>2375</v>
      </c>
      <c r="F29" s="50">
        <v>2488</v>
      </c>
      <c r="G29" s="76">
        <v>2759</v>
      </c>
      <c r="H29" s="76">
        <v>4904</v>
      </c>
      <c r="I29" s="155">
        <f t="shared" si="3"/>
        <v>-31</v>
      </c>
      <c r="J29" s="155"/>
      <c r="K29" s="155">
        <f t="shared" si="1"/>
        <v>-41</v>
      </c>
      <c r="L29" s="155"/>
    </row>
    <row r="30" spans="2:12" s="44" customFormat="1" ht="22.5" customHeight="1">
      <c r="B30" s="54" t="s">
        <v>27</v>
      </c>
      <c r="C30" s="50">
        <v>15007</v>
      </c>
      <c r="D30" s="50">
        <v>37663</v>
      </c>
      <c r="E30" s="50">
        <v>18391</v>
      </c>
      <c r="F30" s="50">
        <v>19272</v>
      </c>
      <c r="G30" s="76">
        <v>14994</v>
      </c>
      <c r="H30" s="76">
        <v>37708</v>
      </c>
      <c r="I30" s="155">
        <f t="shared" si="3"/>
        <v>13</v>
      </c>
      <c r="J30" s="155"/>
      <c r="K30" s="155">
        <f t="shared" si="1"/>
        <v>-45</v>
      </c>
      <c r="L30" s="155"/>
    </row>
    <row r="31" spans="2:12" s="44" customFormat="1" ht="22.5" customHeight="1">
      <c r="B31" s="54" t="s">
        <v>28</v>
      </c>
      <c r="C31" s="50">
        <v>17051</v>
      </c>
      <c r="D31" s="50">
        <v>44120</v>
      </c>
      <c r="E31" s="50">
        <v>21283</v>
      </c>
      <c r="F31" s="50">
        <v>22837</v>
      </c>
      <c r="G31" s="76">
        <v>17056</v>
      </c>
      <c r="H31" s="76">
        <v>44213</v>
      </c>
      <c r="I31" s="162">
        <f t="shared" si="3"/>
        <v>-5</v>
      </c>
      <c r="J31" s="162"/>
      <c r="K31" s="155">
        <f t="shared" si="1"/>
        <v>-93</v>
      </c>
      <c r="L31" s="155"/>
    </row>
    <row r="32" spans="2:12" s="44" customFormat="1" ht="22.5" customHeight="1">
      <c r="B32" s="54" t="s">
        <v>29</v>
      </c>
      <c r="C32" s="50">
        <v>7439</v>
      </c>
      <c r="D32" s="50">
        <v>17831</v>
      </c>
      <c r="E32" s="50">
        <v>8748</v>
      </c>
      <c r="F32" s="50">
        <v>9083</v>
      </c>
      <c r="G32" s="76">
        <v>7430</v>
      </c>
      <c r="H32" s="76">
        <v>17815</v>
      </c>
      <c r="I32" s="155">
        <f t="shared" si="3"/>
        <v>9</v>
      </c>
      <c r="J32" s="155"/>
      <c r="K32" s="155">
        <f t="shared" si="1"/>
        <v>16</v>
      </c>
      <c r="L32" s="155"/>
    </row>
    <row r="33" spans="2:13" s="44" customFormat="1" ht="22.5" customHeight="1">
      <c r="B33" s="54" t="s">
        <v>30</v>
      </c>
      <c r="C33" s="50">
        <v>8138</v>
      </c>
      <c r="D33" s="50">
        <v>20821</v>
      </c>
      <c r="E33" s="50">
        <v>10367</v>
      </c>
      <c r="F33" s="50">
        <v>10454</v>
      </c>
      <c r="G33" s="76">
        <v>8119</v>
      </c>
      <c r="H33" s="76">
        <v>20815</v>
      </c>
      <c r="I33" s="155">
        <f t="shared" si="3"/>
        <v>19</v>
      </c>
      <c r="J33" s="155"/>
      <c r="K33" s="155">
        <f t="shared" si="1"/>
        <v>6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1547</v>
      </c>
      <c r="C38" s="16"/>
      <c r="D38" s="17" t="s">
        <v>36</v>
      </c>
      <c r="E38" s="17">
        <v>458</v>
      </c>
      <c r="F38" s="18" t="s">
        <v>37</v>
      </c>
      <c r="G38" s="17">
        <v>1089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199</v>
      </c>
      <c r="M38" s="22"/>
    </row>
    <row r="39" spans="2:13" s="3" customFormat="1" ht="30" customHeight="1">
      <c r="B39" s="23" t="str">
        <f>"◎ 관외전출 : "&amp;E39+G39</f>
        <v>◎ 관외전출 : 1746</v>
      </c>
      <c r="C39" s="24"/>
      <c r="D39" s="25" t="s">
        <v>36</v>
      </c>
      <c r="E39" s="25">
        <v>540</v>
      </c>
      <c r="F39" s="26" t="s">
        <v>37</v>
      </c>
      <c r="G39" s="25">
        <v>1206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158</v>
      </c>
      <c r="C40" s="31"/>
      <c r="D40" s="32" t="s">
        <v>41</v>
      </c>
      <c r="E40" s="32">
        <v>146</v>
      </c>
      <c r="F40" s="33" t="s">
        <v>45</v>
      </c>
      <c r="G40" s="32">
        <v>12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 "&amp;-((E41+G41+I41+K41)-(E40+G40+I40+K40)),"감 "&amp;(E41+G41+I41+K41)-(E40+G40+I40+K40))</f>
        <v>▶ 증 8</v>
      </c>
    </row>
    <row r="41" spans="2:13" s="3" customFormat="1" ht="30" customHeight="1" thickBot="1">
      <c r="B41" s="37" t="str">
        <f>"◎ 사망,말소,국외,기타 : "&amp;E41+G41+I41+K41</f>
        <v>◎ 사망,말소,국외,기타 : 150</v>
      </c>
      <c r="C41" s="38"/>
      <c r="D41" s="39" t="s">
        <v>42</v>
      </c>
      <c r="E41" s="39">
        <v>146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46085</v>
      </c>
      <c r="C42" s="89">
        <f>E42+G42</f>
        <v>46085</v>
      </c>
      <c r="D42" s="57" t="s">
        <v>52</v>
      </c>
      <c r="E42" s="58">
        <v>19379</v>
      </c>
      <c r="F42" s="57" t="s">
        <v>44</v>
      </c>
      <c r="G42" s="58">
        <v>26706</v>
      </c>
      <c r="H42" s="59"/>
      <c r="I42" s="10"/>
      <c r="J42" s="59"/>
      <c r="K42" s="84"/>
      <c r="L42" s="64" t="s">
        <v>151</v>
      </c>
      <c r="M42" s="22"/>
    </row>
    <row r="43" spans="2:13" s="3" customFormat="1" ht="21" customHeight="1">
      <c r="B43" s="55" t="s">
        <v>56</v>
      </c>
      <c r="C43" s="87">
        <v>2034</v>
      </c>
      <c r="G43" s="8"/>
      <c r="J43" s="85"/>
      <c r="K43" s="85"/>
      <c r="L43" s="65" t="s">
        <v>150</v>
      </c>
    </row>
    <row r="44" spans="2:13" s="3" customFormat="1" ht="21" customHeight="1" thickBot="1">
      <c r="B44" s="60" t="s">
        <v>57</v>
      </c>
      <c r="C44" s="88">
        <v>307</v>
      </c>
      <c r="D44" s="61"/>
      <c r="E44" s="61"/>
      <c r="F44" s="61"/>
      <c r="G44" s="62"/>
      <c r="H44" s="61"/>
      <c r="I44" s="61"/>
      <c r="J44" s="83"/>
      <c r="K44" s="83"/>
      <c r="L44" s="70" t="s">
        <v>149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71" priority="1" operator="lessThan">
      <formula>0</formula>
    </cfRule>
    <cfRule type="cellIs" dxfId="70" priority="4" operator="greaterThan">
      <formula>0</formula>
    </cfRule>
  </conditionalFormatting>
  <conditionalFormatting sqref="K6:L33">
    <cfRule type="cellIs" dxfId="69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B1:Q45"/>
  <sheetViews>
    <sheetView view="pageBreakPreview" zoomScale="70" zoomScaleNormal="70" zoomScaleSheetLayoutView="70" workbookViewId="0">
      <selection activeCell="B34" sqref="B34:L34"/>
    </sheetView>
  </sheetViews>
  <sheetFormatPr defaultRowHeight="17.399999999999999"/>
  <cols>
    <col min="1" max="1" width="2.19921875" customWidth="1"/>
    <col min="2" max="2" width="30.59765625" style="1" customWidth="1"/>
    <col min="3" max="3" width="13.19921875" customWidth="1"/>
    <col min="4" max="6" width="13.59765625" customWidth="1"/>
    <col min="7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144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120532</v>
      </c>
      <c r="D6" s="45">
        <f t="shared" ref="D6:F6" si="0">SUM(D7:D8)</f>
        <v>284603</v>
      </c>
      <c r="E6" s="45">
        <f t="shared" si="0"/>
        <v>140373</v>
      </c>
      <c r="F6" s="45">
        <f t="shared" si="0"/>
        <v>144230</v>
      </c>
      <c r="G6" s="72">
        <v>120317</v>
      </c>
      <c r="H6" s="72">
        <v>284880</v>
      </c>
      <c r="I6" s="152">
        <f>C6-G6</f>
        <v>215</v>
      </c>
      <c r="J6" s="152"/>
      <c r="K6" s="152">
        <f t="shared" ref="K6:K33" si="1">D6-H6</f>
        <v>-277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4218</v>
      </c>
      <c r="E7" s="79">
        <v>2226</v>
      </c>
      <c r="F7" s="79">
        <v>1992</v>
      </c>
      <c r="G7" s="73" t="s">
        <v>55</v>
      </c>
      <c r="H7" s="74">
        <v>4306</v>
      </c>
      <c r="I7" s="153" t="s">
        <v>54</v>
      </c>
      <c r="J7" s="154"/>
      <c r="K7" s="154">
        <f t="shared" si="1"/>
        <v>-88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120532</v>
      </c>
      <c r="D8" s="49">
        <f t="shared" ref="D8:F8" si="2">SUM(D9:D33)</f>
        <v>280385</v>
      </c>
      <c r="E8" s="49">
        <f>SUM(E9:E33)</f>
        <v>138147</v>
      </c>
      <c r="F8" s="49">
        <f t="shared" si="2"/>
        <v>142238</v>
      </c>
      <c r="G8" s="75">
        <v>120317</v>
      </c>
      <c r="H8" s="75">
        <v>280574</v>
      </c>
      <c r="I8" s="179">
        <f t="shared" ref="I8:I33" si="3">C8-G8</f>
        <v>215</v>
      </c>
      <c r="J8" s="179"/>
      <c r="K8" s="180">
        <f t="shared" si="1"/>
        <v>-189</v>
      </c>
      <c r="L8" s="180"/>
    </row>
    <row r="9" spans="2:14" s="44" customFormat="1" ht="22.5" customHeight="1">
      <c r="B9" s="54" t="s">
        <v>10</v>
      </c>
      <c r="C9" s="50">
        <v>3509</v>
      </c>
      <c r="D9" s="50">
        <v>7942</v>
      </c>
      <c r="E9" s="50">
        <v>3994</v>
      </c>
      <c r="F9" s="50">
        <v>3948</v>
      </c>
      <c r="G9" s="76">
        <v>3493</v>
      </c>
      <c r="H9" s="76">
        <v>7956</v>
      </c>
      <c r="I9" s="155">
        <f t="shared" si="3"/>
        <v>16</v>
      </c>
      <c r="J9" s="155"/>
      <c r="K9" s="155">
        <f t="shared" si="1"/>
        <v>-14</v>
      </c>
      <c r="L9" s="155"/>
    </row>
    <row r="10" spans="2:14" s="44" customFormat="1" ht="22.5" customHeight="1">
      <c r="B10" s="54" t="s">
        <v>33</v>
      </c>
      <c r="C10" s="50">
        <v>7624</v>
      </c>
      <c r="D10" s="50">
        <v>19983</v>
      </c>
      <c r="E10" s="50">
        <v>9884</v>
      </c>
      <c r="F10" s="50">
        <v>10099</v>
      </c>
      <c r="G10" s="76">
        <v>7617</v>
      </c>
      <c r="H10" s="76">
        <v>19998</v>
      </c>
      <c r="I10" s="155">
        <f t="shared" si="3"/>
        <v>7</v>
      </c>
      <c r="J10" s="155"/>
      <c r="K10" s="155">
        <f t="shared" si="1"/>
        <v>-15</v>
      </c>
      <c r="L10" s="155"/>
    </row>
    <row r="11" spans="2:14" s="44" customFormat="1" ht="22.5" customHeight="1">
      <c r="B11" s="54" t="s">
        <v>11</v>
      </c>
      <c r="C11" s="50">
        <v>772</v>
      </c>
      <c r="D11" s="50">
        <v>1517</v>
      </c>
      <c r="E11" s="50">
        <v>808</v>
      </c>
      <c r="F11" s="50">
        <v>709</v>
      </c>
      <c r="G11" s="76">
        <v>772</v>
      </c>
      <c r="H11" s="76">
        <v>1518</v>
      </c>
      <c r="I11" s="155">
        <f t="shared" si="3"/>
        <v>0</v>
      </c>
      <c r="J11" s="155"/>
      <c r="K11" s="155">
        <f t="shared" si="1"/>
        <v>-1</v>
      </c>
      <c r="L11" s="155"/>
    </row>
    <row r="12" spans="2:14" s="44" customFormat="1" ht="22.5" customHeight="1">
      <c r="B12" s="54" t="s">
        <v>12</v>
      </c>
      <c r="C12" s="50">
        <v>1113</v>
      </c>
      <c r="D12" s="50">
        <v>2587</v>
      </c>
      <c r="E12" s="50">
        <v>1317</v>
      </c>
      <c r="F12" s="50">
        <v>1270</v>
      </c>
      <c r="G12" s="76">
        <v>1108</v>
      </c>
      <c r="H12" s="76">
        <v>2569</v>
      </c>
      <c r="I12" s="155">
        <f t="shared" si="3"/>
        <v>5</v>
      </c>
      <c r="J12" s="155"/>
      <c r="K12" s="155">
        <f t="shared" si="1"/>
        <v>18</v>
      </c>
      <c r="L12" s="155"/>
    </row>
    <row r="13" spans="2:14" s="44" customFormat="1" ht="22.5" customHeight="1">
      <c r="B13" s="54" t="s">
        <v>13</v>
      </c>
      <c r="C13" s="50">
        <v>7538</v>
      </c>
      <c r="D13" s="50">
        <v>17862</v>
      </c>
      <c r="E13" s="50">
        <v>8918</v>
      </c>
      <c r="F13" s="50">
        <v>8944</v>
      </c>
      <c r="G13" s="76">
        <v>7509</v>
      </c>
      <c r="H13" s="76">
        <v>17814</v>
      </c>
      <c r="I13" s="155">
        <f t="shared" si="3"/>
        <v>29</v>
      </c>
      <c r="J13" s="155"/>
      <c r="K13" s="155">
        <f t="shared" si="1"/>
        <v>48</v>
      </c>
      <c r="L13" s="155"/>
    </row>
    <row r="14" spans="2:14" s="44" customFormat="1" ht="22.5" customHeight="1">
      <c r="B14" s="54" t="s">
        <v>32</v>
      </c>
      <c r="C14" s="50">
        <v>638</v>
      </c>
      <c r="D14" s="50">
        <v>1105</v>
      </c>
      <c r="E14" s="50">
        <v>583</v>
      </c>
      <c r="F14" s="50">
        <v>522</v>
      </c>
      <c r="G14" s="76">
        <v>639</v>
      </c>
      <c r="H14" s="76">
        <v>1108</v>
      </c>
      <c r="I14" s="155">
        <f t="shared" si="3"/>
        <v>-1</v>
      </c>
      <c r="J14" s="155"/>
      <c r="K14" s="155">
        <f t="shared" si="1"/>
        <v>-3</v>
      </c>
      <c r="L14" s="155"/>
    </row>
    <row r="15" spans="2:14" s="44" customFormat="1" ht="22.5" customHeight="1">
      <c r="B15" s="54" t="s">
        <v>14</v>
      </c>
      <c r="C15" s="50">
        <v>1944</v>
      </c>
      <c r="D15" s="50">
        <v>3621</v>
      </c>
      <c r="E15" s="50">
        <v>1911</v>
      </c>
      <c r="F15" s="50">
        <v>1710</v>
      </c>
      <c r="G15" s="76">
        <v>1957</v>
      </c>
      <c r="H15" s="76">
        <v>3645</v>
      </c>
      <c r="I15" s="155">
        <f t="shared" si="3"/>
        <v>-13</v>
      </c>
      <c r="J15" s="155"/>
      <c r="K15" s="155">
        <f t="shared" si="1"/>
        <v>-24</v>
      </c>
      <c r="L15" s="155"/>
    </row>
    <row r="16" spans="2:14" s="44" customFormat="1" ht="22.5" customHeight="1">
      <c r="B16" s="54" t="s">
        <v>34</v>
      </c>
      <c r="C16" s="50">
        <v>2003</v>
      </c>
      <c r="D16" s="50">
        <v>4024</v>
      </c>
      <c r="E16" s="50">
        <v>2044</v>
      </c>
      <c r="F16" s="50">
        <v>1980</v>
      </c>
      <c r="G16" s="76">
        <v>2003</v>
      </c>
      <c r="H16" s="76">
        <v>4023</v>
      </c>
      <c r="I16" s="155">
        <f t="shared" si="3"/>
        <v>0</v>
      </c>
      <c r="J16" s="155"/>
      <c r="K16" s="155">
        <f t="shared" si="1"/>
        <v>1</v>
      </c>
      <c r="L16" s="155"/>
    </row>
    <row r="17" spans="2:12" s="44" customFormat="1" ht="22.5" customHeight="1">
      <c r="B17" s="54" t="s">
        <v>15</v>
      </c>
      <c r="C17" s="50">
        <v>1429</v>
      </c>
      <c r="D17" s="50">
        <v>2616</v>
      </c>
      <c r="E17" s="50">
        <v>1279</v>
      </c>
      <c r="F17" s="50">
        <v>1337</v>
      </c>
      <c r="G17" s="76">
        <v>1434</v>
      </c>
      <c r="H17" s="76">
        <v>2625</v>
      </c>
      <c r="I17" s="155">
        <f t="shared" si="3"/>
        <v>-5</v>
      </c>
      <c r="J17" s="155"/>
      <c r="K17" s="155">
        <f t="shared" si="1"/>
        <v>-9</v>
      </c>
      <c r="L17" s="155"/>
    </row>
    <row r="18" spans="2:12" s="44" customFormat="1" ht="22.5" customHeight="1">
      <c r="B18" s="54" t="s">
        <v>16</v>
      </c>
      <c r="C18" s="50">
        <v>598</v>
      </c>
      <c r="D18" s="50">
        <v>985</v>
      </c>
      <c r="E18" s="50">
        <v>543</v>
      </c>
      <c r="F18" s="50">
        <v>442</v>
      </c>
      <c r="G18" s="76">
        <v>599</v>
      </c>
      <c r="H18" s="76">
        <v>983</v>
      </c>
      <c r="I18" s="155">
        <f t="shared" si="3"/>
        <v>-1</v>
      </c>
      <c r="J18" s="155"/>
      <c r="K18" s="155">
        <f t="shared" si="1"/>
        <v>2</v>
      </c>
      <c r="L18" s="155"/>
    </row>
    <row r="19" spans="2:12" s="44" customFormat="1" ht="22.5" customHeight="1">
      <c r="B19" s="54" t="s">
        <v>17</v>
      </c>
      <c r="C19" s="50">
        <v>4619</v>
      </c>
      <c r="D19" s="50">
        <v>10491</v>
      </c>
      <c r="E19" s="50">
        <v>5090</v>
      </c>
      <c r="F19" s="50">
        <v>5401</v>
      </c>
      <c r="G19" s="76">
        <v>4630</v>
      </c>
      <c r="H19" s="76">
        <v>10518</v>
      </c>
      <c r="I19" s="155">
        <f t="shared" si="3"/>
        <v>-11</v>
      </c>
      <c r="J19" s="155"/>
      <c r="K19" s="155">
        <f t="shared" si="1"/>
        <v>-27</v>
      </c>
      <c r="L19" s="155"/>
    </row>
    <row r="20" spans="2:12" s="44" customFormat="1" ht="22.5" customHeight="1">
      <c r="B20" s="54" t="s">
        <v>35</v>
      </c>
      <c r="C20" s="50">
        <v>2273</v>
      </c>
      <c r="D20" s="50">
        <v>3801</v>
      </c>
      <c r="E20" s="50">
        <v>1966</v>
      </c>
      <c r="F20" s="50">
        <v>1835</v>
      </c>
      <c r="G20" s="76">
        <v>2261</v>
      </c>
      <c r="H20" s="76">
        <v>3806</v>
      </c>
      <c r="I20" s="155">
        <f t="shared" si="3"/>
        <v>12</v>
      </c>
      <c r="J20" s="155"/>
      <c r="K20" s="155">
        <f t="shared" si="1"/>
        <v>-5</v>
      </c>
      <c r="L20" s="155"/>
    </row>
    <row r="21" spans="2:12" s="44" customFormat="1" ht="22.5" customHeight="1">
      <c r="B21" s="54" t="s">
        <v>18</v>
      </c>
      <c r="C21" s="50">
        <v>1731</v>
      </c>
      <c r="D21" s="50">
        <v>3181</v>
      </c>
      <c r="E21" s="50">
        <v>1565</v>
      </c>
      <c r="F21" s="50">
        <v>1616</v>
      </c>
      <c r="G21" s="76">
        <v>1720</v>
      </c>
      <c r="H21" s="76">
        <v>3187</v>
      </c>
      <c r="I21" s="155">
        <f t="shared" si="3"/>
        <v>11</v>
      </c>
      <c r="J21" s="155"/>
      <c r="K21" s="155">
        <f t="shared" si="1"/>
        <v>-6</v>
      </c>
      <c r="L21" s="155"/>
    </row>
    <row r="22" spans="2:12" s="44" customFormat="1" ht="22.5" customHeight="1">
      <c r="B22" s="54" t="s">
        <v>19</v>
      </c>
      <c r="C22" s="50">
        <v>1320</v>
      </c>
      <c r="D22" s="50">
        <v>2689</v>
      </c>
      <c r="E22" s="50">
        <v>1295</v>
      </c>
      <c r="F22" s="50">
        <v>1394</v>
      </c>
      <c r="G22" s="76">
        <v>1315</v>
      </c>
      <c r="H22" s="76">
        <v>2694</v>
      </c>
      <c r="I22" s="155">
        <f t="shared" si="3"/>
        <v>5</v>
      </c>
      <c r="J22" s="155"/>
      <c r="K22" s="155">
        <f t="shared" si="1"/>
        <v>-5</v>
      </c>
      <c r="L22" s="155"/>
    </row>
    <row r="23" spans="2:12" s="44" customFormat="1" ht="22.5" customHeight="1">
      <c r="B23" s="54" t="s">
        <v>20</v>
      </c>
      <c r="C23" s="50">
        <v>4116</v>
      </c>
      <c r="D23" s="50">
        <v>9215</v>
      </c>
      <c r="E23" s="50">
        <v>4677</v>
      </c>
      <c r="F23" s="50">
        <v>4538</v>
      </c>
      <c r="G23" s="76">
        <v>4100</v>
      </c>
      <c r="H23" s="76">
        <v>9177</v>
      </c>
      <c r="I23" s="155">
        <f t="shared" si="3"/>
        <v>16</v>
      </c>
      <c r="J23" s="155"/>
      <c r="K23" s="155">
        <f t="shared" si="1"/>
        <v>38</v>
      </c>
      <c r="L23" s="155"/>
    </row>
    <row r="24" spans="2:12" s="44" customFormat="1" ht="22.5" customHeight="1">
      <c r="B24" s="54" t="s">
        <v>21</v>
      </c>
      <c r="C24" s="50">
        <v>6059</v>
      </c>
      <c r="D24" s="50">
        <v>12589</v>
      </c>
      <c r="E24" s="50">
        <v>6188</v>
      </c>
      <c r="F24" s="50">
        <v>6401</v>
      </c>
      <c r="G24" s="76">
        <v>6040</v>
      </c>
      <c r="H24" s="76">
        <v>12574</v>
      </c>
      <c r="I24" s="155">
        <f t="shared" si="3"/>
        <v>19</v>
      </c>
      <c r="J24" s="155"/>
      <c r="K24" s="155">
        <f t="shared" si="1"/>
        <v>15</v>
      </c>
      <c r="L24" s="155"/>
    </row>
    <row r="25" spans="2:12" s="44" customFormat="1" ht="22.5" customHeight="1">
      <c r="B25" s="54" t="s">
        <v>22</v>
      </c>
      <c r="C25" s="50">
        <v>6291</v>
      </c>
      <c r="D25" s="50">
        <v>15712</v>
      </c>
      <c r="E25" s="50">
        <v>7489</v>
      </c>
      <c r="F25" s="50">
        <v>8223</v>
      </c>
      <c r="G25" s="76">
        <v>6278</v>
      </c>
      <c r="H25" s="76">
        <v>15706</v>
      </c>
      <c r="I25" s="155">
        <f t="shared" si="3"/>
        <v>13</v>
      </c>
      <c r="J25" s="155"/>
      <c r="K25" s="155">
        <f t="shared" si="1"/>
        <v>6</v>
      </c>
      <c r="L25" s="155"/>
    </row>
    <row r="26" spans="2:12" s="44" customFormat="1" ht="22.5" customHeight="1">
      <c r="B26" s="54" t="s">
        <v>23</v>
      </c>
      <c r="C26" s="50">
        <v>7575</v>
      </c>
      <c r="D26" s="50">
        <v>18121</v>
      </c>
      <c r="E26" s="50">
        <v>8599</v>
      </c>
      <c r="F26" s="50">
        <v>9522</v>
      </c>
      <c r="G26" s="76">
        <v>7592</v>
      </c>
      <c r="H26" s="76">
        <v>18174</v>
      </c>
      <c r="I26" s="155">
        <f t="shared" si="3"/>
        <v>-17</v>
      </c>
      <c r="J26" s="155"/>
      <c r="K26" s="155">
        <f t="shared" si="1"/>
        <v>-53</v>
      </c>
      <c r="L26" s="155"/>
    </row>
    <row r="27" spans="2:12" s="44" customFormat="1" ht="22.5" customHeight="1">
      <c r="B27" s="54" t="s">
        <v>24</v>
      </c>
      <c r="C27" s="50">
        <v>2087</v>
      </c>
      <c r="D27" s="50">
        <v>4997</v>
      </c>
      <c r="E27" s="50">
        <v>2526</v>
      </c>
      <c r="F27" s="50">
        <v>2471</v>
      </c>
      <c r="G27" s="76">
        <v>2094</v>
      </c>
      <c r="H27" s="76">
        <v>5021</v>
      </c>
      <c r="I27" s="155">
        <f t="shared" si="3"/>
        <v>-7</v>
      </c>
      <c r="J27" s="155"/>
      <c r="K27" s="155">
        <f t="shared" si="1"/>
        <v>-24</v>
      </c>
      <c r="L27" s="155"/>
    </row>
    <row r="28" spans="2:12" s="44" customFormat="1" ht="22.5" customHeight="1">
      <c r="B28" s="54" t="s">
        <v>25</v>
      </c>
      <c r="C28" s="50">
        <v>6935</v>
      </c>
      <c r="D28" s="50">
        <v>11892</v>
      </c>
      <c r="E28" s="50">
        <v>6218</v>
      </c>
      <c r="F28" s="50">
        <v>5674</v>
      </c>
      <c r="G28" s="76">
        <v>6898</v>
      </c>
      <c r="H28" s="76">
        <v>11882</v>
      </c>
      <c r="I28" s="155">
        <f t="shared" si="3"/>
        <v>37</v>
      </c>
      <c r="J28" s="155"/>
      <c r="K28" s="155">
        <f t="shared" si="1"/>
        <v>10</v>
      </c>
      <c r="L28" s="155"/>
    </row>
    <row r="29" spans="2:12" s="44" customFormat="1" ht="22.5" customHeight="1">
      <c r="B29" s="54" t="s">
        <v>26</v>
      </c>
      <c r="C29" s="50">
        <v>2759</v>
      </c>
      <c r="D29" s="50">
        <v>4904</v>
      </c>
      <c r="E29" s="50">
        <v>2402</v>
      </c>
      <c r="F29" s="50">
        <v>2502</v>
      </c>
      <c r="G29" s="76">
        <v>2740</v>
      </c>
      <c r="H29" s="76">
        <v>4894</v>
      </c>
      <c r="I29" s="155">
        <f t="shared" si="3"/>
        <v>19</v>
      </c>
      <c r="J29" s="155"/>
      <c r="K29" s="155">
        <f t="shared" si="1"/>
        <v>10</v>
      </c>
      <c r="L29" s="155"/>
    </row>
    <row r="30" spans="2:12" s="44" customFormat="1" ht="22.5" customHeight="1">
      <c r="B30" s="54" t="s">
        <v>27</v>
      </c>
      <c r="C30" s="50">
        <v>14994</v>
      </c>
      <c r="D30" s="50">
        <v>37708</v>
      </c>
      <c r="E30" s="50">
        <v>18414</v>
      </c>
      <c r="F30" s="50">
        <v>19294</v>
      </c>
      <c r="G30" s="76">
        <v>15006</v>
      </c>
      <c r="H30" s="76">
        <v>37780</v>
      </c>
      <c r="I30" s="155">
        <f t="shared" si="3"/>
        <v>-12</v>
      </c>
      <c r="J30" s="155"/>
      <c r="K30" s="155">
        <f t="shared" si="1"/>
        <v>-72</v>
      </c>
      <c r="L30" s="155"/>
    </row>
    <row r="31" spans="2:12" s="44" customFormat="1" ht="22.5" customHeight="1">
      <c r="B31" s="54" t="s">
        <v>28</v>
      </c>
      <c r="C31" s="50">
        <v>17056</v>
      </c>
      <c r="D31" s="50">
        <v>44213</v>
      </c>
      <c r="E31" s="50">
        <v>21337</v>
      </c>
      <c r="F31" s="50">
        <v>22876</v>
      </c>
      <c r="G31" s="76">
        <v>17010</v>
      </c>
      <c r="H31" s="76">
        <v>44243</v>
      </c>
      <c r="I31" s="162">
        <f t="shared" si="3"/>
        <v>46</v>
      </c>
      <c r="J31" s="162"/>
      <c r="K31" s="155">
        <f t="shared" si="1"/>
        <v>-30</v>
      </c>
      <c r="L31" s="155"/>
    </row>
    <row r="32" spans="2:12" s="44" customFormat="1" ht="22.5" customHeight="1">
      <c r="B32" s="54" t="s">
        <v>29</v>
      </c>
      <c r="C32" s="50">
        <v>7430</v>
      </c>
      <c r="D32" s="50">
        <v>17815</v>
      </c>
      <c r="E32" s="50">
        <v>8738</v>
      </c>
      <c r="F32" s="50">
        <v>9077</v>
      </c>
      <c r="G32" s="76">
        <v>7408</v>
      </c>
      <c r="H32" s="76">
        <v>17840</v>
      </c>
      <c r="I32" s="155">
        <f t="shared" si="3"/>
        <v>22</v>
      </c>
      <c r="J32" s="155"/>
      <c r="K32" s="155">
        <f t="shared" si="1"/>
        <v>-25</v>
      </c>
      <c r="L32" s="155"/>
    </row>
    <row r="33" spans="2:17" s="44" customFormat="1" ht="22.5" customHeight="1">
      <c r="B33" s="54" t="s">
        <v>30</v>
      </c>
      <c r="C33" s="50">
        <v>8119</v>
      </c>
      <c r="D33" s="50">
        <v>20815</v>
      </c>
      <c r="E33" s="50">
        <v>10362</v>
      </c>
      <c r="F33" s="50">
        <v>10453</v>
      </c>
      <c r="G33" s="76">
        <v>8094</v>
      </c>
      <c r="H33" s="76">
        <v>20839</v>
      </c>
      <c r="I33" s="155">
        <f t="shared" si="3"/>
        <v>25</v>
      </c>
      <c r="J33" s="155"/>
      <c r="K33" s="155">
        <f t="shared" si="1"/>
        <v>-24</v>
      </c>
      <c r="L33" s="155"/>
    </row>
    <row r="34" spans="2:17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Q34" s="44">
        <f>(1248/1541693)*100</f>
        <v>8.0949968638373532E-2</v>
      </c>
    </row>
    <row r="35" spans="2:17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7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7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7" s="3" customFormat="1" ht="30" customHeight="1">
      <c r="B38" s="15" t="str">
        <f>"◎ 관외전입 : "&amp;E38+G38</f>
        <v>◎ 관외전입 : 1898</v>
      </c>
      <c r="C38" s="16"/>
      <c r="D38" s="17" t="s">
        <v>36</v>
      </c>
      <c r="E38" s="17">
        <v>666</v>
      </c>
      <c r="F38" s="18" t="s">
        <v>37</v>
      </c>
      <c r="G38" s="17">
        <v>1232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187</v>
      </c>
      <c r="M38" s="22"/>
    </row>
    <row r="39" spans="2:17" s="3" customFormat="1" ht="30" customHeight="1">
      <c r="B39" s="23" t="str">
        <f>"◎ 관외전출 : "&amp;E39+G39</f>
        <v>◎ 관외전출 : 2085</v>
      </c>
      <c r="C39" s="24"/>
      <c r="D39" s="25" t="s">
        <v>36</v>
      </c>
      <c r="E39" s="25">
        <v>563</v>
      </c>
      <c r="F39" s="26" t="s">
        <v>37</v>
      </c>
      <c r="G39" s="25">
        <v>1522</v>
      </c>
      <c r="H39" s="27"/>
      <c r="I39" s="28"/>
      <c r="J39" s="28"/>
      <c r="K39" s="29"/>
      <c r="L39" s="166"/>
      <c r="M39" s="22"/>
    </row>
    <row r="40" spans="2:17" s="3" customFormat="1" ht="30" customHeight="1">
      <c r="B40" s="30" t="str">
        <f>"◎ 출생,등록,국외,기타(복귀) : "&amp;E40+G40+I40+K40</f>
        <v>◎ 출생,등록,국외,기타(복귀) : 163</v>
      </c>
      <c r="C40" s="31"/>
      <c r="D40" s="32" t="s">
        <v>41</v>
      </c>
      <c r="E40" s="32">
        <v>146</v>
      </c>
      <c r="F40" s="33" t="s">
        <v>45</v>
      </c>
      <c r="G40" s="32">
        <v>12</v>
      </c>
      <c r="H40" s="34" t="s">
        <v>38</v>
      </c>
      <c r="I40" s="34">
        <v>0</v>
      </c>
      <c r="J40" s="35" t="s">
        <v>39</v>
      </c>
      <c r="K40" s="36">
        <v>5</v>
      </c>
      <c r="L40" s="158" t="str">
        <f>"▶ "&amp;IF((E41+G41+I41+K41)-(E40+G40+I40+K40)&lt;0,"증 "&amp;-((E41+G41+I41+K41)-(E40+G40+I40+K40)),"감 "&amp;(E41+G41+I41+K41)-(E40+G40+I40+K40))</f>
        <v>▶ 감 2</v>
      </c>
    </row>
    <row r="41" spans="2:17" s="3" customFormat="1" ht="30" customHeight="1" thickBot="1">
      <c r="B41" s="37" t="str">
        <f>"◎ 사망,말소,국외,기타 : "&amp;E41+G41+I41+K41</f>
        <v>◎ 사망,말소,국외,기타 : 165</v>
      </c>
      <c r="C41" s="38"/>
      <c r="D41" s="39" t="s">
        <v>42</v>
      </c>
      <c r="E41" s="39">
        <v>156</v>
      </c>
      <c r="F41" s="40" t="s">
        <v>43</v>
      </c>
      <c r="G41" s="39">
        <v>2</v>
      </c>
      <c r="H41" s="41" t="s">
        <v>38</v>
      </c>
      <c r="I41" s="41">
        <v>2</v>
      </c>
      <c r="J41" s="42" t="s">
        <v>39</v>
      </c>
      <c r="K41" s="43">
        <v>5</v>
      </c>
      <c r="L41" s="159"/>
      <c r="M41" s="22"/>
    </row>
    <row r="42" spans="2:17" s="3" customFormat="1" ht="27" customHeight="1">
      <c r="B42" s="56" t="str">
        <f>"   ○ 65세이상 :      "&amp;"                "&amp;E42+G42</f>
        <v xml:space="preserve">   ○ 65세이상 :                      45878</v>
      </c>
      <c r="C42" s="89">
        <f>E42+G42</f>
        <v>45878</v>
      </c>
      <c r="D42" s="57" t="s">
        <v>52</v>
      </c>
      <c r="E42" s="58">
        <v>19274</v>
      </c>
      <c r="F42" s="57" t="s">
        <v>44</v>
      </c>
      <c r="G42" s="58">
        <v>26604</v>
      </c>
      <c r="H42" s="59"/>
      <c r="I42" s="10"/>
      <c r="J42" s="59"/>
      <c r="K42" s="84"/>
      <c r="L42" s="64" t="s">
        <v>147</v>
      </c>
      <c r="M42" s="22"/>
    </row>
    <row r="43" spans="2:17" s="3" customFormat="1" ht="21" customHeight="1">
      <c r="B43" s="55" t="s">
        <v>56</v>
      </c>
      <c r="C43" s="87">
        <v>1963</v>
      </c>
      <c r="G43" s="8"/>
      <c r="J43" s="85"/>
      <c r="K43" s="85"/>
      <c r="L43" s="78" t="s">
        <v>145</v>
      </c>
    </row>
    <row r="44" spans="2:17" s="3" customFormat="1" ht="21" customHeight="1" thickBot="1">
      <c r="B44" s="60" t="s">
        <v>57</v>
      </c>
      <c r="C44" s="88">
        <v>299</v>
      </c>
      <c r="D44" s="61"/>
      <c r="E44" s="61"/>
      <c r="F44" s="61"/>
      <c r="G44" s="62"/>
      <c r="H44" s="61"/>
      <c r="I44" s="61"/>
      <c r="J44" s="83"/>
      <c r="K44" s="83"/>
      <c r="L44" s="90" t="s">
        <v>146</v>
      </c>
    </row>
    <row r="45" spans="2:17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68" priority="1" operator="lessThan">
      <formula>0</formula>
    </cfRule>
    <cfRule type="cellIs" dxfId="67" priority="4" operator="greaterThan">
      <formula>0</formula>
    </cfRule>
  </conditionalFormatting>
  <conditionalFormatting sqref="K6:L33">
    <cfRule type="cellIs" dxfId="66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N46"/>
  <sheetViews>
    <sheetView view="pageBreakPreview" zoomScale="89" zoomScaleNormal="70" zoomScaleSheetLayoutView="89" workbookViewId="0">
      <selection activeCell="D30" sqref="D30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606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136782</v>
      </c>
      <c r="D6" s="132">
        <f>D7+D8</f>
        <v>291332</v>
      </c>
      <c r="E6" s="132">
        <f t="shared" ref="E6:F6" si="0">E7+E8</f>
        <v>143949</v>
      </c>
      <c r="F6" s="132">
        <f t="shared" si="0"/>
        <v>147383</v>
      </c>
      <c r="G6" s="132">
        <v>136578</v>
      </c>
      <c r="H6" s="133">
        <v>291218</v>
      </c>
      <c r="I6" s="152">
        <f>C6-G6</f>
        <v>204</v>
      </c>
      <c r="J6" s="152"/>
      <c r="K6" s="152">
        <f>D6-H6</f>
        <v>114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4637</v>
      </c>
      <c r="E7" s="136">
        <v>2420</v>
      </c>
      <c r="F7" s="136">
        <v>2217</v>
      </c>
      <c r="G7" s="134">
        <v>0</v>
      </c>
      <c r="H7" s="135">
        <v>4499</v>
      </c>
      <c r="I7" s="153" t="s">
        <v>54</v>
      </c>
      <c r="J7" s="154"/>
      <c r="K7" s="154">
        <f>D7-H7</f>
        <v>138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136782</v>
      </c>
      <c r="D8" s="137">
        <f>E8+F8</f>
        <v>286695</v>
      </c>
      <c r="E8" s="137">
        <f>SUM(E9:E33)</f>
        <v>141529</v>
      </c>
      <c r="F8" s="137">
        <f>SUM(F9:F33)</f>
        <v>145166</v>
      </c>
      <c r="G8" s="137">
        <v>136578</v>
      </c>
      <c r="H8" s="138">
        <v>286719</v>
      </c>
      <c r="I8" s="145">
        <f t="shared" ref="I8:I33" si="1">C8-G8</f>
        <v>204</v>
      </c>
      <c r="J8" s="145"/>
      <c r="K8" s="146">
        <f t="shared" ref="K8:K33" si="2">D8-H8</f>
        <v>-24</v>
      </c>
      <c r="L8" s="146"/>
    </row>
    <row r="9" spans="2:13" s="44" customFormat="1" ht="22.5" customHeight="1">
      <c r="B9" s="54" t="s">
        <v>10</v>
      </c>
      <c r="C9" s="122">
        <v>3681</v>
      </c>
      <c r="D9" s="123">
        <f>E9+F9</f>
        <v>7192</v>
      </c>
      <c r="E9" s="122">
        <v>3616</v>
      </c>
      <c r="F9" s="122">
        <v>3576</v>
      </c>
      <c r="G9" s="122">
        <v>3680</v>
      </c>
      <c r="H9" s="120">
        <v>7201</v>
      </c>
      <c r="I9" s="155">
        <f t="shared" si="1"/>
        <v>1</v>
      </c>
      <c r="J9" s="155"/>
      <c r="K9" s="155">
        <f t="shared" si="2"/>
        <v>-9</v>
      </c>
      <c r="L9" s="155"/>
    </row>
    <row r="10" spans="2:13" s="44" customFormat="1" ht="22.5" customHeight="1">
      <c r="B10" s="54" t="s">
        <v>33</v>
      </c>
      <c r="C10" s="122">
        <v>8113</v>
      </c>
      <c r="D10" s="123">
        <f t="shared" ref="D10:D33" si="3">E10+F10</f>
        <v>19088</v>
      </c>
      <c r="E10" s="122">
        <v>9422</v>
      </c>
      <c r="F10" s="122">
        <v>9666</v>
      </c>
      <c r="G10" s="122">
        <v>8105</v>
      </c>
      <c r="H10" s="120">
        <v>19077</v>
      </c>
      <c r="I10" s="155">
        <f t="shared" si="1"/>
        <v>8</v>
      </c>
      <c r="J10" s="155"/>
      <c r="K10" s="155">
        <f t="shared" si="2"/>
        <v>11</v>
      </c>
      <c r="L10" s="155"/>
    </row>
    <row r="11" spans="2:13" s="44" customFormat="1" ht="22.5" customHeight="1">
      <c r="B11" s="54" t="s">
        <v>11</v>
      </c>
      <c r="C11" s="124">
        <v>773</v>
      </c>
      <c r="D11" s="123">
        <f t="shared" si="3"/>
        <v>1373</v>
      </c>
      <c r="E11" s="124">
        <v>745</v>
      </c>
      <c r="F11" s="124">
        <v>628</v>
      </c>
      <c r="G11" s="124">
        <v>775</v>
      </c>
      <c r="H11" s="120">
        <v>1376</v>
      </c>
      <c r="I11" s="155">
        <f t="shared" si="1"/>
        <v>-2</v>
      </c>
      <c r="J11" s="155"/>
      <c r="K11" s="155">
        <f t="shared" si="2"/>
        <v>-3</v>
      </c>
      <c r="L11" s="155"/>
    </row>
    <row r="12" spans="2:13" s="44" customFormat="1" ht="22.5" customHeight="1">
      <c r="B12" s="54" t="s">
        <v>12</v>
      </c>
      <c r="C12" s="122">
        <v>1231</v>
      </c>
      <c r="D12" s="123">
        <f t="shared" si="3"/>
        <v>2582</v>
      </c>
      <c r="E12" s="122">
        <v>1344</v>
      </c>
      <c r="F12" s="122">
        <v>1238</v>
      </c>
      <c r="G12" s="122">
        <v>1224</v>
      </c>
      <c r="H12" s="120">
        <v>2573</v>
      </c>
      <c r="I12" s="155">
        <f t="shared" si="1"/>
        <v>7</v>
      </c>
      <c r="J12" s="155"/>
      <c r="K12" s="155">
        <f t="shared" si="2"/>
        <v>9</v>
      </c>
      <c r="L12" s="155"/>
    </row>
    <row r="13" spans="2:13" s="44" customFormat="1" ht="22.5" customHeight="1">
      <c r="B13" s="54" t="s">
        <v>13</v>
      </c>
      <c r="C13" s="122">
        <v>7932</v>
      </c>
      <c r="D13" s="123">
        <f t="shared" si="3"/>
        <v>16759</v>
      </c>
      <c r="E13" s="122">
        <v>8389</v>
      </c>
      <c r="F13" s="122">
        <v>8370</v>
      </c>
      <c r="G13" s="122">
        <v>7942</v>
      </c>
      <c r="H13" s="120">
        <v>16770</v>
      </c>
      <c r="I13" s="155">
        <f t="shared" si="1"/>
        <v>-10</v>
      </c>
      <c r="J13" s="155"/>
      <c r="K13" s="155">
        <f t="shared" si="2"/>
        <v>-11</v>
      </c>
      <c r="L13" s="155"/>
    </row>
    <row r="14" spans="2:13" s="44" customFormat="1" ht="22.5" customHeight="1">
      <c r="B14" s="54" t="s">
        <v>32</v>
      </c>
      <c r="C14" s="124">
        <v>664</v>
      </c>
      <c r="D14" s="123">
        <f t="shared" si="3"/>
        <v>1073</v>
      </c>
      <c r="E14" s="124">
        <v>582</v>
      </c>
      <c r="F14" s="124">
        <v>491</v>
      </c>
      <c r="G14" s="124">
        <v>661</v>
      </c>
      <c r="H14" s="120">
        <v>1067</v>
      </c>
      <c r="I14" s="155">
        <f t="shared" si="1"/>
        <v>3</v>
      </c>
      <c r="J14" s="155"/>
      <c r="K14" s="155">
        <f t="shared" si="2"/>
        <v>6</v>
      </c>
      <c r="L14" s="155"/>
    </row>
    <row r="15" spans="2:13" s="44" customFormat="1" ht="22.5" customHeight="1">
      <c r="B15" s="54" t="s">
        <v>14</v>
      </c>
      <c r="C15" s="122">
        <v>1951</v>
      </c>
      <c r="D15" s="123">
        <f t="shared" si="3"/>
        <v>3301</v>
      </c>
      <c r="E15" s="122">
        <v>1726</v>
      </c>
      <c r="F15" s="122">
        <v>1575</v>
      </c>
      <c r="G15" s="122">
        <v>1950</v>
      </c>
      <c r="H15" s="120">
        <v>3310</v>
      </c>
      <c r="I15" s="155">
        <f t="shared" si="1"/>
        <v>1</v>
      </c>
      <c r="J15" s="155"/>
      <c r="K15" s="155">
        <f t="shared" si="2"/>
        <v>-9</v>
      </c>
      <c r="L15" s="155"/>
    </row>
    <row r="16" spans="2:13" s="44" customFormat="1" ht="22.5" customHeight="1">
      <c r="B16" s="54" t="s">
        <v>34</v>
      </c>
      <c r="C16" s="122">
        <v>1976</v>
      </c>
      <c r="D16" s="123">
        <f t="shared" si="3"/>
        <v>3633</v>
      </c>
      <c r="E16" s="122">
        <v>1867</v>
      </c>
      <c r="F16" s="122">
        <v>1766</v>
      </c>
      <c r="G16" s="122">
        <v>1971</v>
      </c>
      <c r="H16" s="120">
        <v>3637</v>
      </c>
      <c r="I16" s="155">
        <f t="shared" si="1"/>
        <v>5</v>
      </c>
      <c r="J16" s="155"/>
      <c r="K16" s="155">
        <f t="shared" si="2"/>
        <v>-4</v>
      </c>
      <c r="L16" s="155"/>
    </row>
    <row r="17" spans="2:12" s="44" customFormat="1" ht="22.5" customHeight="1">
      <c r="B17" s="54" t="s">
        <v>15</v>
      </c>
      <c r="C17" s="122">
        <v>1412</v>
      </c>
      <c r="D17" s="123">
        <f t="shared" si="3"/>
        <v>2422</v>
      </c>
      <c r="E17" s="122">
        <v>1208</v>
      </c>
      <c r="F17" s="122">
        <v>1214</v>
      </c>
      <c r="G17" s="122">
        <v>1417</v>
      </c>
      <c r="H17" s="120">
        <v>2434</v>
      </c>
      <c r="I17" s="155">
        <f t="shared" si="1"/>
        <v>-5</v>
      </c>
      <c r="J17" s="155"/>
      <c r="K17" s="155">
        <f t="shared" si="2"/>
        <v>-12</v>
      </c>
      <c r="L17" s="155"/>
    </row>
    <row r="18" spans="2:12" s="44" customFormat="1" ht="22.5" customHeight="1">
      <c r="B18" s="54" t="s">
        <v>16</v>
      </c>
      <c r="C18" s="124">
        <v>621</v>
      </c>
      <c r="D18" s="123">
        <f t="shared" si="3"/>
        <v>957</v>
      </c>
      <c r="E18" s="124">
        <v>541</v>
      </c>
      <c r="F18" s="124">
        <v>416</v>
      </c>
      <c r="G18" s="124">
        <v>621</v>
      </c>
      <c r="H18" s="120">
        <v>956</v>
      </c>
      <c r="I18" s="155">
        <f t="shared" si="1"/>
        <v>0</v>
      </c>
      <c r="J18" s="155"/>
      <c r="K18" s="155">
        <f t="shared" si="2"/>
        <v>1</v>
      </c>
      <c r="L18" s="155"/>
    </row>
    <row r="19" spans="2:12" s="44" customFormat="1" ht="22.5" customHeight="1">
      <c r="B19" s="54" t="s">
        <v>17</v>
      </c>
      <c r="C19" s="122">
        <v>4213</v>
      </c>
      <c r="D19" s="123">
        <f t="shared" si="3"/>
        <v>8968</v>
      </c>
      <c r="E19" s="122">
        <v>4338</v>
      </c>
      <c r="F19" s="122">
        <v>4630</v>
      </c>
      <c r="G19" s="122">
        <v>4187</v>
      </c>
      <c r="H19" s="120">
        <v>8943</v>
      </c>
      <c r="I19" s="155">
        <f t="shared" si="1"/>
        <v>26</v>
      </c>
      <c r="J19" s="155"/>
      <c r="K19" s="155">
        <f t="shared" si="2"/>
        <v>25</v>
      </c>
      <c r="L19" s="155"/>
    </row>
    <row r="20" spans="2:12" s="44" customFormat="1" ht="22.5" customHeight="1">
      <c r="B20" s="54" t="s">
        <v>35</v>
      </c>
      <c r="C20" s="122">
        <v>2684</v>
      </c>
      <c r="D20" s="123">
        <f t="shared" si="3"/>
        <v>3849</v>
      </c>
      <c r="E20" s="122">
        <v>2010</v>
      </c>
      <c r="F20" s="122">
        <v>1839</v>
      </c>
      <c r="G20" s="122">
        <v>2672</v>
      </c>
      <c r="H20" s="120">
        <v>3840</v>
      </c>
      <c r="I20" s="155">
        <f t="shared" si="1"/>
        <v>12</v>
      </c>
      <c r="J20" s="155"/>
      <c r="K20" s="155">
        <f t="shared" si="2"/>
        <v>9</v>
      </c>
      <c r="L20" s="155"/>
    </row>
    <row r="21" spans="2:12" s="44" customFormat="1" ht="22.5" customHeight="1">
      <c r="B21" s="54" t="s">
        <v>18</v>
      </c>
      <c r="C21" s="122">
        <v>1591</v>
      </c>
      <c r="D21" s="123">
        <f t="shared" si="3"/>
        <v>2567</v>
      </c>
      <c r="E21" s="122">
        <v>1278</v>
      </c>
      <c r="F21" s="122">
        <v>1289</v>
      </c>
      <c r="G21" s="122">
        <v>1582</v>
      </c>
      <c r="H21" s="120">
        <v>2555</v>
      </c>
      <c r="I21" s="155">
        <f t="shared" si="1"/>
        <v>9</v>
      </c>
      <c r="J21" s="155"/>
      <c r="K21" s="155">
        <f t="shared" si="2"/>
        <v>12</v>
      </c>
      <c r="L21" s="155"/>
    </row>
    <row r="22" spans="2:12" s="44" customFormat="1" ht="22.5" customHeight="1">
      <c r="B22" s="54" t="s">
        <v>19</v>
      </c>
      <c r="C22" s="122">
        <v>2446</v>
      </c>
      <c r="D22" s="123">
        <f t="shared" si="3"/>
        <v>5435</v>
      </c>
      <c r="E22" s="122">
        <v>2647</v>
      </c>
      <c r="F22" s="122">
        <v>2788</v>
      </c>
      <c r="G22" s="122">
        <v>2445</v>
      </c>
      <c r="H22" s="120">
        <v>5437</v>
      </c>
      <c r="I22" s="155">
        <f t="shared" si="1"/>
        <v>1</v>
      </c>
      <c r="J22" s="155"/>
      <c r="K22" s="155">
        <f t="shared" si="2"/>
        <v>-2</v>
      </c>
      <c r="L22" s="155"/>
    </row>
    <row r="23" spans="2:12" s="44" customFormat="1" ht="22.5" customHeight="1">
      <c r="B23" s="54" t="s">
        <v>20</v>
      </c>
      <c r="C23" s="122">
        <v>4538</v>
      </c>
      <c r="D23" s="123">
        <f t="shared" si="3"/>
        <v>8977</v>
      </c>
      <c r="E23" s="122">
        <v>4516</v>
      </c>
      <c r="F23" s="122">
        <v>4461</v>
      </c>
      <c r="G23" s="122">
        <v>4497</v>
      </c>
      <c r="H23" s="120">
        <v>8869</v>
      </c>
      <c r="I23" s="155">
        <f t="shared" si="1"/>
        <v>41</v>
      </c>
      <c r="J23" s="155"/>
      <c r="K23" s="155">
        <f t="shared" si="2"/>
        <v>108</v>
      </c>
      <c r="L23" s="155"/>
    </row>
    <row r="24" spans="2:12" s="44" customFormat="1" ht="22.5" customHeight="1">
      <c r="B24" s="54" t="s">
        <v>21</v>
      </c>
      <c r="C24" s="122">
        <v>6410</v>
      </c>
      <c r="D24" s="123">
        <f t="shared" si="3"/>
        <v>11316</v>
      </c>
      <c r="E24" s="122">
        <v>5632</v>
      </c>
      <c r="F24" s="122">
        <v>5684</v>
      </c>
      <c r="G24" s="122">
        <v>6417</v>
      </c>
      <c r="H24" s="120">
        <v>11334</v>
      </c>
      <c r="I24" s="155">
        <f t="shared" si="1"/>
        <v>-7</v>
      </c>
      <c r="J24" s="155"/>
      <c r="K24" s="155">
        <f t="shared" si="2"/>
        <v>-18</v>
      </c>
      <c r="L24" s="155"/>
    </row>
    <row r="25" spans="2:12" s="44" customFormat="1" ht="22.5" customHeight="1">
      <c r="B25" s="54" t="s">
        <v>22</v>
      </c>
      <c r="C25" s="122">
        <v>6383</v>
      </c>
      <c r="D25" s="123">
        <f t="shared" si="3"/>
        <v>14095</v>
      </c>
      <c r="E25" s="122">
        <v>6687</v>
      </c>
      <c r="F25" s="122">
        <v>7408</v>
      </c>
      <c r="G25" s="122">
        <v>6393</v>
      </c>
      <c r="H25" s="120">
        <v>14143</v>
      </c>
      <c r="I25" s="155">
        <f t="shared" si="1"/>
        <v>-10</v>
      </c>
      <c r="J25" s="155"/>
      <c r="K25" s="155">
        <f t="shared" si="2"/>
        <v>-48</v>
      </c>
      <c r="L25" s="155"/>
    </row>
    <row r="26" spans="2:12" s="44" customFormat="1" ht="22.5" customHeight="1">
      <c r="B26" s="54" t="s">
        <v>23</v>
      </c>
      <c r="C26" s="122">
        <v>8988</v>
      </c>
      <c r="D26" s="123">
        <f t="shared" si="3"/>
        <v>19698</v>
      </c>
      <c r="E26" s="122">
        <v>9334</v>
      </c>
      <c r="F26" s="122">
        <v>10364</v>
      </c>
      <c r="G26" s="122">
        <v>9005</v>
      </c>
      <c r="H26" s="120">
        <v>19773</v>
      </c>
      <c r="I26" s="155">
        <f t="shared" si="1"/>
        <v>-17</v>
      </c>
      <c r="J26" s="155"/>
      <c r="K26" s="155">
        <f t="shared" si="2"/>
        <v>-75</v>
      </c>
      <c r="L26" s="155"/>
    </row>
    <row r="27" spans="2:12" s="44" customFormat="1" ht="22.5" customHeight="1">
      <c r="B27" s="54" t="s">
        <v>24</v>
      </c>
      <c r="C27" s="122">
        <v>1937</v>
      </c>
      <c r="D27" s="123">
        <f t="shared" si="3"/>
        <v>4141</v>
      </c>
      <c r="E27" s="122">
        <v>2077</v>
      </c>
      <c r="F27" s="122">
        <v>2064</v>
      </c>
      <c r="G27" s="122">
        <v>1935</v>
      </c>
      <c r="H27" s="120">
        <v>4147</v>
      </c>
      <c r="I27" s="155">
        <f t="shared" si="1"/>
        <v>2</v>
      </c>
      <c r="J27" s="155"/>
      <c r="K27" s="155">
        <f t="shared" si="2"/>
        <v>-6</v>
      </c>
      <c r="L27" s="155"/>
    </row>
    <row r="28" spans="2:12" s="44" customFormat="1" ht="22.5" customHeight="1">
      <c r="B28" s="54" t="s">
        <v>25</v>
      </c>
      <c r="C28" s="122">
        <v>8670</v>
      </c>
      <c r="D28" s="123">
        <f t="shared" si="3"/>
        <v>12551</v>
      </c>
      <c r="E28" s="122">
        <v>6783</v>
      </c>
      <c r="F28" s="122">
        <v>5768</v>
      </c>
      <c r="G28" s="122">
        <v>8595</v>
      </c>
      <c r="H28" s="120">
        <v>12475</v>
      </c>
      <c r="I28" s="155">
        <f t="shared" si="1"/>
        <v>75</v>
      </c>
      <c r="J28" s="155"/>
      <c r="K28" s="155">
        <f t="shared" si="2"/>
        <v>76</v>
      </c>
      <c r="L28" s="155"/>
    </row>
    <row r="29" spans="2:12" s="44" customFormat="1" ht="22.5" customHeight="1">
      <c r="B29" s="54" t="s">
        <v>26</v>
      </c>
      <c r="C29" s="122">
        <v>2895</v>
      </c>
      <c r="D29" s="123">
        <f t="shared" si="3"/>
        <v>4427</v>
      </c>
      <c r="E29" s="122">
        <v>2244</v>
      </c>
      <c r="F29" s="122">
        <v>2183</v>
      </c>
      <c r="G29" s="122">
        <v>2878</v>
      </c>
      <c r="H29" s="120">
        <v>4419</v>
      </c>
      <c r="I29" s="155">
        <f t="shared" si="1"/>
        <v>17</v>
      </c>
      <c r="J29" s="155"/>
      <c r="K29" s="155">
        <f t="shared" si="2"/>
        <v>8</v>
      </c>
      <c r="L29" s="155"/>
    </row>
    <row r="30" spans="2:12" s="44" customFormat="1" ht="22.5" customHeight="1">
      <c r="B30" s="54" t="s">
        <v>27</v>
      </c>
      <c r="C30" s="122">
        <v>15390</v>
      </c>
      <c r="D30" s="123">
        <f t="shared" si="3"/>
        <v>33627</v>
      </c>
      <c r="E30" s="122">
        <v>16628</v>
      </c>
      <c r="F30" s="122">
        <v>16999</v>
      </c>
      <c r="G30" s="122">
        <v>15349</v>
      </c>
      <c r="H30" s="120">
        <v>33619</v>
      </c>
      <c r="I30" s="155">
        <f t="shared" si="1"/>
        <v>41</v>
      </c>
      <c r="J30" s="155"/>
      <c r="K30" s="155">
        <f t="shared" si="2"/>
        <v>8</v>
      </c>
      <c r="L30" s="155"/>
    </row>
    <row r="31" spans="2:12" s="44" customFormat="1" ht="22.5" customHeight="1">
      <c r="B31" s="54" t="s">
        <v>28</v>
      </c>
      <c r="C31" s="122">
        <v>20162</v>
      </c>
      <c r="D31" s="123">
        <f t="shared" si="3"/>
        <v>47347</v>
      </c>
      <c r="E31" s="122">
        <v>22688</v>
      </c>
      <c r="F31" s="122">
        <v>24659</v>
      </c>
      <c r="G31" s="122">
        <v>20162</v>
      </c>
      <c r="H31" s="120">
        <v>47394</v>
      </c>
      <c r="I31" s="162">
        <f t="shared" si="1"/>
        <v>0</v>
      </c>
      <c r="J31" s="162"/>
      <c r="K31" s="155">
        <f t="shared" si="2"/>
        <v>-47</v>
      </c>
      <c r="L31" s="155"/>
    </row>
    <row r="32" spans="2:12" s="44" customFormat="1" ht="22.5" customHeight="1">
      <c r="B32" s="54" t="s">
        <v>29</v>
      </c>
      <c r="C32" s="122">
        <v>11046</v>
      </c>
      <c r="D32" s="123">
        <f t="shared" si="3"/>
        <v>25667</v>
      </c>
      <c r="E32" s="122">
        <v>12436</v>
      </c>
      <c r="F32" s="122">
        <v>13231</v>
      </c>
      <c r="G32" s="122">
        <v>11044</v>
      </c>
      <c r="H32" s="120">
        <v>25696</v>
      </c>
      <c r="I32" s="155">
        <f t="shared" si="1"/>
        <v>2</v>
      </c>
      <c r="J32" s="155"/>
      <c r="K32" s="155">
        <f t="shared" si="2"/>
        <v>-29</v>
      </c>
      <c r="L32" s="155"/>
    </row>
    <row r="33" spans="2:14" s="44" customFormat="1" ht="22.5" customHeight="1">
      <c r="B33" s="54" t="s">
        <v>30</v>
      </c>
      <c r="C33" s="122">
        <v>11075</v>
      </c>
      <c r="D33" s="123">
        <f t="shared" si="3"/>
        <v>25650</v>
      </c>
      <c r="E33" s="122">
        <v>12791</v>
      </c>
      <c r="F33" s="122">
        <v>12859</v>
      </c>
      <c r="G33" s="122">
        <v>11071</v>
      </c>
      <c r="H33" s="120">
        <v>25674</v>
      </c>
      <c r="I33" s="155">
        <f t="shared" si="1"/>
        <v>4</v>
      </c>
      <c r="J33" s="155"/>
      <c r="K33" s="155">
        <f t="shared" si="2"/>
        <v>-24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1380</v>
      </c>
      <c r="C38" s="114"/>
      <c r="D38" s="17" t="s">
        <v>36</v>
      </c>
      <c r="E38" s="17">
        <v>442</v>
      </c>
      <c r="F38" s="18" t="s">
        <v>37</v>
      </c>
      <c r="G38" s="140">
        <v>938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59</v>
      </c>
    </row>
    <row r="39" spans="2:14" s="3" customFormat="1" ht="30" customHeight="1">
      <c r="B39" s="23" t="str">
        <f>"◎ 관외전출 : "&amp;E39+G39</f>
        <v>◎ 관외전출 : 1321</v>
      </c>
      <c r="C39" s="26"/>
      <c r="D39" s="25" t="s">
        <v>36</v>
      </c>
      <c r="E39" s="25">
        <v>314</v>
      </c>
      <c r="F39" s="26" t="s">
        <v>37</v>
      </c>
      <c r="G39" s="141">
        <v>1007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137</v>
      </c>
      <c r="C40" s="157"/>
      <c r="D40" s="32" t="s">
        <v>41</v>
      </c>
      <c r="E40" s="32">
        <v>127</v>
      </c>
      <c r="F40" s="33" t="s">
        <v>45</v>
      </c>
      <c r="G40" s="32">
        <v>8</v>
      </c>
      <c r="H40" s="34" t="s">
        <v>38</v>
      </c>
      <c r="I40" s="34">
        <v>2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83</v>
      </c>
    </row>
    <row r="41" spans="2:14" s="3" customFormat="1" ht="30" customHeight="1" thickBot="1">
      <c r="B41" s="160" t="str">
        <f>"◎ 사망,말소,국외,기타 : "&amp;E41+G41+I41+K41</f>
        <v>◎ 사망,말소,국외,기타 : 220</v>
      </c>
      <c r="C41" s="161"/>
      <c r="D41" s="39" t="s">
        <v>42</v>
      </c>
      <c r="E41" s="39">
        <v>215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59620</v>
      </c>
      <c r="C42" s="168"/>
      <c r="D42" s="57" t="s">
        <v>52</v>
      </c>
      <c r="E42" s="58">
        <v>25880</v>
      </c>
      <c r="F42" s="57" t="s">
        <v>44</v>
      </c>
      <c r="G42" s="58">
        <v>33740</v>
      </c>
      <c r="H42" s="59"/>
      <c r="I42" s="10"/>
      <c r="J42" s="169" t="s">
        <v>610</v>
      </c>
      <c r="K42" s="169"/>
      <c r="L42" s="170"/>
      <c r="N42" s="104"/>
    </row>
    <row r="43" spans="2:14" s="3" customFormat="1" ht="21" customHeight="1">
      <c r="B43" s="55" t="s">
        <v>607</v>
      </c>
      <c r="C43" s="91"/>
      <c r="D43" s="127"/>
      <c r="G43" s="8"/>
      <c r="J43" s="173" t="s">
        <v>611</v>
      </c>
      <c r="K43" s="173"/>
      <c r="L43" s="174"/>
      <c r="N43" s="104"/>
    </row>
    <row r="44" spans="2:14" s="3" customFormat="1" ht="27" customHeight="1">
      <c r="B44" s="55" t="s">
        <v>608</v>
      </c>
      <c r="C44" s="91"/>
      <c r="D44" s="127"/>
      <c r="E44" s="129"/>
      <c r="F44" s="130"/>
      <c r="G44" s="129"/>
      <c r="H44" s="131"/>
      <c r="J44" s="173" t="s">
        <v>605</v>
      </c>
      <c r="K44" s="173"/>
      <c r="L44" s="174"/>
      <c r="N44" s="104"/>
    </row>
    <row r="45" spans="2:14" s="3" customFormat="1" ht="21" customHeight="1" thickBot="1">
      <c r="B45" s="60" t="s">
        <v>609</v>
      </c>
      <c r="C45" s="92"/>
      <c r="D45" s="128"/>
      <c r="E45" s="126"/>
      <c r="F45" s="126"/>
      <c r="G45" s="62"/>
      <c r="H45" s="69"/>
      <c r="I45" s="61"/>
      <c r="J45" s="175" t="s">
        <v>612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54" priority="1" operator="lessThan">
      <formula>0</formula>
    </cfRule>
    <cfRule type="cellIs" dxfId="253" priority="4" operator="greaterThan">
      <formula>0</formula>
    </cfRule>
  </conditionalFormatting>
  <conditionalFormatting sqref="K6:L33">
    <cfRule type="cellIs" dxfId="252" priority="2" operator="lessThan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B1:N45"/>
  <sheetViews>
    <sheetView view="pageBreakPreview" zoomScale="70" zoomScaleNormal="70" zoomScaleSheetLayoutView="70" workbookViewId="0">
      <selection activeCell="Q24" sqref="Q24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140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120317</v>
      </c>
      <c r="D6" s="45">
        <f t="shared" ref="D6:F6" si="0">SUM(D7:D8)</f>
        <v>284880</v>
      </c>
      <c r="E6" s="45">
        <f t="shared" si="0"/>
        <v>140480</v>
      </c>
      <c r="F6" s="45">
        <f t="shared" si="0"/>
        <v>144400</v>
      </c>
      <c r="G6" s="72">
        <v>120190</v>
      </c>
      <c r="H6" s="72">
        <v>285002</v>
      </c>
      <c r="I6" s="152">
        <f>C6-G6</f>
        <v>127</v>
      </c>
      <c r="J6" s="152"/>
      <c r="K6" s="152">
        <f t="shared" ref="K6:K33" si="1">D6-H6</f>
        <v>-122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4306</v>
      </c>
      <c r="E7" s="79">
        <v>2265</v>
      </c>
      <c r="F7" s="79">
        <v>2041</v>
      </c>
      <c r="G7" s="73" t="s">
        <v>55</v>
      </c>
      <c r="H7" s="74">
        <v>4362</v>
      </c>
      <c r="I7" s="153" t="s">
        <v>54</v>
      </c>
      <c r="J7" s="154"/>
      <c r="K7" s="154">
        <f t="shared" si="1"/>
        <v>-56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120317</v>
      </c>
      <c r="D8" s="49">
        <f t="shared" ref="D8:F8" si="2">SUM(D9:D33)</f>
        <v>280574</v>
      </c>
      <c r="E8" s="49">
        <f>SUM(E9:E33)</f>
        <v>138215</v>
      </c>
      <c r="F8" s="49">
        <f t="shared" si="2"/>
        <v>142359</v>
      </c>
      <c r="G8" s="75">
        <v>120190</v>
      </c>
      <c r="H8" s="75">
        <v>280640</v>
      </c>
      <c r="I8" s="179">
        <f t="shared" ref="I8:I33" si="3">C8-G8</f>
        <v>127</v>
      </c>
      <c r="J8" s="179"/>
      <c r="K8" s="180">
        <f t="shared" si="1"/>
        <v>-66</v>
      </c>
      <c r="L8" s="180"/>
    </row>
    <row r="9" spans="2:14" s="44" customFormat="1" ht="22.5" customHeight="1">
      <c r="B9" s="54" t="s">
        <v>10</v>
      </c>
      <c r="C9" s="50">
        <v>3493</v>
      </c>
      <c r="D9" s="50">
        <v>7956</v>
      </c>
      <c r="E9" s="50">
        <v>4003</v>
      </c>
      <c r="F9" s="50">
        <v>3953</v>
      </c>
      <c r="G9" s="76">
        <v>3472</v>
      </c>
      <c r="H9" s="76">
        <v>7949</v>
      </c>
      <c r="I9" s="155">
        <f t="shared" si="3"/>
        <v>21</v>
      </c>
      <c r="J9" s="155"/>
      <c r="K9" s="155">
        <f t="shared" si="1"/>
        <v>7</v>
      </c>
      <c r="L9" s="155"/>
    </row>
    <row r="10" spans="2:14" s="44" customFormat="1" ht="22.5" customHeight="1">
      <c r="B10" s="54" t="s">
        <v>33</v>
      </c>
      <c r="C10" s="50">
        <v>7617</v>
      </c>
      <c r="D10" s="50">
        <v>19998</v>
      </c>
      <c r="E10" s="50">
        <v>9885</v>
      </c>
      <c r="F10" s="50">
        <v>10113</v>
      </c>
      <c r="G10" s="76">
        <v>7593</v>
      </c>
      <c r="H10" s="76">
        <v>19956</v>
      </c>
      <c r="I10" s="155">
        <f t="shared" si="3"/>
        <v>24</v>
      </c>
      <c r="J10" s="155"/>
      <c r="K10" s="155">
        <f t="shared" si="1"/>
        <v>42</v>
      </c>
      <c r="L10" s="155"/>
    </row>
    <row r="11" spans="2:14" s="44" customFormat="1" ht="22.5" customHeight="1">
      <c r="B11" s="54" t="s">
        <v>11</v>
      </c>
      <c r="C11" s="50">
        <v>772</v>
      </c>
      <c r="D11" s="50">
        <v>1518</v>
      </c>
      <c r="E11" s="50">
        <v>809</v>
      </c>
      <c r="F11" s="50">
        <v>709</v>
      </c>
      <c r="G11" s="76">
        <v>775</v>
      </c>
      <c r="H11" s="76">
        <v>1526</v>
      </c>
      <c r="I11" s="155">
        <f t="shared" si="3"/>
        <v>-3</v>
      </c>
      <c r="J11" s="155"/>
      <c r="K11" s="155">
        <f t="shared" si="1"/>
        <v>-8</v>
      </c>
      <c r="L11" s="155"/>
    </row>
    <row r="12" spans="2:14" s="44" customFormat="1" ht="22.5" customHeight="1">
      <c r="B12" s="54" t="s">
        <v>12</v>
      </c>
      <c r="C12" s="50">
        <v>1108</v>
      </c>
      <c r="D12" s="50">
        <v>2569</v>
      </c>
      <c r="E12" s="50">
        <v>1309</v>
      </c>
      <c r="F12" s="50">
        <v>1260</v>
      </c>
      <c r="G12" s="76">
        <v>1111</v>
      </c>
      <c r="H12" s="76">
        <v>2577</v>
      </c>
      <c r="I12" s="155">
        <f t="shared" si="3"/>
        <v>-3</v>
      </c>
      <c r="J12" s="155"/>
      <c r="K12" s="155">
        <f t="shared" si="1"/>
        <v>-8</v>
      </c>
      <c r="L12" s="155"/>
    </row>
    <row r="13" spans="2:14" s="44" customFormat="1" ht="22.5" customHeight="1">
      <c r="B13" s="54" t="s">
        <v>13</v>
      </c>
      <c r="C13" s="50">
        <v>7509</v>
      </c>
      <c r="D13" s="50">
        <v>17814</v>
      </c>
      <c r="E13" s="50">
        <v>8878</v>
      </c>
      <c r="F13" s="50">
        <v>8936</v>
      </c>
      <c r="G13" s="76">
        <v>7477</v>
      </c>
      <c r="H13" s="76">
        <v>17781</v>
      </c>
      <c r="I13" s="155">
        <f t="shared" si="3"/>
        <v>32</v>
      </c>
      <c r="J13" s="155"/>
      <c r="K13" s="155">
        <f t="shared" si="1"/>
        <v>33</v>
      </c>
      <c r="L13" s="155"/>
    </row>
    <row r="14" spans="2:14" s="44" customFormat="1" ht="22.5" customHeight="1">
      <c r="B14" s="54" t="s">
        <v>32</v>
      </c>
      <c r="C14" s="50">
        <v>639</v>
      </c>
      <c r="D14" s="50">
        <v>1108</v>
      </c>
      <c r="E14" s="50">
        <v>584</v>
      </c>
      <c r="F14" s="50">
        <v>524</v>
      </c>
      <c r="G14" s="76">
        <v>650</v>
      </c>
      <c r="H14" s="76">
        <v>1121</v>
      </c>
      <c r="I14" s="155">
        <f t="shared" si="3"/>
        <v>-11</v>
      </c>
      <c r="J14" s="155"/>
      <c r="K14" s="155">
        <f t="shared" si="1"/>
        <v>-13</v>
      </c>
      <c r="L14" s="155"/>
    </row>
    <row r="15" spans="2:14" s="44" customFormat="1" ht="22.5" customHeight="1">
      <c r="B15" s="54" t="s">
        <v>14</v>
      </c>
      <c r="C15" s="50">
        <v>1957</v>
      </c>
      <c r="D15" s="50">
        <v>3645</v>
      </c>
      <c r="E15" s="50">
        <v>1927</v>
      </c>
      <c r="F15" s="50">
        <v>1718</v>
      </c>
      <c r="G15" s="76">
        <v>1965</v>
      </c>
      <c r="H15" s="76">
        <v>3663</v>
      </c>
      <c r="I15" s="155">
        <f t="shared" si="3"/>
        <v>-8</v>
      </c>
      <c r="J15" s="155"/>
      <c r="K15" s="155">
        <f t="shared" si="1"/>
        <v>-18</v>
      </c>
      <c r="L15" s="155"/>
    </row>
    <row r="16" spans="2:14" s="44" customFormat="1" ht="22.5" customHeight="1">
      <c r="B16" s="54" t="s">
        <v>34</v>
      </c>
      <c r="C16" s="50">
        <v>2003</v>
      </c>
      <c r="D16" s="50">
        <v>4023</v>
      </c>
      <c r="E16" s="50">
        <v>2044</v>
      </c>
      <c r="F16" s="50">
        <v>1979</v>
      </c>
      <c r="G16" s="76">
        <v>2013</v>
      </c>
      <c r="H16" s="76">
        <v>4039</v>
      </c>
      <c r="I16" s="155">
        <f t="shared" si="3"/>
        <v>-10</v>
      </c>
      <c r="J16" s="155"/>
      <c r="K16" s="155">
        <f t="shared" si="1"/>
        <v>-16</v>
      </c>
      <c r="L16" s="155"/>
    </row>
    <row r="17" spans="2:12" s="44" customFormat="1" ht="22.5" customHeight="1">
      <c r="B17" s="54" t="s">
        <v>15</v>
      </c>
      <c r="C17" s="50">
        <v>1434</v>
      </c>
      <c r="D17" s="50">
        <v>2625</v>
      </c>
      <c r="E17" s="50">
        <v>1283</v>
      </c>
      <c r="F17" s="50">
        <v>1342</v>
      </c>
      <c r="G17" s="76">
        <v>1439</v>
      </c>
      <c r="H17" s="76">
        <v>2645</v>
      </c>
      <c r="I17" s="155">
        <f t="shared" si="3"/>
        <v>-5</v>
      </c>
      <c r="J17" s="155"/>
      <c r="K17" s="155">
        <f t="shared" si="1"/>
        <v>-20</v>
      </c>
      <c r="L17" s="155"/>
    </row>
    <row r="18" spans="2:12" s="44" customFormat="1" ht="22.5" customHeight="1">
      <c r="B18" s="54" t="s">
        <v>16</v>
      </c>
      <c r="C18" s="50">
        <v>599</v>
      </c>
      <c r="D18" s="50">
        <v>983</v>
      </c>
      <c r="E18" s="50">
        <v>542</v>
      </c>
      <c r="F18" s="50">
        <v>441</v>
      </c>
      <c r="G18" s="76">
        <v>606</v>
      </c>
      <c r="H18" s="76">
        <v>989</v>
      </c>
      <c r="I18" s="155">
        <f t="shared" si="3"/>
        <v>-7</v>
      </c>
      <c r="J18" s="155"/>
      <c r="K18" s="155">
        <f t="shared" si="1"/>
        <v>-6</v>
      </c>
      <c r="L18" s="155"/>
    </row>
    <row r="19" spans="2:12" s="44" customFormat="1" ht="22.5" customHeight="1">
      <c r="B19" s="54" t="s">
        <v>17</v>
      </c>
      <c r="C19" s="50">
        <v>4630</v>
      </c>
      <c r="D19" s="50">
        <v>10518</v>
      </c>
      <c r="E19" s="50">
        <v>5116</v>
      </c>
      <c r="F19" s="50">
        <v>5402</v>
      </c>
      <c r="G19" s="76">
        <v>4629</v>
      </c>
      <c r="H19" s="76">
        <v>10534</v>
      </c>
      <c r="I19" s="155">
        <f t="shared" si="3"/>
        <v>1</v>
      </c>
      <c r="J19" s="155"/>
      <c r="K19" s="155">
        <f t="shared" si="1"/>
        <v>-16</v>
      </c>
      <c r="L19" s="155"/>
    </row>
    <row r="20" spans="2:12" s="44" customFormat="1" ht="22.5" customHeight="1">
      <c r="B20" s="54" t="s">
        <v>35</v>
      </c>
      <c r="C20" s="50">
        <v>2261</v>
      </c>
      <c r="D20" s="50">
        <v>3806</v>
      </c>
      <c r="E20" s="50">
        <v>1971</v>
      </c>
      <c r="F20" s="50">
        <v>1835</v>
      </c>
      <c r="G20" s="76">
        <v>2256</v>
      </c>
      <c r="H20" s="76">
        <v>3794</v>
      </c>
      <c r="I20" s="155">
        <f t="shared" si="3"/>
        <v>5</v>
      </c>
      <c r="J20" s="155"/>
      <c r="K20" s="155">
        <f t="shared" si="1"/>
        <v>12</v>
      </c>
      <c r="L20" s="155"/>
    </row>
    <row r="21" spans="2:12" s="44" customFormat="1" ht="22.5" customHeight="1">
      <c r="B21" s="54" t="s">
        <v>18</v>
      </c>
      <c r="C21" s="50">
        <v>1720</v>
      </c>
      <c r="D21" s="50">
        <v>3187</v>
      </c>
      <c r="E21" s="50">
        <v>1570</v>
      </c>
      <c r="F21" s="50">
        <v>1617</v>
      </c>
      <c r="G21" s="76">
        <v>1719</v>
      </c>
      <c r="H21" s="76">
        <v>3201</v>
      </c>
      <c r="I21" s="155">
        <f t="shared" si="3"/>
        <v>1</v>
      </c>
      <c r="J21" s="155"/>
      <c r="K21" s="155">
        <f t="shared" si="1"/>
        <v>-14</v>
      </c>
      <c r="L21" s="155"/>
    </row>
    <row r="22" spans="2:12" s="44" customFormat="1" ht="22.5" customHeight="1">
      <c r="B22" s="54" t="s">
        <v>19</v>
      </c>
      <c r="C22" s="50">
        <v>1315</v>
      </c>
      <c r="D22" s="50">
        <v>2694</v>
      </c>
      <c r="E22" s="50">
        <v>1299</v>
      </c>
      <c r="F22" s="50">
        <v>1395</v>
      </c>
      <c r="G22" s="76">
        <v>1330</v>
      </c>
      <c r="H22" s="76">
        <v>2742</v>
      </c>
      <c r="I22" s="155">
        <f t="shared" si="3"/>
        <v>-15</v>
      </c>
      <c r="J22" s="155"/>
      <c r="K22" s="155">
        <f t="shared" si="1"/>
        <v>-48</v>
      </c>
      <c r="L22" s="155"/>
    </row>
    <row r="23" spans="2:12" s="44" customFormat="1" ht="22.5" customHeight="1">
      <c r="B23" s="54" t="s">
        <v>20</v>
      </c>
      <c r="C23" s="50">
        <v>4100</v>
      </c>
      <c r="D23" s="50">
        <v>9177</v>
      </c>
      <c r="E23" s="50">
        <v>4652</v>
      </c>
      <c r="F23" s="50">
        <v>4525</v>
      </c>
      <c r="G23" s="76">
        <v>4076</v>
      </c>
      <c r="H23" s="76">
        <v>9142</v>
      </c>
      <c r="I23" s="155">
        <f t="shared" si="3"/>
        <v>24</v>
      </c>
      <c r="J23" s="155"/>
      <c r="K23" s="155">
        <f t="shared" si="1"/>
        <v>35</v>
      </c>
      <c r="L23" s="155"/>
    </row>
    <row r="24" spans="2:12" s="44" customFormat="1" ht="22.5" customHeight="1">
      <c r="B24" s="54" t="s">
        <v>21</v>
      </c>
      <c r="C24" s="50">
        <v>6040</v>
      </c>
      <c r="D24" s="50">
        <v>12574</v>
      </c>
      <c r="E24" s="50">
        <v>6176</v>
      </c>
      <c r="F24" s="50">
        <v>6398</v>
      </c>
      <c r="G24" s="76">
        <v>6037</v>
      </c>
      <c r="H24" s="76">
        <v>12580</v>
      </c>
      <c r="I24" s="155">
        <f t="shared" si="3"/>
        <v>3</v>
      </c>
      <c r="J24" s="155"/>
      <c r="K24" s="155">
        <f t="shared" si="1"/>
        <v>-6</v>
      </c>
      <c r="L24" s="155"/>
    </row>
    <row r="25" spans="2:12" s="44" customFormat="1" ht="22.5" customHeight="1">
      <c r="B25" s="54" t="s">
        <v>22</v>
      </c>
      <c r="C25" s="50">
        <v>6278</v>
      </c>
      <c r="D25" s="50">
        <v>15706</v>
      </c>
      <c r="E25" s="50">
        <v>7473</v>
      </c>
      <c r="F25" s="50">
        <v>8233</v>
      </c>
      <c r="G25" s="76">
        <v>6251</v>
      </c>
      <c r="H25" s="76">
        <v>15651</v>
      </c>
      <c r="I25" s="155">
        <f t="shared" si="3"/>
        <v>27</v>
      </c>
      <c r="J25" s="155"/>
      <c r="K25" s="155">
        <f t="shared" si="1"/>
        <v>55</v>
      </c>
      <c r="L25" s="155"/>
    </row>
    <row r="26" spans="2:12" s="44" customFormat="1" ht="22.5" customHeight="1">
      <c r="B26" s="54" t="s">
        <v>23</v>
      </c>
      <c r="C26" s="50">
        <v>7592</v>
      </c>
      <c r="D26" s="50">
        <v>18174</v>
      </c>
      <c r="E26" s="50">
        <v>8632</v>
      </c>
      <c r="F26" s="50">
        <v>9542</v>
      </c>
      <c r="G26" s="76">
        <v>7586</v>
      </c>
      <c r="H26" s="76">
        <v>18198</v>
      </c>
      <c r="I26" s="155">
        <f t="shared" si="3"/>
        <v>6</v>
      </c>
      <c r="J26" s="155"/>
      <c r="K26" s="155">
        <f t="shared" si="1"/>
        <v>-24</v>
      </c>
      <c r="L26" s="155"/>
    </row>
    <row r="27" spans="2:12" s="44" customFormat="1" ht="22.5" customHeight="1">
      <c r="B27" s="54" t="s">
        <v>24</v>
      </c>
      <c r="C27" s="50">
        <v>2094</v>
      </c>
      <c r="D27" s="50">
        <v>5021</v>
      </c>
      <c r="E27" s="50">
        <v>2537</v>
      </c>
      <c r="F27" s="50">
        <v>2484</v>
      </c>
      <c r="G27" s="76">
        <v>2103</v>
      </c>
      <c r="H27" s="76">
        <v>5030</v>
      </c>
      <c r="I27" s="155">
        <f t="shared" si="3"/>
        <v>-9</v>
      </c>
      <c r="J27" s="155"/>
      <c r="K27" s="155">
        <f t="shared" si="1"/>
        <v>-9</v>
      </c>
      <c r="L27" s="155"/>
    </row>
    <row r="28" spans="2:12" s="44" customFormat="1" ht="22.5" customHeight="1">
      <c r="B28" s="54" t="s">
        <v>25</v>
      </c>
      <c r="C28" s="50">
        <v>6898</v>
      </c>
      <c r="D28" s="50">
        <v>11882</v>
      </c>
      <c r="E28" s="50">
        <v>6207</v>
      </c>
      <c r="F28" s="50">
        <v>5675</v>
      </c>
      <c r="G28" s="76">
        <v>6897</v>
      </c>
      <c r="H28" s="76">
        <v>11927</v>
      </c>
      <c r="I28" s="155">
        <f t="shared" si="3"/>
        <v>1</v>
      </c>
      <c r="J28" s="155"/>
      <c r="K28" s="155">
        <f t="shared" si="1"/>
        <v>-45</v>
      </c>
      <c r="L28" s="155"/>
    </row>
    <row r="29" spans="2:12" s="44" customFormat="1" ht="22.5" customHeight="1">
      <c r="B29" s="54" t="s">
        <v>26</v>
      </c>
      <c r="C29" s="50">
        <v>2740</v>
      </c>
      <c r="D29" s="50">
        <v>4894</v>
      </c>
      <c r="E29" s="50">
        <v>2390</v>
      </c>
      <c r="F29" s="50">
        <v>2504</v>
      </c>
      <c r="G29" s="76">
        <v>2732</v>
      </c>
      <c r="H29" s="76">
        <v>4905</v>
      </c>
      <c r="I29" s="155">
        <f t="shared" si="3"/>
        <v>8</v>
      </c>
      <c r="J29" s="155"/>
      <c r="K29" s="155">
        <f t="shared" si="1"/>
        <v>-11</v>
      </c>
      <c r="L29" s="155"/>
    </row>
    <row r="30" spans="2:12" s="44" customFormat="1" ht="22.5" customHeight="1">
      <c r="B30" s="54" t="s">
        <v>27</v>
      </c>
      <c r="C30" s="50">
        <v>15006</v>
      </c>
      <c r="D30" s="50">
        <v>37780</v>
      </c>
      <c r="E30" s="50">
        <v>18446</v>
      </c>
      <c r="F30" s="50">
        <v>19334</v>
      </c>
      <c r="G30" s="76">
        <v>15020</v>
      </c>
      <c r="H30" s="76">
        <v>37841</v>
      </c>
      <c r="I30" s="155">
        <f t="shared" si="3"/>
        <v>-14</v>
      </c>
      <c r="J30" s="155"/>
      <c r="K30" s="155">
        <f t="shared" si="1"/>
        <v>-61</v>
      </c>
      <c r="L30" s="155"/>
    </row>
    <row r="31" spans="2:12" s="44" customFormat="1" ht="22.5" customHeight="1">
      <c r="B31" s="54" t="s">
        <v>28</v>
      </c>
      <c r="C31" s="50">
        <v>17010</v>
      </c>
      <c r="D31" s="50">
        <v>44243</v>
      </c>
      <c r="E31" s="50">
        <v>21350</v>
      </c>
      <c r="F31" s="50">
        <v>22893</v>
      </c>
      <c r="G31" s="76">
        <v>17006</v>
      </c>
      <c r="H31" s="76">
        <v>44283</v>
      </c>
      <c r="I31" s="162">
        <f t="shared" si="3"/>
        <v>4</v>
      </c>
      <c r="J31" s="162"/>
      <c r="K31" s="155">
        <f t="shared" si="1"/>
        <v>-40</v>
      </c>
      <c r="L31" s="155"/>
    </row>
    <row r="32" spans="2:12" s="44" customFormat="1" ht="22.5" customHeight="1">
      <c r="B32" s="54" t="s">
        <v>29</v>
      </c>
      <c r="C32" s="50">
        <v>7408</v>
      </c>
      <c r="D32" s="50">
        <v>17840</v>
      </c>
      <c r="E32" s="50">
        <v>8750</v>
      </c>
      <c r="F32" s="50">
        <v>9090</v>
      </c>
      <c r="G32" s="76">
        <v>7397</v>
      </c>
      <c r="H32" s="76">
        <v>17821</v>
      </c>
      <c r="I32" s="155">
        <f t="shared" si="3"/>
        <v>11</v>
      </c>
      <c r="J32" s="155"/>
      <c r="K32" s="155">
        <f t="shared" si="1"/>
        <v>19</v>
      </c>
      <c r="L32" s="155"/>
    </row>
    <row r="33" spans="2:13" s="44" customFormat="1" ht="22.5" customHeight="1">
      <c r="B33" s="54" t="s">
        <v>30</v>
      </c>
      <c r="C33" s="50">
        <v>8094</v>
      </c>
      <c r="D33" s="50">
        <v>20839</v>
      </c>
      <c r="E33" s="50">
        <v>10382</v>
      </c>
      <c r="F33" s="50">
        <v>10457</v>
      </c>
      <c r="G33" s="76">
        <v>8050</v>
      </c>
      <c r="H33" s="76">
        <v>20745</v>
      </c>
      <c r="I33" s="155">
        <f t="shared" si="3"/>
        <v>44</v>
      </c>
      <c r="J33" s="155"/>
      <c r="K33" s="155">
        <f t="shared" si="1"/>
        <v>94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1774</v>
      </c>
      <c r="C38" s="16"/>
      <c r="D38" s="17" t="s">
        <v>36</v>
      </c>
      <c r="E38" s="17">
        <v>593</v>
      </c>
      <c r="F38" s="18" t="s">
        <v>37</v>
      </c>
      <c r="G38" s="17">
        <v>1181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94</v>
      </c>
      <c r="M38" s="22"/>
    </row>
    <row r="39" spans="2:13" s="3" customFormat="1" ht="30" customHeight="1">
      <c r="B39" s="23" t="str">
        <f>"◎ 관외전출 : "&amp;E39+G39</f>
        <v>◎ 관외전출 : 1868</v>
      </c>
      <c r="C39" s="24"/>
      <c r="D39" s="25" t="s">
        <v>36</v>
      </c>
      <c r="E39" s="25">
        <v>500</v>
      </c>
      <c r="F39" s="26" t="s">
        <v>37</v>
      </c>
      <c r="G39" s="25">
        <v>1368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194</v>
      </c>
      <c r="C40" s="31"/>
      <c r="D40" s="32" t="s">
        <v>41</v>
      </c>
      <c r="E40" s="32">
        <v>173</v>
      </c>
      <c r="F40" s="33" t="s">
        <v>45</v>
      </c>
      <c r="G40" s="32">
        <v>21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 "&amp;-((E41+G41+I41+K41)-(E40+G40+I40+K40)),"감 "&amp;(E41+G41+I41+K41)-(E40+G40+I40+K40))</f>
        <v>▶ 증 28</v>
      </c>
    </row>
    <row r="41" spans="2:13" s="3" customFormat="1" ht="30" customHeight="1" thickBot="1">
      <c r="B41" s="37" t="str">
        <f>"◎ 사망,말소,국외,기타 : "&amp;E41+G41+I41+K41</f>
        <v>◎ 사망,말소,국외,기타 : 166</v>
      </c>
      <c r="C41" s="38"/>
      <c r="D41" s="39" t="s">
        <v>42</v>
      </c>
      <c r="E41" s="39">
        <v>156</v>
      </c>
      <c r="F41" s="40" t="s">
        <v>43</v>
      </c>
      <c r="G41" s="39">
        <v>7</v>
      </c>
      <c r="H41" s="41" t="s">
        <v>38</v>
      </c>
      <c r="I41" s="41">
        <v>1</v>
      </c>
      <c r="J41" s="42" t="s">
        <v>39</v>
      </c>
      <c r="K41" s="43">
        <v>2</v>
      </c>
      <c r="L41" s="193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45720</v>
      </c>
      <c r="C42" s="68"/>
      <c r="D42" s="57" t="s">
        <v>52</v>
      </c>
      <c r="E42" s="58">
        <v>19196</v>
      </c>
      <c r="F42" s="57" t="s">
        <v>44</v>
      </c>
      <c r="G42" s="58">
        <v>26524</v>
      </c>
      <c r="H42" s="59"/>
      <c r="I42" s="10"/>
      <c r="J42" s="59"/>
      <c r="K42" s="84"/>
      <c r="L42" s="64" t="s">
        <v>141</v>
      </c>
      <c r="M42" s="22"/>
    </row>
    <row r="43" spans="2:13" s="3" customFormat="1" ht="21" customHeight="1">
      <c r="B43" s="55" t="s">
        <v>56</v>
      </c>
      <c r="C43" s="87">
        <v>1971</v>
      </c>
      <c r="G43" s="8"/>
      <c r="J43" s="85"/>
      <c r="K43" s="85"/>
      <c r="L43" s="78" t="s">
        <v>142</v>
      </c>
    </row>
    <row r="44" spans="2:13" s="3" customFormat="1" ht="21" customHeight="1" thickBot="1">
      <c r="B44" s="60" t="s">
        <v>57</v>
      </c>
      <c r="C44" s="88">
        <v>301</v>
      </c>
      <c r="D44" s="61"/>
      <c r="E44" s="61"/>
      <c r="F44" s="61"/>
      <c r="G44" s="62"/>
      <c r="H44" s="61"/>
      <c r="I44" s="61"/>
      <c r="J44" s="83"/>
      <c r="K44" s="83"/>
      <c r="L44" s="70" t="s">
        <v>143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65" priority="1" operator="lessThan">
      <formula>0</formula>
    </cfRule>
    <cfRule type="cellIs" dxfId="64" priority="4" operator="greaterThan">
      <formula>0</formula>
    </cfRule>
  </conditionalFormatting>
  <conditionalFormatting sqref="K6:L33">
    <cfRule type="cellIs" dxfId="63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FF00"/>
  </sheetPr>
  <dimension ref="B1:N45"/>
  <sheetViews>
    <sheetView view="pageBreakPreview" topLeftCell="A25" zoomScale="70" zoomScaleNormal="70" zoomScaleSheetLayoutView="70" workbookViewId="0">
      <selection activeCell="D10" sqref="D10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  <col min="17" max="17" width="20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136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120190</v>
      </c>
      <c r="D6" s="45">
        <f t="shared" ref="D6:F6" si="0">SUM(D7:D8)</f>
        <v>285002</v>
      </c>
      <c r="E6" s="45">
        <f t="shared" si="0"/>
        <v>140527</v>
      </c>
      <c r="F6" s="45">
        <f t="shared" si="0"/>
        <v>144475</v>
      </c>
      <c r="G6" s="72">
        <v>120085</v>
      </c>
      <c r="H6" s="72">
        <v>285103</v>
      </c>
      <c r="I6" s="152">
        <f>C6-G6</f>
        <v>105</v>
      </c>
      <c r="J6" s="152"/>
      <c r="K6" s="152">
        <f t="shared" ref="K6:K33" si="1">D6-H6</f>
        <v>-101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4362</v>
      </c>
      <c r="E7" s="79">
        <v>2284</v>
      </c>
      <c r="F7" s="79">
        <v>2078</v>
      </c>
      <c r="G7" s="73" t="s">
        <v>55</v>
      </c>
      <c r="H7" s="74">
        <v>4444</v>
      </c>
      <c r="I7" s="153" t="s">
        <v>54</v>
      </c>
      <c r="J7" s="154"/>
      <c r="K7" s="154">
        <f t="shared" si="1"/>
        <v>-82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120190</v>
      </c>
      <c r="D8" s="49">
        <f t="shared" ref="D8:F8" si="2">SUM(D9:D33)</f>
        <v>280640</v>
      </c>
      <c r="E8" s="49">
        <f>SUM(E9:E33)</f>
        <v>138243</v>
      </c>
      <c r="F8" s="49">
        <f t="shared" si="2"/>
        <v>142397</v>
      </c>
      <c r="G8" s="75">
        <v>120085</v>
      </c>
      <c r="H8" s="75">
        <v>280659</v>
      </c>
      <c r="I8" s="179">
        <f t="shared" ref="I8:I33" si="3">C8-G8</f>
        <v>105</v>
      </c>
      <c r="J8" s="179"/>
      <c r="K8" s="180">
        <f t="shared" si="1"/>
        <v>-19</v>
      </c>
      <c r="L8" s="180"/>
    </row>
    <row r="9" spans="2:14" s="44" customFormat="1" ht="22.5" customHeight="1">
      <c r="B9" s="54" t="s">
        <v>10</v>
      </c>
      <c r="C9" s="50">
        <v>3472</v>
      </c>
      <c r="D9" s="50">
        <v>7949</v>
      </c>
      <c r="E9" s="50">
        <v>3994</v>
      </c>
      <c r="F9" s="50">
        <v>3955</v>
      </c>
      <c r="G9" s="76">
        <v>3476</v>
      </c>
      <c r="H9" s="76">
        <v>7940</v>
      </c>
      <c r="I9" s="155">
        <f t="shared" si="3"/>
        <v>-4</v>
      </c>
      <c r="J9" s="155"/>
      <c r="K9" s="155">
        <f t="shared" si="1"/>
        <v>9</v>
      </c>
      <c r="L9" s="155"/>
    </row>
    <row r="10" spans="2:14" s="44" customFormat="1" ht="22.5" customHeight="1">
      <c r="B10" s="54" t="s">
        <v>33</v>
      </c>
      <c r="C10" s="50">
        <v>7593</v>
      </c>
      <c r="D10" s="50">
        <v>19956</v>
      </c>
      <c r="E10" s="50">
        <v>9867</v>
      </c>
      <c r="F10" s="50">
        <v>10089</v>
      </c>
      <c r="G10" s="76">
        <v>7570</v>
      </c>
      <c r="H10" s="76">
        <v>19942</v>
      </c>
      <c r="I10" s="155">
        <f t="shared" si="3"/>
        <v>23</v>
      </c>
      <c r="J10" s="155"/>
      <c r="K10" s="155">
        <f t="shared" si="1"/>
        <v>14</v>
      </c>
      <c r="L10" s="155"/>
    </row>
    <row r="11" spans="2:14" s="44" customFormat="1" ht="22.5" customHeight="1">
      <c r="B11" s="54" t="s">
        <v>11</v>
      </c>
      <c r="C11" s="50">
        <v>775</v>
      </c>
      <c r="D11" s="50">
        <v>1526</v>
      </c>
      <c r="E11" s="50">
        <v>813</v>
      </c>
      <c r="F11" s="50">
        <v>713</v>
      </c>
      <c r="G11" s="76">
        <v>782</v>
      </c>
      <c r="H11" s="76">
        <v>1537</v>
      </c>
      <c r="I11" s="155">
        <f t="shared" si="3"/>
        <v>-7</v>
      </c>
      <c r="J11" s="155"/>
      <c r="K11" s="155">
        <f t="shared" si="1"/>
        <v>-11</v>
      </c>
      <c r="L11" s="155"/>
    </row>
    <row r="12" spans="2:14" s="44" customFormat="1" ht="22.5" customHeight="1">
      <c r="B12" s="54" t="s">
        <v>12</v>
      </c>
      <c r="C12" s="50">
        <v>1111</v>
      </c>
      <c r="D12" s="50">
        <v>2577</v>
      </c>
      <c r="E12" s="50">
        <v>1310</v>
      </c>
      <c r="F12" s="50">
        <v>1267</v>
      </c>
      <c r="G12" s="76">
        <v>1102</v>
      </c>
      <c r="H12" s="76">
        <v>2569</v>
      </c>
      <c r="I12" s="155">
        <f t="shared" si="3"/>
        <v>9</v>
      </c>
      <c r="J12" s="155"/>
      <c r="K12" s="155">
        <f t="shared" si="1"/>
        <v>8</v>
      </c>
      <c r="L12" s="155"/>
    </row>
    <row r="13" spans="2:14" s="44" customFormat="1" ht="22.5" customHeight="1">
      <c r="B13" s="54" t="s">
        <v>13</v>
      </c>
      <c r="C13" s="50">
        <v>7477</v>
      </c>
      <c r="D13" s="50">
        <v>17781</v>
      </c>
      <c r="E13" s="50">
        <v>8855</v>
      </c>
      <c r="F13" s="50">
        <v>8926</v>
      </c>
      <c r="G13" s="76">
        <v>7444</v>
      </c>
      <c r="H13" s="76">
        <v>17734</v>
      </c>
      <c r="I13" s="155">
        <f t="shared" si="3"/>
        <v>33</v>
      </c>
      <c r="J13" s="155"/>
      <c r="K13" s="155">
        <f t="shared" si="1"/>
        <v>47</v>
      </c>
      <c r="L13" s="155"/>
    </row>
    <row r="14" spans="2:14" s="44" customFormat="1" ht="22.5" customHeight="1">
      <c r="B14" s="54" t="s">
        <v>32</v>
      </c>
      <c r="C14" s="50">
        <v>650</v>
      </c>
      <c r="D14" s="50">
        <v>1121</v>
      </c>
      <c r="E14" s="50">
        <v>591</v>
      </c>
      <c r="F14" s="50">
        <v>530</v>
      </c>
      <c r="G14" s="76">
        <v>654</v>
      </c>
      <c r="H14" s="76">
        <v>1125</v>
      </c>
      <c r="I14" s="155">
        <f t="shared" si="3"/>
        <v>-4</v>
      </c>
      <c r="J14" s="155"/>
      <c r="K14" s="155">
        <f t="shared" si="1"/>
        <v>-4</v>
      </c>
      <c r="L14" s="155"/>
    </row>
    <row r="15" spans="2:14" s="44" customFormat="1" ht="22.5" customHeight="1">
      <c r="B15" s="54" t="s">
        <v>14</v>
      </c>
      <c r="C15" s="50">
        <v>1965</v>
      </c>
      <c r="D15" s="50">
        <v>3663</v>
      </c>
      <c r="E15" s="50">
        <v>1935</v>
      </c>
      <c r="F15" s="50">
        <v>1728</v>
      </c>
      <c r="G15" s="76">
        <v>1963</v>
      </c>
      <c r="H15" s="76">
        <v>3674</v>
      </c>
      <c r="I15" s="155">
        <f t="shared" si="3"/>
        <v>2</v>
      </c>
      <c r="J15" s="155"/>
      <c r="K15" s="155">
        <f t="shared" si="1"/>
        <v>-11</v>
      </c>
      <c r="L15" s="155"/>
    </row>
    <row r="16" spans="2:14" s="44" customFormat="1" ht="22.5" customHeight="1">
      <c r="B16" s="54" t="s">
        <v>34</v>
      </c>
      <c r="C16" s="50">
        <v>2013</v>
      </c>
      <c r="D16" s="50">
        <v>4039</v>
      </c>
      <c r="E16" s="50">
        <v>2060</v>
      </c>
      <c r="F16" s="50">
        <v>1979</v>
      </c>
      <c r="G16" s="76">
        <v>2004</v>
      </c>
      <c r="H16" s="76">
        <v>4019</v>
      </c>
      <c r="I16" s="155">
        <f t="shared" si="3"/>
        <v>9</v>
      </c>
      <c r="J16" s="155"/>
      <c r="K16" s="155">
        <f t="shared" si="1"/>
        <v>20</v>
      </c>
      <c r="L16" s="155"/>
    </row>
    <row r="17" spans="2:12" s="44" customFormat="1" ht="22.5" customHeight="1">
      <c r="B17" s="54" t="s">
        <v>15</v>
      </c>
      <c r="C17" s="50">
        <v>1439</v>
      </c>
      <c r="D17" s="50">
        <v>2645</v>
      </c>
      <c r="E17" s="50">
        <v>1293</v>
      </c>
      <c r="F17" s="50">
        <v>1352</v>
      </c>
      <c r="G17" s="76">
        <v>1446</v>
      </c>
      <c r="H17" s="76">
        <v>2654</v>
      </c>
      <c r="I17" s="155">
        <f t="shared" si="3"/>
        <v>-7</v>
      </c>
      <c r="J17" s="155"/>
      <c r="K17" s="155">
        <f t="shared" si="1"/>
        <v>-9</v>
      </c>
      <c r="L17" s="155"/>
    </row>
    <row r="18" spans="2:12" s="44" customFormat="1" ht="22.5" customHeight="1">
      <c r="B18" s="54" t="s">
        <v>16</v>
      </c>
      <c r="C18" s="50">
        <v>606</v>
      </c>
      <c r="D18" s="50">
        <v>989</v>
      </c>
      <c r="E18" s="50">
        <v>542</v>
      </c>
      <c r="F18" s="50">
        <v>447</v>
      </c>
      <c r="G18" s="76">
        <v>608</v>
      </c>
      <c r="H18" s="76">
        <v>994</v>
      </c>
      <c r="I18" s="155">
        <f t="shared" si="3"/>
        <v>-2</v>
      </c>
      <c r="J18" s="155"/>
      <c r="K18" s="155">
        <f t="shared" si="1"/>
        <v>-5</v>
      </c>
      <c r="L18" s="155"/>
    </row>
    <row r="19" spans="2:12" s="44" customFormat="1" ht="22.5" customHeight="1">
      <c r="B19" s="54" t="s">
        <v>17</v>
      </c>
      <c r="C19" s="50">
        <v>4629</v>
      </c>
      <c r="D19" s="50">
        <v>10534</v>
      </c>
      <c r="E19" s="50">
        <v>5139</v>
      </c>
      <c r="F19" s="50">
        <v>5395</v>
      </c>
      <c r="G19" s="76">
        <v>4629</v>
      </c>
      <c r="H19" s="76">
        <v>10545</v>
      </c>
      <c r="I19" s="155">
        <f t="shared" si="3"/>
        <v>0</v>
      </c>
      <c r="J19" s="155"/>
      <c r="K19" s="155">
        <f t="shared" si="1"/>
        <v>-11</v>
      </c>
      <c r="L19" s="155"/>
    </row>
    <row r="20" spans="2:12" s="44" customFormat="1" ht="22.5" customHeight="1">
      <c r="B20" s="54" t="s">
        <v>35</v>
      </c>
      <c r="C20" s="50">
        <v>2256</v>
      </c>
      <c r="D20" s="50">
        <v>3794</v>
      </c>
      <c r="E20" s="50">
        <v>1972</v>
      </c>
      <c r="F20" s="50">
        <v>1822</v>
      </c>
      <c r="G20" s="76">
        <v>2255</v>
      </c>
      <c r="H20" s="76">
        <v>3801</v>
      </c>
      <c r="I20" s="155">
        <f t="shared" si="3"/>
        <v>1</v>
      </c>
      <c r="J20" s="155"/>
      <c r="K20" s="155">
        <f t="shared" si="1"/>
        <v>-7</v>
      </c>
      <c r="L20" s="155"/>
    </row>
    <row r="21" spans="2:12" s="44" customFormat="1" ht="22.5" customHeight="1">
      <c r="B21" s="54" t="s">
        <v>18</v>
      </c>
      <c r="C21" s="50">
        <v>1719</v>
      </c>
      <c r="D21" s="50">
        <v>3201</v>
      </c>
      <c r="E21" s="50">
        <v>1575</v>
      </c>
      <c r="F21" s="50">
        <v>1626</v>
      </c>
      <c r="G21" s="76">
        <v>1717</v>
      </c>
      <c r="H21" s="76">
        <v>3211</v>
      </c>
      <c r="I21" s="155">
        <f t="shared" si="3"/>
        <v>2</v>
      </c>
      <c r="J21" s="155"/>
      <c r="K21" s="155">
        <f t="shared" si="1"/>
        <v>-10</v>
      </c>
      <c r="L21" s="155"/>
    </row>
    <row r="22" spans="2:12" s="44" customFormat="1" ht="22.5" customHeight="1">
      <c r="B22" s="54" t="s">
        <v>19</v>
      </c>
      <c r="C22" s="50">
        <v>1330</v>
      </c>
      <c r="D22" s="50">
        <v>2742</v>
      </c>
      <c r="E22" s="50">
        <v>1326</v>
      </c>
      <c r="F22" s="50">
        <v>1416</v>
      </c>
      <c r="G22" s="76">
        <v>1341</v>
      </c>
      <c r="H22" s="76">
        <v>2759</v>
      </c>
      <c r="I22" s="155">
        <f t="shared" si="3"/>
        <v>-11</v>
      </c>
      <c r="J22" s="155"/>
      <c r="K22" s="155">
        <f t="shared" si="1"/>
        <v>-17</v>
      </c>
      <c r="L22" s="155"/>
    </row>
    <row r="23" spans="2:12" s="44" customFormat="1" ht="22.5" customHeight="1">
      <c r="B23" s="54" t="s">
        <v>20</v>
      </c>
      <c r="C23" s="50">
        <v>4076</v>
      </c>
      <c r="D23" s="50">
        <v>9142</v>
      </c>
      <c r="E23" s="50">
        <v>4639</v>
      </c>
      <c r="F23" s="50">
        <v>4503</v>
      </c>
      <c r="G23" s="76">
        <v>4072</v>
      </c>
      <c r="H23" s="76">
        <v>9132</v>
      </c>
      <c r="I23" s="155">
        <f t="shared" si="3"/>
        <v>4</v>
      </c>
      <c r="J23" s="155"/>
      <c r="K23" s="155">
        <f t="shared" si="1"/>
        <v>10</v>
      </c>
      <c r="L23" s="155"/>
    </row>
    <row r="24" spans="2:12" s="44" customFormat="1" ht="22.5" customHeight="1">
      <c r="B24" s="54" t="s">
        <v>21</v>
      </c>
      <c r="C24" s="50">
        <v>6037</v>
      </c>
      <c r="D24" s="50">
        <v>12580</v>
      </c>
      <c r="E24" s="50">
        <v>6186</v>
      </c>
      <c r="F24" s="50">
        <v>6394</v>
      </c>
      <c r="G24" s="76">
        <v>6033</v>
      </c>
      <c r="H24" s="76">
        <v>12608</v>
      </c>
      <c r="I24" s="155">
        <f t="shared" si="3"/>
        <v>4</v>
      </c>
      <c r="J24" s="155"/>
      <c r="K24" s="155">
        <f t="shared" si="1"/>
        <v>-28</v>
      </c>
      <c r="L24" s="155"/>
    </row>
    <row r="25" spans="2:12" s="44" customFormat="1" ht="22.5" customHeight="1">
      <c r="B25" s="54" t="s">
        <v>22</v>
      </c>
      <c r="C25" s="50">
        <v>6251</v>
      </c>
      <c r="D25" s="50">
        <v>15651</v>
      </c>
      <c r="E25" s="50">
        <v>7434</v>
      </c>
      <c r="F25" s="50">
        <v>8217</v>
      </c>
      <c r="G25" s="76">
        <v>6228</v>
      </c>
      <c r="H25" s="76">
        <v>15582</v>
      </c>
      <c r="I25" s="155">
        <f t="shared" si="3"/>
        <v>23</v>
      </c>
      <c r="J25" s="155"/>
      <c r="K25" s="155">
        <f t="shared" si="1"/>
        <v>69</v>
      </c>
      <c r="L25" s="155"/>
    </row>
    <row r="26" spans="2:12" s="44" customFormat="1" ht="22.5" customHeight="1">
      <c r="B26" s="54" t="s">
        <v>23</v>
      </c>
      <c r="C26" s="50">
        <v>7586</v>
      </c>
      <c r="D26" s="50">
        <v>18198</v>
      </c>
      <c r="E26" s="50">
        <v>8635</v>
      </c>
      <c r="F26" s="50">
        <v>9563</v>
      </c>
      <c r="G26" s="76">
        <v>7578</v>
      </c>
      <c r="H26" s="76">
        <v>18199</v>
      </c>
      <c r="I26" s="155">
        <f t="shared" si="3"/>
        <v>8</v>
      </c>
      <c r="J26" s="155"/>
      <c r="K26" s="155">
        <f t="shared" si="1"/>
        <v>-1</v>
      </c>
      <c r="L26" s="155"/>
    </row>
    <row r="27" spans="2:12" s="44" customFormat="1" ht="22.5" customHeight="1">
      <c r="B27" s="54" t="s">
        <v>24</v>
      </c>
      <c r="C27" s="50">
        <v>2103</v>
      </c>
      <c r="D27" s="50">
        <v>5030</v>
      </c>
      <c r="E27" s="50">
        <v>2549</v>
      </c>
      <c r="F27" s="50">
        <v>2481</v>
      </c>
      <c r="G27" s="76">
        <v>2097</v>
      </c>
      <c r="H27" s="76">
        <v>5032</v>
      </c>
      <c r="I27" s="155">
        <f t="shared" si="3"/>
        <v>6</v>
      </c>
      <c r="J27" s="155"/>
      <c r="K27" s="155">
        <f t="shared" si="1"/>
        <v>-2</v>
      </c>
      <c r="L27" s="155"/>
    </row>
    <row r="28" spans="2:12" s="44" customFormat="1" ht="22.5" customHeight="1">
      <c r="B28" s="54" t="s">
        <v>25</v>
      </c>
      <c r="C28" s="50">
        <v>6897</v>
      </c>
      <c r="D28" s="50">
        <v>11927</v>
      </c>
      <c r="E28" s="50">
        <v>6221</v>
      </c>
      <c r="F28" s="50">
        <v>5706</v>
      </c>
      <c r="G28" s="76">
        <v>6885</v>
      </c>
      <c r="H28" s="76">
        <v>11954</v>
      </c>
      <c r="I28" s="155">
        <f t="shared" si="3"/>
        <v>12</v>
      </c>
      <c r="J28" s="155"/>
      <c r="K28" s="155">
        <f t="shared" si="1"/>
        <v>-27</v>
      </c>
      <c r="L28" s="155"/>
    </row>
    <row r="29" spans="2:12" s="44" customFormat="1" ht="22.5" customHeight="1">
      <c r="B29" s="54" t="s">
        <v>26</v>
      </c>
      <c r="C29" s="50">
        <v>2732</v>
      </c>
      <c r="D29" s="50">
        <v>4905</v>
      </c>
      <c r="E29" s="50">
        <v>2397</v>
      </c>
      <c r="F29" s="50">
        <v>2508</v>
      </c>
      <c r="G29" s="76">
        <v>2747</v>
      </c>
      <c r="H29" s="76">
        <v>4941</v>
      </c>
      <c r="I29" s="155">
        <f t="shared" si="3"/>
        <v>-15</v>
      </c>
      <c r="J29" s="155"/>
      <c r="K29" s="155">
        <f t="shared" si="1"/>
        <v>-36</v>
      </c>
      <c r="L29" s="155"/>
    </row>
    <row r="30" spans="2:12" s="44" customFormat="1" ht="22.5" customHeight="1">
      <c r="B30" s="54" t="s">
        <v>27</v>
      </c>
      <c r="C30" s="50">
        <v>15020</v>
      </c>
      <c r="D30" s="50">
        <v>37841</v>
      </c>
      <c r="E30" s="50">
        <v>18472</v>
      </c>
      <c r="F30" s="50">
        <v>19369</v>
      </c>
      <c r="G30" s="76">
        <v>15039</v>
      </c>
      <c r="H30" s="76">
        <v>37873</v>
      </c>
      <c r="I30" s="155">
        <f t="shared" si="3"/>
        <v>-19</v>
      </c>
      <c r="J30" s="155"/>
      <c r="K30" s="155">
        <f t="shared" si="1"/>
        <v>-32</v>
      </c>
      <c r="L30" s="155"/>
    </row>
    <row r="31" spans="2:12" s="44" customFormat="1" ht="22.5" customHeight="1">
      <c r="B31" s="54" t="s">
        <v>28</v>
      </c>
      <c r="C31" s="50">
        <v>17006</v>
      </c>
      <c r="D31" s="50">
        <v>44283</v>
      </c>
      <c r="E31" s="50">
        <v>21368</v>
      </c>
      <c r="F31" s="50">
        <v>22915</v>
      </c>
      <c r="G31" s="76">
        <v>17000</v>
      </c>
      <c r="H31" s="76">
        <v>44248</v>
      </c>
      <c r="I31" s="162">
        <f t="shared" si="3"/>
        <v>6</v>
      </c>
      <c r="J31" s="162"/>
      <c r="K31" s="155">
        <f t="shared" si="1"/>
        <v>35</v>
      </c>
      <c r="L31" s="155"/>
    </row>
    <row r="32" spans="2:12" s="44" customFormat="1" ht="22.5" customHeight="1">
      <c r="B32" s="54" t="s">
        <v>29</v>
      </c>
      <c r="C32" s="50">
        <v>7397</v>
      </c>
      <c r="D32" s="50">
        <v>17821</v>
      </c>
      <c r="E32" s="50">
        <v>8730</v>
      </c>
      <c r="F32" s="50">
        <v>9091</v>
      </c>
      <c r="G32" s="76">
        <v>7384</v>
      </c>
      <c r="H32" s="76">
        <v>17842</v>
      </c>
      <c r="I32" s="155">
        <f t="shared" si="3"/>
        <v>13</v>
      </c>
      <c r="J32" s="155"/>
      <c r="K32" s="155">
        <f t="shared" si="1"/>
        <v>-21</v>
      </c>
      <c r="L32" s="155"/>
    </row>
    <row r="33" spans="2:13" s="44" customFormat="1" ht="22.5" customHeight="1">
      <c r="B33" s="54" t="s">
        <v>30</v>
      </c>
      <c r="C33" s="50">
        <v>8050</v>
      </c>
      <c r="D33" s="50">
        <v>20745</v>
      </c>
      <c r="E33" s="50">
        <v>10340</v>
      </c>
      <c r="F33" s="50">
        <v>10405</v>
      </c>
      <c r="G33" s="76">
        <v>8031</v>
      </c>
      <c r="H33" s="76">
        <v>20744</v>
      </c>
      <c r="I33" s="155">
        <f t="shared" si="3"/>
        <v>19</v>
      </c>
      <c r="J33" s="155"/>
      <c r="K33" s="155">
        <f t="shared" si="1"/>
        <v>1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1317</v>
      </c>
      <c r="C38" s="16"/>
      <c r="D38" s="17" t="s">
        <v>36</v>
      </c>
      <c r="E38" s="17">
        <v>376</v>
      </c>
      <c r="F38" s="18" t="s">
        <v>37</v>
      </c>
      <c r="G38" s="17">
        <v>941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21</v>
      </c>
      <c r="M38" s="22"/>
    </row>
    <row r="39" spans="2:13" s="3" customFormat="1" ht="30" customHeight="1">
      <c r="B39" s="23" t="str">
        <f>"◎ 관외전출 : "&amp;E39+G39</f>
        <v>◎ 관외전출 : 1338</v>
      </c>
      <c r="C39" s="24"/>
      <c r="D39" s="25" t="s">
        <v>36</v>
      </c>
      <c r="E39" s="25">
        <v>354</v>
      </c>
      <c r="F39" s="26" t="s">
        <v>37</v>
      </c>
      <c r="G39" s="25">
        <v>984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134</v>
      </c>
      <c r="C40" s="31"/>
      <c r="D40" s="32" t="s">
        <v>41</v>
      </c>
      <c r="E40" s="32">
        <v>124</v>
      </c>
      <c r="F40" s="33" t="s">
        <v>45</v>
      </c>
      <c r="G40" s="32">
        <v>10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 "&amp;-((E41+G41+I41+K41)-(E40+G40+I40+K40)),"감 "&amp;(E41+G41+I41+K41)-(E40+G40+I40+K40))</f>
        <v>▶ 증 2</v>
      </c>
    </row>
    <row r="41" spans="2:13" s="3" customFormat="1" ht="30" customHeight="1" thickBot="1">
      <c r="B41" s="37" t="str">
        <f>"◎ 사망,말소,국외,기타 : "&amp;E41+G41+I41+K41</f>
        <v>◎ 사망,말소,국외,기타 : 132</v>
      </c>
      <c r="C41" s="38"/>
      <c r="D41" s="39" t="s">
        <v>42</v>
      </c>
      <c r="E41" s="39">
        <v>129</v>
      </c>
      <c r="F41" s="40" t="s">
        <v>43</v>
      </c>
      <c r="G41" s="39">
        <v>2</v>
      </c>
      <c r="H41" s="41" t="s">
        <v>38</v>
      </c>
      <c r="I41" s="41">
        <v>0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         "&amp;E42+G42</f>
        <v xml:space="preserve">   ○ 65세이상 :                      45532</v>
      </c>
      <c r="C42" s="68"/>
      <c r="D42" s="57" t="s">
        <v>52</v>
      </c>
      <c r="E42" s="58">
        <v>19084</v>
      </c>
      <c r="F42" s="57" t="s">
        <v>44</v>
      </c>
      <c r="G42" s="58">
        <v>26448</v>
      </c>
      <c r="H42" s="59"/>
      <c r="I42" s="10"/>
      <c r="J42" s="59"/>
      <c r="K42" s="84"/>
      <c r="L42" s="64" t="s">
        <v>137</v>
      </c>
      <c r="M42" s="22"/>
    </row>
    <row r="43" spans="2:13" s="3" customFormat="1" ht="21" customHeight="1">
      <c r="B43" s="55" t="s">
        <v>56</v>
      </c>
      <c r="C43" s="87">
        <v>1985</v>
      </c>
      <c r="G43" s="8"/>
      <c r="J43" s="85"/>
      <c r="K43" s="85"/>
      <c r="L43" s="78" t="s">
        <v>139</v>
      </c>
    </row>
    <row r="44" spans="2:13" s="3" customFormat="1" ht="21" customHeight="1" thickBot="1">
      <c r="B44" s="60" t="s">
        <v>57</v>
      </c>
      <c r="C44" s="88">
        <v>300</v>
      </c>
      <c r="D44" s="61"/>
      <c r="E44" s="61"/>
      <c r="F44" s="61"/>
      <c r="G44" s="62"/>
      <c r="H44" s="61"/>
      <c r="I44" s="61"/>
      <c r="J44" s="83"/>
      <c r="K44" s="83"/>
      <c r="L44" s="70" t="s">
        <v>138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62" priority="1" operator="lessThan">
      <formula>0</formula>
    </cfRule>
    <cfRule type="cellIs" dxfId="61" priority="4" operator="greaterThan">
      <formula>0</formula>
    </cfRule>
  </conditionalFormatting>
  <conditionalFormatting sqref="K6:L33">
    <cfRule type="cellIs" dxfId="60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B1:N45"/>
  <sheetViews>
    <sheetView view="pageBreakPreview" topLeftCell="A22" zoomScale="70" zoomScaleNormal="70" zoomScaleSheetLayoutView="70" workbookViewId="0">
      <selection activeCell="C10" sqref="C10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132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120085</v>
      </c>
      <c r="D6" s="45">
        <f t="shared" ref="D6:F6" si="0">SUM(D7:D8)</f>
        <v>285103</v>
      </c>
      <c r="E6" s="45">
        <f t="shared" si="0"/>
        <v>140585</v>
      </c>
      <c r="F6" s="45">
        <f t="shared" si="0"/>
        <v>144518</v>
      </c>
      <c r="G6" s="72">
        <v>119944</v>
      </c>
      <c r="H6" s="72">
        <v>285041</v>
      </c>
      <c r="I6" s="152">
        <f>C6-G6</f>
        <v>141</v>
      </c>
      <c r="J6" s="152"/>
      <c r="K6" s="152">
        <f t="shared" ref="K6:K33" si="1">D6-H6</f>
        <v>62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4444</v>
      </c>
      <c r="E7" s="79">
        <v>2323</v>
      </c>
      <c r="F7" s="79">
        <v>2121</v>
      </c>
      <c r="G7" s="73" t="s">
        <v>55</v>
      </c>
      <c r="H7" s="74">
        <v>4459</v>
      </c>
      <c r="I7" s="153" t="s">
        <v>54</v>
      </c>
      <c r="J7" s="154"/>
      <c r="K7" s="154">
        <f t="shared" si="1"/>
        <v>-15</v>
      </c>
      <c r="L7" s="154"/>
      <c r="N7" s="47"/>
    </row>
    <row r="8" spans="2:14" s="44" customFormat="1" ht="22.5" customHeight="1">
      <c r="B8" s="53" t="s">
        <v>9</v>
      </c>
      <c r="C8" s="48">
        <f>SUM(C9:C33)</f>
        <v>120085</v>
      </c>
      <c r="D8" s="49">
        <f t="shared" ref="D8:F8" si="2">SUM(D9:D33)</f>
        <v>280659</v>
      </c>
      <c r="E8" s="49">
        <f>SUM(E9:E33)</f>
        <v>138262</v>
      </c>
      <c r="F8" s="49">
        <f t="shared" si="2"/>
        <v>142397</v>
      </c>
      <c r="G8" s="75">
        <v>119944</v>
      </c>
      <c r="H8" s="75">
        <v>280582</v>
      </c>
      <c r="I8" s="179">
        <f t="shared" ref="I8:I33" si="3">C8-G8</f>
        <v>141</v>
      </c>
      <c r="J8" s="179"/>
      <c r="K8" s="180">
        <f t="shared" si="1"/>
        <v>77</v>
      </c>
      <c r="L8" s="180"/>
    </row>
    <row r="9" spans="2:14" s="44" customFormat="1" ht="22.5" customHeight="1">
      <c r="B9" s="54" t="s">
        <v>10</v>
      </c>
      <c r="C9" s="50">
        <v>3476</v>
      </c>
      <c r="D9" s="50">
        <v>7940</v>
      </c>
      <c r="E9" s="50">
        <v>3992</v>
      </c>
      <c r="F9" s="50">
        <v>3948</v>
      </c>
      <c r="G9" s="76">
        <v>3461</v>
      </c>
      <c r="H9" s="76">
        <v>7921</v>
      </c>
      <c r="I9" s="155">
        <f t="shared" si="3"/>
        <v>15</v>
      </c>
      <c r="J9" s="155"/>
      <c r="K9" s="155">
        <f t="shared" si="1"/>
        <v>19</v>
      </c>
      <c r="L9" s="155"/>
    </row>
    <row r="10" spans="2:14" s="44" customFormat="1" ht="22.5" customHeight="1">
      <c r="B10" s="54" t="s">
        <v>33</v>
      </c>
      <c r="C10" s="50">
        <v>7570</v>
      </c>
      <c r="D10" s="50">
        <v>19942</v>
      </c>
      <c r="E10" s="50">
        <v>9868</v>
      </c>
      <c r="F10" s="50">
        <v>10074</v>
      </c>
      <c r="G10" s="76">
        <v>7545</v>
      </c>
      <c r="H10" s="76">
        <v>19898</v>
      </c>
      <c r="I10" s="155">
        <f t="shared" si="3"/>
        <v>25</v>
      </c>
      <c r="J10" s="155"/>
      <c r="K10" s="155">
        <f t="shared" si="1"/>
        <v>44</v>
      </c>
      <c r="L10" s="155"/>
    </row>
    <row r="11" spans="2:14" s="44" customFormat="1" ht="22.5" customHeight="1">
      <c r="B11" s="54" t="s">
        <v>11</v>
      </c>
      <c r="C11" s="50">
        <v>782</v>
      </c>
      <c r="D11" s="50">
        <v>1537</v>
      </c>
      <c r="E11" s="50">
        <v>820</v>
      </c>
      <c r="F11" s="50">
        <v>717</v>
      </c>
      <c r="G11" s="76">
        <v>785</v>
      </c>
      <c r="H11" s="76">
        <v>1545</v>
      </c>
      <c r="I11" s="155">
        <f t="shared" si="3"/>
        <v>-3</v>
      </c>
      <c r="J11" s="155"/>
      <c r="K11" s="155">
        <f t="shared" si="1"/>
        <v>-8</v>
      </c>
      <c r="L11" s="155"/>
    </row>
    <row r="12" spans="2:14" s="44" customFormat="1" ht="22.5" customHeight="1">
      <c r="B12" s="54" t="s">
        <v>12</v>
      </c>
      <c r="C12" s="50">
        <v>1102</v>
      </c>
      <c r="D12" s="50">
        <v>2569</v>
      </c>
      <c r="E12" s="50">
        <v>1307</v>
      </c>
      <c r="F12" s="50">
        <v>1262</v>
      </c>
      <c r="G12" s="76">
        <v>1095</v>
      </c>
      <c r="H12" s="76">
        <v>2546</v>
      </c>
      <c r="I12" s="155">
        <f t="shared" si="3"/>
        <v>7</v>
      </c>
      <c r="J12" s="155"/>
      <c r="K12" s="155">
        <f t="shared" si="1"/>
        <v>23</v>
      </c>
      <c r="L12" s="155"/>
    </row>
    <row r="13" spans="2:14" s="44" customFormat="1" ht="22.5" customHeight="1">
      <c r="B13" s="54" t="s">
        <v>13</v>
      </c>
      <c r="C13" s="50">
        <v>7444</v>
      </c>
      <c r="D13" s="50">
        <v>17734</v>
      </c>
      <c r="E13" s="50">
        <v>8829</v>
      </c>
      <c r="F13" s="50">
        <v>8905</v>
      </c>
      <c r="G13" s="76">
        <v>7423</v>
      </c>
      <c r="H13" s="76">
        <v>17740</v>
      </c>
      <c r="I13" s="155">
        <f t="shared" si="3"/>
        <v>21</v>
      </c>
      <c r="J13" s="155"/>
      <c r="K13" s="155">
        <f t="shared" si="1"/>
        <v>-6</v>
      </c>
      <c r="L13" s="155"/>
    </row>
    <row r="14" spans="2:14" s="44" customFormat="1" ht="22.5" customHeight="1">
      <c r="B14" s="54" t="s">
        <v>32</v>
      </c>
      <c r="C14" s="50">
        <v>654</v>
      </c>
      <c r="D14" s="50">
        <v>1125</v>
      </c>
      <c r="E14" s="50">
        <v>596</v>
      </c>
      <c r="F14" s="50">
        <v>529</v>
      </c>
      <c r="G14" s="76">
        <v>655</v>
      </c>
      <c r="H14" s="76">
        <v>1126</v>
      </c>
      <c r="I14" s="155">
        <f t="shared" si="3"/>
        <v>-1</v>
      </c>
      <c r="J14" s="155"/>
      <c r="K14" s="155">
        <f t="shared" si="1"/>
        <v>-1</v>
      </c>
      <c r="L14" s="155"/>
    </row>
    <row r="15" spans="2:14" s="44" customFormat="1" ht="22.5" customHeight="1">
      <c r="B15" s="54" t="s">
        <v>14</v>
      </c>
      <c r="C15" s="50">
        <v>1963</v>
      </c>
      <c r="D15" s="50">
        <v>3674</v>
      </c>
      <c r="E15" s="50">
        <v>1937</v>
      </c>
      <c r="F15" s="50">
        <v>1737</v>
      </c>
      <c r="G15" s="76">
        <v>1971</v>
      </c>
      <c r="H15" s="76">
        <v>3687</v>
      </c>
      <c r="I15" s="155">
        <f t="shared" si="3"/>
        <v>-8</v>
      </c>
      <c r="J15" s="155"/>
      <c r="K15" s="155">
        <f t="shared" si="1"/>
        <v>-13</v>
      </c>
      <c r="L15" s="155"/>
    </row>
    <row r="16" spans="2:14" s="44" customFormat="1" ht="22.5" customHeight="1">
      <c r="B16" s="54" t="s">
        <v>34</v>
      </c>
      <c r="C16" s="50">
        <v>2004</v>
      </c>
      <c r="D16" s="50">
        <v>4019</v>
      </c>
      <c r="E16" s="50">
        <v>2048</v>
      </c>
      <c r="F16" s="50">
        <v>1971</v>
      </c>
      <c r="G16" s="76">
        <v>2005</v>
      </c>
      <c r="H16" s="76">
        <v>4027</v>
      </c>
      <c r="I16" s="155">
        <f t="shared" si="3"/>
        <v>-1</v>
      </c>
      <c r="J16" s="155"/>
      <c r="K16" s="155">
        <f t="shared" si="1"/>
        <v>-8</v>
      </c>
      <c r="L16" s="155"/>
    </row>
    <row r="17" spans="2:12" s="44" customFormat="1" ht="22.5" customHeight="1">
      <c r="B17" s="54" t="s">
        <v>15</v>
      </c>
      <c r="C17" s="50">
        <v>1446</v>
      </c>
      <c r="D17" s="50">
        <v>2654</v>
      </c>
      <c r="E17" s="50">
        <v>1300</v>
      </c>
      <c r="F17" s="50">
        <v>1354</v>
      </c>
      <c r="G17" s="76">
        <v>1446</v>
      </c>
      <c r="H17" s="76">
        <v>2650</v>
      </c>
      <c r="I17" s="155">
        <f t="shared" si="3"/>
        <v>0</v>
      </c>
      <c r="J17" s="155"/>
      <c r="K17" s="155">
        <f t="shared" si="1"/>
        <v>4</v>
      </c>
      <c r="L17" s="155"/>
    </row>
    <row r="18" spans="2:12" s="44" customFormat="1" ht="22.5" customHeight="1">
      <c r="B18" s="54" t="s">
        <v>16</v>
      </c>
      <c r="C18" s="50">
        <v>608</v>
      </c>
      <c r="D18" s="50">
        <v>994</v>
      </c>
      <c r="E18" s="50">
        <v>544</v>
      </c>
      <c r="F18" s="50">
        <v>450</v>
      </c>
      <c r="G18" s="76">
        <v>612</v>
      </c>
      <c r="H18" s="76">
        <v>994</v>
      </c>
      <c r="I18" s="155">
        <f t="shared" si="3"/>
        <v>-4</v>
      </c>
      <c r="J18" s="155"/>
      <c r="K18" s="155">
        <f t="shared" si="1"/>
        <v>0</v>
      </c>
      <c r="L18" s="155"/>
    </row>
    <row r="19" spans="2:12" s="44" customFormat="1" ht="22.5" customHeight="1">
      <c r="B19" s="54" t="s">
        <v>17</v>
      </c>
      <c r="C19" s="50">
        <v>4629</v>
      </c>
      <c r="D19" s="50">
        <v>10545</v>
      </c>
      <c r="E19" s="50">
        <v>5149</v>
      </c>
      <c r="F19" s="50">
        <v>5396</v>
      </c>
      <c r="G19" s="76">
        <v>4631</v>
      </c>
      <c r="H19" s="76">
        <v>10543</v>
      </c>
      <c r="I19" s="155">
        <f t="shared" si="3"/>
        <v>-2</v>
      </c>
      <c r="J19" s="155"/>
      <c r="K19" s="155">
        <f t="shared" si="1"/>
        <v>2</v>
      </c>
      <c r="L19" s="155"/>
    </row>
    <row r="20" spans="2:12" s="44" customFormat="1" ht="22.5" customHeight="1">
      <c r="B20" s="54" t="s">
        <v>35</v>
      </c>
      <c r="C20" s="50">
        <v>2255</v>
      </c>
      <c r="D20" s="50">
        <v>3801</v>
      </c>
      <c r="E20" s="50">
        <v>1977</v>
      </c>
      <c r="F20" s="50">
        <v>1824</v>
      </c>
      <c r="G20" s="76">
        <v>2256</v>
      </c>
      <c r="H20" s="76">
        <v>3809</v>
      </c>
      <c r="I20" s="155">
        <f t="shared" si="3"/>
        <v>-1</v>
      </c>
      <c r="J20" s="155"/>
      <c r="K20" s="155">
        <f t="shared" si="1"/>
        <v>-8</v>
      </c>
      <c r="L20" s="155"/>
    </row>
    <row r="21" spans="2:12" s="44" customFormat="1" ht="22.5" customHeight="1">
      <c r="B21" s="54" t="s">
        <v>18</v>
      </c>
      <c r="C21" s="50">
        <v>1717</v>
      </c>
      <c r="D21" s="50">
        <v>3211</v>
      </c>
      <c r="E21" s="50">
        <v>1584</v>
      </c>
      <c r="F21" s="50">
        <v>1627</v>
      </c>
      <c r="G21" s="76">
        <v>1716</v>
      </c>
      <c r="H21" s="76">
        <v>3212</v>
      </c>
      <c r="I21" s="155">
        <f t="shared" si="3"/>
        <v>1</v>
      </c>
      <c r="J21" s="155"/>
      <c r="K21" s="155">
        <f t="shared" si="1"/>
        <v>-1</v>
      </c>
      <c r="L21" s="155"/>
    </row>
    <row r="22" spans="2:12" s="44" customFormat="1" ht="22.5" customHeight="1">
      <c r="B22" s="54" t="s">
        <v>19</v>
      </c>
      <c r="C22" s="50">
        <v>1341</v>
      </c>
      <c r="D22" s="50">
        <v>2759</v>
      </c>
      <c r="E22" s="50">
        <v>1330</v>
      </c>
      <c r="F22" s="50">
        <v>1429</v>
      </c>
      <c r="G22" s="76">
        <v>1342</v>
      </c>
      <c r="H22" s="76">
        <v>2759</v>
      </c>
      <c r="I22" s="155">
        <f t="shared" si="3"/>
        <v>-1</v>
      </c>
      <c r="J22" s="155"/>
      <c r="K22" s="155">
        <f t="shared" si="1"/>
        <v>0</v>
      </c>
      <c r="L22" s="155"/>
    </row>
    <row r="23" spans="2:12" s="44" customFormat="1" ht="22.5" customHeight="1">
      <c r="B23" s="54" t="s">
        <v>20</v>
      </c>
      <c r="C23" s="50">
        <v>4072</v>
      </c>
      <c r="D23" s="50">
        <v>9132</v>
      </c>
      <c r="E23" s="50">
        <v>4640</v>
      </c>
      <c r="F23" s="50">
        <v>4492</v>
      </c>
      <c r="G23" s="76">
        <v>4058</v>
      </c>
      <c r="H23" s="76">
        <v>9143</v>
      </c>
      <c r="I23" s="155">
        <f t="shared" si="3"/>
        <v>14</v>
      </c>
      <c r="J23" s="155"/>
      <c r="K23" s="155">
        <f t="shared" si="1"/>
        <v>-11</v>
      </c>
      <c r="L23" s="155"/>
    </row>
    <row r="24" spans="2:12" s="44" customFormat="1" ht="22.5" customHeight="1">
      <c r="B24" s="54" t="s">
        <v>21</v>
      </c>
      <c r="C24" s="50">
        <v>6033</v>
      </c>
      <c r="D24" s="50">
        <v>12608</v>
      </c>
      <c r="E24" s="50">
        <v>6201</v>
      </c>
      <c r="F24" s="50">
        <v>6407</v>
      </c>
      <c r="G24" s="76">
        <v>6032</v>
      </c>
      <c r="H24" s="76">
        <v>12615</v>
      </c>
      <c r="I24" s="155">
        <f t="shared" si="3"/>
        <v>1</v>
      </c>
      <c r="J24" s="155"/>
      <c r="K24" s="155">
        <f t="shared" si="1"/>
        <v>-7</v>
      </c>
      <c r="L24" s="155"/>
    </row>
    <row r="25" spans="2:12" s="44" customFormat="1" ht="22.5" customHeight="1">
      <c r="B25" s="54" t="s">
        <v>22</v>
      </c>
      <c r="C25" s="50">
        <v>6228</v>
      </c>
      <c r="D25" s="50">
        <v>15582</v>
      </c>
      <c r="E25" s="50">
        <v>7409</v>
      </c>
      <c r="F25" s="50">
        <v>8173</v>
      </c>
      <c r="G25" s="76">
        <v>6159</v>
      </c>
      <c r="H25" s="76">
        <v>15421</v>
      </c>
      <c r="I25" s="155">
        <f t="shared" si="3"/>
        <v>69</v>
      </c>
      <c r="J25" s="155"/>
      <c r="K25" s="155">
        <f t="shared" si="1"/>
        <v>161</v>
      </c>
      <c r="L25" s="155"/>
    </row>
    <row r="26" spans="2:12" s="44" customFormat="1" ht="22.5" customHeight="1">
      <c r="B26" s="54" t="s">
        <v>23</v>
      </c>
      <c r="C26" s="50">
        <v>7578</v>
      </c>
      <c r="D26" s="50">
        <v>18199</v>
      </c>
      <c r="E26" s="50">
        <v>8626</v>
      </c>
      <c r="F26" s="50">
        <v>9573</v>
      </c>
      <c r="G26" s="76">
        <v>7579</v>
      </c>
      <c r="H26" s="76">
        <v>18248</v>
      </c>
      <c r="I26" s="155">
        <f t="shared" si="3"/>
        <v>-1</v>
      </c>
      <c r="J26" s="155"/>
      <c r="K26" s="155">
        <f t="shared" si="1"/>
        <v>-49</v>
      </c>
      <c r="L26" s="155"/>
    </row>
    <row r="27" spans="2:12" s="44" customFormat="1" ht="22.5" customHeight="1">
      <c r="B27" s="54" t="s">
        <v>24</v>
      </c>
      <c r="C27" s="50">
        <v>2097</v>
      </c>
      <c r="D27" s="50">
        <v>5032</v>
      </c>
      <c r="E27" s="50">
        <v>2545</v>
      </c>
      <c r="F27" s="50">
        <v>2487</v>
      </c>
      <c r="G27" s="76">
        <v>2093</v>
      </c>
      <c r="H27" s="76">
        <v>5032</v>
      </c>
      <c r="I27" s="155">
        <f t="shared" si="3"/>
        <v>4</v>
      </c>
      <c r="J27" s="155"/>
      <c r="K27" s="155">
        <f t="shared" si="1"/>
        <v>0</v>
      </c>
      <c r="L27" s="155"/>
    </row>
    <row r="28" spans="2:12" s="44" customFormat="1" ht="22.5" customHeight="1">
      <c r="B28" s="54" t="s">
        <v>25</v>
      </c>
      <c r="C28" s="50">
        <v>6885</v>
      </c>
      <c r="D28" s="50">
        <v>11954</v>
      </c>
      <c r="E28" s="50">
        <v>6227</v>
      </c>
      <c r="F28" s="50">
        <v>5727</v>
      </c>
      <c r="G28" s="76">
        <v>6887</v>
      </c>
      <c r="H28" s="76">
        <v>12008</v>
      </c>
      <c r="I28" s="155">
        <f t="shared" si="3"/>
        <v>-2</v>
      </c>
      <c r="J28" s="155"/>
      <c r="K28" s="155">
        <f t="shared" si="1"/>
        <v>-54</v>
      </c>
      <c r="L28" s="155"/>
    </row>
    <row r="29" spans="2:12" s="44" customFormat="1" ht="22.5" customHeight="1">
      <c r="B29" s="54" t="s">
        <v>26</v>
      </c>
      <c r="C29" s="50">
        <v>2747</v>
      </c>
      <c r="D29" s="50">
        <v>4941</v>
      </c>
      <c r="E29" s="50">
        <v>2418</v>
      </c>
      <c r="F29" s="50">
        <v>2523</v>
      </c>
      <c r="G29" s="76">
        <v>2766</v>
      </c>
      <c r="H29" s="76">
        <v>4972</v>
      </c>
      <c r="I29" s="155">
        <f t="shared" si="3"/>
        <v>-19</v>
      </c>
      <c r="J29" s="155"/>
      <c r="K29" s="155">
        <f t="shared" si="1"/>
        <v>-31</v>
      </c>
      <c r="L29" s="155"/>
    </row>
    <row r="30" spans="2:12" s="44" customFormat="1" ht="22.5" customHeight="1">
      <c r="B30" s="54" t="s">
        <v>27</v>
      </c>
      <c r="C30" s="50">
        <v>15039</v>
      </c>
      <c r="D30" s="50">
        <v>37873</v>
      </c>
      <c r="E30" s="50">
        <v>18497</v>
      </c>
      <c r="F30" s="50">
        <v>19376</v>
      </c>
      <c r="G30" s="76">
        <v>15037</v>
      </c>
      <c r="H30" s="76">
        <v>37873</v>
      </c>
      <c r="I30" s="155">
        <f t="shared" si="3"/>
        <v>2</v>
      </c>
      <c r="J30" s="155"/>
      <c r="K30" s="155">
        <f t="shared" si="1"/>
        <v>0</v>
      </c>
      <c r="L30" s="155"/>
    </row>
    <row r="31" spans="2:12" s="44" customFormat="1" ht="22.5" customHeight="1">
      <c r="B31" s="54" t="s">
        <v>28</v>
      </c>
      <c r="C31" s="50">
        <v>17000</v>
      </c>
      <c r="D31" s="50">
        <v>44248</v>
      </c>
      <c r="E31" s="50">
        <v>21336</v>
      </c>
      <c r="F31" s="50">
        <v>22912</v>
      </c>
      <c r="G31" s="76">
        <v>16977</v>
      </c>
      <c r="H31" s="76">
        <v>44222</v>
      </c>
      <c r="I31" s="162">
        <f t="shared" si="3"/>
        <v>23</v>
      </c>
      <c r="J31" s="162"/>
      <c r="K31" s="155">
        <f t="shared" si="1"/>
        <v>26</v>
      </c>
      <c r="L31" s="155"/>
    </row>
    <row r="32" spans="2:12" s="44" customFormat="1" ht="22.5" customHeight="1">
      <c r="B32" s="54" t="s">
        <v>29</v>
      </c>
      <c r="C32" s="50">
        <v>7384</v>
      </c>
      <c r="D32" s="50">
        <v>17842</v>
      </c>
      <c r="E32" s="50">
        <v>8732</v>
      </c>
      <c r="F32" s="50">
        <v>9110</v>
      </c>
      <c r="G32" s="76">
        <v>7397</v>
      </c>
      <c r="H32" s="76">
        <v>17866</v>
      </c>
      <c r="I32" s="155">
        <f t="shared" si="3"/>
        <v>-13</v>
      </c>
      <c r="J32" s="155"/>
      <c r="K32" s="155">
        <f t="shared" si="1"/>
        <v>-24</v>
      </c>
      <c r="L32" s="155"/>
    </row>
    <row r="33" spans="2:13" s="44" customFormat="1" ht="22.5" customHeight="1">
      <c r="B33" s="54" t="s">
        <v>30</v>
      </c>
      <c r="C33" s="50">
        <v>8031</v>
      </c>
      <c r="D33" s="50">
        <v>20744</v>
      </c>
      <c r="E33" s="50">
        <v>10350</v>
      </c>
      <c r="F33" s="50">
        <v>10394</v>
      </c>
      <c r="G33" s="76">
        <v>8016</v>
      </c>
      <c r="H33" s="76">
        <v>20725</v>
      </c>
      <c r="I33" s="155">
        <f t="shared" si="3"/>
        <v>15</v>
      </c>
      <c r="J33" s="155"/>
      <c r="K33" s="155">
        <f t="shared" si="1"/>
        <v>19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1201</v>
      </c>
      <c r="C38" s="16"/>
      <c r="D38" s="17" t="s">
        <v>36</v>
      </c>
      <c r="E38" s="17">
        <v>342</v>
      </c>
      <c r="F38" s="18" t="s">
        <v>37</v>
      </c>
      <c r="G38" s="17">
        <v>859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89</v>
      </c>
      <c r="M38" s="22"/>
    </row>
    <row r="39" spans="2:13" s="3" customFormat="1" ht="30" customHeight="1">
      <c r="B39" s="23" t="str">
        <f>"◎ 관외전출 : "&amp;E39+G39</f>
        <v>◎ 관외전출 : 1112</v>
      </c>
      <c r="C39" s="24"/>
      <c r="D39" s="25" t="s">
        <v>36</v>
      </c>
      <c r="E39" s="25">
        <v>287</v>
      </c>
      <c r="F39" s="26" t="s">
        <v>37</v>
      </c>
      <c r="G39" s="25">
        <v>825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141</v>
      </c>
      <c r="C40" s="31"/>
      <c r="D40" s="32" t="s">
        <v>41</v>
      </c>
      <c r="E40" s="32">
        <v>125</v>
      </c>
      <c r="F40" s="33" t="s">
        <v>45</v>
      </c>
      <c r="G40" s="32">
        <v>16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12</v>
      </c>
    </row>
    <row r="41" spans="2:13" s="3" customFormat="1" ht="30" customHeight="1" thickBot="1">
      <c r="B41" s="37" t="str">
        <f>"◎ 사망,말소,국외,기타 : "&amp;E41+G41+I41+K41</f>
        <v>◎ 사망,말소,국외,기타 : 153</v>
      </c>
      <c r="C41" s="38"/>
      <c r="D41" s="39" t="s">
        <v>42</v>
      </c>
      <c r="E41" s="39">
        <v>148</v>
      </c>
      <c r="F41" s="40" t="s">
        <v>43</v>
      </c>
      <c r="G41" s="39">
        <v>5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45368</v>
      </c>
      <c r="C42" s="68"/>
      <c r="D42" s="57" t="s">
        <v>52</v>
      </c>
      <c r="E42" s="58">
        <v>19003</v>
      </c>
      <c r="F42" s="57" t="s">
        <v>44</v>
      </c>
      <c r="G42" s="58">
        <v>26365</v>
      </c>
      <c r="H42" s="59"/>
      <c r="I42" s="10"/>
      <c r="J42" s="59"/>
      <c r="K42" s="84"/>
      <c r="L42" s="64" t="s">
        <v>135</v>
      </c>
      <c r="M42" s="22"/>
    </row>
    <row r="43" spans="2:13" s="3" customFormat="1" ht="21" customHeight="1">
      <c r="B43" s="55" t="s">
        <v>56</v>
      </c>
      <c r="C43" s="66">
        <v>1992</v>
      </c>
      <c r="G43" s="8"/>
      <c r="J43" s="85"/>
      <c r="K43" s="85"/>
      <c r="L43" s="78" t="s">
        <v>134</v>
      </c>
    </row>
    <row r="44" spans="2:13" s="3" customFormat="1" ht="21" customHeight="1" thickBot="1">
      <c r="B44" s="60" t="s">
        <v>57</v>
      </c>
      <c r="C44" s="67">
        <v>295</v>
      </c>
      <c r="D44" s="61"/>
      <c r="E44" s="61"/>
      <c r="F44" s="61"/>
      <c r="G44" s="62"/>
      <c r="H44" s="61"/>
      <c r="I44" s="61"/>
      <c r="J44" s="83"/>
      <c r="K44" s="83"/>
      <c r="L44" s="70" t="s">
        <v>133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59" priority="1" operator="lessThan">
      <formula>0</formula>
    </cfRule>
    <cfRule type="cellIs" dxfId="58" priority="4" operator="greaterThan">
      <formula>0</formula>
    </cfRule>
  </conditionalFormatting>
  <conditionalFormatting sqref="K6:L33">
    <cfRule type="cellIs" dxfId="57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B1:N45"/>
  <sheetViews>
    <sheetView view="pageBreakPreview" zoomScale="70" zoomScaleNormal="70" zoomScaleSheetLayoutView="70" workbookViewId="0">
      <selection activeCell="C8" sqref="C8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128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119944</v>
      </c>
      <c r="D6" s="45">
        <f t="shared" ref="D6:F6" si="0">SUM(D7:D8)</f>
        <v>285041</v>
      </c>
      <c r="E6" s="45">
        <f t="shared" si="0"/>
        <v>140604</v>
      </c>
      <c r="F6" s="45">
        <f t="shared" si="0"/>
        <v>144437</v>
      </c>
      <c r="G6" s="72">
        <v>119876</v>
      </c>
      <c r="H6" s="72">
        <v>285134</v>
      </c>
      <c r="I6" s="152">
        <f>C6-G6</f>
        <v>68</v>
      </c>
      <c r="J6" s="152"/>
      <c r="K6" s="152">
        <f t="shared" ref="K6:K33" si="1">D6-H6</f>
        <v>-93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4459</v>
      </c>
      <c r="E7" s="79">
        <v>2329</v>
      </c>
      <c r="F7" s="79">
        <v>2130</v>
      </c>
      <c r="G7" s="73" t="s">
        <v>55</v>
      </c>
      <c r="H7" s="74">
        <v>4444</v>
      </c>
      <c r="I7" s="153" t="s">
        <v>54</v>
      </c>
      <c r="J7" s="154"/>
      <c r="K7" s="154">
        <f t="shared" si="1"/>
        <v>15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119944</v>
      </c>
      <c r="D8" s="49">
        <f t="shared" ref="D8:F8" si="2">SUM(D9:D33)</f>
        <v>280582</v>
      </c>
      <c r="E8" s="49">
        <f>SUM(E9:E33)</f>
        <v>138275</v>
      </c>
      <c r="F8" s="49">
        <f t="shared" si="2"/>
        <v>142307</v>
      </c>
      <c r="G8" s="75">
        <v>119876</v>
      </c>
      <c r="H8" s="75">
        <v>280690</v>
      </c>
      <c r="I8" s="179">
        <f t="shared" ref="I8:I33" si="3">C8-G8</f>
        <v>68</v>
      </c>
      <c r="J8" s="179"/>
      <c r="K8" s="180">
        <f t="shared" si="1"/>
        <v>-108</v>
      </c>
      <c r="L8" s="180"/>
    </row>
    <row r="9" spans="2:14" s="44" customFormat="1" ht="22.5" customHeight="1">
      <c r="B9" s="54" t="s">
        <v>10</v>
      </c>
      <c r="C9" s="50">
        <v>3461</v>
      </c>
      <c r="D9" s="50">
        <v>7921</v>
      </c>
      <c r="E9" s="50">
        <v>3978</v>
      </c>
      <c r="F9" s="50">
        <v>3943</v>
      </c>
      <c r="G9" s="76">
        <v>3449</v>
      </c>
      <c r="H9" s="76">
        <v>7914</v>
      </c>
      <c r="I9" s="155">
        <f t="shared" si="3"/>
        <v>12</v>
      </c>
      <c r="J9" s="155"/>
      <c r="K9" s="155">
        <f t="shared" si="1"/>
        <v>7</v>
      </c>
      <c r="L9" s="155"/>
    </row>
    <row r="10" spans="2:14" s="44" customFormat="1" ht="22.5" customHeight="1">
      <c r="B10" s="54" t="s">
        <v>33</v>
      </c>
      <c r="C10" s="50">
        <v>7545</v>
      </c>
      <c r="D10" s="50">
        <v>19898</v>
      </c>
      <c r="E10" s="50">
        <v>9837</v>
      </c>
      <c r="F10" s="50">
        <v>10061</v>
      </c>
      <c r="G10" s="76">
        <v>7550</v>
      </c>
      <c r="H10" s="76">
        <v>19883</v>
      </c>
      <c r="I10" s="155">
        <f t="shared" si="3"/>
        <v>-5</v>
      </c>
      <c r="J10" s="155"/>
      <c r="K10" s="155">
        <f t="shared" si="1"/>
        <v>15</v>
      </c>
      <c r="L10" s="155"/>
    </row>
    <row r="11" spans="2:14" s="44" customFormat="1" ht="22.5" customHeight="1">
      <c r="B11" s="54" t="s">
        <v>11</v>
      </c>
      <c r="C11" s="50">
        <v>785</v>
      </c>
      <c r="D11" s="50">
        <v>1545</v>
      </c>
      <c r="E11" s="50">
        <v>826</v>
      </c>
      <c r="F11" s="50">
        <v>719</v>
      </c>
      <c r="G11" s="76">
        <v>784</v>
      </c>
      <c r="H11" s="76">
        <v>1544</v>
      </c>
      <c r="I11" s="155">
        <f t="shared" si="3"/>
        <v>1</v>
      </c>
      <c r="J11" s="155"/>
      <c r="K11" s="155">
        <f t="shared" si="1"/>
        <v>1</v>
      </c>
      <c r="L11" s="155"/>
    </row>
    <row r="12" spans="2:14" s="44" customFormat="1" ht="22.5" customHeight="1">
      <c r="B12" s="54" t="s">
        <v>12</v>
      </c>
      <c r="C12" s="50">
        <v>1095</v>
      </c>
      <c r="D12" s="50">
        <v>2546</v>
      </c>
      <c r="E12" s="50">
        <v>1299</v>
      </c>
      <c r="F12" s="50">
        <v>1247</v>
      </c>
      <c r="G12" s="76">
        <v>1095</v>
      </c>
      <c r="H12" s="76">
        <v>2549</v>
      </c>
      <c r="I12" s="155">
        <f t="shared" si="3"/>
        <v>0</v>
      </c>
      <c r="J12" s="155"/>
      <c r="K12" s="155">
        <f t="shared" si="1"/>
        <v>-3</v>
      </c>
      <c r="L12" s="155"/>
    </row>
    <row r="13" spans="2:14" s="44" customFormat="1" ht="22.5" customHeight="1">
      <c r="B13" s="54" t="s">
        <v>13</v>
      </c>
      <c r="C13" s="50">
        <v>7423</v>
      </c>
      <c r="D13" s="50">
        <v>17740</v>
      </c>
      <c r="E13" s="50">
        <v>8830</v>
      </c>
      <c r="F13" s="50">
        <v>8910</v>
      </c>
      <c r="G13" s="76">
        <v>7397</v>
      </c>
      <c r="H13" s="76">
        <v>17713</v>
      </c>
      <c r="I13" s="155">
        <f t="shared" si="3"/>
        <v>26</v>
      </c>
      <c r="J13" s="155"/>
      <c r="K13" s="155">
        <f t="shared" si="1"/>
        <v>27</v>
      </c>
      <c r="L13" s="155"/>
    </row>
    <row r="14" spans="2:14" s="44" customFormat="1" ht="22.5" customHeight="1">
      <c r="B14" s="54" t="s">
        <v>32</v>
      </c>
      <c r="C14" s="50">
        <v>655</v>
      </c>
      <c r="D14" s="50">
        <v>1126</v>
      </c>
      <c r="E14" s="50">
        <v>598</v>
      </c>
      <c r="F14" s="50">
        <v>528</v>
      </c>
      <c r="G14" s="76">
        <v>653</v>
      </c>
      <c r="H14" s="76">
        <v>1122</v>
      </c>
      <c r="I14" s="155">
        <f t="shared" si="3"/>
        <v>2</v>
      </c>
      <c r="J14" s="155"/>
      <c r="K14" s="155">
        <f t="shared" si="1"/>
        <v>4</v>
      </c>
      <c r="L14" s="155"/>
    </row>
    <row r="15" spans="2:14" s="44" customFormat="1" ht="22.5" customHeight="1">
      <c r="B15" s="54" t="s">
        <v>14</v>
      </c>
      <c r="C15" s="50">
        <v>1971</v>
      </c>
      <c r="D15" s="50">
        <v>3687</v>
      </c>
      <c r="E15" s="50">
        <v>1941</v>
      </c>
      <c r="F15" s="50">
        <v>1746</v>
      </c>
      <c r="G15" s="76">
        <v>1970</v>
      </c>
      <c r="H15" s="76">
        <v>3702</v>
      </c>
      <c r="I15" s="155">
        <f t="shared" si="3"/>
        <v>1</v>
      </c>
      <c r="J15" s="155"/>
      <c r="K15" s="155">
        <f t="shared" si="1"/>
        <v>-15</v>
      </c>
      <c r="L15" s="155"/>
    </row>
    <row r="16" spans="2:14" s="44" customFormat="1" ht="22.5" customHeight="1">
      <c r="B16" s="54" t="s">
        <v>34</v>
      </c>
      <c r="C16" s="50">
        <v>2005</v>
      </c>
      <c r="D16" s="50">
        <v>4027</v>
      </c>
      <c r="E16" s="50">
        <v>2048</v>
      </c>
      <c r="F16" s="50">
        <v>1979</v>
      </c>
      <c r="G16" s="76">
        <v>2004</v>
      </c>
      <c r="H16" s="76">
        <v>4023</v>
      </c>
      <c r="I16" s="155">
        <f t="shared" si="3"/>
        <v>1</v>
      </c>
      <c r="J16" s="155"/>
      <c r="K16" s="155">
        <f t="shared" si="1"/>
        <v>4</v>
      </c>
      <c r="L16" s="155"/>
    </row>
    <row r="17" spans="2:12" s="44" customFormat="1" ht="22.5" customHeight="1">
      <c r="B17" s="54" t="s">
        <v>15</v>
      </c>
      <c r="C17" s="50">
        <v>1446</v>
      </c>
      <c r="D17" s="50">
        <v>2650</v>
      </c>
      <c r="E17" s="50">
        <v>1297</v>
      </c>
      <c r="F17" s="50">
        <v>1353</v>
      </c>
      <c r="G17" s="76">
        <v>1450</v>
      </c>
      <c r="H17" s="76">
        <v>2649</v>
      </c>
      <c r="I17" s="155">
        <f t="shared" si="3"/>
        <v>-4</v>
      </c>
      <c r="J17" s="155"/>
      <c r="K17" s="155">
        <f t="shared" si="1"/>
        <v>1</v>
      </c>
      <c r="L17" s="155"/>
    </row>
    <row r="18" spans="2:12" s="44" customFormat="1" ht="22.5" customHeight="1">
      <c r="B18" s="54" t="s">
        <v>16</v>
      </c>
      <c r="C18" s="50">
        <v>612</v>
      </c>
      <c r="D18" s="50">
        <v>994</v>
      </c>
      <c r="E18" s="50">
        <v>544</v>
      </c>
      <c r="F18" s="50">
        <v>450</v>
      </c>
      <c r="G18" s="76">
        <v>613</v>
      </c>
      <c r="H18" s="76">
        <v>998</v>
      </c>
      <c r="I18" s="155">
        <f t="shared" si="3"/>
        <v>-1</v>
      </c>
      <c r="J18" s="155"/>
      <c r="K18" s="155">
        <f t="shared" si="1"/>
        <v>-4</v>
      </c>
      <c r="L18" s="155"/>
    </row>
    <row r="19" spans="2:12" s="44" customFormat="1" ht="22.5" customHeight="1">
      <c r="B19" s="54" t="s">
        <v>17</v>
      </c>
      <c r="C19" s="50">
        <v>4631</v>
      </c>
      <c r="D19" s="50">
        <v>10543</v>
      </c>
      <c r="E19" s="50">
        <v>5152</v>
      </c>
      <c r="F19" s="50">
        <v>5391</v>
      </c>
      <c r="G19" s="76">
        <v>4636</v>
      </c>
      <c r="H19" s="76">
        <v>10577</v>
      </c>
      <c r="I19" s="155">
        <f t="shared" si="3"/>
        <v>-5</v>
      </c>
      <c r="J19" s="155"/>
      <c r="K19" s="155">
        <f t="shared" si="1"/>
        <v>-34</v>
      </c>
      <c r="L19" s="155"/>
    </row>
    <row r="20" spans="2:12" s="44" customFormat="1" ht="22.5" customHeight="1">
      <c r="B20" s="54" t="s">
        <v>35</v>
      </c>
      <c r="C20" s="50">
        <v>2256</v>
      </c>
      <c r="D20" s="50">
        <v>3809</v>
      </c>
      <c r="E20" s="50">
        <v>1982</v>
      </c>
      <c r="F20" s="50">
        <v>1827</v>
      </c>
      <c r="G20" s="76">
        <v>2256</v>
      </c>
      <c r="H20" s="76">
        <v>3820</v>
      </c>
      <c r="I20" s="155">
        <f t="shared" si="3"/>
        <v>0</v>
      </c>
      <c r="J20" s="155"/>
      <c r="K20" s="155">
        <f t="shared" si="1"/>
        <v>-11</v>
      </c>
      <c r="L20" s="155"/>
    </row>
    <row r="21" spans="2:12" s="44" customFormat="1" ht="22.5" customHeight="1">
      <c r="B21" s="54" t="s">
        <v>18</v>
      </c>
      <c r="C21" s="50">
        <v>1716</v>
      </c>
      <c r="D21" s="50">
        <v>3212</v>
      </c>
      <c r="E21" s="50">
        <v>1589</v>
      </c>
      <c r="F21" s="50">
        <v>1623</v>
      </c>
      <c r="G21" s="76">
        <v>1714</v>
      </c>
      <c r="H21" s="76">
        <v>3229</v>
      </c>
      <c r="I21" s="155">
        <f t="shared" si="3"/>
        <v>2</v>
      </c>
      <c r="J21" s="155"/>
      <c r="K21" s="155">
        <f t="shared" si="1"/>
        <v>-17</v>
      </c>
      <c r="L21" s="155"/>
    </row>
    <row r="22" spans="2:12" s="44" customFormat="1" ht="22.5" customHeight="1">
      <c r="B22" s="54" t="s">
        <v>19</v>
      </c>
      <c r="C22" s="50">
        <v>1342</v>
      </c>
      <c r="D22" s="50">
        <v>2759</v>
      </c>
      <c r="E22" s="50">
        <v>1336</v>
      </c>
      <c r="F22" s="50">
        <v>1423</v>
      </c>
      <c r="G22" s="76">
        <v>1348</v>
      </c>
      <c r="H22" s="76">
        <v>2761</v>
      </c>
      <c r="I22" s="155">
        <f t="shared" si="3"/>
        <v>-6</v>
      </c>
      <c r="J22" s="155"/>
      <c r="K22" s="155">
        <f t="shared" si="1"/>
        <v>-2</v>
      </c>
      <c r="L22" s="155"/>
    </row>
    <row r="23" spans="2:12" s="44" customFormat="1" ht="22.5" customHeight="1">
      <c r="B23" s="54" t="s">
        <v>20</v>
      </c>
      <c r="C23" s="50">
        <v>4058</v>
      </c>
      <c r="D23" s="50">
        <v>9143</v>
      </c>
      <c r="E23" s="50">
        <v>4621</v>
      </c>
      <c r="F23" s="50">
        <v>4522</v>
      </c>
      <c r="G23" s="76">
        <v>4069</v>
      </c>
      <c r="H23" s="76">
        <v>9193</v>
      </c>
      <c r="I23" s="155">
        <f t="shared" si="3"/>
        <v>-11</v>
      </c>
      <c r="J23" s="155"/>
      <c r="K23" s="155">
        <f t="shared" si="1"/>
        <v>-50</v>
      </c>
      <c r="L23" s="155"/>
    </row>
    <row r="24" spans="2:12" s="44" customFormat="1" ht="22.5" customHeight="1">
      <c r="B24" s="54" t="s">
        <v>21</v>
      </c>
      <c r="C24" s="50">
        <v>6032</v>
      </c>
      <c r="D24" s="50">
        <v>12615</v>
      </c>
      <c r="E24" s="50">
        <v>6210</v>
      </c>
      <c r="F24" s="50">
        <v>6405</v>
      </c>
      <c r="G24" s="76">
        <v>6024</v>
      </c>
      <c r="H24" s="76">
        <v>12627</v>
      </c>
      <c r="I24" s="155">
        <f t="shared" si="3"/>
        <v>8</v>
      </c>
      <c r="J24" s="155"/>
      <c r="K24" s="155">
        <f t="shared" si="1"/>
        <v>-12</v>
      </c>
      <c r="L24" s="155"/>
    </row>
    <row r="25" spans="2:12" s="44" customFormat="1" ht="22.5" customHeight="1">
      <c r="B25" s="54" t="s">
        <v>22</v>
      </c>
      <c r="C25" s="50">
        <v>6159</v>
      </c>
      <c r="D25" s="50">
        <v>15421</v>
      </c>
      <c r="E25" s="50">
        <v>7352</v>
      </c>
      <c r="F25" s="50">
        <v>8069</v>
      </c>
      <c r="G25" s="76">
        <v>6089</v>
      </c>
      <c r="H25" s="76">
        <v>15239</v>
      </c>
      <c r="I25" s="155">
        <f t="shared" si="3"/>
        <v>70</v>
      </c>
      <c r="J25" s="155"/>
      <c r="K25" s="155">
        <f t="shared" si="1"/>
        <v>182</v>
      </c>
      <c r="L25" s="155"/>
    </row>
    <row r="26" spans="2:12" s="44" customFormat="1" ht="22.5" customHeight="1">
      <c r="B26" s="54" t="s">
        <v>23</v>
      </c>
      <c r="C26" s="50">
        <v>7579</v>
      </c>
      <c r="D26" s="50">
        <v>18248</v>
      </c>
      <c r="E26" s="50">
        <v>8657</v>
      </c>
      <c r="F26" s="50">
        <v>9591</v>
      </c>
      <c r="G26" s="76">
        <v>7561</v>
      </c>
      <c r="H26" s="76">
        <v>18266</v>
      </c>
      <c r="I26" s="155">
        <f t="shared" si="3"/>
        <v>18</v>
      </c>
      <c r="J26" s="155"/>
      <c r="K26" s="155">
        <f t="shared" si="1"/>
        <v>-18</v>
      </c>
      <c r="L26" s="155"/>
    </row>
    <row r="27" spans="2:12" s="44" customFormat="1" ht="22.5" customHeight="1">
      <c r="B27" s="54" t="s">
        <v>24</v>
      </c>
      <c r="C27" s="50">
        <v>2093</v>
      </c>
      <c r="D27" s="50">
        <v>5032</v>
      </c>
      <c r="E27" s="50">
        <v>2545</v>
      </c>
      <c r="F27" s="50">
        <v>2487</v>
      </c>
      <c r="G27" s="76">
        <v>2097</v>
      </c>
      <c r="H27" s="76">
        <v>5045</v>
      </c>
      <c r="I27" s="155">
        <f t="shared" si="3"/>
        <v>-4</v>
      </c>
      <c r="J27" s="155"/>
      <c r="K27" s="155">
        <f t="shared" si="1"/>
        <v>-13</v>
      </c>
      <c r="L27" s="155"/>
    </row>
    <row r="28" spans="2:12" s="44" customFormat="1" ht="22.5" customHeight="1">
      <c r="B28" s="54" t="s">
        <v>25</v>
      </c>
      <c r="C28" s="50">
        <v>6887</v>
      </c>
      <c r="D28" s="50">
        <v>12008</v>
      </c>
      <c r="E28" s="50">
        <v>6248</v>
      </c>
      <c r="F28" s="50">
        <v>5760</v>
      </c>
      <c r="G28" s="76">
        <v>6880</v>
      </c>
      <c r="H28" s="76">
        <v>11999</v>
      </c>
      <c r="I28" s="155">
        <f t="shared" si="3"/>
        <v>7</v>
      </c>
      <c r="J28" s="155"/>
      <c r="K28" s="155">
        <f t="shared" si="1"/>
        <v>9</v>
      </c>
      <c r="L28" s="155"/>
    </row>
    <row r="29" spans="2:12" s="44" customFormat="1" ht="22.5" customHeight="1">
      <c r="B29" s="54" t="s">
        <v>26</v>
      </c>
      <c r="C29" s="50">
        <v>2766</v>
      </c>
      <c r="D29" s="50">
        <v>4972</v>
      </c>
      <c r="E29" s="50">
        <v>2442</v>
      </c>
      <c r="F29" s="50">
        <v>2530</v>
      </c>
      <c r="G29" s="76">
        <v>2753</v>
      </c>
      <c r="H29" s="76">
        <v>4985</v>
      </c>
      <c r="I29" s="155">
        <f t="shared" si="3"/>
        <v>13</v>
      </c>
      <c r="J29" s="155"/>
      <c r="K29" s="155">
        <f t="shared" si="1"/>
        <v>-13</v>
      </c>
      <c r="L29" s="155"/>
    </row>
    <row r="30" spans="2:12" s="44" customFormat="1" ht="22.5" customHeight="1">
      <c r="B30" s="54" t="s">
        <v>27</v>
      </c>
      <c r="C30" s="50">
        <v>15037</v>
      </c>
      <c r="D30" s="50">
        <v>37873</v>
      </c>
      <c r="E30" s="50">
        <v>18502</v>
      </c>
      <c r="F30" s="50">
        <v>19371</v>
      </c>
      <c r="G30" s="76">
        <v>15035</v>
      </c>
      <c r="H30" s="76">
        <v>37900</v>
      </c>
      <c r="I30" s="155">
        <f t="shared" si="3"/>
        <v>2</v>
      </c>
      <c r="J30" s="155"/>
      <c r="K30" s="155">
        <f t="shared" si="1"/>
        <v>-27</v>
      </c>
      <c r="L30" s="155"/>
    </row>
    <row r="31" spans="2:12" s="44" customFormat="1" ht="22.5" customHeight="1">
      <c r="B31" s="54" t="s">
        <v>28</v>
      </c>
      <c r="C31" s="50">
        <v>16977</v>
      </c>
      <c r="D31" s="50">
        <v>44222</v>
      </c>
      <c r="E31" s="50">
        <v>21365</v>
      </c>
      <c r="F31" s="50">
        <v>22857</v>
      </c>
      <c r="G31" s="76">
        <v>16995</v>
      </c>
      <c r="H31" s="76">
        <v>44241</v>
      </c>
      <c r="I31" s="162">
        <f t="shared" si="3"/>
        <v>-18</v>
      </c>
      <c r="J31" s="162"/>
      <c r="K31" s="155">
        <f t="shared" si="1"/>
        <v>-19</v>
      </c>
      <c r="L31" s="155"/>
    </row>
    <row r="32" spans="2:12" s="44" customFormat="1" ht="22.5" customHeight="1">
      <c r="B32" s="54" t="s">
        <v>29</v>
      </c>
      <c r="C32" s="50">
        <v>7397</v>
      </c>
      <c r="D32" s="50">
        <v>17866</v>
      </c>
      <c r="E32" s="50">
        <v>8743</v>
      </c>
      <c r="F32" s="50">
        <v>9123</v>
      </c>
      <c r="G32" s="76">
        <v>7423</v>
      </c>
      <c r="H32" s="76">
        <v>17958</v>
      </c>
      <c r="I32" s="155">
        <f t="shared" si="3"/>
        <v>-26</v>
      </c>
      <c r="J32" s="155"/>
      <c r="K32" s="155">
        <f t="shared" si="1"/>
        <v>-92</v>
      </c>
      <c r="L32" s="155"/>
    </row>
    <row r="33" spans="2:13" s="44" customFormat="1" ht="22.5" customHeight="1">
      <c r="B33" s="54" t="s">
        <v>30</v>
      </c>
      <c r="C33" s="50">
        <v>8016</v>
      </c>
      <c r="D33" s="50">
        <v>20725</v>
      </c>
      <c r="E33" s="50">
        <v>10333</v>
      </c>
      <c r="F33" s="50">
        <v>10392</v>
      </c>
      <c r="G33" s="76">
        <v>8031</v>
      </c>
      <c r="H33" s="76">
        <v>20753</v>
      </c>
      <c r="I33" s="155">
        <f t="shared" si="3"/>
        <v>-15</v>
      </c>
      <c r="J33" s="155"/>
      <c r="K33" s="155">
        <f t="shared" si="1"/>
        <v>-28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1187</v>
      </c>
      <c r="C38" s="16"/>
      <c r="D38" s="17" t="s">
        <v>36</v>
      </c>
      <c r="E38" s="17">
        <v>349</v>
      </c>
      <c r="F38" s="18" t="s">
        <v>37</v>
      </c>
      <c r="G38" s="17">
        <v>838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95</v>
      </c>
      <c r="M38" s="22"/>
    </row>
    <row r="39" spans="2:13" s="3" customFormat="1" ht="30" customHeight="1">
      <c r="B39" s="23" t="str">
        <f>"◎ 관외전출 : "&amp;E39+G39</f>
        <v>◎ 관외전출 : 1282</v>
      </c>
      <c r="C39" s="24"/>
      <c r="D39" s="25" t="s">
        <v>36</v>
      </c>
      <c r="E39" s="25">
        <v>342</v>
      </c>
      <c r="F39" s="26" t="s">
        <v>37</v>
      </c>
      <c r="G39" s="25">
        <v>940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159</v>
      </c>
      <c r="C40" s="31"/>
      <c r="D40" s="32" t="s">
        <v>41</v>
      </c>
      <c r="E40" s="32">
        <v>145</v>
      </c>
      <c r="F40" s="33" t="s">
        <v>45</v>
      </c>
      <c r="G40" s="32">
        <v>14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13</v>
      </c>
    </row>
    <row r="41" spans="2:13" s="3" customFormat="1" ht="30" customHeight="1" thickBot="1">
      <c r="B41" s="37" t="str">
        <f>"◎ 사망,말소,국외,기타 : "&amp;E41+G41+I41+K41</f>
        <v>◎ 사망,말소,국외,기타 : 172</v>
      </c>
      <c r="C41" s="38"/>
      <c r="D41" s="39" t="s">
        <v>42</v>
      </c>
      <c r="E41" s="39">
        <v>169</v>
      </c>
      <c r="F41" s="40" t="s">
        <v>43</v>
      </c>
      <c r="G41" s="39">
        <v>3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45248</v>
      </c>
      <c r="C42" s="68"/>
      <c r="D42" s="57" t="s">
        <v>52</v>
      </c>
      <c r="E42" s="58">
        <v>18936</v>
      </c>
      <c r="F42" s="57" t="s">
        <v>44</v>
      </c>
      <c r="G42" s="58">
        <v>26312</v>
      </c>
      <c r="H42" s="59"/>
      <c r="I42" s="10"/>
      <c r="J42" s="59"/>
      <c r="K42" s="84"/>
      <c r="L42" s="64" t="s">
        <v>129</v>
      </c>
      <c r="M42" s="22"/>
    </row>
    <row r="43" spans="2:13" s="3" customFormat="1" ht="21" customHeight="1">
      <c r="B43" s="55" t="s">
        <v>56</v>
      </c>
      <c r="C43" s="66">
        <v>1997</v>
      </c>
      <c r="G43" s="8"/>
      <c r="J43" s="85"/>
      <c r="K43" s="85"/>
      <c r="L43" s="78" t="s">
        <v>130</v>
      </c>
    </row>
    <row r="44" spans="2:13" s="3" customFormat="1" ht="21" customHeight="1" thickBot="1">
      <c r="B44" s="60" t="s">
        <v>57</v>
      </c>
      <c r="C44" s="67">
        <v>290</v>
      </c>
      <c r="D44" s="61"/>
      <c r="E44" s="61"/>
      <c r="F44" s="61"/>
      <c r="G44" s="62"/>
      <c r="H44" s="61"/>
      <c r="I44" s="61"/>
      <c r="J44" s="83"/>
      <c r="K44" s="83"/>
      <c r="L44" s="70" t="s">
        <v>131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56" priority="1" operator="lessThan">
      <formula>0</formula>
    </cfRule>
    <cfRule type="cellIs" dxfId="55" priority="4" operator="greaterThan">
      <formula>0</formula>
    </cfRule>
  </conditionalFormatting>
  <conditionalFormatting sqref="K6:L33">
    <cfRule type="cellIs" dxfId="54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B1:N45"/>
  <sheetViews>
    <sheetView view="pageBreakPreview" topLeftCell="A28" zoomScale="70" zoomScaleNormal="70" zoomScaleSheetLayoutView="70" workbookViewId="0">
      <selection activeCell="B36" sqref="B36:L36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124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119876</v>
      </c>
      <c r="D6" s="45">
        <f t="shared" ref="D6:F6" si="0">SUM(D7:D8)</f>
        <v>285134</v>
      </c>
      <c r="E6" s="45">
        <f t="shared" si="0"/>
        <v>140625</v>
      </c>
      <c r="F6" s="45">
        <f t="shared" si="0"/>
        <v>144509</v>
      </c>
      <c r="G6" s="72">
        <v>119761</v>
      </c>
      <c r="H6" s="72">
        <v>284856</v>
      </c>
      <c r="I6" s="152">
        <f>C6-G6</f>
        <v>115</v>
      </c>
      <c r="J6" s="152"/>
      <c r="K6" s="152">
        <f t="shared" ref="K6:K33" si="1">D6-H6</f>
        <v>278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4444</v>
      </c>
      <c r="E7" s="79">
        <v>2288</v>
      </c>
      <c r="F7" s="79">
        <v>2156</v>
      </c>
      <c r="G7" s="73" t="s">
        <v>55</v>
      </c>
      <c r="H7" s="74">
        <v>4109</v>
      </c>
      <c r="I7" s="153" t="s">
        <v>54</v>
      </c>
      <c r="J7" s="154"/>
      <c r="K7" s="154">
        <f t="shared" si="1"/>
        <v>335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119876</v>
      </c>
      <c r="D8" s="49">
        <f t="shared" ref="D8:F8" si="2">SUM(D9:D33)</f>
        <v>280690</v>
      </c>
      <c r="E8" s="49">
        <f>SUM(E9:E33)</f>
        <v>138337</v>
      </c>
      <c r="F8" s="49">
        <f t="shared" si="2"/>
        <v>142353</v>
      </c>
      <c r="G8" s="75">
        <v>119761</v>
      </c>
      <c r="H8" s="75">
        <v>280747</v>
      </c>
      <c r="I8" s="179">
        <f t="shared" ref="I8:I33" si="3">C8-G8</f>
        <v>115</v>
      </c>
      <c r="J8" s="179"/>
      <c r="K8" s="180">
        <f t="shared" si="1"/>
        <v>-57</v>
      </c>
      <c r="L8" s="180"/>
    </row>
    <row r="9" spans="2:14" s="44" customFormat="1" ht="22.5" customHeight="1">
      <c r="B9" s="54" t="s">
        <v>10</v>
      </c>
      <c r="C9" s="50">
        <v>3449</v>
      </c>
      <c r="D9" s="50">
        <v>7914</v>
      </c>
      <c r="E9" s="50">
        <v>3976</v>
      </c>
      <c r="F9" s="50">
        <v>3938</v>
      </c>
      <c r="G9" s="76">
        <v>3448</v>
      </c>
      <c r="H9" s="76">
        <v>7931</v>
      </c>
      <c r="I9" s="155">
        <f t="shared" si="3"/>
        <v>1</v>
      </c>
      <c r="J9" s="155"/>
      <c r="K9" s="155">
        <f t="shared" si="1"/>
        <v>-17</v>
      </c>
      <c r="L9" s="155"/>
    </row>
    <row r="10" spans="2:14" s="44" customFormat="1" ht="22.5" customHeight="1">
      <c r="B10" s="54" t="s">
        <v>33</v>
      </c>
      <c r="C10" s="50">
        <v>7550</v>
      </c>
      <c r="D10" s="50">
        <v>19883</v>
      </c>
      <c r="E10" s="50">
        <v>9828</v>
      </c>
      <c r="F10" s="50">
        <v>10055</v>
      </c>
      <c r="G10" s="76">
        <v>7539</v>
      </c>
      <c r="H10" s="76">
        <v>19866</v>
      </c>
      <c r="I10" s="155">
        <f t="shared" si="3"/>
        <v>11</v>
      </c>
      <c r="J10" s="155"/>
      <c r="K10" s="155">
        <f t="shared" si="1"/>
        <v>17</v>
      </c>
      <c r="L10" s="155"/>
    </row>
    <row r="11" spans="2:14" s="44" customFormat="1" ht="22.5" customHeight="1">
      <c r="B11" s="54" t="s">
        <v>11</v>
      </c>
      <c r="C11" s="50">
        <v>784</v>
      </c>
      <c r="D11" s="50">
        <v>1544</v>
      </c>
      <c r="E11" s="50">
        <v>826</v>
      </c>
      <c r="F11" s="50">
        <v>718</v>
      </c>
      <c r="G11" s="76">
        <v>780</v>
      </c>
      <c r="H11" s="76">
        <v>1541</v>
      </c>
      <c r="I11" s="155">
        <f t="shared" si="3"/>
        <v>4</v>
      </c>
      <c r="J11" s="155"/>
      <c r="K11" s="155">
        <f t="shared" si="1"/>
        <v>3</v>
      </c>
      <c r="L11" s="155"/>
    </row>
    <row r="12" spans="2:14" s="44" customFormat="1" ht="22.5" customHeight="1">
      <c r="B12" s="54" t="s">
        <v>12</v>
      </c>
      <c r="C12" s="50">
        <v>1095</v>
      </c>
      <c r="D12" s="50">
        <v>2549</v>
      </c>
      <c r="E12" s="50">
        <v>1298</v>
      </c>
      <c r="F12" s="50">
        <v>1251</v>
      </c>
      <c r="G12" s="76">
        <v>1090</v>
      </c>
      <c r="H12" s="76">
        <v>2545</v>
      </c>
      <c r="I12" s="155">
        <f t="shared" si="3"/>
        <v>5</v>
      </c>
      <c r="J12" s="155"/>
      <c r="K12" s="155">
        <f t="shared" si="1"/>
        <v>4</v>
      </c>
      <c r="L12" s="155"/>
    </row>
    <row r="13" spans="2:14" s="44" customFormat="1" ht="22.5" customHeight="1">
      <c r="B13" s="54" t="s">
        <v>13</v>
      </c>
      <c r="C13" s="50">
        <v>7397</v>
      </c>
      <c r="D13" s="50">
        <v>17713</v>
      </c>
      <c r="E13" s="50">
        <v>8814</v>
      </c>
      <c r="F13" s="50">
        <v>8899</v>
      </c>
      <c r="G13" s="76">
        <v>7376</v>
      </c>
      <c r="H13" s="76">
        <v>17708</v>
      </c>
      <c r="I13" s="155">
        <f t="shared" si="3"/>
        <v>21</v>
      </c>
      <c r="J13" s="155"/>
      <c r="K13" s="155">
        <f t="shared" si="1"/>
        <v>5</v>
      </c>
      <c r="L13" s="155"/>
    </row>
    <row r="14" spans="2:14" s="44" customFormat="1" ht="22.5" customHeight="1">
      <c r="B14" s="54" t="s">
        <v>32</v>
      </c>
      <c r="C14" s="50">
        <v>653</v>
      </c>
      <c r="D14" s="50">
        <v>1122</v>
      </c>
      <c r="E14" s="50">
        <v>597</v>
      </c>
      <c r="F14" s="50">
        <v>525</v>
      </c>
      <c r="G14" s="76">
        <v>662</v>
      </c>
      <c r="H14" s="76">
        <v>1131</v>
      </c>
      <c r="I14" s="155">
        <f t="shared" si="3"/>
        <v>-9</v>
      </c>
      <c r="J14" s="155"/>
      <c r="K14" s="155">
        <f t="shared" si="1"/>
        <v>-9</v>
      </c>
      <c r="L14" s="155"/>
    </row>
    <row r="15" spans="2:14" s="44" customFormat="1" ht="22.5" customHeight="1">
      <c r="B15" s="54" t="s">
        <v>14</v>
      </c>
      <c r="C15" s="50">
        <v>1970</v>
      </c>
      <c r="D15" s="50">
        <v>3702</v>
      </c>
      <c r="E15" s="50">
        <v>1952</v>
      </c>
      <c r="F15" s="50">
        <v>1750</v>
      </c>
      <c r="G15" s="76">
        <v>1970</v>
      </c>
      <c r="H15" s="76">
        <v>3714</v>
      </c>
      <c r="I15" s="155">
        <f t="shared" si="3"/>
        <v>0</v>
      </c>
      <c r="J15" s="155"/>
      <c r="K15" s="155">
        <f t="shared" si="1"/>
        <v>-12</v>
      </c>
      <c r="L15" s="155"/>
    </row>
    <row r="16" spans="2:14" s="44" customFormat="1" ht="22.5" customHeight="1">
      <c r="B16" s="54" t="s">
        <v>34</v>
      </c>
      <c r="C16" s="50">
        <v>2004</v>
      </c>
      <c r="D16" s="50">
        <v>4023</v>
      </c>
      <c r="E16" s="50">
        <v>2047</v>
      </c>
      <c r="F16" s="50">
        <v>1976</v>
      </c>
      <c r="G16" s="76">
        <v>2005</v>
      </c>
      <c r="H16" s="76">
        <v>4023</v>
      </c>
      <c r="I16" s="155">
        <f t="shared" si="3"/>
        <v>-1</v>
      </c>
      <c r="J16" s="155"/>
      <c r="K16" s="155">
        <f t="shared" si="1"/>
        <v>0</v>
      </c>
      <c r="L16" s="155"/>
    </row>
    <row r="17" spans="2:12" s="44" customFormat="1" ht="22.5" customHeight="1">
      <c r="B17" s="54" t="s">
        <v>15</v>
      </c>
      <c r="C17" s="50">
        <v>1450</v>
      </c>
      <c r="D17" s="50">
        <v>2649</v>
      </c>
      <c r="E17" s="50">
        <v>1296</v>
      </c>
      <c r="F17" s="50">
        <v>1353</v>
      </c>
      <c r="G17" s="76">
        <v>1447</v>
      </c>
      <c r="H17" s="76">
        <v>2648</v>
      </c>
      <c r="I17" s="155">
        <f t="shared" si="3"/>
        <v>3</v>
      </c>
      <c r="J17" s="155"/>
      <c r="K17" s="155">
        <f t="shared" si="1"/>
        <v>1</v>
      </c>
      <c r="L17" s="155"/>
    </row>
    <row r="18" spans="2:12" s="44" customFormat="1" ht="22.5" customHeight="1">
      <c r="B18" s="54" t="s">
        <v>16</v>
      </c>
      <c r="C18" s="50">
        <v>613</v>
      </c>
      <c r="D18" s="50">
        <v>998</v>
      </c>
      <c r="E18" s="50">
        <v>548</v>
      </c>
      <c r="F18" s="50">
        <v>450</v>
      </c>
      <c r="G18" s="76">
        <v>610</v>
      </c>
      <c r="H18" s="76">
        <v>994</v>
      </c>
      <c r="I18" s="155">
        <f t="shared" si="3"/>
        <v>3</v>
      </c>
      <c r="J18" s="155"/>
      <c r="K18" s="155">
        <f t="shared" si="1"/>
        <v>4</v>
      </c>
      <c r="L18" s="155"/>
    </row>
    <row r="19" spans="2:12" s="44" customFormat="1" ht="22.5" customHeight="1">
      <c r="B19" s="54" t="s">
        <v>17</v>
      </c>
      <c r="C19" s="50">
        <v>4636</v>
      </c>
      <c r="D19" s="50">
        <v>10577</v>
      </c>
      <c r="E19" s="50">
        <v>5170</v>
      </c>
      <c r="F19" s="50">
        <v>5407</v>
      </c>
      <c r="G19" s="76">
        <v>4659</v>
      </c>
      <c r="H19" s="76">
        <v>10649</v>
      </c>
      <c r="I19" s="155">
        <f t="shared" si="3"/>
        <v>-23</v>
      </c>
      <c r="J19" s="155"/>
      <c r="K19" s="155">
        <f t="shared" si="1"/>
        <v>-72</v>
      </c>
      <c r="L19" s="155"/>
    </row>
    <row r="20" spans="2:12" s="44" customFormat="1" ht="22.5" customHeight="1">
      <c r="B20" s="54" t="s">
        <v>35</v>
      </c>
      <c r="C20" s="50">
        <v>2256</v>
      </c>
      <c r="D20" s="50">
        <v>3820</v>
      </c>
      <c r="E20" s="50">
        <v>1984</v>
      </c>
      <c r="F20" s="50">
        <v>1836</v>
      </c>
      <c r="G20" s="76">
        <v>2243</v>
      </c>
      <c r="H20" s="76">
        <v>3810</v>
      </c>
      <c r="I20" s="155">
        <f t="shared" si="3"/>
        <v>13</v>
      </c>
      <c r="J20" s="155"/>
      <c r="K20" s="155">
        <f t="shared" si="1"/>
        <v>10</v>
      </c>
      <c r="L20" s="155"/>
    </row>
    <row r="21" spans="2:12" s="44" customFormat="1" ht="22.5" customHeight="1">
      <c r="B21" s="54" t="s">
        <v>18</v>
      </c>
      <c r="C21" s="50">
        <v>1714</v>
      </c>
      <c r="D21" s="50">
        <v>3229</v>
      </c>
      <c r="E21" s="50">
        <v>1602</v>
      </c>
      <c r="F21" s="50">
        <v>1627</v>
      </c>
      <c r="G21" s="76">
        <v>1708</v>
      </c>
      <c r="H21" s="76">
        <v>3212</v>
      </c>
      <c r="I21" s="155">
        <f t="shared" si="3"/>
        <v>6</v>
      </c>
      <c r="J21" s="155"/>
      <c r="K21" s="155">
        <f t="shared" si="1"/>
        <v>17</v>
      </c>
      <c r="L21" s="155"/>
    </row>
    <row r="22" spans="2:12" s="44" customFormat="1" ht="22.5" customHeight="1">
      <c r="B22" s="54" t="s">
        <v>19</v>
      </c>
      <c r="C22" s="50">
        <v>1348</v>
      </c>
      <c r="D22" s="50">
        <v>2761</v>
      </c>
      <c r="E22" s="50">
        <v>1333</v>
      </c>
      <c r="F22" s="50">
        <v>1428</v>
      </c>
      <c r="G22" s="76">
        <v>1362</v>
      </c>
      <c r="H22" s="76">
        <v>2791</v>
      </c>
      <c r="I22" s="155">
        <f t="shared" si="3"/>
        <v>-14</v>
      </c>
      <c r="J22" s="155"/>
      <c r="K22" s="155">
        <f t="shared" si="1"/>
        <v>-30</v>
      </c>
      <c r="L22" s="155"/>
    </row>
    <row r="23" spans="2:12" s="44" customFormat="1" ht="22.5" customHeight="1">
      <c r="B23" s="54" t="s">
        <v>20</v>
      </c>
      <c r="C23" s="50">
        <v>4069</v>
      </c>
      <c r="D23" s="50">
        <v>9193</v>
      </c>
      <c r="E23" s="50">
        <v>4647</v>
      </c>
      <c r="F23" s="50">
        <v>4546</v>
      </c>
      <c r="G23" s="76">
        <v>4049</v>
      </c>
      <c r="H23" s="76">
        <v>9162</v>
      </c>
      <c r="I23" s="155">
        <f t="shared" si="3"/>
        <v>20</v>
      </c>
      <c r="J23" s="155"/>
      <c r="K23" s="155">
        <f t="shared" si="1"/>
        <v>31</v>
      </c>
      <c r="L23" s="155"/>
    </row>
    <row r="24" spans="2:12" s="44" customFormat="1" ht="22.5" customHeight="1">
      <c r="B24" s="54" t="s">
        <v>21</v>
      </c>
      <c r="C24" s="50">
        <v>6024</v>
      </c>
      <c r="D24" s="50">
        <v>12627</v>
      </c>
      <c r="E24" s="50">
        <v>6201</v>
      </c>
      <c r="F24" s="50">
        <v>6426</v>
      </c>
      <c r="G24" s="76">
        <v>6030</v>
      </c>
      <c r="H24" s="76">
        <v>12641</v>
      </c>
      <c r="I24" s="155">
        <f t="shared" si="3"/>
        <v>-6</v>
      </c>
      <c r="J24" s="155"/>
      <c r="K24" s="155">
        <f t="shared" si="1"/>
        <v>-14</v>
      </c>
      <c r="L24" s="155"/>
    </row>
    <row r="25" spans="2:12" s="44" customFormat="1" ht="22.5" customHeight="1">
      <c r="B25" s="54" t="s">
        <v>22</v>
      </c>
      <c r="C25" s="50">
        <v>6089</v>
      </c>
      <c r="D25" s="50">
        <v>15239</v>
      </c>
      <c r="E25" s="50">
        <v>7263</v>
      </c>
      <c r="F25" s="50">
        <v>7976</v>
      </c>
      <c r="G25" s="76">
        <v>5987</v>
      </c>
      <c r="H25" s="76">
        <v>14971</v>
      </c>
      <c r="I25" s="155">
        <f t="shared" si="3"/>
        <v>102</v>
      </c>
      <c r="J25" s="155"/>
      <c r="K25" s="155">
        <f t="shared" si="1"/>
        <v>268</v>
      </c>
      <c r="L25" s="155"/>
    </row>
    <row r="26" spans="2:12" s="44" customFormat="1" ht="22.5" customHeight="1">
      <c r="B26" s="54" t="s">
        <v>23</v>
      </c>
      <c r="C26" s="50">
        <v>7561</v>
      </c>
      <c r="D26" s="50">
        <v>18266</v>
      </c>
      <c r="E26" s="50">
        <v>8653</v>
      </c>
      <c r="F26" s="50">
        <v>9613</v>
      </c>
      <c r="G26" s="76">
        <v>7584</v>
      </c>
      <c r="H26" s="76">
        <v>18356</v>
      </c>
      <c r="I26" s="155">
        <f t="shared" si="3"/>
        <v>-23</v>
      </c>
      <c r="J26" s="155"/>
      <c r="K26" s="155">
        <f t="shared" si="1"/>
        <v>-90</v>
      </c>
      <c r="L26" s="155"/>
    </row>
    <row r="27" spans="2:12" s="44" customFormat="1" ht="22.5" customHeight="1">
      <c r="B27" s="54" t="s">
        <v>24</v>
      </c>
      <c r="C27" s="50">
        <v>2097</v>
      </c>
      <c r="D27" s="50">
        <v>5045</v>
      </c>
      <c r="E27" s="50">
        <v>2552</v>
      </c>
      <c r="F27" s="50">
        <v>2493</v>
      </c>
      <c r="G27" s="76">
        <v>2102</v>
      </c>
      <c r="H27" s="76">
        <v>5050</v>
      </c>
      <c r="I27" s="155">
        <f t="shared" si="3"/>
        <v>-5</v>
      </c>
      <c r="J27" s="155"/>
      <c r="K27" s="155">
        <f t="shared" si="1"/>
        <v>-5</v>
      </c>
      <c r="L27" s="155"/>
    </row>
    <row r="28" spans="2:12" s="44" customFormat="1" ht="22.5" customHeight="1">
      <c r="B28" s="54" t="s">
        <v>25</v>
      </c>
      <c r="C28" s="50">
        <v>6880</v>
      </c>
      <c r="D28" s="50">
        <v>11999</v>
      </c>
      <c r="E28" s="50">
        <v>6237</v>
      </c>
      <c r="F28" s="50">
        <v>5762</v>
      </c>
      <c r="G28" s="76">
        <v>6885</v>
      </c>
      <c r="H28" s="76">
        <v>12028</v>
      </c>
      <c r="I28" s="155">
        <f t="shared" si="3"/>
        <v>-5</v>
      </c>
      <c r="J28" s="155"/>
      <c r="K28" s="155">
        <f t="shared" si="1"/>
        <v>-29</v>
      </c>
      <c r="L28" s="155"/>
    </row>
    <row r="29" spans="2:12" s="44" customFormat="1" ht="22.5" customHeight="1">
      <c r="B29" s="54" t="s">
        <v>26</v>
      </c>
      <c r="C29" s="50">
        <v>2753</v>
      </c>
      <c r="D29" s="50">
        <v>4985</v>
      </c>
      <c r="E29" s="50">
        <v>2442</v>
      </c>
      <c r="F29" s="50">
        <v>2543</v>
      </c>
      <c r="G29" s="76">
        <v>2745</v>
      </c>
      <c r="H29" s="76">
        <v>4981</v>
      </c>
      <c r="I29" s="155">
        <f t="shared" si="3"/>
        <v>8</v>
      </c>
      <c r="J29" s="155"/>
      <c r="K29" s="155">
        <f t="shared" si="1"/>
        <v>4</v>
      </c>
      <c r="L29" s="155"/>
    </row>
    <row r="30" spans="2:12" s="44" customFormat="1" ht="22.5" customHeight="1">
      <c r="B30" s="54" t="s">
        <v>27</v>
      </c>
      <c r="C30" s="50">
        <v>15035</v>
      </c>
      <c r="D30" s="50">
        <v>37900</v>
      </c>
      <c r="E30" s="50">
        <v>18540</v>
      </c>
      <c r="F30" s="50">
        <v>19360</v>
      </c>
      <c r="G30" s="76">
        <v>15023</v>
      </c>
      <c r="H30" s="76">
        <v>37921</v>
      </c>
      <c r="I30" s="155">
        <f t="shared" si="3"/>
        <v>12</v>
      </c>
      <c r="J30" s="155"/>
      <c r="K30" s="155">
        <f t="shared" si="1"/>
        <v>-21</v>
      </c>
      <c r="L30" s="155"/>
    </row>
    <row r="31" spans="2:12" s="44" customFormat="1" ht="22.5" customHeight="1">
      <c r="B31" s="54" t="s">
        <v>28</v>
      </c>
      <c r="C31" s="50">
        <v>16995</v>
      </c>
      <c r="D31" s="50">
        <v>44241</v>
      </c>
      <c r="E31" s="50">
        <v>21391</v>
      </c>
      <c r="F31" s="50">
        <v>22850</v>
      </c>
      <c r="G31" s="76">
        <v>16989</v>
      </c>
      <c r="H31" s="76">
        <v>44272</v>
      </c>
      <c r="I31" s="162">
        <f t="shared" si="3"/>
        <v>6</v>
      </c>
      <c r="J31" s="162"/>
      <c r="K31" s="155">
        <f t="shared" si="1"/>
        <v>-31</v>
      </c>
      <c r="L31" s="155"/>
    </row>
    <row r="32" spans="2:12" s="44" customFormat="1" ht="22.5" customHeight="1">
      <c r="B32" s="54" t="s">
        <v>29</v>
      </c>
      <c r="C32" s="50">
        <v>7423</v>
      </c>
      <c r="D32" s="50">
        <v>17958</v>
      </c>
      <c r="E32" s="50">
        <v>8793</v>
      </c>
      <c r="F32" s="50">
        <v>9165</v>
      </c>
      <c r="G32" s="76">
        <v>7425</v>
      </c>
      <c r="H32" s="76">
        <v>18011</v>
      </c>
      <c r="I32" s="155">
        <f t="shared" si="3"/>
        <v>-2</v>
      </c>
      <c r="J32" s="155"/>
      <c r="K32" s="155">
        <f t="shared" si="1"/>
        <v>-53</v>
      </c>
      <c r="L32" s="155"/>
    </row>
    <row r="33" spans="2:13" s="44" customFormat="1" ht="22.5" customHeight="1">
      <c r="B33" s="54" t="s">
        <v>30</v>
      </c>
      <c r="C33" s="50">
        <v>8031</v>
      </c>
      <c r="D33" s="50">
        <v>20753</v>
      </c>
      <c r="E33" s="50">
        <v>10347</v>
      </c>
      <c r="F33" s="50">
        <v>10406</v>
      </c>
      <c r="G33" s="76">
        <v>8043</v>
      </c>
      <c r="H33" s="76">
        <v>20791</v>
      </c>
      <c r="I33" s="155">
        <f t="shared" si="3"/>
        <v>-12</v>
      </c>
      <c r="J33" s="155"/>
      <c r="K33" s="155">
        <f t="shared" si="1"/>
        <v>-38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1000</v>
      </c>
      <c r="C38" s="16"/>
      <c r="D38" s="17" t="s">
        <v>36</v>
      </c>
      <c r="E38" s="17">
        <v>294</v>
      </c>
      <c r="F38" s="18" t="s">
        <v>37</v>
      </c>
      <c r="G38" s="17">
        <v>706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63</v>
      </c>
      <c r="M38" s="22"/>
    </row>
    <row r="39" spans="2:13" s="3" customFormat="1" ht="30" customHeight="1">
      <c r="B39" s="23" t="str">
        <f>"◎ 관외전출 : "&amp;E39+G39</f>
        <v>◎ 관외전출 : 1063</v>
      </c>
      <c r="C39" s="24"/>
      <c r="D39" s="25" t="s">
        <v>36</v>
      </c>
      <c r="E39" s="25">
        <v>282</v>
      </c>
      <c r="F39" s="26" t="s">
        <v>37</v>
      </c>
      <c r="G39" s="25">
        <v>781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135</v>
      </c>
      <c r="C40" s="31"/>
      <c r="D40" s="32" t="s">
        <v>41</v>
      </c>
      <c r="E40" s="32">
        <v>133</v>
      </c>
      <c r="F40" s="33" t="s">
        <v>45</v>
      </c>
      <c r="G40" s="32">
        <v>2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 "&amp;-((E41+G41+I41+K41)-(E40+G40+I40+K40)),"감 "&amp;(E41+G41+I41+K41)-(E40+G40+I40+K40))</f>
        <v>▶ 증 6</v>
      </c>
    </row>
    <row r="41" spans="2:13" s="3" customFormat="1" ht="30" customHeight="1" thickBot="1">
      <c r="B41" s="37" t="str">
        <f>"◎ 사망,말소,국외,기타 : "&amp;E41+G41+I41+K41</f>
        <v>◎ 사망,말소,국외,기타 : 129</v>
      </c>
      <c r="C41" s="38"/>
      <c r="D41" s="39" t="s">
        <v>42</v>
      </c>
      <c r="E41" s="39">
        <v>128</v>
      </c>
      <c r="F41" s="40" t="s">
        <v>43</v>
      </c>
      <c r="G41" s="39">
        <v>0</v>
      </c>
      <c r="H41" s="41" t="s">
        <v>38</v>
      </c>
      <c r="I41" s="41">
        <v>0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45098</v>
      </c>
      <c r="C42" s="68"/>
      <c r="D42" s="57" t="s">
        <v>52</v>
      </c>
      <c r="E42" s="58">
        <v>18885</v>
      </c>
      <c r="F42" s="57" t="s">
        <v>44</v>
      </c>
      <c r="G42" s="58">
        <v>26213</v>
      </c>
      <c r="H42" s="59"/>
      <c r="I42" s="10"/>
      <c r="J42" s="59"/>
      <c r="K42" s="84"/>
      <c r="L42" s="64" t="s">
        <v>127</v>
      </c>
      <c r="M42" s="22"/>
    </row>
    <row r="43" spans="2:13" s="3" customFormat="1" ht="21" customHeight="1">
      <c r="B43" s="55" t="s">
        <v>56</v>
      </c>
      <c r="C43" s="66">
        <v>2015</v>
      </c>
      <c r="G43" s="8"/>
      <c r="J43" s="85"/>
      <c r="K43" s="85"/>
      <c r="L43" s="65" t="s">
        <v>126</v>
      </c>
    </row>
    <row r="44" spans="2:13" s="3" customFormat="1" ht="21" customHeight="1" thickBot="1">
      <c r="B44" s="60" t="s">
        <v>57</v>
      </c>
      <c r="C44" s="67">
        <v>286</v>
      </c>
      <c r="D44" s="61"/>
      <c r="E44" s="61"/>
      <c r="F44" s="61"/>
      <c r="G44" s="62"/>
      <c r="H44" s="61"/>
      <c r="I44" s="61"/>
      <c r="J44" s="83"/>
      <c r="K44" s="83"/>
      <c r="L44" s="86" t="s">
        <v>125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53" priority="1" operator="lessThan">
      <formula>0</formula>
    </cfRule>
    <cfRule type="cellIs" dxfId="52" priority="4" operator="greaterThan">
      <formula>0</formula>
    </cfRule>
  </conditionalFormatting>
  <conditionalFormatting sqref="K6:L33">
    <cfRule type="cellIs" dxfId="51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B1:N45"/>
  <sheetViews>
    <sheetView view="pageBreakPreview" zoomScale="70" zoomScaleNormal="70" zoomScaleSheetLayoutView="70" workbookViewId="0">
      <selection activeCell="E10" sqref="E10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120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119761</v>
      </c>
      <c r="D6" s="45">
        <f t="shared" ref="D6:F6" si="0">SUM(D7:D8)</f>
        <v>284856</v>
      </c>
      <c r="E6" s="45">
        <f t="shared" si="0"/>
        <v>140523</v>
      </c>
      <c r="F6" s="45">
        <f t="shared" si="0"/>
        <v>144333</v>
      </c>
      <c r="G6" s="72">
        <v>119467</v>
      </c>
      <c r="H6" s="72">
        <v>284868</v>
      </c>
      <c r="I6" s="152">
        <f>C6-G6</f>
        <v>294</v>
      </c>
      <c r="J6" s="152"/>
      <c r="K6" s="152">
        <f t="shared" ref="K6:K33" si="1">D6-H6</f>
        <v>-12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4109</v>
      </c>
      <c r="E7" s="79">
        <v>2157</v>
      </c>
      <c r="F7" s="79">
        <v>1952</v>
      </c>
      <c r="G7" s="73" t="s">
        <v>55</v>
      </c>
      <c r="H7" s="74">
        <v>4182</v>
      </c>
      <c r="I7" s="153" t="s">
        <v>54</v>
      </c>
      <c r="J7" s="154"/>
      <c r="K7" s="154">
        <f t="shared" si="1"/>
        <v>-73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119761</v>
      </c>
      <c r="D8" s="49">
        <f t="shared" ref="D8:F8" si="2">SUM(D9:D33)</f>
        <v>280747</v>
      </c>
      <c r="E8" s="49">
        <f>SUM(E9:E33)</f>
        <v>138366</v>
      </c>
      <c r="F8" s="49">
        <f t="shared" si="2"/>
        <v>142381</v>
      </c>
      <c r="G8" s="75">
        <v>119467</v>
      </c>
      <c r="H8" s="75">
        <v>280686</v>
      </c>
      <c r="I8" s="179">
        <f t="shared" ref="I8:I33" si="3">C8-G8</f>
        <v>294</v>
      </c>
      <c r="J8" s="179"/>
      <c r="K8" s="180">
        <f t="shared" si="1"/>
        <v>61</v>
      </c>
      <c r="L8" s="180"/>
    </row>
    <row r="9" spans="2:14" s="44" customFormat="1" ht="22.5" customHeight="1">
      <c r="B9" s="54" t="s">
        <v>10</v>
      </c>
      <c r="C9" s="50">
        <v>3448</v>
      </c>
      <c r="D9" s="50">
        <v>7931</v>
      </c>
      <c r="E9" s="50">
        <v>3990</v>
      </c>
      <c r="F9" s="50">
        <v>3941</v>
      </c>
      <c r="G9" s="76">
        <v>3444</v>
      </c>
      <c r="H9" s="76">
        <v>7938</v>
      </c>
      <c r="I9" s="155">
        <f t="shared" si="3"/>
        <v>4</v>
      </c>
      <c r="J9" s="155"/>
      <c r="K9" s="155">
        <f t="shared" si="1"/>
        <v>-7</v>
      </c>
      <c r="L9" s="155"/>
    </row>
    <row r="10" spans="2:14" s="44" customFormat="1" ht="22.5" customHeight="1">
      <c r="B10" s="54" t="s">
        <v>33</v>
      </c>
      <c r="C10" s="50">
        <v>7539</v>
      </c>
      <c r="D10" s="50">
        <v>19866</v>
      </c>
      <c r="E10" s="50">
        <v>9816</v>
      </c>
      <c r="F10" s="50">
        <v>10050</v>
      </c>
      <c r="G10" s="76">
        <v>7523</v>
      </c>
      <c r="H10" s="76">
        <v>19864</v>
      </c>
      <c r="I10" s="155">
        <f t="shared" si="3"/>
        <v>16</v>
      </c>
      <c r="J10" s="155"/>
      <c r="K10" s="155">
        <f t="shared" si="1"/>
        <v>2</v>
      </c>
      <c r="L10" s="155"/>
    </row>
    <row r="11" spans="2:14" s="44" customFormat="1" ht="22.5" customHeight="1">
      <c r="B11" s="54" t="s">
        <v>11</v>
      </c>
      <c r="C11" s="50">
        <v>780</v>
      </c>
      <c r="D11" s="50">
        <v>1541</v>
      </c>
      <c r="E11" s="50">
        <v>821</v>
      </c>
      <c r="F11" s="50">
        <v>720</v>
      </c>
      <c r="G11" s="76">
        <v>777</v>
      </c>
      <c r="H11" s="76">
        <v>1539</v>
      </c>
      <c r="I11" s="155">
        <f t="shared" si="3"/>
        <v>3</v>
      </c>
      <c r="J11" s="155"/>
      <c r="K11" s="155">
        <f t="shared" si="1"/>
        <v>2</v>
      </c>
      <c r="L11" s="155"/>
    </row>
    <row r="12" spans="2:14" s="44" customFormat="1" ht="22.5" customHeight="1">
      <c r="B12" s="54" t="s">
        <v>12</v>
      </c>
      <c r="C12" s="50">
        <v>1090</v>
      </c>
      <c r="D12" s="50">
        <v>2545</v>
      </c>
      <c r="E12" s="50">
        <v>1291</v>
      </c>
      <c r="F12" s="50">
        <v>1254</v>
      </c>
      <c r="G12" s="76">
        <v>1084</v>
      </c>
      <c r="H12" s="76">
        <v>2532</v>
      </c>
      <c r="I12" s="155">
        <f t="shared" si="3"/>
        <v>6</v>
      </c>
      <c r="J12" s="155"/>
      <c r="K12" s="155">
        <f t="shared" si="1"/>
        <v>13</v>
      </c>
      <c r="L12" s="155"/>
    </row>
    <row r="13" spans="2:14" s="44" customFormat="1" ht="22.5" customHeight="1">
      <c r="B13" s="54" t="s">
        <v>13</v>
      </c>
      <c r="C13" s="50">
        <v>7376</v>
      </c>
      <c r="D13" s="50">
        <v>17708</v>
      </c>
      <c r="E13" s="50">
        <v>8815</v>
      </c>
      <c r="F13" s="50">
        <v>8893</v>
      </c>
      <c r="G13" s="76">
        <v>7356</v>
      </c>
      <c r="H13" s="76">
        <v>17743</v>
      </c>
      <c r="I13" s="155">
        <f t="shared" si="3"/>
        <v>20</v>
      </c>
      <c r="J13" s="155"/>
      <c r="K13" s="155">
        <f t="shared" si="1"/>
        <v>-35</v>
      </c>
      <c r="L13" s="155"/>
    </row>
    <row r="14" spans="2:14" s="44" customFormat="1" ht="22.5" customHeight="1">
      <c r="B14" s="54" t="s">
        <v>32</v>
      </c>
      <c r="C14" s="50">
        <v>662</v>
      </c>
      <c r="D14" s="50">
        <v>1131</v>
      </c>
      <c r="E14" s="50">
        <v>605</v>
      </c>
      <c r="F14" s="50">
        <v>526</v>
      </c>
      <c r="G14" s="76">
        <v>659</v>
      </c>
      <c r="H14" s="76">
        <v>1129</v>
      </c>
      <c r="I14" s="155">
        <f t="shared" si="3"/>
        <v>3</v>
      </c>
      <c r="J14" s="155"/>
      <c r="K14" s="155">
        <f t="shared" si="1"/>
        <v>2</v>
      </c>
      <c r="L14" s="155"/>
    </row>
    <row r="15" spans="2:14" s="44" customFormat="1" ht="22.5" customHeight="1">
      <c r="B15" s="54" t="s">
        <v>14</v>
      </c>
      <c r="C15" s="50">
        <v>1970</v>
      </c>
      <c r="D15" s="50">
        <v>3714</v>
      </c>
      <c r="E15" s="50">
        <v>1956</v>
      </c>
      <c r="F15" s="50">
        <v>1758</v>
      </c>
      <c r="G15" s="76">
        <v>1971</v>
      </c>
      <c r="H15" s="76">
        <v>3731</v>
      </c>
      <c r="I15" s="155">
        <f t="shared" si="3"/>
        <v>-1</v>
      </c>
      <c r="J15" s="155"/>
      <c r="K15" s="155">
        <f t="shared" si="1"/>
        <v>-17</v>
      </c>
      <c r="L15" s="155"/>
    </row>
    <row r="16" spans="2:14" s="44" customFormat="1" ht="22.5" customHeight="1">
      <c r="B16" s="54" t="s">
        <v>34</v>
      </c>
      <c r="C16" s="50">
        <v>2005</v>
      </c>
      <c r="D16" s="50">
        <v>4023</v>
      </c>
      <c r="E16" s="50">
        <v>2045</v>
      </c>
      <c r="F16" s="50">
        <v>1978</v>
      </c>
      <c r="G16" s="76">
        <v>2002</v>
      </c>
      <c r="H16" s="76">
        <v>4022</v>
      </c>
      <c r="I16" s="155">
        <f t="shared" si="3"/>
        <v>3</v>
      </c>
      <c r="J16" s="155"/>
      <c r="K16" s="155">
        <f t="shared" si="1"/>
        <v>1</v>
      </c>
      <c r="L16" s="155"/>
    </row>
    <row r="17" spans="2:12" s="44" customFormat="1" ht="22.5" customHeight="1">
      <c r="B17" s="54" t="s">
        <v>15</v>
      </c>
      <c r="C17" s="50">
        <v>1447</v>
      </c>
      <c r="D17" s="50">
        <v>2648</v>
      </c>
      <c r="E17" s="50">
        <v>1292</v>
      </c>
      <c r="F17" s="50">
        <v>1356</v>
      </c>
      <c r="G17" s="76">
        <v>1444</v>
      </c>
      <c r="H17" s="76">
        <v>2655</v>
      </c>
      <c r="I17" s="155">
        <f t="shared" si="3"/>
        <v>3</v>
      </c>
      <c r="J17" s="155"/>
      <c r="K17" s="155">
        <f t="shared" si="1"/>
        <v>-7</v>
      </c>
      <c r="L17" s="155"/>
    </row>
    <row r="18" spans="2:12" s="44" customFormat="1" ht="22.5" customHeight="1">
      <c r="B18" s="54" t="s">
        <v>16</v>
      </c>
      <c r="C18" s="50">
        <v>610</v>
      </c>
      <c r="D18" s="50">
        <v>994</v>
      </c>
      <c r="E18" s="50">
        <v>547</v>
      </c>
      <c r="F18" s="50">
        <v>447</v>
      </c>
      <c r="G18" s="76">
        <v>613</v>
      </c>
      <c r="H18" s="76">
        <v>997</v>
      </c>
      <c r="I18" s="155">
        <f t="shared" si="3"/>
        <v>-3</v>
      </c>
      <c r="J18" s="155"/>
      <c r="K18" s="155">
        <f t="shared" si="1"/>
        <v>-3</v>
      </c>
      <c r="L18" s="155"/>
    </row>
    <row r="19" spans="2:12" s="44" customFormat="1" ht="22.5" customHeight="1">
      <c r="B19" s="54" t="s">
        <v>17</v>
      </c>
      <c r="C19" s="50">
        <v>4659</v>
      </c>
      <c r="D19" s="50">
        <v>10649</v>
      </c>
      <c r="E19" s="50">
        <v>5208</v>
      </c>
      <c r="F19" s="50">
        <v>5441</v>
      </c>
      <c r="G19" s="76">
        <v>4669</v>
      </c>
      <c r="H19" s="76">
        <v>10687</v>
      </c>
      <c r="I19" s="155">
        <f t="shared" si="3"/>
        <v>-10</v>
      </c>
      <c r="J19" s="155"/>
      <c r="K19" s="155">
        <f t="shared" si="1"/>
        <v>-38</v>
      </c>
      <c r="L19" s="155"/>
    </row>
    <row r="20" spans="2:12" s="44" customFormat="1" ht="22.5" customHeight="1">
      <c r="B20" s="54" t="s">
        <v>35</v>
      </c>
      <c r="C20" s="50">
        <v>2243</v>
      </c>
      <c r="D20" s="50">
        <v>3810</v>
      </c>
      <c r="E20" s="50">
        <v>1976</v>
      </c>
      <c r="F20" s="50">
        <v>1834</v>
      </c>
      <c r="G20" s="76">
        <v>2252</v>
      </c>
      <c r="H20" s="76">
        <v>3839</v>
      </c>
      <c r="I20" s="155">
        <f t="shared" si="3"/>
        <v>-9</v>
      </c>
      <c r="J20" s="155"/>
      <c r="K20" s="155">
        <f t="shared" si="1"/>
        <v>-29</v>
      </c>
      <c r="L20" s="155"/>
    </row>
    <row r="21" spans="2:12" s="44" customFormat="1" ht="22.5" customHeight="1">
      <c r="B21" s="54" t="s">
        <v>18</v>
      </c>
      <c r="C21" s="50">
        <v>1708</v>
      </c>
      <c r="D21" s="50">
        <v>3212</v>
      </c>
      <c r="E21" s="50">
        <v>1593</v>
      </c>
      <c r="F21" s="50">
        <v>1619</v>
      </c>
      <c r="G21" s="76">
        <v>1713</v>
      </c>
      <c r="H21" s="76">
        <v>3229</v>
      </c>
      <c r="I21" s="155">
        <f t="shared" si="3"/>
        <v>-5</v>
      </c>
      <c r="J21" s="155"/>
      <c r="K21" s="155">
        <f t="shared" si="1"/>
        <v>-17</v>
      </c>
      <c r="L21" s="155"/>
    </row>
    <row r="22" spans="2:12" s="44" customFormat="1" ht="22.5" customHeight="1">
      <c r="B22" s="54" t="s">
        <v>19</v>
      </c>
      <c r="C22" s="50">
        <v>1362</v>
      </c>
      <c r="D22" s="50">
        <v>2791</v>
      </c>
      <c r="E22" s="50">
        <v>1350</v>
      </c>
      <c r="F22" s="50">
        <v>1441</v>
      </c>
      <c r="G22" s="76">
        <v>1384</v>
      </c>
      <c r="H22" s="76">
        <v>2839</v>
      </c>
      <c r="I22" s="155">
        <f t="shared" si="3"/>
        <v>-22</v>
      </c>
      <c r="J22" s="155"/>
      <c r="K22" s="155">
        <f t="shared" si="1"/>
        <v>-48</v>
      </c>
      <c r="L22" s="155"/>
    </row>
    <row r="23" spans="2:12" s="44" customFormat="1" ht="22.5" customHeight="1">
      <c r="B23" s="54" t="s">
        <v>20</v>
      </c>
      <c r="C23" s="50">
        <v>4049</v>
      </c>
      <c r="D23" s="50">
        <v>9162</v>
      </c>
      <c r="E23" s="50">
        <v>4629</v>
      </c>
      <c r="F23" s="50">
        <v>4533</v>
      </c>
      <c r="G23" s="76">
        <v>4048</v>
      </c>
      <c r="H23" s="76">
        <v>9154</v>
      </c>
      <c r="I23" s="155">
        <f t="shared" si="3"/>
        <v>1</v>
      </c>
      <c r="J23" s="155"/>
      <c r="K23" s="155">
        <f t="shared" si="1"/>
        <v>8</v>
      </c>
      <c r="L23" s="155"/>
    </row>
    <row r="24" spans="2:12" s="44" customFormat="1" ht="22.5" customHeight="1">
      <c r="B24" s="54" t="s">
        <v>21</v>
      </c>
      <c r="C24" s="50">
        <v>6030</v>
      </c>
      <c r="D24" s="50">
        <v>12641</v>
      </c>
      <c r="E24" s="50">
        <v>6205</v>
      </c>
      <c r="F24" s="50">
        <v>6436</v>
      </c>
      <c r="G24" s="76">
        <v>6042</v>
      </c>
      <c r="H24" s="76">
        <v>12684</v>
      </c>
      <c r="I24" s="155">
        <f t="shared" si="3"/>
        <v>-12</v>
      </c>
      <c r="J24" s="155"/>
      <c r="K24" s="155">
        <f t="shared" si="1"/>
        <v>-43</v>
      </c>
      <c r="L24" s="155"/>
    </row>
    <row r="25" spans="2:12" s="44" customFormat="1" ht="22.5" customHeight="1">
      <c r="B25" s="54" t="s">
        <v>22</v>
      </c>
      <c r="C25" s="50">
        <v>5987</v>
      </c>
      <c r="D25" s="50">
        <v>14971</v>
      </c>
      <c r="E25" s="50">
        <v>7135</v>
      </c>
      <c r="F25" s="50">
        <v>7836</v>
      </c>
      <c r="G25" s="76">
        <v>5711</v>
      </c>
      <c r="H25" s="76">
        <v>14305</v>
      </c>
      <c r="I25" s="155">
        <f t="shared" si="3"/>
        <v>276</v>
      </c>
      <c r="J25" s="155"/>
      <c r="K25" s="155">
        <f t="shared" si="1"/>
        <v>666</v>
      </c>
      <c r="L25" s="155"/>
    </row>
    <row r="26" spans="2:12" s="44" customFormat="1" ht="22.5" customHeight="1">
      <c r="B26" s="54" t="s">
        <v>23</v>
      </c>
      <c r="C26" s="50">
        <v>7584</v>
      </c>
      <c r="D26" s="50">
        <v>18356</v>
      </c>
      <c r="E26" s="50">
        <v>8703</v>
      </c>
      <c r="F26" s="50">
        <v>9653</v>
      </c>
      <c r="G26" s="76">
        <v>7589</v>
      </c>
      <c r="H26" s="76">
        <v>18406</v>
      </c>
      <c r="I26" s="155">
        <f t="shared" si="3"/>
        <v>-5</v>
      </c>
      <c r="J26" s="155"/>
      <c r="K26" s="155">
        <f t="shared" si="1"/>
        <v>-50</v>
      </c>
      <c r="L26" s="155"/>
    </row>
    <row r="27" spans="2:12" s="44" customFormat="1" ht="22.5" customHeight="1">
      <c r="B27" s="54" t="s">
        <v>24</v>
      </c>
      <c r="C27" s="50">
        <v>2102</v>
      </c>
      <c r="D27" s="50">
        <v>5050</v>
      </c>
      <c r="E27" s="50">
        <v>2555</v>
      </c>
      <c r="F27" s="50">
        <v>2495</v>
      </c>
      <c r="G27" s="76">
        <v>2114</v>
      </c>
      <c r="H27" s="76">
        <v>5090</v>
      </c>
      <c r="I27" s="155">
        <f t="shared" si="3"/>
        <v>-12</v>
      </c>
      <c r="J27" s="155"/>
      <c r="K27" s="155">
        <f t="shared" si="1"/>
        <v>-40</v>
      </c>
      <c r="L27" s="155"/>
    </row>
    <row r="28" spans="2:12" s="44" customFormat="1" ht="22.5" customHeight="1">
      <c r="B28" s="54" t="s">
        <v>25</v>
      </c>
      <c r="C28" s="50">
        <v>6885</v>
      </c>
      <c r="D28" s="50">
        <v>12028</v>
      </c>
      <c r="E28" s="50">
        <v>6243</v>
      </c>
      <c r="F28" s="50">
        <v>5785</v>
      </c>
      <c r="G28" s="76">
        <v>6853</v>
      </c>
      <c r="H28" s="76">
        <v>12031</v>
      </c>
      <c r="I28" s="155">
        <f t="shared" si="3"/>
        <v>32</v>
      </c>
      <c r="J28" s="155"/>
      <c r="K28" s="155">
        <f t="shared" si="1"/>
        <v>-3</v>
      </c>
      <c r="L28" s="155"/>
    </row>
    <row r="29" spans="2:12" s="44" customFormat="1" ht="22.5" customHeight="1">
      <c r="B29" s="54" t="s">
        <v>26</v>
      </c>
      <c r="C29" s="50">
        <v>2745</v>
      </c>
      <c r="D29" s="50">
        <v>4981</v>
      </c>
      <c r="E29" s="50">
        <v>2446</v>
      </c>
      <c r="F29" s="50">
        <v>2535</v>
      </c>
      <c r="G29" s="76">
        <v>2734</v>
      </c>
      <c r="H29" s="76">
        <v>5017</v>
      </c>
      <c r="I29" s="155">
        <f t="shared" si="3"/>
        <v>11</v>
      </c>
      <c r="J29" s="155"/>
      <c r="K29" s="155">
        <f t="shared" si="1"/>
        <v>-36</v>
      </c>
      <c r="L29" s="155"/>
    </row>
    <row r="30" spans="2:12" s="44" customFormat="1" ht="22.5" customHeight="1">
      <c r="B30" s="54" t="s">
        <v>27</v>
      </c>
      <c r="C30" s="50">
        <v>15023</v>
      </c>
      <c r="D30" s="50">
        <v>37921</v>
      </c>
      <c r="E30" s="50">
        <v>18552</v>
      </c>
      <c r="F30" s="50">
        <v>19369</v>
      </c>
      <c r="G30" s="76">
        <v>15015</v>
      </c>
      <c r="H30" s="76">
        <v>37983</v>
      </c>
      <c r="I30" s="155">
        <f t="shared" si="3"/>
        <v>8</v>
      </c>
      <c r="J30" s="155"/>
      <c r="K30" s="155">
        <f t="shared" si="1"/>
        <v>-62</v>
      </c>
      <c r="L30" s="155"/>
    </row>
    <row r="31" spans="2:12" s="44" customFormat="1" ht="22.5" customHeight="1">
      <c r="B31" s="54" t="s">
        <v>28</v>
      </c>
      <c r="C31" s="50">
        <v>16989</v>
      </c>
      <c r="D31" s="50">
        <v>44272</v>
      </c>
      <c r="E31" s="50">
        <v>21391</v>
      </c>
      <c r="F31" s="50">
        <v>22881</v>
      </c>
      <c r="G31" s="76">
        <v>16998</v>
      </c>
      <c r="H31" s="76">
        <v>44374</v>
      </c>
      <c r="I31" s="162">
        <f t="shared" si="3"/>
        <v>-9</v>
      </c>
      <c r="J31" s="162"/>
      <c r="K31" s="155">
        <f t="shared" si="1"/>
        <v>-102</v>
      </c>
      <c r="L31" s="155"/>
    </row>
    <row r="32" spans="2:12" s="44" customFormat="1" ht="22.5" customHeight="1">
      <c r="B32" s="54" t="s">
        <v>29</v>
      </c>
      <c r="C32" s="50">
        <v>7425</v>
      </c>
      <c r="D32" s="50">
        <v>18011</v>
      </c>
      <c r="E32" s="50">
        <v>8831</v>
      </c>
      <c r="F32" s="50">
        <v>9180</v>
      </c>
      <c r="G32" s="76">
        <v>7428</v>
      </c>
      <c r="H32" s="76">
        <v>18076</v>
      </c>
      <c r="I32" s="155">
        <f t="shared" si="3"/>
        <v>-3</v>
      </c>
      <c r="J32" s="155"/>
      <c r="K32" s="155">
        <f t="shared" si="1"/>
        <v>-65</v>
      </c>
      <c r="L32" s="155"/>
    </row>
    <row r="33" spans="2:13" s="44" customFormat="1" ht="22.5" customHeight="1">
      <c r="B33" s="54" t="s">
        <v>30</v>
      </c>
      <c r="C33" s="50">
        <v>8043</v>
      </c>
      <c r="D33" s="50">
        <v>20791</v>
      </c>
      <c r="E33" s="50">
        <v>10371</v>
      </c>
      <c r="F33" s="50">
        <v>10420</v>
      </c>
      <c r="G33" s="76">
        <v>8044</v>
      </c>
      <c r="H33" s="76">
        <v>20822</v>
      </c>
      <c r="I33" s="155">
        <f t="shared" si="3"/>
        <v>-1</v>
      </c>
      <c r="J33" s="155"/>
      <c r="K33" s="155">
        <f t="shared" si="1"/>
        <v>-31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1448</v>
      </c>
      <c r="C38" s="16"/>
      <c r="D38" s="17" t="s">
        <v>36</v>
      </c>
      <c r="E38" s="17">
        <v>502</v>
      </c>
      <c r="F38" s="18" t="s">
        <v>37</v>
      </c>
      <c r="G38" s="17">
        <v>946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67</v>
      </c>
      <c r="M38" s="22"/>
    </row>
    <row r="39" spans="2:13" s="3" customFormat="1" ht="30" customHeight="1">
      <c r="B39" s="23" t="str">
        <f>"◎ 관외전출 : "&amp;E39+G39</f>
        <v>◎ 관외전출 : 1381</v>
      </c>
      <c r="C39" s="24"/>
      <c r="D39" s="25" t="s">
        <v>36</v>
      </c>
      <c r="E39" s="25">
        <v>355</v>
      </c>
      <c r="F39" s="26" t="s">
        <v>37</v>
      </c>
      <c r="G39" s="25">
        <v>1026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161</v>
      </c>
      <c r="C40" s="31"/>
      <c r="D40" s="32" t="s">
        <v>41</v>
      </c>
      <c r="E40" s="32">
        <v>150</v>
      </c>
      <c r="F40" s="33" t="s">
        <v>45</v>
      </c>
      <c r="G40" s="32">
        <v>9</v>
      </c>
      <c r="H40" s="34" t="s">
        <v>38</v>
      </c>
      <c r="I40" s="34">
        <v>2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6</v>
      </c>
    </row>
    <row r="41" spans="2:13" s="3" customFormat="1" ht="30" customHeight="1" thickBot="1">
      <c r="B41" s="37" t="str">
        <f>"◎ 사망,말소,국외,기타 : "&amp;E41+G41+I41+K41</f>
        <v>◎ 사망,말소,국외,기타 : 167</v>
      </c>
      <c r="C41" s="38"/>
      <c r="D41" s="39" t="s">
        <v>42</v>
      </c>
      <c r="E41" s="39">
        <v>166</v>
      </c>
      <c r="F41" s="40" t="s">
        <v>43</v>
      </c>
      <c r="G41" s="39">
        <v>1</v>
      </c>
      <c r="H41" s="41" t="s">
        <v>38</v>
      </c>
      <c r="I41" s="41">
        <v>0</v>
      </c>
      <c r="J41" s="42" t="s">
        <v>39</v>
      </c>
      <c r="K41" s="43">
        <v>0</v>
      </c>
      <c r="L41" s="159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44933</v>
      </c>
      <c r="C42" s="68"/>
      <c r="D42" s="57" t="s">
        <v>52</v>
      </c>
      <c r="E42" s="58">
        <v>18823</v>
      </c>
      <c r="F42" s="57" t="s">
        <v>44</v>
      </c>
      <c r="G42" s="58">
        <v>26110</v>
      </c>
      <c r="H42" s="59"/>
      <c r="I42" s="10"/>
      <c r="J42" s="59"/>
      <c r="K42" s="84"/>
      <c r="L42" s="64" t="s">
        <v>121</v>
      </c>
      <c r="M42" s="22"/>
    </row>
    <row r="43" spans="2:13" s="3" customFormat="1" ht="21" customHeight="1">
      <c r="B43" s="55" t="s">
        <v>56</v>
      </c>
      <c r="C43" s="66">
        <v>2012</v>
      </c>
      <c r="G43" s="8"/>
      <c r="J43" s="85"/>
      <c r="K43" s="85"/>
      <c r="L43" s="78" t="s">
        <v>123</v>
      </c>
    </row>
    <row r="44" spans="2:13" s="3" customFormat="1" ht="21" customHeight="1" thickBot="1">
      <c r="B44" s="60" t="s">
        <v>57</v>
      </c>
      <c r="C44" s="67">
        <v>286</v>
      </c>
      <c r="D44" s="61"/>
      <c r="E44" s="61"/>
      <c r="F44" s="61"/>
      <c r="G44" s="62"/>
      <c r="H44" s="61"/>
      <c r="I44" s="61"/>
      <c r="J44" s="83"/>
      <c r="K44" s="83"/>
      <c r="L44" s="70" t="s">
        <v>122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50" priority="1" operator="lessThan">
      <formula>0</formula>
    </cfRule>
    <cfRule type="cellIs" dxfId="49" priority="4" operator="greaterThan">
      <formula>0</formula>
    </cfRule>
  </conditionalFormatting>
  <conditionalFormatting sqref="K6:L33">
    <cfRule type="cellIs" dxfId="48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B1:N45"/>
  <sheetViews>
    <sheetView view="pageBreakPreview" topLeftCell="A22" zoomScale="70" zoomScaleNormal="70" zoomScaleSheetLayoutView="70" workbookViewId="0">
      <selection activeCell="E9" sqref="E9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116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119467</v>
      </c>
      <c r="D6" s="45">
        <f t="shared" ref="D6:F6" si="0">SUM(D7:D8)</f>
        <v>284868</v>
      </c>
      <c r="E6" s="45">
        <f t="shared" si="0"/>
        <v>140520</v>
      </c>
      <c r="F6" s="45">
        <f t="shared" si="0"/>
        <v>144348</v>
      </c>
      <c r="G6" s="72">
        <v>119268</v>
      </c>
      <c r="H6" s="72">
        <v>284567</v>
      </c>
      <c r="I6" s="152">
        <f>C6-G6</f>
        <v>199</v>
      </c>
      <c r="J6" s="152"/>
      <c r="K6" s="152">
        <f t="shared" ref="K6:K33" si="1">D6-H6</f>
        <v>301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4182</v>
      </c>
      <c r="E7" s="79">
        <v>2178</v>
      </c>
      <c r="F7" s="79">
        <v>2004</v>
      </c>
      <c r="G7" s="73" t="s">
        <v>55</v>
      </c>
      <c r="H7" s="74">
        <v>4026</v>
      </c>
      <c r="I7" s="153" t="s">
        <v>54</v>
      </c>
      <c r="J7" s="154"/>
      <c r="K7" s="154">
        <f t="shared" si="1"/>
        <v>156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119467</v>
      </c>
      <c r="D8" s="49">
        <f t="shared" ref="D8:F8" si="2">SUM(D9:D33)</f>
        <v>280686</v>
      </c>
      <c r="E8" s="49">
        <f>SUM(E9:E33)</f>
        <v>138342</v>
      </c>
      <c r="F8" s="49">
        <f t="shared" si="2"/>
        <v>142344</v>
      </c>
      <c r="G8" s="75">
        <v>119268</v>
      </c>
      <c r="H8" s="75">
        <v>280541</v>
      </c>
      <c r="I8" s="179">
        <f t="shared" ref="I8:I33" si="3">C8-G8</f>
        <v>199</v>
      </c>
      <c r="J8" s="179"/>
      <c r="K8" s="180">
        <f t="shared" si="1"/>
        <v>145</v>
      </c>
      <c r="L8" s="180"/>
    </row>
    <row r="9" spans="2:14" s="44" customFormat="1" ht="22.5" customHeight="1">
      <c r="B9" s="54" t="s">
        <v>10</v>
      </c>
      <c r="C9" s="50">
        <v>3444</v>
      </c>
      <c r="D9" s="50">
        <v>7938</v>
      </c>
      <c r="E9" s="50">
        <v>4002</v>
      </c>
      <c r="F9" s="50">
        <v>3936</v>
      </c>
      <c r="G9" s="76">
        <v>3458</v>
      </c>
      <c r="H9" s="76">
        <v>7969</v>
      </c>
      <c r="I9" s="155">
        <f t="shared" si="3"/>
        <v>-14</v>
      </c>
      <c r="J9" s="155"/>
      <c r="K9" s="155">
        <f t="shared" si="1"/>
        <v>-31</v>
      </c>
      <c r="L9" s="155"/>
    </row>
    <row r="10" spans="2:14" s="44" customFormat="1" ht="22.5" customHeight="1">
      <c r="B10" s="54" t="s">
        <v>33</v>
      </c>
      <c r="C10" s="50">
        <v>7523</v>
      </c>
      <c r="D10" s="50">
        <v>19864</v>
      </c>
      <c r="E10" s="50">
        <v>9816</v>
      </c>
      <c r="F10" s="50">
        <v>10048</v>
      </c>
      <c r="G10" s="76">
        <v>7509</v>
      </c>
      <c r="H10" s="76">
        <v>19866</v>
      </c>
      <c r="I10" s="155">
        <f t="shared" si="3"/>
        <v>14</v>
      </c>
      <c r="J10" s="155"/>
      <c r="K10" s="155">
        <f t="shared" si="1"/>
        <v>-2</v>
      </c>
      <c r="L10" s="155"/>
    </row>
    <row r="11" spans="2:14" s="44" customFormat="1" ht="22.5" customHeight="1">
      <c r="B11" s="54" t="s">
        <v>11</v>
      </c>
      <c r="C11" s="50">
        <v>777</v>
      </c>
      <c r="D11" s="50">
        <v>1539</v>
      </c>
      <c r="E11" s="50">
        <v>824</v>
      </c>
      <c r="F11" s="50">
        <v>715</v>
      </c>
      <c r="G11" s="76">
        <v>779</v>
      </c>
      <c r="H11" s="76">
        <v>1540</v>
      </c>
      <c r="I11" s="155">
        <f t="shared" si="3"/>
        <v>-2</v>
      </c>
      <c r="J11" s="155"/>
      <c r="K11" s="155">
        <f t="shared" si="1"/>
        <v>-1</v>
      </c>
      <c r="L11" s="155"/>
    </row>
    <row r="12" spans="2:14" s="44" customFormat="1" ht="22.5" customHeight="1">
      <c r="B12" s="54" t="s">
        <v>12</v>
      </c>
      <c r="C12" s="50">
        <v>1084</v>
      </c>
      <c r="D12" s="50">
        <v>2532</v>
      </c>
      <c r="E12" s="50">
        <v>1285</v>
      </c>
      <c r="F12" s="50">
        <v>1247</v>
      </c>
      <c r="G12" s="76">
        <v>1081</v>
      </c>
      <c r="H12" s="76">
        <v>2534</v>
      </c>
      <c r="I12" s="155">
        <f t="shared" si="3"/>
        <v>3</v>
      </c>
      <c r="J12" s="155"/>
      <c r="K12" s="155">
        <f t="shared" si="1"/>
        <v>-2</v>
      </c>
      <c r="L12" s="155"/>
    </row>
    <row r="13" spans="2:14" s="44" customFormat="1" ht="22.5" customHeight="1">
      <c r="B13" s="54" t="s">
        <v>13</v>
      </c>
      <c r="C13" s="50">
        <v>7356</v>
      </c>
      <c r="D13" s="50">
        <v>17743</v>
      </c>
      <c r="E13" s="50">
        <v>8826</v>
      </c>
      <c r="F13" s="50">
        <v>8917</v>
      </c>
      <c r="G13" s="76">
        <v>7324</v>
      </c>
      <c r="H13" s="76">
        <v>17716</v>
      </c>
      <c r="I13" s="155">
        <f t="shared" si="3"/>
        <v>32</v>
      </c>
      <c r="J13" s="155"/>
      <c r="K13" s="155">
        <f t="shared" si="1"/>
        <v>27</v>
      </c>
      <c r="L13" s="155"/>
    </row>
    <row r="14" spans="2:14" s="44" customFormat="1" ht="22.5" customHeight="1">
      <c r="B14" s="54" t="s">
        <v>32</v>
      </c>
      <c r="C14" s="50">
        <v>659</v>
      </c>
      <c r="D14" s="50">
        <v>1129</v>
      </c>
      <c r="E14" s="50">
        <v>602</v>
      </c>
      <c r="F14" s="50">
        <v>527</v>
      </c>
      <c r="G14" s="76">
        <v>654</v>
      </c>
      <c r="H14" s="76">
        <v>1122</v>
      </c>
      <c r="I14" s="155">
        <f t="shared" si="3"/>
        <v>5</v>
      </c>
      <c r="J14" s="155"/>
      <c r="K14" s="155">
        <f t="shared" si="1"/>
        <v>7</v>
      </c>
      <c r="L14" s="155"/>
    </row>
    <row r="15" spans="2:14" s="44" customFormat="1" ht="22.5" customHeight="1">
      <c r="B15" s="54" t="s">
        <v>14</v>
      </c>
      <c r="C15" s="50">
        <v>1971</v>
      </c>
      <c r="D15" s="50">
        <v>3731</v>
      </c>
      <c r="E15" s="50">
        <v>1957</v>
      </c>
      <c r="F15" s="50">
        <v>1774</v>
      </c>
      <c r="G15" s="76">
        <v>1973</v>
      </c>
      <c r="H15" s="76">
        <v>3738</v>
      </c>
      <c r="I15" s="155">
        <f t="shared" si="3"/>
        <v>-2</v>
      </c>
      <c r="J15" s="155"/>
      <c r="K15" s="155">
        <f t="shared" si="1"/>
        <v>-7</v>
      </c>
      <c r="L15" s="155"/>
    </row>
    <row r="16" spans="2:14" s="44" customFormat="1" ht="22.5" customHeight="1">
      <c r="B16" s="54" t="s">
        <v>34</v>
      </c>
      <c r="C16" s="50">
        <v>2002</v>
      </c>
      <c r="D16" s="50">
        <v>4022</v>
      </c>
      <c r="E16" s="50">
        <v>2040</v>
      </c>
      <c r="F16" s="50">
        <v>1982</v>
      </c>
      <c r="G16" s="76">
        <v>2006</v>
      </c>
      <c r="H16" s="76">
        <v>4023</v>
      </c>
      <c r="I16" s="155">
        <f t="shared" si="3"/>
        <v>-4</v>
      </c>
      <c r="J16" s="155"/>
      <c r="K16" s="155">
        <f t="shared" si="1"/>
        <v>-1</v>
      </c>
      <c r="L16" s="155"/>
    </row>
    <row r="17" spans="2:12" s="44" customFormat="1" ht="22.5" customHeight="1">
      <c r="B17" s="54" t="s">
        <v>15</v>
      </c>
      <c r="C17" s="50">
        <v>1444</v>
      </c>
      <c r="D17" s="50">
        <v>2655</v>
      </c>
      <c r="E17" s="50">
        <v>1301</v>
      </c>
      <c r="F17" s="50">
        <v>1354</v>
      </c>
      <c r="G17" s="76">
        <v>1439</v>
      </c>
      <c r="H17" s="76">
        <v>2648</v>
      </c>
      <c r="I17" s="155">
        <f t="shared" si="3"/>
        <v>5</v>
      </c>
      <c r="J17" s="155"/>
      <c r="K17" s="155">
        <f t="shared" si="1"/>
        <v>7</v>
      </c>
      <c r="L17" s="155"/>
    </row>
    <row r="18" spans="2:12" s="44" customFormat="1" ht="22.5" customHeight="1">
      <c r="B18" s="54" t="s">
        <v>16</v>
      </c>
      <c r="C18" s="50">
        <v>613</v>
      </c>
      <c r="D18" s="50">
        <v>997</v>
      </c>
      <c r="E18" s="50">
        <v>548</v>
      </c>
      <c r="F18" s="50">
        <v>449</v>
      </c>
      <c r="G18" s="76">
        <v>608</v>
      </c>
      <c r="H18" s="76">
        <v>983</v>
      </c>
      <c r="I18" s="155">
        <f t="shared" si="3"/>
        <v>5</v>
      </c>
      <c r="J18" s="155"/>
      <c r="K18" s="155">
        <f t="shared" si="1"/>
        <v>14</v>
      </c>
      <c r="L18" s="155"/>
    </row>
    <row r="19" spans="2:12" s="44" customFormat="1" ht="22.5" customHeight="1">
      <c r="B19" s="54" t="s">
        <v>17</v>
      </c>
      <c r="C19" s="50">
        <v>4669</v>
      </c>
      <c r="D19" s="50">
        <v>10687</v>
      </c>
      <c r="E19" s="50">
        <v>5227</v>
      </c>
      <c r="F19" s="50">
        <v>5460</v>
      </c>
      <c r="G19" s="76">
        <v>4685</v>
      </c>
      <c r="H19" s="76">
        <v>10745</v>
      </c>
      <c r="I19" s="155">
        <f t="shared" si="3"/>
        <v>-16</v>
      </c>
      <c r="J19" s="155"/>
      <c r="K19" s="155">
        <f t="shared" si="1"/>
        <v>-58</v>
      </c>
      <c r="L19" s="155"/>
    </row>
    <row r="20" spans="2:12" s="44" customFormat="1" ht="22.5" customHeight="1">
      <c r="B20" s="54" t="s">
        <v>35</v>
      </c>
      <c r="C20" s="50">
        <v>2252</v>
      </c>
      <c r="D20" s="50">
        <v>3839</v>
      </c>
      <c r="E20" s="50">
        <v>1981</v>
      </c>
      <c r="F20" s="50">
        <v>1858</v>
      </c>
      <c r="G20" s="76">
        <v>2265</v>
      </c>
      <c r="H20" s="76">
        <v>3858</v>
      </c>
      <c r="I20" s="155">
        <f t="shared" si="3"/>
        <v>-13</v>
      </c>
      <c r="J20" s="155"/>
      <c r="K20" s="155">
        <f t="shared" si="1"/>
        <v>-19</v>
      </c>
      <c r="L20" s="155"/>
    </row>
    <row r="21" spans="2:12" s="44" customFormat="1" ht="22.5" customHeight="1">
      <c r="B21" s="54" t="s">
        <v>18</v>
      </c>
      <c r="C21" s="50">
        <v>1713</v>
      </c>
      <c r="D21" s="50">
        <v>3229</v>
      </c>
      <c r="E21" s="50">
        <v>1605</v>
      </c>
      <c r="F21" s="50">
        <v>1624</v>
      </c>
      <c r="G21" s="76">
        <v>1719</v>
      </c>
      <c r="H21" s="76">
        <v>3242</v>
      </c>
      <c r="I21" s="155">
        <f t="shared" si="3"/>
        <v>-6</v>
      </c>
      <c r="J21" s="155"/>
      <c r="K21" s="155">
        <f t="shared" si="1"/>
        <v>-13</v>
      </c>
      <c r="L21" s="155"/>
    </row>
    <row r="22" spans="2:12" s="44" customFormat="1" ht="22.5" customHeight="1">
      <c r="B22" s="54" t="s">
        <v>19</v>
      </c>
      <c r="C22" s="50">
        <v>1384</v>
      </c>
      <c r="D22" s="50">
        <v>2839</v>
      </c>
      <c r="E22" s="50">
        <v>1372</v>
      </c>
      <c r="F22" s="50">
        <v>1467</v>
      </c>
      <c r="G22" s="76">
        <v>1417</v>
      </c>
      <c r="H22" s="76">
        <v>2929</v>
      </c>
      <c r="I22" s="155">
        <f t="shared" si="3"/>
        <v>-33</v>
      </c>
      <c r="J22" s="155"/>
      <c r="K22" s="155">
        <f t="shared" si="1"/>
        <v>-90</v>
      </c>
      <c r="L22" s="155"/>
    </row>
    <row r="23" spans="2:12" s="44" customFormat="1" ht="22.5" customHeight="1">
      <c r="B23" s="54" t="s">
        <v>20</v>
      </c>
      <c r="C23" s="50">
        <v>4048</v>
      </c>
      <c r="D23" s="50">
        <v>9154</v>
      </c>
      <c r="E23" s="50">
        <v>4618</v>
      </c>
      <c r="F23" s="50">
        <v>4536</v>
      </c>
      <c r="G23" s="76">
        <v>4042</v>
      </c>
      <c r="H23" s="76">
        <v>9193</v>
      </c>
      <c r="I23" s="155">
        <f t="shared" si="3"/>
        <v>6</v>
      </c>
      <c r="J23" s="155"/>
      <c r="K23" s="155">
        <f t="shared" si="1"/>
        <v>-39</v>
      </c>
      <c r="L23" s="155"/>
    </row>
    <row r="24" spans="2:12" s="44" customFormat="1" ht="22.5" customHeight="1">
      <c r="B24" s="54" t="s">
        <v>21</v>
      </c>
      <c r="C24" s="50">
        <v>6042</v>
      </c>
      <c r="D24" s="50">
        <v>12684</v>
      </c>
      <c r="E24" s="50">
        <v>6219</v>
      </c>
      <c r="F24" s="50">
        <v>6465</v>
      </c>
      <c r="G24" s="76">
        <v>6068</v>
      </c>
      <c r="H24" s="76">
        <v>12771</v>
      </c>
      <c r="I24" s="155">
        <f t="shared" si="3"/>
        <v>-26</v>
      </c>
      <c r="J24" s="155"/>
      <c r="K24" s="155">
        <f t="shared" si="1"/>
        <v>-87</v>
      </c>
      <c r="L24" s="155"/>
    </row>
    <row r="25" spans="2:12" s="44" customFormat="1" ht="22.5" customHeight="1">
      <c r="B25" s="54" t="s">
        <v>22</v>
      </c>
      <c r="C25" s="50">
        <v>5711</v>
      </c>
      <c r="D25" s="50">
        <v>14305</v>
      </c>
      <c r="E25" s="50">
        <v>6840</v>
      </c>
      <c r="F25" s="50">
        <v>7465</v>
      </c>
      <c r="G25" s="76">
        <v>5312</v>
      </c>
      <c r="H25" s="76">
        <v>13195</v>
      </c>
      <c r="I25" s="155">
        <f t="shared" si="3"/>
        <v>399</v>
      </c>
      <c r="J25" s="155"/>
      <c r="K25" s="155">
        <f t="shared" si="1"/>
        <v>1110</v>
      </c>
      <c r="L25" s="155"/>
    </row>
    <row r="26" spans="2:12" s="44" customFormat="1" ht="22.5" customHeight="1">
      <c r="B26" s="54" t="s">
        <v>23</v>
      </c>
      <c r="C26" s="50">
        <v>7589</v>
      </c>
      <c r="D26" s="50">
        <v>18406</v>
      </c>
      <c r="E26" s="50">
        <v>8718</v>
      </c>
      <c r="F26" s="50">
        <v>9688</v>
      </c>
      <c r="G26" s="76">
        <v>7632</v>
      </c>
      <c r="H26" s="76">
        <v>18552</v>
      </c>
      <c r="I26" s="155">
        <f t="shared" si="3"/>
        <v>-43</v>
      </c>
      <c r="J26" s="155"/>
      <c r="K26" s="155">
        <f t="shared" si="1"/>
        <v>-146</v>
      </c>
      <c r="L26" s="155"/>
    </row>
    <row r="27" spans="2:12" s="44" customFormat="1" ht="22.5" customHeight="1">
      <c r="B27" s="54" t="s">
        <v>24</v>
      </c>
      <c r="C27" s="50">
        <v>2114</v>
      </c>
      <c r="D27" s="50">
        <v>5090</v>
      </c>
      <c r="E27" s="50">
        <v>2572</v>
      </c>
      <c r="F27" s="50">
        <v>2518</v>
      </c>
      <c r="G27" s="76">
        <v>2112</v>
      </c>
      <c r="H27" s="76">
        <v>5082</v>
      </c>
      <c r="I27" s="155">
        <f t="shared" si="3"/>
        <v>2</v>
      </c>
      <c r="J27" s="155"/>
      <c r="K27" s="155">
        <f t="shared" si="1"/>
        <v>8</v>
      </c>
      <c r="L27" s="155"/>
    </row>
    <row r="28" spans="2:12" s="44" customFormat="1" ht="22.5" customHeight="1">
      <c r="B28" s="54" t="s">
        <v>25</v>
      </c>
      <c r="C28" s="50">
        <v>6853</v>
      </c>
      <c r="D28" s="50">
        <v>12031</v>
      </c>
      <c r="E28" s="50">
        <v>6236</v>
      </c>
      <c r="F28" s="50">
        <v>5795</v>
      </c>
      <c r="G28" s="76">
        <v>6886</v>
      </c>
      <c r="H28" s="76">
        <v>12108</v>
      </c>
      <c r="I28" s="155">
        <f t="shared" si="3"/>
        <v>-33</v>
      </c>
      <c r="J28" s="155"/>
      <c r="K28" s="155">
        <f t="shared" si="1"/>
        <v>-77</v>
      </c>
      <c r="L28" s="155"/>
    </row>
    <row r="29" spans="2:12" s="44" customFormat="1" ht="22.5" customHeight="1">
      <c r="B29" s="54" t="s">
        <v>26</v>
      </c>
      <c r="C29" s="50">
        <v>2734</v>
      </c>
      <c r="D29" s="50">
        <v>5017</v>
      </c>
      <c r="E29" s="50">
        <v>2467</v>
      </c>
      <c r="F29" s="50">
        <v>2550</v>
      </c>
      <c r="G29" s="76">
        <v>2740</v>
      </c>
      <c r="H29" s="76">
        <v>5050</v>
      </c>
      <c r="I29" s="155">
        <f t="shared" si="3"/>
        <v>-6</v>
      </c>
      <c r="J29" s="155"/>
      <c r="K29" s="155">
        <f t="shared" si="1"/>
        <v>-33</v>
      </c>
      <c r="L29" s="155"/>
    </row>
    <row r="30" spans="2:12" s="44" customFormat="1" ht="22.5" customHeight="1">
      <c r="B30" s="54" t="s">
        <v>27</v>
      </c>
      <c r="C30" s="50">
        <v>15015</v>
      </c>
      <c r="D30" s="50">
        <v>37983</v>
      </c>
      <c r="E30" s="50">
        <v>18580</v>
      </c>
      <c r="F30" s="50">
        <v>19403</v>
      </c>
      <c r="G30" s="76">
        <v>15072</v>
      </c>
      <c r="H30" s="76">
        <v>38193</v>
      </c>
      <c r="I30" s="155">
        <f t="shared" si="3"/>
        <v>-57</v>
      </c>
      <c r="J30" s="155"/>
      <c r="K30" s="155">
        <f t="shared" si="1"/>
        <v>-210</v>
      </c>
      <c r="L30" s="155"/>
    </row>
    <row r="31" spans="2:12" s="44" customFormat="1" ht="22.5" customHeight="1">
      <c r="B31" s="54" t="s">
        <v>28</v>
      </c>
      <c r="C31" s="50">
        <v>16998</v>
      </c>
      <c r="D31" s="50">
        <v>44374</v>
      </c>
      <c r="E31" s="50">
        <v>21442</v>
      </c>
      <c r="F31" s="50">
        <v>22932</v>
      </c>
      <c r="G31" s="76">
        <v>17008</v>
      </c>
      <c r="H31" s="76">
        <v>44461</v>
      </c>
      <c r="I31" s="162">
        <f t="shared" si="3"/>
        <v>-10</v>
      </c>
      <c r="J31" s="162"/>
      <c r="K31" s="155">
        <f t="shared" si="1"/>
        <v>-87</v>
      </c>
      <c r="L31" s="155"/>
    </row>
    <row r="32" spans="2:12" s="44" customFormat="1" ht="22.5" customHeight="1">
      <c r="B32" s="54" t="s">
        <v>29</v>
      </c>
      <c r="C32" s="50">
        <v>7428</v>
      </c>
      <c r="D32" s="50">
        <v>18076</v>
      </c>
      <c r="E32" s="50">
        <v>8878</v>
      </c>
      <c r="F32" s="50">
        <v>9198</v>
      </c>
      <c r="G32" s="76">
        <v>7436</v>
      </c>
      <c r="H32" s="76">
        <v>18160</v>
      </c>
      <c r="I32" s="155">
        <f t="shared" si="3"/>
        <v>-8</v>
      </c>
      <c r="J32" s="155"/>
      <c r="K32" s="155">
        <f t="shared" si="1"/>
        <v>-84</v>
      </c>
      <c r="L32" s="155"/>
    </row>
    <row r="33" spans="2:13" s="44" customFormat="1" ht="22.5" customHeight="1">
      <c r="B33" s="54" t="s">
        <v>30</v>
      </c>
      <c r="C33" s="50">
        <v>8044</v>
      </c>
      <c r="D33" s="50">
        <v>20822</v>
      </c>
      <c r="E33" s="50">
        <v>10386</v>
      </c>
      <c r="F33" s="50">
        <v>10436</v>
      </c>
      <c r="G33" s="76">
        <v>8043</v>
      </c>
      <c r="H33" s="76">
        <v>20863</v>
      </c>
      <c r="I33" s="155">
        <f t="shared" si="3"/>
        <v>1</v>
      </c>
      <c r="J33" s="155"/>
      <c r="K33" s="155">
        <f t="shared" si="1"/>
        <v>-41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1437</v>
      </c>
      <c r="C38" s="16"/>
      <c r="D38" s="17" t="s">
        <v>36</v>
      </c>
      <c r="E38" s="17">
        <v>553</v>
      </c>
      <c r="F38" s="18" t="s">
        <v>37</v>
      </c>
      <c r="G38" s="17">
        <v>884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159</v>
      </c>
      <c r="M38" s="22"/>
    </row>
    <row r="39" spans="2:13" s="3" customFormat="1" ht="30" customHeight="1">
      <c r="B39" s="23" t="str">
        <f>"◎ 관외전출 : "&amp;E39+G39</f>
        <v>◎ 관외전출 : 1278</v>
      </c>
      <c r="C39" s="24"/>
      <c r="D39" s="25" t="s">
        <v>36</v>
      </c>
      <c r="E39" s="25">
        <v>355</v>
      </c>
      <c r="F39" s="26" t="s">
        <v>37</v>
      </c>
      <c r="G39" s="25">
        <v>923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151</v>
      </c>
      <c r="C40" s="31"/>
      <c r="D40" s="32" t="s">
        <v>41</v>
      </c>
      <c r="E40" s="32">
        <v>139</v>
      </c>
      <c r="F40" s="33" t="s">
        <v>45</v>
      </c>
      <c r="G40" s="32">
        <v>12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14</v>
      </c>
    </row>
    <row r="41" spans="2:13" s="3" customFormat="1" ht="30" customHeight="1" thickBot="1">
      <c r="B41" s="37" t="str">
        <f>"◎ 사망,말소,국외,기타 : "&amp;E41+G41+I41+K41</f>
        <v>◎ 사망,말소,국외,기타 : 165</v>
      </c>
      <c r="C41" s="38"/>
      <c r="D41" s="39" t="s">
        <v>42</v>
      </c>
      <c r="E41" s="39">
        <v>156</v>
      </c>
      <c r="F41" s="40" t="s">
        <v>43</v>
      </c>
      <c r="G41" s="39">
        <v>7</v>
      </c>
      <c r="H41" s="41" t="s">
        <v>38</v>
      </c>
      <c r="I41" s="41">
        <v>0</v>
      </c>
      <c r="J41" s="42" t="s">
        <v>39</v>
      </c>
      <c r="K41" s="43">
        <v>2</v>
      </c>
      <c r="L41" s="159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44813</v>
      </c>
      <c r="C42" s="68"/>
      <c r="D42" s="57" t="s">
        <v>52</v>
      </c>
      <c r="E42" s="58">
        <v>18758</v>
      </c>
      <c r="F42" s="57" t="s">
        <v>44</v>
      </c>
      <c r="G42" s="58">
        <v>26055</v>
      </c>
      <c r="H42" s="59"/>
      <c r="I42" s="10"/>
      <c r="J42" s="59"/>
      <c r="K42" s="84"/>
      <c r="L42" s="64" t="s">
        <v>117</v>
      </c>
      <c r="M42" s="22"/>
    </row>
    <row r="43" spans="2:13" s="3" customFormat="1" ht="21" customHeight="1">
      <c r="B43" s="55" t="s">
        <v>56</v>
      </c>
      <c r="C43" s="66">
        <v>2035</v>
      </c>
      <c r="G43" s="8"/>
      <c r="J43" s="85"/>
      <c r="K43" s="85"/>
      <c r="L43" s="78" t="s">
        <v>118</v>
      </c>
    </row>
    <row r="44" spans="2:13" s="3" customFormat="1" ht="21" customHeight="1" thickBot="1">
      <c r="B44" s="60" t="s">
        <v>57</v>
      </c>
      <c r="C44" s="67">
        <v>279</v>
      </c>
      <c r="D44" s="61"/>
      <c r="E44" s="61"/>
      <c r="F44" s="61"/>
      <c r="G44" s="62"/>
      <c r="H44" s="61"/>
      <c r="I44" s="61"/>
      <c r="J44" s="83"/>
      <c r="K44" s="83"/>
      <c r="L44" s="70" t="s">
        <v>119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47" priority="1" operator="lessThan">
      <formula>0</formula>
    </cfRule>
    <cfRule type="cellIs" dxfId="46" priority="4" operator="greaterThan">
      <formula>0</formula>
    </cfRule>
  </conditionalFormatting>
  <conditionalFormatting sqref="K6:L33">
    <cfRule type="cellIs" dxfId="45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B1:N45"/>
  <sheetViews>
    <sheetView view="pageBreakPreview" zoomScale="70" zoomScaleNormal="70" zoomScaleSheetLayoutView="70" workbookViewId="0">
      <selection activeCell="D7" sqref="D7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113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119268</v>
      </c>
      <c r="D6" s="45">
        <f t="shared" ref="D6:F6" si="0">SUM(D7:D8)</f>
        <v>284567</v>
      </c>
      <c r="E6" s="45">
        <f t="shared" si="0"/>
        <v>140269</v>
      </c>
      <c r="F6" s="45">
        <f t="shared" si="0"/>
        <v>144298</v>
      </c>
      <c r="G6" s="72">
        <v>119156</v>
      </c>
      <c r="H6" s="72">
        <v>284571</v>
      </c>
      <c r="I6" s="152">
        <f>C6-G6</f>
        <v>112</v>
      </c>
      <c r="J6" s="152"/>
      <c r="K6" s="152">
        <f t="shared" ref="K6:K33" si="1">D6-H6</f>
        <v>-4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4026</v>
      </c>
      <c r="E7" s="79">
        <v>2029</v>
      </c>
      <c r="F7" s="79">
        <v>1997</v>
      </c>
      <c r="G7" s="73" t="s">
        <v>55</v>
      </c>
      <c r="H7" s="74">
        <v>4068</v>
      </c>
      <c r="I7" s="153" t="s">
        <v>54</v>
      </c>
      <c r="J7" s="154"/>
      <c r="K7" s="154">
        <f t="shared" si="1"/>
        <v>-42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119268</v>
      </c>
      <c r="D8" s="49">
        <f t="shared" ref="D8:F8" si="2">SUM(D9:D33)</f>
        <v>280541</v>
      </c>
      <c r="E8" s="49">
        <f>SUM(E9:E33)</f>
        <v>138240</v>
      </c>
      <c r="F8" s="49">
        <f t="shared" si="2"/>
        <v>142301</v>
      </c>
      <c r="G8" s="75">
        <v>119156</v>
      </c>
      <c r="H8" s="75">
        <v>280503</v>
      </c>
      <c r="I8" s="179">
        <f t="shared" ref="I8:I33" si="3">C8-G8</f>
        <v>112</v>
      </c>
      <c r="J8" s="179"/>
      <c r="K8" s="180">
        <f t="shared" si="1"/>
        <v>38</v>
      </c>
      <c r="L8" s="180"/>
    </row>
    <row r="9" spans="2:14" s="44" customFormat="1" ht="22.5" customHeight="1">
      <c r="B9" s="54" t="s">
        <v>10</v>
      </c>
      <c r="C9" s="50">
        <v>3458</v>
      </c>
      <c r="D9" s="50">
        <v>7969</v>
      </c>
      <c r="E9" s="50">
        <v>4017</v>
      </c>
      <c r="F9" s="50">
        <v>3952</v>
      </c>
      <c r="G9" s="76">
        <v>3469</v>
      </c>
      <c r="H9" s="76">
        <v>8002</v>
      </c>
      <c r="I9" s="155">
        <f t="shared" si="3"/>
        <v>-11</v>
      </c>
      <c r="J9" s="155"/>
      <c r="K9" s="155">
        <f t="shared" si="1"/>
        <v>-33</v>
      </c>
      <c r="L9" s="155"/>
    </row>
    <row r="10" spans="2:14" s="44" customFormat="1" ht="22.5" customHeight="1">
      <c r="B10" s="54" t="s">
        <v>33</v>
      </c>
      <c r="C10" s="50">
        <v>7509</v>
      </c>
      <c r="D10" s="50">
        <v>19866</v>
      </c>
      <c r="E10" s="50">
        <v>9804</v>
      </c>
      <c r="F10" s="50">
        <v>10062</v>
      </c>
      <c r="G10" s="76">
        <v>7496</v>
      </c>
      <c r="H10" s="76">
        <v>19851</v>
      </c>
      <c r="I10" s="155">
        <f t="shared" si="3"/>
        <v>13</v>
      </c>
      <c r="J10" s="155"/>
      <c r="K10" s="155">
        <f t="shared" si="1"/>
        <v>15</v>
      </c>
      <c r="L10" s="155"/>
    </row>
    <row r="11" spans="2:14" s="44" customFormat="1" ht="22.5" customHeight="1">
      <c r="B11" s="54" t="s">
        <v>11</v>
      </c>
      <c r="C11" s="50">
        <v>779</v>
      </c>
      <c r="D11" s="50">
        <v>1540</v>
      </c>
      <c r="E11" s="50">
        <v>827</v>
      </c>
      <c r="F11" s="50">
        <v>713</v>
      </c>
      <c r="G11" s="76">
        <v>776</v>
      </c>
      <c r="H11" s="76">
        <v>1535</v>
      </c>
      <c r="I11" s="155">
        <f t="shared" si="3"/>
        <v>3</v>
      </c>
      <c r="J11" s="155"/>
      <c r="K11" s="155">
        <f t="shared" si="1"/>
        <v>5</v>
      </c>
      <c r="L11" s="155"/>
    </row>
    <row r="12" spans="2:14" s="44" customFormat="1" ht="22.5" customHeight="1">
      <c r="B12" s="54" t="s">
        <v>12</v>
      </c>
      <c r="C12" s="50">
        <v>1081</v>
      </c>
      <c r="D12" s="50">
        <v>2534</v>
      </c>
      <c r="E12" s="50">
        <v>1286</v>
      </c>
      <c r="F12" s="50">
        <v>1248</v>
      </c>
      <c r="G12" s="76">
        <v>1075</v>
      </c>
      <c r="H12" s="76">
        <v>2539</v>
      </c>
      <c r="I12" s="155">
        <f t="shared" si="3"/>
        <v>6</v>
      </c>
      <c r="J12" s="155"/>
      <c r="K12" s="155">
        <f t="shared" si="1"/>
        <v>-5</v>
      </c>
      <c r="L12" s="155"/>
    </row>
    <row r="13" spans="2:14" s="44" customFormat="1" ht="22.5" customHeight="1">
      <c r="B13" s="54" t="s">
        <v>13</v>
      </c>
      <c r="C13" s="50">
        <v>7324</v>
      </c>
      <c r="D13" s="50">
        <v>17716</v>
      </c>
      <c r="E13" s="50">
        <v>8824</v>
      </c>
      <c r="F13" s="50">
        <v>8892</v>
      </c>
      <c r="G13" s="76">
        <v>7289</v>
      </c>
      <c r="H13" s="76">
        <v>17667</v>
      </c>
      <c r="I13" s="155">
        <f t="shared" si="3"/>
        <v>35</v>
      </c>
      <c r="J13" s="155"/>
      <c r="K13" s="155">
        <f t="shared" si="1"/>
        <v>49</v>
      </c>
      <c r="L13" s="155"/>
    </row>
    <row r="14" spans="2:14" s="44" customFormat="1" ht="22.5" customHeight="1">
      <c r="B14" s="54" t="s">
        <v>32</v>
      </c>
      <c r="C14" s="50">
        <v>654</v>
      </c>
      <c r="D14" s="50">
        <v>1122</v>
      </c>
      <c r="E14" s="50">
        <v>595</v>
      </c>
      <c r="F14" s="50">
        <v>527</v>
      </c>
      <c r="G14" s="76">
        <v>633</v>
      </c>
      <c r="H14" s="76">
        <v>1101</v>
      </c>
      <c r="I14" s="155">
        <f t="shared" si="3"/>
        <v>21</v>
      </c>
      <c r="J14" s="155"/>
      <c r="K14" s="155">
        <f t="shared" si="1"/>
        <v>21</v>
      </c>
      <c r="L14" s="155"/>
    </row>
    <row r="15" spans="2:14" s="44" customFormat="1" ht="22.5" customHeight="1">
      <c r="B15" s="54" t="s">
        <v>14</v>
      </c>
      <c r="C15" s="50">
        <v>1973</v>
      </c>
      <c r="D15" s="50">
        <v>3738</v>
      </c>
      <c r="E15" s="50">
        <v>1962</v>
      </c>
      <c r="F15" s="50">
        <v>1776</v>
      </c>
      <c r="G15" s="76">
        <v>1977</v>
      </c>
      <c r="H15" s="76">
        <v>3758</v>
      </c>
      <c r="I15" s="155">
        <f t="shared" si="3"/>
        <v>-4</v>
      </c>
      <c r="J15" s="155"/>
      <c r="K15" s="155">
        <f t="shared" si="1"/>
        <v>-20</v>
      </c>
      <c r="L15" s="155"/>
    </row>
    <row r="16" spans="2:14" s="44" customFormat="1" ht="22.5" customHeight="1">
      <c r="B16" s="54" t="s">
        <v>34</v>
      </c>
      <c r="C16" s="50">
        <v>2006</v>
      </c>
      <c r="D16" s="50">
        <v>4023</v>
      </c>
      <c r="E16" s="50">
        <v>2035</v>
      </c>
      <c r="F16" s="50">
        <v>1988</v>
      </c>
      <c r="G16" s="76">
        <v>1991</v>
      </c>
      <c r="H16" s="76">
        <v>4011</v>
      </c>
      <c r="I16" s="155">
        <f t="shared" si="3"/>
        <v>15</v>
      </c>
      <c r="J16" s="155"/>
      <c r="K16" s="155">
        <f t="shared" si="1"/>
        <v>12</v>
      </c>
      <c r="L16" s="155"/>
    </row>
    <row r="17" spans="2:12" s="44" customFormat="1" ht="22.5" customHeight="1">
      <c r="B17" s="54" t="s">
        <v>15</v>
      </c>
      <c r="C17" s="50">
        <v>1439</v>
      </c>
      <c r="D17" s="50">
        <v>2648</v>
      </c>
      <c r="E17" s="50">
        <v>1294</v>
      </c>
      <c r="F17" s="50">
        <v>1354</v>
      </c>
      <c r="G17" s="76">
        <v>1443</v>
      </c>
      <c r="H17" s="76">
        <v>2658</v>
      </c>
      <c r="I17" s="155">
        <f t="shared" si="3"/>
        <v>-4</v>
      </c>
      <c r="J17" s="155"/>
      <c r="K17" s="155">
        <f t="shared" si="1"/>
        <v>-10</v>
      </c>
      <c r="L17" s="155"/>
    </row>
    <row r="18" spans="2:12" s="44" customFormat="1" ht="22.5" customHeight="1">
      <c r="B18" s="54" t="s">
        <v>16</v>
      </c>
      <c r="C18" s="50">
        <v>608</v>
      </c>
      <c r="D18" s="50">
        <v>983</v>
      </c>
      <c r="E18" s="50">
        <v>542</v>
      </c>
      <c r="F18" s="50">
        <v>441</v>
      </c>
      <c r="G18" s="76">
        <v>604</v>
      </c>
      <c r="H18" s="76">
        <v>980</v>
      </c>
      <c r="I18" s="155">
        <f t="shared" si="3"/>
        <v>4</v>
      </c>
      <c r="J18" s="155"/>
      <c r="K18" s="155">
        <f t="shared" si="1"/>
        <v>3</v>
      </c>
      <c r="L18" s="155"/>
    </row>
    <row r="19" spans="2:12" s="44" customFormat="1" ht="22.5" customHeight="1">
      <c r="B19" s="54" t="s">
        <v>17</v>
      </c>
      <c r="C19" s="50">
        <v>4685</v>
      </c>
      <c r="D19" s="50">
        <v>10745</v>
      </c>
      <c r="E19" s="50">
        <v>5251</v>
      </c>
      <c r="F19" s="50">
        <v>5494</v>
      </c>
      <c r="G19" s="76">
        <v>4691</v>
      </c>
      <c r="H19" s="76">
        <v>10751</v>
      </c>
      <c r="I19" s="155">
        <f t="shared" si="3"/>
        <v>-6</v>
      </c>
      <c r="J19" s="155"/>
      <c r="K19" s="155">
        <f t="shared" si="1"/>
        <v>-6</v>
      </c>
      <c r="L19" s="155"/>
    </row>
    <row r="20" spans="2:12" s="44" customFormat="1" ht="22.5" customHeight="1">
      <c r="B20" s="54" t="s">
        <v>35</v>
      </c>
      <c r="C20" s="50">
        <v>2265</v>
      </c>
      <c r="D20" s="50">
        <v>3858</v>
      </c>
      <c r="E20" s="50">
        <v>1990</v>
      </c>
      <c r="F20" s="50">
        <v>1868</v>
      </c>
      <c r="G20" s="76">
        <v>2255</v>
      </c>
      <c r="H20" s="76">
        <v>3852</v>
      </c>
      <c r="I20" s="155">
        <f t="shared" si="3"/>
        <v>10</v>
      </c>
      <c r="J20" s="155"/>
      <c r="K20" s="155">
        <f t="shared" si="1"/>
        <v>6</v>
      </c>
      <c r="L20" s="155"/>
    </row>
    <row r="21" spans="2:12" s="44" customFormat="1" ht="22.5" customHeight="1">
      <c r="B21" s="54" t="s">
        <v>18</v>
      </c>
      <c r="C21" s="50">
        <v>1719</v>
      </c>
      <c r="D21" s="50">
        <v>3242</v>
      </c>
      <c r="E21" s="50">
        <v>1613</v>
      </c>
      <c r="F21" s="50">
        <v>1629</v>
      </c>
      <c r="G21" s="76">
        <v>1720</v>
      </c>
      <c r="H21" s="76">
        <v>3245</v>
      </c>
      <c r="I21" s="155">
        <f t="shared" si="3"/>
        <v>-1</v>
      </c>
      <c r="J21" s="155"/>
      <c r="K21" s="155">
        <f t="shared" si="1"/>
        <v>-3</v>
      </c>
      <c r="L21" s="155"/>
    </row>
    <row r="22" spans="2:12" s="44" customFormat="1" ht="22.5" customHeight="1">
      <c r="B22" s="54" t="s">
        <v>19</v>
      </c>
      <c r="C22" s="50">
        <v>1417</v>
      </c>
      <c r="D22" s="50">
        <v>2929</v>
      </c>
      <c r="E22" s="50">
        <v>1413</v>
      </c>
      <c r="F22" s="50">
        <v>1516</v>
      </c>
      <c r="G22" s="76">
        <v>1471</v>
      </c>
      <c r="H22" s="76">
        <v>3037</v>
      </c>
      <c r="I22" s="155">
        <f t="shared" si="3"/>
        <v>-54</v>
      </c>
      <c r="J22" s="155"/>
      <c r="K22" s="155">
        <f t="shared" si="1"/>
        <v>-108</v>
      </c>
      <c r="L22" s="155"/>
    </row>
    <row r="23" spans="2:12" s="44" customFormat="1" ht="22.5" customHeight="1">
      <c r="B23" s="54" t="s">
        <v>20</v>
      </c>
      <c r="C23" s="50">
        <v>4042</v>
      </c>
      <c r="D23" s="50">
        <v>9193</v>
      </c>
      <c r="E23" s="50">
        <v>4643</v>
      </c>
      <c r="F23" s="50">
        <v>4550</v>
      </c>
      <c r="G23" s="76">
        <v>3994</v>
      </c>
      <c r="H23" s="76">
        <v>9119</v>
      </c>
      <c r="I23" s="155">
        <f t="shared" si="3"/>
        <v>48</v>
      </c>
      <c r="J23" s="155"/>
      <c r="K23" s="155">
        <f t="shared" si="1"/>
        <v>74</v>
      </c>
      <c r="L23" s="155"/>
    </row>
    <row r="24" spans="2:12" s="44" customFormat="1" ht="22.5" customHeight="1">
      <c r="B24" s="54" t="s">
        <v>21</v>
      </c>
      <c r="C24" s="50">
        <v>6068</v>
      </c>
      <c r="D24" s="50">
        <v>12771</v>
      </c>
      <c r="E24" s="50">
        <v>6245</v>
      </c>
      <c r="F24" s="50">
        <v>6526</v>
      </c>
      <c r="G24" s="76">
        <v>6083</v>
      </c>
      <c r="H24" s="76">
        <v>12808</v>
      </c>
      <c r="I24" s="155">
        <f t="shared" si="3"/>
        <v>-15</v>
      </c>
      <c r="J24" s="155"/>
      <c r="K24" s="155">
        <f t="shared" si="1"/>
        <v>-37</v>
      </c>
      <c r="L24" s="155"/>
    </row>
    <row r="25" spans="2:12" s="44" customFormat="1" ht="22.5" customHeight="1">
      <c r="B25" s="54" t="s">
        <v>22</v>
      </c>
      <c r="C25" s="50">
        <v>5312</v>
      </c>
      <c r="D25" s="50">
        <v>13195</v>
      </c>
      <c r="E25" s="50">
        <v>6303</v>
      </c>
      <c r="F25" s="50">
        <v>6892</v>
      </c>
      <c r="G25" s="76">
        <v>5291</v>
      </c>
      <c r="H25" s="76">
        <v>13139</v>
      </c>
      <c r="I25" s="155">
        <f t="shared" si="3"/>
        <v>21</v>
      </c>
      <c r="J25" s="155"/>
      <c r="K25" s="155">
        <f t="shared" si="1"/>
        <v>56</v>
      </c>
      <c r="L25" s="155"/>
    </row>
    <row r="26" spans="2:12" s="44" customFormat="1" ht="22.5" customHeight="1">
      <c r="B26" s="54" t="s">
        <v>23</v>
      </c>
      <c r="C26" s="50">
        <v>7632</v>
      </c>
      <c r="D26" s="50">
        <v>18552</v>
      </c>
      <c r="E26" s="50">
        <v>8787</v>
      </c>
      <c r="F26" s="50">
        <v>9765</v>
      </c>
      <c r="G26" s="76">
        <v>7637</v>
      </c>
      <c r="H26" s="76">
        <v>18556</v>
      </c>
      <c r="I26" s="155">
        <f t="shared" si="3"/>
        <v>-5</v>
      </c>
      <c r="J26" s="155"/>
      <c r="K26" s="155">
        <f t="shared" si="1"/>
        <v>-4</v>
      </c>
      <c r="L26" s="155"/>
    </row>
    <row r="27" spans="2:12" s="44" customFormat="1" ht="22.5" customHeight="1">
      <c r="B27" s="54" t="s">
        <v>24</v>
      </c>
      <c r="C27" s="50">
        <v>2112</v>
      </c>
      <c r="D27" s="50">
        <v>5082</v>
      </c>
      <c r="E27" s="50">
        <v>2568</v>
      </c>
      <c r="F27" s="50">
        <v>2514</v>
      </c>
      <c r="G27" s="76">
        <v>2123</v>
      </c>
      <c r="H27" s="76">
        <v>5107</v>
      </c>
      <c r="I27" s="155">
        <f t="shared" si="3"/>
        <v>-11</v>
      </c>
      <c r="J27" s="155"/>
      <c r="K27" s="155">
        <f t="shared" si="1"/>
        <v>-25</v>
      </c>
      <c r="L27" s="155"/>
    </row>
    <row r="28" spans="2:12" s="44" customFormat="1" ht="22.5" customHeight="1">
      <c r="B28" s="54" t="s">
        <v>25</v>
      </c>
      <c r="C28" s="50">
        <v>6886</v>
      </c>
      <c r="D28" s="50">
        <v>12108</v>
      </c>
      <c r="E28" s="50">
        <v>6280</v>
      </c>
      <c r="F28" s="50">
        <v>5828</v>
      </c>
      <c r="G28" s="76">
        <v>6885</v>
      </c>
      <c r="H28" s="76">
        <v>12124</v>
      </c>
      <c r="I28" s="155">
        <f t="shared" si="3"/>
        <v>1</v>
      </c>
      <c r="J28" s="155"/>
      <c r="K28" s="155">
        <f t="shared" si="1"/>
        <v>-16</v>
      </c>
      <c r="L28" s="155"/>
    </row>
    <row r="29" spans="2:12" s="44" customFormat="1" ht="22.5" customHeight="1">
      <c r="B29" s="54" t="s">
        <v>26</v>
      </c>
      <c r="C29" s="50">
        <v>2740</v>
      </c>
      <c r="D29" s="50">
        <v>5050</v>
      </c>
      <c r="E29" s="50">
        <v>2486</v>
      </c>
      <c r="F29" s="50">
        <v>2564</v>
      </c>
      <c r="G29" s="76">
        <v>2736</v>
      </c>
      <c r="H29" s="76">
        <v>5043</v>
      </c>
      <c r="I29" s="155">
        <f t="shared" si="3"/>
        <v>4</v>
      </c>
      <c r="J29" s="155"/>
      <c r="K29" s="155">
        <f t="shared" si="1"/>
        <v>7</v>
      </c>
      <c r="L29" s="155"/>
    </row>
    <row r="30" spans="2:12" s="44" customFormat="1" ht="22.5" customHeight="1">
      <c r="B30" s="54" t="s">
        <v>27</v>
      </c>
      <c r="C30" s="50">
        <v>15072</v>
      </c>
      <c r="D30" s="50">
        <v>38193</v>
      </c>
      <c r="E30" s="50">
        <v>18678</v>
      </c>
      <c r="F30" s="50">
        <v>19515</v>
      </c>
      <c r="G30" s="76">
        <v>15089</v>
      </c>
      <c r="H30" s="76">
        <v>38307</v>
      </c>
      <c r="I30" s="155">
        <f t="shared" si="3"/>
        <v>-17</v>
      </c>
      <c r="J30" s="155"/>
      <c r="K30" s="155">
        <f t="shared" si="1"/>
        <v>-114</v>
      </c>
      <c r="L30" s="155"/>
    </row>
    <row r="31" spans="2:12" s="44" customFormat="1" ht="22.5" customHeight="1">
      <c r="B31" s="54" t="s">
        <v>28</v>
      </c>
      <c r="C31" s="50">
        <v>17008</v>
      </c>
      <c r="D31" s="50">
        <v>44461</v>
      </c>
      <c r="E31" s="50">
        <v>21487</v>
      </c>
      <c r="F31" s="50">
        <v>22974</v>
      </c>
      <c r="G31" s="76">
        <v>16954</v>
      </c>
      <c r="H31" s="76">
        <v>44309</v>
      </c>
      <c r="I31" s="162">
        <f t="shared" si="3"/>
        <v>54</v>
      </c>
      <c r="J31" s="162"/>
      <c r="K31" s="155">
        <f t="shared" si="1"/>
        <v>152</v>
      </c>
      <c r="L31" s="155"/>
    </row>
    <row r="32" spans="2:12" s="44" customFormat="1" ht="22.5" customHeight="1">
      <c r="B32" s="54" t="s">
        <v>29</v>
      </c>
      <c r="C32" s="50">
        <v>7436</v>
      </c>
      <c r="D32" s="50">
        <v>18160</v>
      </c>
      <c r="E32" s="50">
        <v>8916</v>
      </c>
      <c r="F32" s="50">
        <v>9244</v>
      </c>
      <c r="G32" s="76">
        <v>7443</v>
      </c>
      <c r="H32" s="76">
        <v>18184</v>
      </c>
      <c r="I32" s="155">
        <f t="shared" si="3"/>
        <v>-7</v>
      </c>
      <c r="J32" s="155"/>
      <c r="K32" s="155">
        <f t="shared" si="1"/>
        <v>-24</v>
      </c>
      <c r="L32" s="155"/>
    </row>
    <row r="33" spans="2:13" s="44" customFormat="1" ht="22.5" customHeight="1">
      <c r="B33" s="54" t="s">
        <v>30</v>
      </c>
      <c r="C33" s="50">
        <v>8043</v>
      </c>
      <c r="D33" s="50">
        <v>20863</v>
      </c>
      <c r="E33" s="50">
        <v>10394</v>
      </c>
      <c r="F33" s="50">
        <v>10469</v>
      </c>
      <c r="G33" s="76">
        <v>8031</v>
      </c>
      <c r="H33" s="76">
        <v>20820</v>
      </c>
      <c r="I33" s="155">
        <f t="shared" si="3"/>
        <v>12</v>
      </c>
      <c r="J33" s="155"/>
      <c r="K33" s="155">
        <f t="shared" si="1"/>
        <v>43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1104</v>
      </c>
      <c r="C38" s="16"/>
      <c r="D38" s="17" t="s">
        <v>36</v>
      </c>
      <c r="E38" s="17">
        <v>385</v>
      </c>
      <c r="F38" s="18" t="s">
        <v>37</v>
      </c>
      <c r="G38" s="17">
        <v>719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41</v>
      </c>
      <c r="M38" s="22"/>
    </row>
    <row r="39" spans="2:13" s="3" customFormat="1" ht="30" customHeight="1">
      <c r="B39" s="23" t="str">
        <f>"◎ 관외전출 : "&amp;E39+G39</f>
        <v>◎ 관외전출 : 1063</v>
      </c>
      <c r="C39" s="24"/>
      <c r="D39" s="25" t="s">
        <v>36</v>
      </c>
      <c r="E39" s="25">
        <v>262</v>
      </c>
      <c r="F39" s="26" t="s">
        <v>37</v>
      </c>
      <c r="G39" s="25">
        <v>801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150</v>
      </c>
      <c r="C40" s="31"/>
      <c r="D40" s="32" t="s">
        <v>41</v>
      </c>
      <c r="E40" s="32">
        <v>140</v>
      </c>
      <c r="F40" s="33" t="s">
        <v>45</v>
      </c>
      <c r="G40" s="32">
        <v>10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3</v>
      </c>
    </row>
    <row r="41" spans="2:13" s="3" customFormat="1" ht="30" customHeight="1" thickBot="1">
      <c r="B41" s="37" t="str">
        <f>"◎ 사망,말소,국외,기타 : "&amp;E41+G41+I41+K41</f>
        <v>◎ 사망,말소,국외,기타 : 153</v>
      </c>
      <c r="C41" s="38"/>
      <c r="D41" s="39" t="s">
        <v>42</v>
      </c>
      <c r="E41" s="39">
        <v>144</v>
      </c>
      <c r="F41" s="40" t="s">
        <v>43</v>
      </c>
      <c r="G41" s="39">
        <v>7</v>
      </c>
      <c r="H41" s="41" t="s">
        <v>38</v>
      </c>
      <c r="I41" s="41">
        <v>0</v>
      </c>
      <c r="J41" s="42" t="s">
        <v>39</v>
      </c>
      <c r="K41" s="43">
        <v>2</v>
      </c>
      <c r="L41" s="159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44656</v>
      </c>
      <c r="C42" s="68"/>
      <c r="D42" s="57" t="s">
        <v>52</v>
      </c>
      <c r="E42" s="58">
        <v>18668</v>
      </c>
      <c r="F42" s="57" t="s">
        <v>44</v>
      </c>
      <c r="G42" s="58">
        <v>25988</v>
      </c>
      <c r="H42" s="59"/>
      <c r="I42" s="10"/>
      <c r="J42" s="59"/>
      <c r="K42" s="84"/>
      <c r="L42" s="64" t="s">
        <v>115</v>
      </c>
      <c r="M42" s="22"/>
    </row>
    <row r="43" spans="2:13" s="3" customFormat="1" ht="21" customHeight="1">
      <c r="B43" s="55" t="s">
        <v>56</v>
      </c>
      <c r="C43" s="66">
        <v>2037</v>
      </c>
      <c r="G43" s="8"/>
      <c r="J43" s="85"/>
      <c r="K43" s="85"/>
      <c r="L43" s="78" t="s">
        <v>114</v>
      </c>
    </row>
    <row r="44" spans="2:13" s="3" customFormat="1" ht="21" customHeight="1" thickBot="1">
      <c r="B44" s="60" t="s">
        <v>57</v>
      </c>
      <c r="C44" s="67">
        <v>277</v>
      </c>
      <c r="D44" s="61"/>
      <c r="E44" s="61"/>
      <c r="F44" s="61"/>
      <c r="G44" s="62"/>
      <c r="H44" s="61"/>
      <c r="I44" s="61"/>
      <c r="J44" s="83"/>
      <c r="K44" s="83"/>
      <c r="L44" s="70" t="s">
        <v>98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44" priority="1" operator="lessThan">
      <formula>0</formula>
    </cfRule>
    <cfRule type="cellIs" dxfId="43" priority="4" operator="greaterThan">
      <formula>0</formula>
    </cfRule>
  </conditionalFormatting>
  <conditionalFormatting sqref="K6:L33">
    <cfRule type="cellIs" dxfId="42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B1:N45"/>
  <sheetViews>
    <sheetView view="pageBreakPreview" topLeftCell="A25" zoomScale="70" zoomScaleNormal="70" zoomScaleSheetLayoutView="70" workbookViewId="0">
      <selection activeCell="B1" sqref="B1:L1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110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119156</v>
      </c>
      <c r="D6" s="45">
        <f t="shared" ref="D6:F6" si="0">SUM(D7:D8)</f>
        <v>284571</v>
      </c>
      <c r="E6" s="45">
        <f t="shared" si="0"/>
        <v>140232</v>
      </c>
      <c r="F6" s="45">
        <f t="shared" si="0"/>
        <v>144339</v>
      </c>
      <c r="G6" s="72">
        <v>119132</v>
      </c>
      <c r="H6" s="72">
        <v>284725</v>
      </c>
      <c r="I6" s="152">
        <f>C6-G6</f>
        <v>24</v>
      </c>
      <c r="J6" s="152"/>
      <c r="K6" s="152">
        <f t="shared" ref="K6:K33" si="1">D6-H6</f>
        <v>-154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4068</v>
      </c>
      <c r="E7" s="79">
        <v>2018</v>
      </c>
      <c r="F7" s="79">
        <v>2050</v>
      </c>
      <c r="G7" s="73" t="s">
        <v>55</v>
      </c>
      <c r="H7" s="74">
        <v>4036</v>
      </c>
      <c r="I7" s="153" t="s">
        <v>54</v>
      </c>
      <c r="J7" s="154"/>
      <c r="K7" s="154">
        <f t="shared" si="1"/>
        <v>32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119156</v>
      </c>
      <c r="D8" s="49">
        <f t="shared" ref="D8:F8" si="2">SUM(D9:D33)</f>
        <v>280503</v>
      </c>
      <c r="E8" s="49">
        <f>SUM(E9:E33)</f>
        <v>138214</v>
      </c>
      <c r="F8" s="49">
        <f t="shared" si="2"/>
        <v>142289</v>
      </c>
      <c r="G8" s="75">
        <v>119132</v>
      </c>
      <c r="H8" s="75">
        <v>280689</v>
      </c>
      <c r="I8" s="179">
        <f t="shared" ref="I8:I33" si="3">C8-G8</f>
        <v>24</v>
      </c>
      <c r="J8" s="179"/>
      <c r="K8" s="180">
        <f t="shared" si="1"/>
        <v>-186</v>
      </c>
      <c r="L8" s="180"/>
    </row>
    <row r="9" spans="2:14" s="44" customFormat="1" ht="22.5" customHeight="1">
      <c r="B9" s="54" t="s">
        <v>10</v>
      </c>
      <c r="C9" s="50">
        <v>3469</v>
      </c>
      <c r="D9" s="50">
        <v>8002</v>
      </c>
      <c r="E9" s="50">
        <v>4031</v>
      </c>
      <c r="F9" s="50">
        <v>3971</v>
      </c>
      <c r="G9" s="76">
        <v>3461</v>
      </c>
      <c r="H9" s="76">
        <v>7980</v>
      </c>
      <c r="I9" s="155">
        <f t="shared" si="3"/>
        <v>8</v>
      </c>
      <c r="J9" s="155"/>
      <c r="K9" s="155">
        <f t="shared" si="1"/>
        <v>22</v>
      </c>
      <c r="L9" s="155"/>
    </row>
    <row r="10" spans="2:14" s="44" customFormat="1" ht="22.5" customHeight="1">
      <c r="B10" s="54" t="s">
        <v>33</v>
      </c>
      <c r="C10" s="50">
        <v>7496</v>
      </c>
      <c r="D10" s="50">
        <v>19851</v>
      </c>
      <c r="E10" s="50">
        <v>9789</v>
      </c>
      <c r="F10" s="50">
        <v>10062</v>
      </c>
      <c r="G10" s="76">
        <v>7466</v>
      </c>
      <c r="H10" s="76">
        <v>19804</v>
      </c>
      <c r="I10" s="155">
        <f t="shared" si="3"/>
        <v>30</v>
      </c>
      <c r="J10" s="155"/>
      <c r="K10" s="155">
        <f t="shared" si="1"/>
        <v>47</v>
      </c>
      <c r="L10" s="155"/>
    </row>
    <row r="11" spans="2:14" s="44" customFormat="1" ht="22.5" customHeight="1">
      <c r="B11" s="54" t="s">
        <v>11</v>
      </c>
      <c r="C11" s="50">
        <v>776</v>
      </c>
      <c r="D11" s="50">
        <v>1535</v>
      </c>
      <c r="E11" s="50">
        <v>820</v>
      </c>
      <c r="F11" s="50">
        <v>715</v>
      </c>
      <c r="G11" s="76">
        <v>773</v>
      </c>
      <c r="H11" s="76">
        <v>1537</v>
      </c>
      <c r="I11" s="155">
        <f t="shared" si="3"/>
        <v>3</v>
      </c>
      <c r="J11" s="155"/>
      <c r="K11" s="155">
        <f t="shared" si="1"/>
        <v>-2</v>
      </c>
      <c r="L11" s="155"/>
    </row>
    <row r="12" spans="2:14" s="44" customFormat="1" ht="22.5" customHeight="1">
      <c r="B12" s="54" t="s">
        <v>12</v>
      </c>
      <c r="C12" s="50">
        <v>1075</v>
      </c>
      <c r="D12" s="50">
        <v>2539</v>
      </c>
      <c r="E12" s="50">
        <v>1290</v>
      </c>
      <c r="F12" s="50">
        <v>1249</v>
      </c>
      <c r="G12" s="76">
        <v>1068</v>
      </c>
      <c r="H12" s="76">
        <v>2549</v>
      </c>
      <c r="I12" s="155">
        <f t="shared" si="3"/>
        <v>7</v>
      </c>
      <c r="J12" s="155"/>
      <c r="K12" s="155">
        <f t="shared" si="1"/>
        <v>-10</v>
      </c>
      <c r="L12" s="155"/>
    </row>
    <row r="13" spans="2:14" s="44" customFormat="1" ht="22.5" customHeight="1">
      <c r="B13" s="54" t="s">
        <v>13</v>
      </c>
      <c r="C13" s="50">
        <v>7289</v>
      </c>
      <c r="D13" s="50">
        <v>17667</v>
      </c>
      <c r="E13" s="50">
        <v>8807</v>
      </c>
      <c r="F13" s="50">
        <v>8860</v>
      </c>
      <c r="G13" s="76">
        <v>7267</v>
      </c>
      <c r="H13" s="76">
        <v>17639</v>
      </c>
      <c r="I13" s="155">
        <f t="shared" si="3"/>
        <v>22</v>
      </c>
      <c r="J13" s="155"/>
      <c r="K13" s="155">
        <f t="shared" si="1"/>
        <v>28</v>
      </c>
      <c r="L13" s="155"/>
    </row>
    <row r="14" spans="2:14" s="44" customFormat="1" ht="22.5" customHeight="1">
      <c r="B14" s="54" t="s">
        <v>32</v>
      </c>
      <c r="C14" s="50">
        <v>633</v>
      </c>
      <c r="D14" s="50">
        <v>1101</v>
      </c>
      <c r="E14" s="50">
        <v>578</v>
      </c>
      <c r="F14" s="50">
        <v>523</v>
      </c>
      <c r="G14" s="76">
        <v>636</v>
      </c>
      <c r="H14" s="76">
        <v>1105</v>
      </c>
      <c r="I14" s="155">
        <f t="shared" si="3"/>
        <v>-3</v>
      </c>
      <c r="J14" s="155"/>
      <c r="K14" s="155">
        <f t="shared" si="1"/>
        <v>-4</v>
      </c>
      <c r="L14" s="155"/>
    </row>
    <row r="15" spans="2:14" s="44" customFormat="1" ht="22.5" customHeight="1">
      <c r="B15" s="54" t="s">
        <v>14</v>
      </c>
      <c r="C15" s="50">
        <v>1977</v>
      </c>
      <c r="D15" s="50">
        <v>3758</v>
      </c>
      <c r="E15" s="50">
        <v>1976</v>
      </c>
      <c r="F15" s="50">
        <v>1782</v>
      </c>
      <c r="G15" s="76">
        <v>1966</v>
      </c>
      <c r="H15" s="76">
        <v>3758</v>
      </c>
      <c r="I15" s="155">
        <f t="shared" si="3"/>
        <v>11</v>
      </c>
      <c r="J15" s="155"/>
      <c r="K15" s="155">
        <f t="shared" si="1"/>
        <v>0</v>
      </c>
      <c r="L15" s="155"/>
    </row>
    <row r="16" spans="2:14" s="44" customFormat="1" ht="22.5" customHeight="1">
      <c r="B16" s="54" t="s">
        <v>34</v>
      </c>
      <c r="C16" s="50">
        <v>1991</v>
      </c>
      <c r="D16" s="50">
        <v>4011</v>
      </c>
      <c r="E16" s="50">
        <v>2035</v>
      </c>
      <c r="F16" s="50">
        <v>1976</v>
      </c>
      <c r="G16" s="76">
        <v>1988</v>
      </c>
      <c r="H16" s="76">
        <v>4001</v>
      </c>
      <c r="I16" s="155">
        <f t="shared" si="3"/>
        <v>3</v>
      </c>
      <c r="J16" s="155"/>
      <c r="K16" s="155">
        <f t="shared" si="1"/>
        <v>10</v>
      </c>
      <c r="L16" s="155"/>
    </row>
    <row r="17" spans="2:12" s="44" customFormat="1" ht="22.5" customHeight="1">
      <c r="B17" s="54" t="s">
        <v>15</v>
      </c>
      <c r="C17" s="50">
        <v>1443</v>
      </c>
      <c r="D17" s="50">
        <v>2658</v>
      </c>
      <c r="E17" s="50">
        <v>1301</v>
      </c>
      <c r="F17" s="50">
        <v>1357</v>
      </c>
      <c r="G17" s="76">
        <v>1434</v>
      </c>
      <c r="H17" s="76">
        <v>2653</v>
      </c>
      <c r="I17" s="155">
        <f t="shared" si="3"/>
        <v>9</v>
      </c>
      <c r="J17" s="155"/>
      <c r="K17" s="155">
        <f t="shared" si="1"/>
        <v>5</v>
      </c>
      <c r="L17" s="155"/>
    </row>
    <row r="18" spans="2:12" s="44" customFormat="1" ht="22.5" customHeight="1">
      <c r="B18" s="54" t="s">
        <v>16</v>
      </c>
      <c r="C18" s="50">
        <v>604</v>
      </c>
      <c r="D18" s="50">
        <v>980</v>
      </c>
      <c r="E18" s="50">
        <v>541</v>
      </c>
      <c r="F18" s="50">
        <v>439</v>
      </c>
      <c r="G18" s="76">
        <v>603</v>
      </c>
      <c r="H18" s="76">
        <v>983</v>
      </c>
      <c r="I18" s="155">
        <f t="shared" si="3"/>
        <v>1</v>
      </c>
      <c r="J18" s="155"/>
      <c r="K18" s="155">
        <f t="shared" si="1"/>
        <v>-3</v>
      </c>
      <c r="L18" s="155"/>
    </row>
    <row r="19" spans="2:12" s="44" customFormat="1" ht="22.5" customHeight="1">
      <c r="B19" s="54" t="s">
        <v>17</v>
      </c>
      <c r="C19" s="50">
        <v>4691</v>
      </c>
      <c r="D19" s="50">
        <v>10751</v>
      </c>
      <c r="E19" s="50">
        <v>5256</v>
      </c>
      <c r="F19" s="50">
        <v>5495</v>
      </c>
      <c r="G19" s="76">
        <v>4696</v>
      </c>
      <c r="H19" s="76">
        <v>10755</v>
      </c>
      <c r="I19" s="155">
        <f t="shared" si="3"/>
        <v>-5</v>
      </c>
      <c r="J19" s="155"/>
      <c r="K19" s="155">
        <f t="shared" si="1"/>
        <v>-4</v>
      </c>
      <c r="L19" s="155"/>
    </row>
    <row r="20" spans="2:12" s="44" customFormat="1" ht="22.5" customHeight="1">
      <c r="B20" s="54" t="s">
        <v>35</v>
      </c>
      <c r="C20" s="50">
        <v>2255</v>
      </c>
      <c r="D20" s="50">
        <v>3852</v>
      </c>
      <c r="E20" s="50">
        <v>1982</v>
      </c>
      <c r="F20" s="50">
        <v>1870</v>
      </c>
      <c r="G20" s="76">
        <v>2286</v>
      </c>
      <c r="H20" s="76">
        <v>3891</v>
      </c>
      <c r="I20" s="155">
        <f t="shared" si="3"/>
        <v>-31</v>
      </c>
      <c r="J20" s="155"/>
      <c r="K20" s="155">
        <f t="shared" si="1"/>
        <v>-39</v>
      </c>
      <c r="L20" s="155"/>
    </row>
    <row r="21" spans="2:12" s="44" customFormat="1" ht="22.5" customHeight="1">
      <c r="B21" s="54" t="s">
        <v>18</v>
      </c>
      <c r="C21" s="50">
        <v>1720</v>
      </c>
      <c r="D21" s="50">
        <v>3245</v>
      </c>
      <c r="E21" s="50">
        <v>1608</v>
      </c>
      <c r="F21" s="50">
        <v>1637</v>
      </c>
      <c r="G21" s="76">
        <v>1729</v>
      </c>
      <c r="H21" s="76">
        <v>3254</v>
      </c>
      <c r="I21" s="155">
        <f t="shared" si="3"/>
        <v>-9</v>
      </c>
      <c r="J21" s="155"/>
      <c r="K21" s="155">
        <f t="shared" si="1"/>
        <v>-9</v>
      </c>
      <c r="L21" s="155"/>
    </row>
    <row r="22" spans="2:12" s="44" customFormat="1" ht="22.5" customHeight="1">
      <c r="B22" s="54" t="s">
        <v>19</v>
      </c>
      <c r="C22" s="50">
        <v>1471</v>
      </c>
      <c r="D22" s="50">
        <v>3037</v>
      </c>
      <c r="E22" s="50">
        <v>1479</v>
      </c>
      <c r="F22" s="50">
        <v>1558</v>
      </c>
      <c r="G22" s="76">
        <v>1495</v>
      </c>
      <c r="H22" s="76">
        <v>3101</v>
      </c>
      <c r="I22" s="155">
        <f t="shared" si="3"/>
        <v>-24</v>
      </c>
      <c r="J22" s="155"/>
      <c r="K22" s="155">
        <f t="shared" si="1"/>
        <v>-64</v>
      </c>
      <c r="L22" s="155"/>
    </row>
    <row r="23" spans="2:12" s="44" customFormat="1" ht="22.5" customHeight="1">
      <c r="B23" s="54" t="s">
        <v>20</v>
      </c>
      <c r="C23" s="50">
        <v>3994</v>
      </c>
      <c r="D23" s="50">
        <v>9119</v>
      </c>
      <c r="E23" s="50">
        <v>4605</v>
      </c>
      <c r="F23" s="50">
        <v>4514</v>
      </c>
      <c r="G23" s="76">
        <v>3927</v>
      </c>
      <c r="H23" s="76">
        <v>9036</v>
      </c>
      <c r="I23" s="155">
        <f t="shared" si="3"/>
        <v>67</v>
      </c>
      <c r="J23" s="155"/>
      <c r="K23" s="155">
        <f t="shared" si="1"/>
        <v>83</v>
      </c>
      <c r="L23" s="155"/>
    </row>
    <row r="24" spans="2:12" s="44" customFormat="1" ht="22.5" customHeight="1">
      <c r="B24" s="54" t="s">
        <v>21</v>
      </c>
      <c r="C24" s="50">
        <v>6083</v>
      </c>
      <c r="D24" s="50">
        <v>12808</v>
      </c>
      <c r="E24" s="50">
        <v>6254</v>
      </c>
      <c r="F24" s="50">
        <v>6554</v>
      </c>
      <c r="G24" s="76">
        <v>6093</v>
      </c>
      <c r="H24" s="76">
        <v>12833</v>
      </c>
      <c r="I24" s="155">
        <f t="shared" si="3"/>
        <v>-10</v>
      </c>
      <c r="J24" s="155"/>
      <c r="K24" s="155">
        <f t="shared" si="1"/>
        <v>-25</v>
      </c>
      <c r="L24" s="155"/>
    </row>
    <row r="25" spans="2:12" s="44" customFormat="1" ht="22.5" customHeight="1">
      <c r="B25" s="54" t="s">
        <v>22</v>
      </c>
      <c r="C25" s="50">
        <v>5291</v>
      </c>
      <c r="D25" s="50">
        <v>13139</v>
      </c>
      <c r="E25" s="50">
        <v>6282</v>
      </c>
      <c r="F25" s="50">
        <v>6857</v>
      </c>
      <c r="G25" s="76">
        <v>5281</v>
      </c>
      <c r="H25" s="76">
        <v>13134</v>
      </c>
      <c r="I25" s="155">
        <f t="shared" si="3"/>
        <v>10</v>
      </c>
      <c r="J25" s="155"/>
      <c r="K25" s="155">
        <f t="shared" si="1"/>
        <v>5</v>
      </c>
      <c r="L25" s="155"/>
    </row>
    <row r="26" spans="2:12" s="44" customFormat="1" ht="22.5" customHeight="1">
      <c r="B26" s="54" t="s">
        <v>23</v>
      </c>
      <c r="C26" s="50">
        <v>7637</v>
      </c>
      <c r="D26" s="50">
        <v>18556</v>
      </c>
      <c r="E26" s="50">
        <v>8791</v>
      </c>
      <c r="F26" s="50">
        <v>9765</v>
      </c>
      <c r="G26" s="76">
        <v>7652</v>
      </c>
      <c r="H26" s="76">
        <v>18629</v>
      </c>
      <c r="I26" s="155">
        <f t="shared" si="3"/>
        <v>-15</v>
      </c>
      <c r="J26" s="155"/>
      <c r="K26" s="155">
        <f t="shared" si="1"/>
        <v>-73</v>
      </c>
      <c r="L26" s="155"/>
    </row>
    <row r="27" spans="2:12" s="44" customFormat="1" ht="22.5" customHeight="1">
      <c r="B27" s="54" t="s">
        <v>24</v>
      </c>
      <c r="C27" s="50">
        <v>2123</v>
      </c>
      <c r="D27" s="50">
        <v>5107</v>
      </c>
      <c r="E27" s="50">
        <v>2575</v>
      </c>
      <c r="F27" s="50">
        <v>2532</v>
      </c>
      <c r="G27" s="76">
        <v>2151</v>
      </c>
      <c r="H27" s="76">
        <v>5168</v>
      </c>
      <c r="I27" s="155">
        <f t="shared" si="3"/>
        <v>-28</v>
      </c>
      <c r="J27" s="155"/>
      <c r="K27" s="155">
        <f t="shared" si="1"/>
        <v>-61</v>
      </c>
      <c r="L27" s="155"/>
    </row>
    <row r="28" spans="2:12" s="44" customFormat="1" ht="22.5" customHeight="1">
      <c r="B28" s="54" t="s">
        <v>25</v>
      </c>
      <c r="C28" s="50">
        <v>6885</v>
      </c>
      <c r="D28" s="50">
        <v>12124</v>
      </c>
      <c r="E28" s="50">
        <v>6297</v>
      </c>
      <c r="F28" s="50">
        <v>5827</v>
      </c>
      <c r="G28" s="76">
        <v>6893</v>
      </c>
      <c r="H28" s="76">
        <v>12142</v>
      </c>
      <c r="I28" s="155">
        <f t="shared" si="3"/>
        <v>-8</v>
      </c>
      <c r="J28" s="155"/>
      <c r="K28" s="155">
        <f t="shared" si="1"/>
        <v>-18</v>
      </c>
      <c r="L28" s="155"/>
    </row>
    <row r="29" spans="2:12" s="44" customFormat="1" ht="22.5" customHeight="1">
      <c r="B29" s="54" t="s">
        <v>26</v>
      </c>
      <c r="C29" s="50">
        <v>2736</v>
      </c>
      <c r="D29" s="50">
        <v>5043</v>
      </c>
      <c r="E29" s="50">
        <v>2487</v>
      </c>
      <c r="F29" s="50">
        <v>2556</v>
      </c>
      <c r="G29" s="76">
        <v>2720</v>
      </c>
      <c r="H29" s="76">
        <v>5019</v>
      </c>
      <c r="I29" s="155">
        <f t="shared" si="3"/>
        <v>16</v>
      </c>
      <c r="J29" s="155"/>
      <c r="K29" s="155">
        <f t="shared" si="1"/>
        <v>24</v>
      </c>
      <c r="L29" s="155"/>
    </row>
    <row r="30" spans="2:12" s="44" customFormat="1" ht="22.5" customHeight="1">
      <c r="B30" s="54" t="s">
        <v>27</v>
      </c>
      <c r="C30" s="50">
        <v>15089</v>
      </c>
      <c r="D30" s="50">
        <v>38307</v>
      </c>
      <c r="E30" s="50">
        <v>18726</v>
      </c>
      <c r="F30" s="50">
        <v>19581</v>
      </c>
      <c r="G30" s="76">
        <v>15125</v>
      </c>
      <c r="H30" s="76">
        <v>38373</v>
      </c>
      <c r="I30" s="155">
        <f t="shared" si="3"/>
        <v>-36</v>
      </c>
      <c r="J30" s="155"/>
      <c r="K30" s="155">
        <f t="shared" si="1"/>
        <v>-66</v>
      </c>
      <c r="L30" s="155"/>
    </row>
    <row r="31" spans="2:12" s="44" customFormat="1" ht="22.5" customHeight="1">
      <c r="B31" s="54" t="s">
        <v>28</v>
      </c>
      <c r="C31" s="50">
        <v>16954</v>
      </c>
      <c r="D31" s="50">
        <v>44309</v>
      </c>
      <c r="E31" s="50">
        <v>21409</v>
      </c>
      <c r="F31" s="50">
        <v>22900</v>
      </c>
      <c r="G31" s="76">
        <v>16945</v>
      </c>
      <c r="H31" s="76">
        <v>44287</v>
      </c>
      <c r="I31" s="162">
        <f t="shared" si="3"/>
        <v>9</v>
      </c>
      <c r="J31" s="162"/>
      <c r="K31" s="155">
        <f t="shared" si="1"/>
        <v>22</v>
      </c>
      <c r="L31" s="155"/>
    </row>
    <row r="32" spans="2:12" s="44" customFormat="1" ht="22.5" customHeight="1">
      <c r="B32" s="54" t="s">
        <v>29</v>
      </c>
      <c r="C32" s="50">
        <v>7443</v>
      </c>
      <c r="D32" s="50">
        <v>18184</v>
      </c>
      <c r="E32" s="50">
        <v>8919</v>
      </c>
      <c r="F32" s="50">
        <v>9265</v>
      </c>
      <c r="G32" s="76">
        <v>7442</v>
      </c>
      <c r="H32" s="76">
        <v>18240</v>
      </c>
      <c r="I32" s="155">
        <f t="shared" si="3"/>
        <v>1</v>
      </c>
      <c r="J32" s="155"/>
      <c r="K32" s="155">
        <f t="shared" si="1"/>
        <v>-56</v>
      </c>
      <c r="L32" s="155"/>
    </row>
    <row r="33" spans="2:13" s="44" customFormat="1" ht="22.5" customHeight="1">
      <c r="B33" s="54" t="s">
        <v>30</v>
      </c>
      <c r="C33" s="50">
        <v>8031</v>
      </c>
      <c r="D33" s="50">
        <v>20820</v>
      </c>
      <c r="E33" s="50">
        <v>10376</v>
      </c>
      <c r="F33" s="50">
        <v>10444</v>
      </c>
      <c r="G33" s="76">
        <v>8035</v>
      </c>
      <c r="H33" s="76">
        <v>20818</v>
      </c>
      <c r="I33" s="155">
        <f t="shared" si="3"/>
        <v>-4</v>
      </c>
      <c r="J33" s="155"/>
      <c r="K33" s="155">
        <f t="shared" si="1"/>
        <v>2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1172</v>
      </c>
      <c r="C38" s="16"/>
      <c r="D38" s="17" t="s">
        <v>36</v>
      </c>
      <c r="E38" s="17">
        <v>353</v>
      </c>
      <c r="F38" s="18" t="s">
        <v>37</v>
      </c>
      <c r="G38" s="17">
        <v>819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198</v>
      </c>
      <c r="M38" s="22"/>
    </row>
    <row r="39" spans="2:13" s="3" customFormat="1" ht="30" customHeight="1">
      <c r="B39" s="23" t="str">
        <f>"◎ 관외전출 : "&amp;E39+G39</f>
        <v>◎ 관외전출 : 1370</v>
      </c>
      <c r="C39" s="24"/>
      <c r="D39" s="25" t="s">
        <v>36</v>
      </c>
      <c r="E39" s="25">
        <v>396</v>
      </c>
      <c r="F39" s="26" t="s">
        <v>37</v>
      </c>
      <c r="G39" s="25">
        <v>974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157</v>
      </c>
      <c r="C40" s="31"/>
      <c r="D40" s="32" t="s">
        <v>41</v>
      </c>
      <c r="E40" s="32">
        <v>139</v>
      </c>
      <c r="F40" s="33" t="s">
        <v>45</v>
      </c>
      <c r="G40" s="32">
        <v>18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 "&amp;-((E41+G41+I41+K41)-(E40+G40+I40+K40)),"감 "&amp;(E41+G41+I41+K41)-(E40+G40+I40+K40))</f>
        <v>▶ 증 12</v>
      </c>
    </row>
    <row r="41" spans="2:13" s="3" customFormat="1" ht="30" customHeight="1" thickBot="1">
      <c r="B41" s="37" t="str">
        <f>"◎ 사망,말소,국외,기타 : "&amp;E41+G41+I41+K41</f>
        <v>◎ 사망,말소,국외,기타 : 145</v>
      </c>
      <c r="C41" s="38"/>
      <c r="D41" s="39" t="s">
        <v>42</v>
      </c>
      <c r="E41" s="39">
        <v>138</v>
      </c>
      <c r="F41" s="40" t="s">
        <v>43</v>
      </c>
      <c r="G41" s="39">
        <v>6</v>
      </c>
      <c r="H41" s="41" t="s">
        <v>38</v>
      </c>
      <c r="I41" s="41">
        <v>0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44544</v>
      </c>
      <c r="C42" s="68"/>
      <c r="D42" s="57" t="s">
        <v>52</v>
      </c>
      <c r="E42" s="58">
        <v>18613</v>
      </c>
      <c r="F42" s="57" t="s">
        <v>44</v>
      </c>
      <c r="G42" s="58">
        <v>25931</v>
      </c>
      <c r="H42" s="59"/>
      <c r="I42" s="10"/>
      <c r="J42" s="59"/>
      <c r="K42" s="84"/>
      <c r="L42" s="64" t="s">
        <v>111</v>
      </c>
      <c r="M42" s="22"/>
    </row>
    <row r="43" spans="2:13" s="3" customFormat="1" ht="21" customHeight="1">
      <c r="B43" s="55" t="s">
        <v>56</v>
      </c>
      <c r="C43" s="66">
        <v>2056</v>
      </c>
      <c r="G43" s="8"/>
      <c r="J43" s="85"/>
      <c r="K43" s="85"/>
      <c r="L43" s="78" t="s">
        <v>112</v>
      </c>
    </row>
    <row r="44" spans="2:13" s="3" customFormat="1" ht="21" customHeight="1" thickBot="1">
      <c r="B44" s="60" t="s">
        <v>57</v>
      </c>
      <c r="C44" s="67">
        <v>274</v>
      </c>
      <c r="D44" s="61"/>
      <c r="E44" s="61"/>
      <c r="F44" s="61"/>
      <c r="G44" s="62"/>
      <c r="H44" s="61"/>
      <c r="I44" s="61"/>
      <c r="J44" s="83"/>
      <c r="K44" s="83"/>
      <c r="L44" s="70" t="s">
        <v>98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41" priority="1" operator="lessThan">
      <formula>0</formula>
    </cfRule>
    <cfRule type="cellIs" dxfId="40" priority="4" operator="greaterThan">
      <formula>0</formula>
    </cfRule>
  </conditionalFormatting>
  <conditionalFormatting sqref="K6:L33">
    <cfRule type="cellIs" dxfId="39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B1:N45"/>
  <sheetViews>
    <sheetView view="pageBreakPreview" topLeftCell="A25" zoomScale="70" zoomScaleNormal="70" zoomScaleSheetLayoutView="70" workbookViewId="0">
      <selection activeCell="D8" sqref="D8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107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119132</v>
      </c>
      <c r="D6" s="45">
        <f t="shared" ref="D6:F6" si="0">SUM(D7:D8)</f>
        <v>284725</v>
      </c>
      <c r="E6" s="45">
        <f t="shared" si="0"/>
        <v>140311</v>
      </c>
      <c r="F6" s="45">
        <f t="shared" si="0"/>
        <v>144414</v>
      </c>
      <c r="G6" s="72">
        <v>119213</v>
      </c>
      <c r="H6" s="72">
        <v>285085</v>
      </c>
      <c r="I6" s="152">
        <f>C6-G6</f>
        <v>-81</v>
      </c>
      <c r="J6" s="152"/>
      <c r="K6" s="152">
        <f t="shared" ref="K6:K33" si="1">D6-H6</f>
        <v>-360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4036</v>
      </c>
      <c r="E7" s="79">
        <v>1987</v>
      </c>
      <c r="F7" s="79">
        <v>2049</v>
      </c>
      <c r="G7" s="73" t="s">
        <v>55</v>
      </c>
      <c r="H7" s="74">
        <v>3917</v>
      </c>
      <c r="I7" s="153" t="s">
        <v>54</v>
      </c>
      <c r="J7" s="154"/>
      <c r="K7" s="154">
        <f t="shared" si="1"/>
        <v>119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119132</v>
      </c>
      <c r="D8" s="49">
        <f t="shared" ref="D8:F8" si="2">SUM(D9:D33)</f>
        <v>280689</v>
      </c>
      <c r="E8" s="49">
        <f>SUM(E9:E33)</f>
        <v>138324</v>
      </c>
      <c r="F8" s="49">
        <f t="shared" si="2"/>
        <v>142365</v>
      </c>
      <c r="G8" s="75">
        <v>119213</v>
      </c>
      <c r="H8" s="75">
        <v>281168</v>
      </c>
      <c r="I8" s="179">
        <f t="shared" ref="I8:I33" si="3">C8-G8</f>
        <v>-81</v>
      </c>
      <c r="J8" s="179"/>
      <c r="K8" s="180">
        <f t="shared" si="1"/>
        <v>-479</v>
      </c>
      <c r="L8" s="180"/>
    </row>
    <row r="9" spans="2:14" s="44" customFormat="1" ht="22.5" customHeight="1">
      <c r="B9" s="54" t="s">
        <v>10</v>
      </c>
      <c r="C9" s="50">
        <v>3461</v>
      </c>
      <c r="D9" s="50">
        <v>7980</v>
      </c>
      <c r="E9" s="50">
        <v>4028</v>
      </c>
      <c r="F9" s="50">
        <v>3952</v>
      </c>
      <c r="G9" s="76">
        <v>3472</v>
      </c>
      <c r="H9" s="76">
        <v>8009</v>
      </c>
      <c r="I9" s="155">
        <f t="shared" si="3"/>
        <v>-11</v>
      </c>
      <c r="J9" s="155"/>
      <c r="K9" s="155">
        <f t="shared" si="1"/>
        <v>-29</v>
      </c>
      <c r="L9" s="155"/>
    </row>
    <row r="10" spans="2:14" s="44" customFormat="1" ht="22.5" customHeight="1">
      <c r="B10" s="54" t="s">
        <v>33</v>
      </c>
      <c r="C10" s="50">
        <v>7466</v>
      </c>
      <c r="D10" s="50">
        <v>19804</v>
      </c>
      <c r="E10" s="50">
        <v>9766</v>
      </c>
      <c r="F10" s="50">
        <v>10038</v>
      </c>
      <c r="G10" s="76">
        <v>7448</v>
      </c>
      <c r="H10" s="76">
        <v>19797</v>
      </c>
      <c r="I10" s="155">
        <f t="shared" si="3"/>
        <v>18</v>
      </c>
      <c r="J10" s="155"/>
      <c r="K10" s="155">
        <f t="shared" si="1"/>
        <v>7</v>
      </c>
      <c r="L10" s="155"/>
    </row>
    <row r="11" spans="2:14" s="44" customFormat="1" ht="22.5" customHeight="1">
      <c r="B11" s="54" t="s">
        <v>11</v>
      </c>
      <c r="C11" s="50">
        <v>773</v>
      </c>
      <c r="D11" s="50">
        <v>1537</v>
      </c>
      <c r="E11" s="50">
        <v>817</v>
      </c>
      <c r="F11" s="50">
        <v>720</v>
      </c>
      <c r="G11" s="76">
        <v>771</v>
      </c>
      <c r="H11" s="76">
        <v>1529</v>
      </c>
      <c r="I11" s="155">
        <f t="shared" si="3"/>
        <v>2</v>
      </c>
      <c r="J11" s="155"/>
      <c r="K11" s="155">
        <f t="shared" si="1"/>
        <v>8</v>
      </c>
      <c r="L11" s="155"/>
    </row>
    <row r="12" spans="2:14" s="44" customFormat="1" ht="22.5" customHeight="1">
      <c r="B12" s="54" t="s">
        <v>12</v>
      </c>
      <c r="C12" s="50">
        <v>1068</v>
      </c>
      <c r="D12" s="50">
        <v>2549</v>
      </c>
      <c r="E12" s="50">
        <v>1299</v>
      </c>
      <c r="F12" s="50">
        <v>1250</v>
      </c>
      <c r="G12" s="76">
        <v>1068</v>
      </c>
      <c r="H12" s="76">
        <v>2552</v>
      </c>
      <c r="I12" s="155">
        <f t="shared" si="3"/>
        <v>0</v>
      </c>
      <c r="J12" s="155"/>
      <c r="K12" s="155">
        <f t="shared" si="1"/>
        <v>-3</v>
      </c>
      <c r="L12" s="155"/>
    </row>
    <row r="13" spans="2:14" s="44" customFormat="1" ht="22.5" customHeight="1">
      <c r="B13" s="54" t="s">
        <v>13</v>
      </c>
      <c r="C13" s="50">
        <v>7267</v>
      </c>
      <c r="D13" s="50">
        <v>17639</v>
      </c>
      <c r="E13" s="50">
        <v>8789</v>
      </c>
      <c r="F13" s="50">
        <v>8850</v>
      </c>
      <c r="G13" s="76">
        <v>7211</v>
      </c>
      <c r="H13" s="76">
        <v>17604</v>
      </c>
      <c r="I13" s="155">
        <f t="shared" si="3"/>
        <v>56</v>
      </c>
      <c r="J13" s="155"/>
      <c r="K13" s="155">
        <f t="shared" si="1"/>
        <v>35</v>
      </c>
      <c r="L13" s="155"/>
    </row>
    <row r="14" spans="2:14" s="44" customFormat="1" ht="22.5" customHeight="1">
      <c r="B14" s="54" t="s">
        <v>32</v>
      </c>
      <c r="C14" s="50">
        <v>636</v>
      </c>
      <c r="D14" s="50">
        <v>1105</v>
      </c>
      <c r="E14" s="50">
        <v>581</v>
      </c>
      <c r="F14" s="50">
        <v>524</v>
      </c>
      <c r="G14" s="76">
        <v>632</v>
      </c>
      <c r="H14" s="76">
        <v>1105</v>
      </c>
      <c r="I14" s="155">
        <f t="shared" si="3"/>
        <v>4</v>
      </c>
      <c r="J14" s="155"/>
      <c r="K14" s="155">
        <f t="shared" si="1"/>
        <v>0</v>
      </c>
      <c r="L14" s="155"/>
    </row>
    <row r="15" spans="2:14" s="44" customFormat="1" ht="22.5" customHeight="1">
      <c r="B15" s="54" t="s">
        <v>14</v>
      </c>
      <c r="C15" s="50">
        <v>1966</v>
      </c>
      <c r="D15" s="50">
        <v>3758</v>
      </c>
      <c r="E15" s="50">
        <v>1979</v>
      </c>
      <c r="F15" s="50">
        <v>1779</v>
      </c>
      <c r="G15" s="76">
        <v>1977</v>
      </c>
      <c r="H15" s="76">
        <v>3777</v>
      </c>
      <c r="I15" s="155">
        <f t="shared" si="3"/>
        <v>-11</v>
      </c>
      <c r="J15" s="155"/>
      <c r="K15" s="155">
        <f t="shared" si="1"/>
        <v>-19</v>
      </c>
      <c r="L15" s="155"/>
    </row>
    <row r="16" spans="2:14" s="44" customFormat="1" ht="22.5" customHeight="1">
      <c r="B16" s="54" t="s">
        <v>34</v>
      </c>
      <c r="C16" s="50">
        <v>1988</v>
      </c>
      <c r="D16" s="50">
        <v>4001</v>
      </c>
      <c r="E16" s="50">
        <v>2035</v>
      </c>
      <c r="F16" s="50">
        <v>1966</v>
      </c>
      <c r="G16" s="76">
        <v>2001</v>
      </c>
      <c r="H16" s="76">
        <v>4013</v>
      </c>
      <c r="I16" s="155">
        <f t="shared" si="3"/>
        <v>-13</v>
      </c>
      <c r="J16" s="155"/>
      <c r="K16" s="155">
        <f t="shared" si="1"/>
        <v>-12</v>
      </c>
      <c r="L16" s="155"/>
    </row>
    <row r="17" spans="2:12" s="44" customFormat="1" ht="22.5" customHeight="1">
      <c r="B17" s="54" t="s">
        <v>15</v>
      </c>
      <c r="C17" s="50">
        <v>1434</v>
      </c>
      <c r="D17" s="50">
        <v>2653</v>
      </c>
      <c r="E17" s="50">
        <v>1304</v>
      </c>
      <c r="F17" s="50">
        <v>1349</v>
      </c>
      <c r="G17" s="76">
        <v>1440</v>
      </c>
      <c r="H17" s="76">
        <v>2668</v>
      </c>
      <c r="I17" s="155">
        <f t="shared" si="3"/>
        <v>-6</v>
      </c>
      <c r="J17" s="155"/>
      <c r="K17" s="155">
        <f t="shared" si="1"/>
        <v>-15</v>
      </c>
      <c r="L17" s="155"/>
    </row>
    <row r="18" spans="2:12" s="44" customFormat="1" ht="22.5" customHeight="1">
      <c r="B18" s="54" t="s">
        <v>16</v>
      </c>
      <c r="C18" s="50">
        <v>603</v>
      </c>
      <c r="D18" s="50">
        <v>983</v>
      </c>
      <c r="E18" s="50">
        <v>541</v>
      </c>
      <c r="F18" s="50">
        <v>442</v>
      </c>
      <c r="G18" s="76">
        <v>606</v>
      </c>
      <c r="H18" s="76">
        <v>979</v>
      </c>
      <c r="I18" s="155">
        <f t="shared" si="3"/>
        <v>-3</v>
      </c>
      <c r="J18" s="155"/>
      <c r="K18" s="155">
        <f t="shared" si="1"/>
        <v>4</v>
      </c>
      <c r="L18" s="155"/>
    </row>
    <row r="19" spans="2:12" s="44" customFormat="1" ht="22.5" customHeight="1">
      <c r="B19" s="54" t="s">
        <v>17</v>
      </c>
      <c r="C19" s="50">
        <v>4696</v>
      </c>
      <c r="D19" s="50">
        <v>10755</v>
      </c>
      <c r="E19" s="50">
        <v>5262</v>
      </c>
      <c r="F19" s="50">
        <v>5493</v>
      </c>
      <c r="G19" s="76">
        <v>4689</v>
      </c>
      <c r="H19" s="76">
        <v>10729</v>
      </c>
      <c r="I19" s="155">
        <f t="shared" si="3"/>
        <v>7</v>
      </c>
      <c r="J19" s="155"/>
      <c r="K19" s="155">
        <f t="shared" si="1"/>
        <v>26</v>
      </c>
      <c r="L19" s="155"/>
    </row>
    <row r="20" spans="2:12" s="44" customFormat="1" ht="22.5" customHeight="1">
      <c r="B20" s="54" t="s">
        <v>35</v>
      </c>
      <c r="C20" s="50">
        <v>2286</v>
      </c>
      <c r="D20" s="50">
        <v>3891</v>
      </c>
      <c r="E20" s="50">
        <v>2000</v>
      </c>
      <c r="F20" s="50">
        <v>1891</v>
      </c>
      <c r="G20" s="76">
        <v>2278</v>
      </c>
      <c r="H20" s="76">
        <v>3886</v>
      </c>
      <c r="I20" s="155">
        <f t="shared" si="3"/>
        <v>8</v>
      </c>
      <c r="J20" s="155"/>
      <c r="K20" s="155">
        <f t="shared" si="1"/>
        <v>5</v>
      </c>
      <c r="L20" s="155"/>
    </row>
    <row r="21" spans="2:12" s="44" customFormat="1" ht="22.5" customHeight="1">
      <c r="B21" s="54" t="s">
        <v>18</v>
      </c>
      <c r="C21" s="50">
        <v>1729</v>
      </c>
      <c r="D21" s="50">
        <v>3254</v>
      </c>
      <c r="E21" s="50">
        <v>1614</v>
      </c>
      <c r="F21" s="50">
        <v>1640</v>
      </c>
      <c r="G21" s="76">
        <v>1721</v>
      </c>
      <c r="H21" s="76">
        <v>3242</v>
      </c>
      <c r="I21" s="155">
        <f t="shared" si="3"/>
        <v>8</v>
      </c>
      <c r="J21" s="155"/>
      <c r="K21" s="155">
        <f t="shared" si="1"/>
        <v>12</v>
      </c>
      <c r="L21" s="155"/>
    </row>
    <row r="22" spans="2:12" s="44" customFormat="1" ht="22.5" customHeight="1">
      <c r="B22" s="54" t="s">
        <v>19</v>
      </c>
      <c r="C22" s="50">
        <v>1495</v>
      </c>
      <c r="D22" s="50">
        <v>3101</v>
      </c>
      <c r="E22" s="50">
        <v>1508</v>
      </c>
      <c r="F22" s="50">
        <v>1593</v>
      </c>
      <c r="G22" s="76">
        <v>1527</v>
      </c>
      <c r="H22" s="76">
        <v>3179</v>
      </c>
      <c r="I22" s="155">
        <f t="shared" si="3"/>
        <v>-32</v>
      </c>
      <c r="J22" s="155"/>
      <c r="K22" s="155">
        <f t="shared" si="1"/>
        <v>-78</v>
      </c>
      <c r="L22" s="155"/>
    </row>
    <row r="23" spans="2:12" s="44" customFormat="1" ht="22.5" customHeight="1">
      <c r="B23" s="54" t="s">
        <v>20</v>
      </c>
      <c r="C23" s="50">
        <v>3927</v>
      </c>
      <c r="D23" s="50">
        <v>9036</v>
      </c>
      <c r="E23" s="50">
        <v>4566</v>
      </c>
      <c r="F23" s="50">
        <v>4470</v>
      </c>
      <c r="G23" s="76">
        <v>3907</v>
      </c>
      <c r="H23" s="76">
        <v>9025</v>
      </c>
      <c r="I23" s="155">
        <f t="shared" si="3"/>
        <v>20</v>
      </c>
      <c r="J23" s="155"/>
      <c r="K23" s="155">
        <f t="shared" si="1"/>
        <v>11</v>
      </c>
      <c r="L23" s="155"/>
    </row>
    <row r="24" spans="2:12" s="44" customFormat="1" ht="22.5" customHeight="1">
      <c r="B24" s="54" t="s">
        <v>21</v>
      </c>
      <c r="C24" s="50">
        <v>6093</v>
      </c>
      <c r="D24" s="50">
        <v>12833</v>
      </c>
      <c r="E24" s="50">
        <v>6254</v>
      </c>
      <c r="F24" s="50">
        <v>6579</v>
      </c>
      <c r="G24" s="76">
        <v>6122</v>
      </c>
      <c r="H24" s="76">
        <v>12874</v>
      </c>
      <c r="I24" s="155">
        <f t="shared" si="3"/>
        <v>-29</v>
      </c>
      <c r="J24" s="155"/>
      <c r="K24" s="155">
        <f t="shared" si="1"/>
        <v>-41</v>
      </c>
      <c r="L24" s="155"/>
    </row>
    <row r="25" spans="2:12" s="44" customFormat="1" ht="22.5" customHeight="1">
      <c r="B25" s="54" t="s">
        <v>22</v>
      </c>
      <c r="C25" s="50">
        <v>5281</v>
      </c>
      <c r="D25" s="50">
        <v>13134</v>
      </c>
      <c r="E25" s="50">
        <v>6277</v>
      </c>
      <c r="F25" s="50">
        <v>6857</v>
      </c>
      <c r="G25" s="76">
        <v>5284</v>
      </c>
      <c r="H25" s="76">
        <v>13118</v>
      </c>
      <c r="I25" s="155">
        <f t="shared" si="3"/>
        <v>-3</v>
      </c>
      <c r="J25" s="155"/>
      <c r="K25" s="155">
        <f t="shared" si="1"/>
        <v>16</v>
      </c>
      <c r="L25" s="155"/>
    </row>
    <row r="26" spans="2:12" s="44" customFormat="1" ht="22.5" customHeight="1">
      <c r="B26" s="54" t="s">
        <v>23</v>
      </c>
      <c r="C26" s="50">
        <v>7652</v>
      </c>
      <c r="D26" s="50">
        <v>18629</v>
      </c>
      <c r="E26" s="50">
        <v>8819</v>
      </c>
      <c r="F26" s="50">
        <v>9810</v>
      </c>
      <c r="G26" s="76">
        <v>7656</v>
      </c>
      <c r="H26" s="76">
        <v>18648</v>
      </c>
      <c r="I26" s="155">
        <f t="shared" si="3"/>
        <v>-4</v>
      </c>
      <c r="J26" s="155"/>
      <c r="K26" s="155">
        <f t="shared" si="1"/>
        <v>-19</v>
      </c>
      <c r="L26" s="155"/>
    </row>
    <row r="27" spans="2:12" s="44" customFormat="1" ht="22.5" customHeight="1">
      <c r="B27" s="54" t="s">
        <v>24</v>
      </c>
      <c r="C27" s="50">
        <v>2151</v>
      </c>
      <c r="D27" s="50">
        <v>5168</v>
      </c>
      <c r="E27" s="50">
        <v>2605</v>
      </c>
      <c r="F27" s="50">
        <v>2563</v>
      </c>
      <c r="G27" s="76">
        <v>2149</v>
      </c>
      <c r="H27" s="76">
        <v>5169</v>
      </c>
      <c r="I27" s="155">
        <f t="shared" si="3"/>
        <v>2</v>
      </c>
      <c r="J27" s="155"/>
      <c r="K27" s="155">
        <f t="shared" si="1"/>
        <v>-1</v>
      </c>
      <c r="L27" s="155"/>
    </row>
    <row r="28" spans="2:12" s="44" customFormat="1" ht="22.5" customHeight="1">
      <c r="B28" s="54" t="s">
        <v>25</v>
      </c>
      <c r="C28" s="50">
        <v>6893</v>
      </c>
      <c r="D28" s="50">
        <v>12142</v>
      </c>
      <c r="E28" s="50">
        <v>6329</v>
      </c>
      <c r="F28" s="50">
        <v>5813</v>
      </c>
      <c r="G28" s="76">
        <v>6917</v>
      </c>
      <c r="H28" s="76">
        <v>12209</v>
      </c>
      <c r="I28" s="155">
        <f t="shared" si="3"/>
        <v>-24</v>
      </c>
      <c r="J28" s="155"/>
      <c r="K28" s="155">
        <f t="shared" si="1"/>
        <v>-67</v>
      </c>
      <c r="L28" s="155"/>
    </row>
    <row r="29" spans="2:12" s="44" customFormat="1" ht="22.5" customHeight="1">
      <c r="B29" s="54" t="s">
        <v>26</v>
      </c>
      <c r="C29" s="50">
        <v>2720</v>
      </c>
      <c r="D29" s="50">
        <v>5019</v>
      </c>
      <c r="E29" s="50">
        <v>2479</v>
      </c>
      <c r="F29" s="50">
        <v>2540</v>
      </c>
      <c r="G29" s="76">
        <v>2723</v>
      </c>
      <c r="H29" s="76">
        <v>5037</v>
      </c>
      <c r="I29" s="155">
        <f t="shared" si="3"/>
        <v>-3</v>
      </c>
      <c r="J29" s="155"/>
      <c r="K29" s="155">
        <f t="shared" si="1"/>
        <v>-18</v>
      </c>
      <c r="L29" s="155"/>
    </row>
    <row r="30" spans="2:12" s="44" customFormat="1" ht="22.5" customHeight="1">
      <c r="B30" s="54" t="s">
        <v>27</v>
      </c>
      <c r="C30" s="50">
        <v>15125</v>
      </c>
      <c r="D30" s="50">
        <v>38373</v>
      </c>
      <c r="E30" s="50">
        <v>18743</v>
      </c>
      <c r="F30" s="50">
        <v>19630</v>
      </c>
      <c r="G30" s="76">
        <v>15142</v>
      </c>
      <c r="H30" s="76">
        <v>38424</v>
      </c>
      <c r="I30" s="155">
        <f t="shared" si="3"/>
        <v>-17</v>
      </c>
      <c r="J30" s="155"/>
      <c r="K30" s="155">
        <f t="shared" si="1"/>
        <v>-51</v>
      </c>
      <c r="L30" s="155"/>
    </row>
    <row r="31" spans="2:12" s="44" customFormat="1" ht="22.5" customHeight="1">
      <c r="B31" s="54" t="s">
        <v>28</v>
      </c>
      <c r="C31" s="50">
        <v>16945</v>
      </c>
      <c r="D31" s="50">
        <v>44287</v>
      </c>
      <c r="E31" s="50">
        <v>21417</v>
      </c>
      <c r="F31" s="50">
        <v>22870</v>
      </c>
      <c r="G31" s="76">
        <v>16969</v>
      </c>
      <c r="H31" s="76">
        <v>44451</v>
      </c>
      <c r="I31" s="162">
        <f t="shared" si="3"/>
        <v>-24</v>
      </c>
      <c r="J31" s="162"/>
      <c r="K31" s="155">
        <f t="shared" si="1"/>
        <v>-164</v>
      </c>
      <c r="L31" s="155"/>
    </row>
    <row r="32" spans="2:12" s="44" customFormat="1" ht="22.5" customHeight="1">
      <c r="B32" s="54" t="s">
        <v>29</v>
      </c>
      <c r="C32" s="50">
        <v>7442</v>
      </c>
      <c r="D32" s="50">
        <v>18240</v>
      </c>
      <c r="E32" s="50">
        <v>8935</v>
      </c>
      <c r="F32" s="50">
        <v>9305</v>
      </c>
      <c r="G32" s="76">
        <v>7455</v>
      </c>
      <c r="H32" s="76">
        <v>18302</v>
      </c>
      <c r="I32" s="155">
        <f t="shared" si="3"/>
        <v>-13</v>
      </c>
      <c r="J32" s="155"/>
      <c r="K32" s="155">
        <f t="shared" si="1"/>
        <v>-62</v>
      </c>
      <c r="L32" s="155"/>
    </row>
    <row r="33" spans="2:13" s="44" customFormat="1" ht="22.5" customHeight="1">
      <c r="B33" s="54" t="s">
        <v>30</v>
      </c>
      <c r="C33" s="50">
        <v>8035</v>
      </c>
      <c r="D33" s="50">
        <v>20818</v>
      </c>
      <c r="E33" s="50">
        <v>10377</v>
      </c>
      <c r="F33" s="50">
        <v>10441</v>
      </c>
      <c r="G33" s="76">
        <v>8048</v>
      </c>
      <c r="H33" s="76">
        <v>20842</v>
      </c>
      <c r="I33" s="155">
        <f t="shared" si="3"/>
        <v>-13</v>
      </c>
      <c r="J33" s="155"/>
      <c r="K33" s="155">
        <f t="shared" si="1"/>
        <v>-24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1212</v>
      </c>
      <c r="C38" s="16"/>
      <c r="D38" s="17" t="s">
        <v>36</v>
      </c>
      <c r="E38" s="17">
        <v>408</v>
      </c>
      <c r="F38" s="18" t="s">
        <v>37</v>
      </c>
      <c r="G38" s="17">
        <v>804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감 468</v>
      </c>
      <c r="M38" s="22"/>
    </row>
    <row r="39" spans="2:13" s="3" customFormat="1" ht="30" customHeight="1">
      <c r="B39" s="23" t="str">
        <f>"◎ 관외전출 : "&amp;E39+G39</f>
        <v>◎ 관외전출 : 1680</v>
      </c>
      <c r="C39" s="24"/>
      <c r="D39" s="25" t="s">
        <v>36</v>
      </c>
      <c r="E39" s="25">
        <v>512</v>
      </c>
      <c r="F39" s="26" t="s">
        <v>37</v>
      </c>
      <c r="G39" s="25">
        <v>1168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155</v>
      </c>
      <c r="C40" s="31"/>
      <c r="D40" s="32" t="s">
        <v>41</v>
      </c>
      <c r="E40" s="32">
        <v>137</v>
      </c>
      <c r="F40" s="33" t="s">
        <v>45</v>
      </c>
      <c r="G40" s="32">
        <v>16</v>
      </c>
      <c r="H40" s="34" t="s">
        <v>38</v>
      </c>
      <c r="I40" s="34">
        <v>2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11</v>
      </c>
    </row>
    <row r="41" spans="2:13" s="3" customFormat="1" ht="30" customHeight="1" thickBot="1">
      <c r="B41" s="37" t="str">
        <f>"◎ 사망,말소,국외,기타 : "&amp;E41+G41+I41+K41</f>
        <v>◎ 사망,말소,국외,기타 : 166</v>
      </c>
      <c r="C41" s="38"/>
      <c r="D41" s="39" t="s">
        <v>42</v>
      </c>
      <c r="E41" s="39">
        <v>154</v>
      </c>
      <c r="F41" s="40" t="s">
        <v>43</v>
      </c>
      <c r="G41" s="39">
        <v>12</v>
      </c>
      <c r="H41" s="41" t="s">
        <v>40</v>
      </c>
      <c r="I41" s="41">
        <v>0</v>
      </c>
      <c r="J41" s="42" t="s">
        <v>39</v>
      </c>
      <c r="K41" s="43">
        <v>0</v>
      </c>
      <c r="L41" s="159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44440</v>
      </c>
      <c r="C42" s="68"/>
      <c r="D42" s="57" t="s">
        <v>52</v>
      </c>
      <c r="E42" s="58">
        <v>18569</v>
      </c>
      <c r="F42" s="57" t="s">
        <v>44</v>
      </c>
      <c r="G42" s="58">
        <v>25871</v>
      </c>
      <c r="H42" s="59"/>
      <c r="I42" s="10"/>
      <c r="J42" s="59"/>
      <c r="K42" s="84"/>
      <c r="L42" s="64" t="s">
        <v>109</v>
      </c>
      <c r="M42" s="22"/>
    </row>
    <row r="43" spans="2:13" s="3" customFormat="1" ht="21" customHeight="1">
      <c r="B43" s="55" t="s">
        <v>56</v>
      </c>
      <c r="C43" s="66">
        <v>2068</v>
      </c>
      <c r="G43" s="8"/>
      <c r="J43" s="85"/>
      <c r="K43" s="85"/>
      <c r="L43" s="78" t="s">
        <v>108</v>
      </c>
    </row>
    <row r="44" spans="2:13" s="3" customFormat="1" ht="21" customHeight="1" thickBot="1">
      <c r="B44" s="60" t="s">
        <v>57</v>
      </c>
      <c r="C44" s="67">
        <v>271</v>
      </c>
      <c r="D44" s="61"/>
      <c r="E44" s="61"/>
      <c r="F44" s="61"/>
      <c r="G44" s="62"/>
      <c r="H44" s="61"/>
      <c r="I44" s="61"/>
      <c r="J44" s="83"/>
      <c r="K44" s="83"/>
      <c r="L44" s="70" t="s">
        <v>98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38" priority="1" operator="lessThan">
      <formula>0</formula>
    </cfRule>
    <cfRule type="cellIs" dxfId="37" priority="4" operator="greaterThan">
      <formula>0</formula>
    </cfRule>
  </conditionalFormatting>
  <conditionalFormatting sqref="K6:L33">
    <cfRule type="cellIs" dxfId="36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46"/>
  <sheetViews>
    <sheetView view="pageBreakPreview" zoomScale="89" zoomScaleNormal="70" zoomScaleSheetLayoutView="89" workbookViewId="0">
      <selection activeCell="C38" sqref="C38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598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136578</v>
      </c>
      <c r="D6" s="132">
        <f>D7+D8</f>
        <v>291218</v>
      </c>
      <c r="E6" s="132">
        <f t="shared" ref="E6:F6" si="0">E7+E8</f>
        <v>143785</v>
      </c>
      <c r="F6" s="132">
        <f t="shared" si="0"/>
        <v>147433</v>
      </c>
      <c r="G6" s="132">
        <v>135843</v>
      </c>
      <c r="H6" s="133">
        <v>290440</v>
      </c>
      <c r="I6" s="152">
        <f>C6-G6</f>
        <v>735</v>
      </c>
      <c r="J6" s="152"/>
      <c r="K6" s="152">
        <f>D6-H6</f>
        <v>778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4499</v>
      </c>
      <c r="E7" s="136">
        <v>2273</v>
      </c>
      <c r="F7" s="136">
        <v>2226</v>
      </c>
      <c r="G7" s="134">
        <v>0</v>
      </c>
      <c r="H7" s="135">
        <v>4178</v>
      </c>
      <c r="I7" s="153" t="s">
        <v>54</v>
      </c>
      <c r="J7" s="154"/>
      <c r="K7" s="154">
        <f>D7-H7</f>
        <v>321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136578</v>
      </c>
      <c r="D8" s="137">
        <f>E8+F8</f>
        <v>286719</v>
      </c>
      <c r="E8" s="137">
        <f>SUM(E9:E33)</f>
        <v>141512</v>
      </c>
      <c r="F8" s="137">
        <f>SUM(F9:F33)</f>
        <v>145207</v>
      </c>
      <c r="G8" s="137">
        <v>135843</v>
      </c>
      <c r="H8" s="138">
        <v>286262</v>
      </c>
      <c r="I8" s="145">
        <f t="shared" ref="I8:I33" si="1">C8-G8</f>
        <v>735</v>
      </c>
      <c r="J8" s="145"/>
      <c r="K8" s="146">
        <f t="shared" ref="K8:K33" si="2">D8-H8</f>
        <v>457</v>
      </c>
      <c r="L8" s="146"/>
    </row>
    <row r="9" spans="2:13" s="44" customFormat="1" ht="22.5" customHeight="1">
      <c r="B9" s="54" t="s">
        <v>10</v>
      </c>
      <c r="C9" s="110">
        <v>3680</v>
      </c>
      <c r="D9" s="120">
        <f>E9+F9</f>
        <v>7201</v>
      </c>
      <c r="E9" s="110">
        <v>3618</v>
      </c>
      <c r="F9" s="110">
        <v>3583</v>
      </c>
      <c r="G9" s="110">
        <v>3676</v>
      </c>
      <c r="H9" s="120">
        <v>7226</v>
      </c>
      <c r="I9" s="155">
        <f t="shared" si="1"/>
        <v>4</v>
      </c>
      <c r="J9" s="155"/>
      <c r="K9" s="155">
        <f t="shared" si="2"/>
        <v>-25</v>
      </c>
      <c r="L9" s="155"/>
    </row>
    <row r="10" spans="2:13" s="44" customFormat="1" ht="22.5" customHeight="1">
      <c r="B10" s="54" t="s">
        <v>33</v>
      </c>
      <c r="C10" s="110">
        <v>8105</v>
      </c>
      <c r="D10" s="120">
        <f t="shared" ref="D10:D33" si="3">E10+F10</f>
        <v>19077</v>
      </c>
      <c r="E10" s="110">
        <v>9420</v>
      </c>
      <c r="F10" s="110">
        <v>9657</v>
      </c>
      <c r="G10" s="110">
        <v>8085</v>
      </c>
      <c r="H10" s="120">
        <v>19100</v>
      </c>
      <c r="I10" s="155">
        <f t="shared" si="1"/>
        <v>20</v>
      </c>
      <c r="J10" s="155"/>
      <c r="K10" s="155">
        <f t="shared" si="2"/>
        <v>-23</v>
      </c>
      <c r="L10" s="155"/>
    </row>
    <row r="11" spans="2:13" s="44" customFormat="1" ht="22.5" customHeight="1">
      <c r="B11" s="54" t="s">
        <v>11</v>
      </c>
      <c r="C11" s="111">
        <v>775</v>
      </c>
      <c r="D11" s="120">
        <f t="shared" si="3"/>
        <v>1376</v>
      </c>
      <c r="E11" s="111">
        <v>748</v>
      </c>
      <c r="F11" s="111">
        <v>628</v>
      </c>
      <c r="G11" s="111">
        <v>777</v>
      </c>
      <c r="H11" s="120">
        <v>1377</v>
      </c>
      <c r="I11" s="155">
        <f t="shared" si="1"/>
        <v>-2</v>
      </c>
      <c r="J11" s="155"/>
      <c r="K11" s="155">
        <f t="shared" si="2"/>
        <v>-1</v>
      </c>
      <c r="L11" s="155"/>
    </row>
    <row r="12" spans="2:13" s="44" customFormat="1" ht="22.5" customHeight="1">
      <c r="B12" s="54" t="s">
        <v>12</v>
      </c>
      <c r="C12" s="110">
        <v>1224</v>
      </c>
      <c r="D12" s="120">
        <f t="shared" si="3"/>
        <v>2573</v>
      </c>
      <c r="E12" s="110">
        <v>1335</v>
      </c>
      <c r="F12" s="110">
        <v>1238</v>
      </c>
      <c r="G12" s="110">
        <v>1225</v>
      </c>
      <c r="H12" s="120">
        <v>2571</v>
      </c>
      <c r="I12" s="155">
        <f t="shared" si="1"/>
        <v>-1</v>
      </c>
      <c r="J12" s="155"/>
      <c r="K12" s="155">
        <f t="shared" si="2"/>
        <v>2</v>
      </c>
      <c r="L12" s="155"/>
    </row>
    <row r="13" spans="2:13" s="44" customFormat="1" ht="22.5" customHeight="1">
      <c r="B13" s="54" t="s">
        <v>13</v>
      </c>
      <c r="C13" s="110">
        <v>7942</v>
      </c>
      <c r="D13" s="120">
        <f t="shared" si="3"/>
        <v>16770</v>
      </c>
      <c r="E13" s="110">
        <v>8410</v>
      </c>
      <c r="F13" s="110">
        <v>8360</v>
      </c>
      <c r="G13" s="110">
        <v>7935</v>
      </c>
      <c r="H13" s="120">
        <v>16809</v>
      </c>
      <c r="I13" s="155">
        <f t="shared" si="1"/>
        <v>7</v>
      </c>
      <c r="J13" s="155"/>
      <c r="K13" s="155">
        <f t="shared" si="2"/>
        <v>-39</v>
      </c>
      <c r="L13" s="155"/>
    </row>
    <row r="14" spans="2:13" s="44" customFormat="1" ht="22.5" customHeight="1">
      <c r="B14" s="54" t="s">
        <v>32</v>
      </c>
      <c r="C14" s="111">
        <v>661</v>
      </c>
      <c r="D14" s="120">
        <f t="shared" si="3"/>
        <v>1067</v>
      </c>
      <c r="E14" s="111">
        <v>582</v>
      </c>
      <c r="F14" s="111">
        <v>485</v>
      </c>
      <c r="G14" s="111">
        <v>657</v>
      </c>
      <c r="H14" s="120">
        <v>1066</v>
      </c>
      <c r="I14" s="155">
        <f t="shared" si="1"/>
        <v>4</v>
      </c>
      <c r="J14" s="155"/>
      <c r="K14" s="155">
        <f t="shared" si="2"/>
        <v>1</v>
      </c>
      <c r="L14" s="155"/>
    </row>
    <row r="15" spans="2:13" s="44" customFormat="1" ht="22.5" customHeight="1">
      <c r="B15" s="54" t="s">
        <v>14</v>
      </c>
      <c r="C15" s="110">
        <v>1950</v>
      </c>
      <c r="D15" s="120">
        <f t="shared" si="3"/>
        <v>3310</v>
      </c>
      <c r="E15" s="110">
        <v>1731</v>
      </c>
      <c r="F15" s="110">
        <v>1579</v>
      </c>
      <c r="G15" s="110">
        <v>1946</v>
      </c>
      <c r="H15" s="120">
        <v>3309</v>
      </c>
      <c r="I15" s="155">
        <f t="shared" si="1"/>
        <v>4</v>
      </c>
      <c r="J15" s="155"/>
      <c r="K15" s="155">
        <f t="shared" si="2"/>
        <v>1</v>
      </c>
      <c r="L15" s="155"/>
    </row>
    <row r="16" spans="2:13" s="44" customFormat="1" ht="22.5" customHeight="1">
      <c r="B16" s="54" t="s">
        <v>34</v>
      </c>
      <c r="C16" s="110">
        <v>1971</v>
      </c>
      <c r="D16" s="120">
        <f t="shared" si="3"/>
        <v>3637</v>
      </c>
      <c r="E16" s="110">
        <v>1864</v>
      </c>
      <c r="F16" s="110">
        <v>1773</v>
      </c>
      <c r="G16" s="110">
        <v>1977</v>
      </c>
      <c r="H16" s="120">
        <v>3654</v>
      </c>
      <c r="I16" s="155">
        <f t="shared" si="1"/>
        <v>-6</v>
      </c>
      <c r="J16" s="155"/>
      <c r="K16" s="155">
        <f t="shared" si="2"/>
        <v>-17</v>
      </c>
      <c r="L16" s="155"/>
    </row>
    <row r="17" spans="2:12" s="44" customFormat="1" ht="22.5" customHeight="1">
      <c r="B17" s="54" t="s">
        <v>15</v>
      </c>
      <c r="C17" s="110">
        <v>1417</v>
      </c>
      <c r="D17" s="120">
        <f t="shared" si="3"/>
        <v>2434</v>
      </c>
      <c r="E17" s="110">
        <v>1208</v>
      </c>
      <c r="F17" s="110">
        <v>1226</v>
      </c>
      <c r="G17" s="110">
        <v>1410</v>
      </c>
      <c r="H17" s="120">
        <v>2424</v>
      </c>
      <c r="I17" s="155">
        <f t="shared" si="1"/>
        <v>7</v>
      </c>
      <c r="J17" s="155"/>
      <c r="K17" s="155">
        <f t="shared" si="2"/>
        <v>10</v>
      </c>
      <c r="L17" s="155"/>
    </row>
    <row r="18" spans="2:12" s="44" customFormat="1" ht="22.5" customHeight="1">
      <c r="B18" s="54" t="s">
        <v>16</v>
      </c>
      <c r="C18" s="111">
        <v>621</v>
      </c>
      <c r="D18" s="120">
        <f t="shared" si="3"/>
        <v>956</v>
      </c>
      <c r="E18" s="111">
        <v>539</v>
      </c>
      <c r="F18" s="111">
        <v>417</v>
      </c>
      <c r="G18" s="111">
        <v>626</v>
      </c>
      <c r="H18" s="120">
        <v>958</v>
      </c>
      <c r="I18" s="155">
        <f t="shared" si="1"/>
        <v>-5</v>
      </c>
      <c r="J18" s="155"/>
      <c r="K18" s="155">
        <f t="shared" si="2"/>
        <v>-2</v>
      </c>
      <c r="L18" s="155"/>
    </row>
    <row r="19" spans="2:12" s="44" customFormat="1" ht="22.5" customHeight="1">
      <c r="B19" s="54" t="s">
        <v>17</v>
      </c>
      <c r="C19" s="110">
        <v>4187</v>
      </c>
      <c r="D19" s="120">
        <f t="shared" si="3"/>
        <v>8943</v>
      </c>
      <c r="E19" s="110">
        <v>4323</v>
      </c>
      <c r="F19" s="110">
        <v>4620</v>
      </c>
      <c r="G19" s="110">
        <v>4105</v>
      </c>
      <c r="H19" s="120">
        <v>8855</v>
      </c>
      <c r="I19" s="155">
        <f t="shared" si="1"/>
        <v>82</v>
      </c>
      <c r="J19" s="155"/>
      <c r="K19" s="155">
        <f t="shared" si="2"/>
        <v>88</v>
      </c>
      <c r="L19" s="155"/>
    </row>
    <row r="20" spans="2:12" s="44" customFormat="1" ht="22.5" customHeight="1">
      <c r="B20" s="54" t="s">
        <v>35</v>
      </c>
      <c r="C20" s="110">
        <v>2672</v>
      </c>
      <c r="D20" s="120">
        <f t="shared" si="3"/>
        <v>3840</v>
      </c>
      <c r="E20" s="110">
        <v>2009</v>
      </c>
      <c r="F20" s="110">
        <v>1831</v>
      </c>
      <c r="G20" s="110">
        <v>2591</v>
      </c>
      <c r="H20" s="120">
        <v>3764</v>
      </c>
      <c r="I20" s="155">
        <f t="shared" si="1"/>
        <v>81</v>
      </c>
      <c r="J20" s="155"/>
      <c r="K20" s="155">
        <f t="shared" si="2"/>
        <v>76</v>
      </c>
      <c r="L20" s="155"/>
    </row>
    <row r="21" spans="2:12" s="44" customFormat="1" ht="22.5" customHeight="1">
      <c r="B21" s="54" t="s">
        <v>18</v>
      </c>
      <c r="C21" s="110">
        <v>1582</v>
      </c>
      <c r="D21" s="120">
        <f t="shared" si="3"/>
        <v>2555</v>
      </c>
      <c r="E21" s="110">
        <v>1271</v>
      </c>
      <c r="F21" s="110">
        <v>1284</v>
      </c>
      <c r="G21" s="110">
        <v>1565</v>
      </c>
      <c r="H21" s="120">
        <v>2536</v>
      </c>
      <c r="I21" s="155">
        <f t="shared" si="1"/>
        <v>17</v>
      </c>
      <c r="J21" s="155"/>
      <c r="K21" s="155">
        <f t="shared" si="2"/>
        <v>19</v>
      </c>
      <c r="L21" s="155"/>
    </row>
    <row r="22" spans="2:12" s="44" customFormat="1" ht="22.5" customHeight="1">
      <c r="B22" s="54" t="s">
        <v>19</v>
      </c>
      <c r="C22" s="110">
        <v>2445</v>
      </c>
      <c r="D22" s="120">
        <f t="shared" si="3"/>
        <v>5437</v>
      </c>
      <c r="E22" s="110">
        <v>2651</v>
      </c>
      <c r="F22" s="110">
        <v>2786</v>
      </c>
      <c r="G22" s="110">
        <v>2432</v>
      </c>
      <c r="H22" s="120">
        <v>5418</v>
      </c>
      <c r="I22" s="155">
        <f t="shared" si="1"/>
        <v>13</v>
      </c>
      <c r="J22" s="155"/>
      <c r="K22" s="155">
        <f t="shared" si="2"/>
        <v>19</v>
      </c>
      <c r="L22" s="155"/>
    </row>
    <row r="23" spans="2:12" s="44" customFormat="1" ht="22.5" customHeight="1">
      <c r="B23" s="54" t="s">
        <v>20</v>
      </c>
      <c r="C23" s="110">
        <v>4497</v>
      </c>
      <c r="D23" s="120">
        <f t="shared" si="3"/>
        <v>8869</v>
      </c>
      <c r="E23" s="110">
        <v>4465</v>
      </c>
      <c r="F23" s="110">
        <v>4404</v>
      </c>
      <c r="G23" s="110">
        <v>4393</v>
      </c>
      <c r="H23" s="120">
        <v>8650</v>
      </c>
      <c r="I23" s="155">
        <f t="shared" si="1"/>
        <v>104</v>
      </c>
      <c r="J23" s="155"/>
      <c r="K23" s="155">
        <f t="shared" si="2"/>
        <v>219</v>
      </c>
      <c r="L23" s="155"/>
    </row>
    <row r="24" spans="2:12" s="44" customFormat="1" ht="22.5" customHeight="1">
      <c r="B24" s="54" t="s">
        <v>21</v>
      </c>
      <c r="C24" s="110">
        <v>6417</v>
      </c>
      <c r="D24" s="120">
        <f t="shared" si="3"/>
        <v>11334</v>
      </c>
      <c r="E24" s="110">
        <v>5632</v>
      </c>
      <c r="F24" s="110">
        <v>5702</v>
      </c>
      <c r="G24" s="110">
        <v>6401</v>
      </c>
      <c r="H24" s="120">
        <v>11341</v>
      </c>
      <c r="I24" s="155">
        <f t="shared" si="1"/>
        <v>16</v>
      </c>
      <c r="J24" s="155"/>
      <c r="K24" s="155">
        <f t="shared" si="2"/>
        <v>-7</v>
      </c>
      <c r="L24" s="155"/>
    </row>
    <row r="25" spans="2:12" s="44" customFormat="1" ht="22.5" customHeight="1">
      <c r="B25" s="54" t="s">
        <v>22</v>
      </c>
      <c r="C25" s="110">
        <v>6393</v>
      </c>
      <c r="D25" s="120">
        <f t="shared" si="3"/>
        <v>14143</v>
      </c>
      <c r="E25" s="110">
        <v>6700</v>
      </c>
      <c r="F25" s="110">
        <v>7443</v>
      </c>
      <c r="G25" s="110">
        <v>6397</v>
      </c>
      <c r="H25" s="120">
        <v>14154</v>
      </c>
      <c r="I25" s="155">
        <f t="shared" si="1"/>
        <v>-4</v>
      </c>
      <c r="J25" s="155"/>
      <c r="K25" s="155">
        <f t="shared" si="2"/>
        <v>-11</v>
      </c>
      <c r="L25" s="155"/>
    </row>
    <row r="26" spans="2:12" s="44" customFormat="1" ht="22.5" customHeight="1">
      <c r="B26" s="54" t="s">
        <v>23</v>
      </c>
      <c r="C26" s="110">
        <v>9005</v>
      </c>
      <c r="D26" s="120">
        <f t="shared" si="3"/>
        <v>19773</v>
      </c>
      <c r="E26" s="110">
        <v>9386</v>
      </c>
      <c r="F26" s="110">
        <v>10387</v>
      </c>
      <c r="G26" s="110">
        <v>9014</v>
      </c>
      <c r="H26" s="120">
        <v>19833</v>
      </c>
      <c r="I26" s="155">
        <f t="shared" si="1"/>
        <v>-9</v>
      </c>
      <c r="J26" s="155"/>
      <c r="K26" s="155">
        <f t="shared" si="2"/>
        <v>-60</v>
      </c>
      <c r="L26" s="155"/>
    </row>
    <row r="27" spans="2:12" s="44" customFormat="1" ht="22.5" customHeight="1">
      <c r="B27" s="54" t="s">
        <v>24</v>
      </c>
      <c r="C27" s="110">
        <v>1935</v>
      </c>
      <c r="D27" s="120">
        <f t="shared" si="3"/>
        <v>4147</v>
      </c>
      <c r="E27" s="110">
        <v>2076</v>
      </c>
      <c r="F27" s="110">
        <v>2071</v>
      </c>
      <c r="G27" s="110">
        <v>1936</v>
      </c>
      <c r="H27" s="120">
        <v>4166</v>
      </c>
      <c r="I27" s="155">
        <f t="shared" si="1"/>
        <v>-1</v>
      </c>
      <c r="J27" s="155"/>
      <c r="K27" s="155">
        <f t="shared" si="2"/>
        <v>-19</v>
      </c>
      <c r="L27" s="155"/>
    </row>
    <row r="28" spans="2:12" s="44" customFormat="1" ht="22.5" customHeight="1">
      <c r="B28" s="54" t="s">
        <v>25</v>
      </c>
      <c r="C28" s="110">
        <v>8595</v>
      </c>
      <c r="D28" s="120">
        <f t="shared" si="3"/>
        <v>12475</v>
      </c>
      <c r="E28" s="110">
        <v>6733</v>
      </c>
      <c r="F28" s="110">
        <v>5742</v>
      </c>
      <c r="G28" s="110">
        <v>8311</v>
      </c>
      <c r="H28" s="120">
        <v>12192</v>
      </c>
      <c r="I28" s="155">
        <f t="shared" si="1"/>
        <v>284</v>
      </c>
      <c r="J28" s="155"/>
      <c r="K28" s="155">
        <f t="shared" si="2"/>
        <v>283</v>
      </c>
      <c r="L28" s="155"/>
    </row>
    <row r="29" spans="2:12" s="44" customFormat="1" ht="22.5" customHeight="1">
      <c r="B29" s="54" t="s">
        <v>26</v>
      </c>
      <c r="C29" s="110">
        <v>2878</v>
      </c>
      <c r="D29" s="120">
        <f t="shared" si="3"/>
        <v>4419</v>
      </c>
      <c r="E29" s="110">
        <v>2230</v>
      </c>
      <c r="F29" s="110">
        <v>2189</v>
      </c>
      <c r="G29" s="110">
        <v>2838</v>
      </c>
      <c r="H29" s="120">
        <v>4378</v>
      </c>
      <c r="I29" s="155">
        <f t="shared" si="1"/>
        <v>40</v>
      </c>
      <c r="J29" s="155"/>
      <c r="K29" s="155">
        <f t="shared" si="2"/>
        <v>41</v>
      </c>
      <c r="L29" s="155"/>
    </row>
    <row r="30" spans="2:12" s="44" customFormat="1" ht="22.5" customHeight="1">
      <c r="B30" s="54" t="s">
        <v>27</v>
      </c>
      <c r="C30" s="110">
        <v>15349</v>
      </c>
      <c r="D30" s="120">
        <f t="shared" si="3"/>
        <v>33619</v>
      </c>
      <c r="E30" s="110">
        <v>16633</v>
      </c>
      <c r="F30" s="110">
        <v>16986</v>
      </c>
      <c r="G30" s="110">
        <v>15245</v>
      </c>
      <c r="H30" s="120">
        <v>33544</v>
      </c>
      <c r="I30" s="155">
        <f t="shared" si="1"/>
        <v>104</v>
      </c>
      <c r="J30" s="155"/>
      <c r="K30" s="155">
        <f t="shared" si="2"/>
        <v>75</v>
      </c>
      <c r="L30" s="155"/>
    </row>
    <row r="31" spans="2:12" s="44" customFormat="1" ht="22.5" customHeight="1">
      <c r="B31" s="54" t="s">
        <v>28</v>
      </c>
      <c r="C31" s="110">
        <v>20162</v>
      </c>
      <c r="D31" s="120">
        <f t="shared" si="3"/>
        <v>47394</v>
      </c>
      <c r="E31" s="110">
        <v>22705</v>
      </c>
      <c r="F31" s="110">
        <v>24689</v>
      </c>
      <c r="G31" s="110">
        <v>20160</v>
      </c>
      <c r="H31" s="120">
        <v>47498</v>
      </c>
      <c r="I31" s="162">
        <f t="shared" si="1"/>
        <v>2</v>
      </c>
      <c r="J31" s="162"/>
      <c r="K31" s="155">
        <f t="shared" si="2"/>
        <v>-104</v>
      </c>
      <c r="L31" s="155"/>
    </row>
    <row r="32" spans="2:12" s="44" customFormat="1" ht="22.5" customHeight="1">
      <c r="B32" s="54" t="s">
        <v>29</v>
      </c>
      <c r="C32" s="110">
        <v>11044</v>
      </c>
      <c r="D32" s="120">
        <f t="shared" si="3"/>
        <v>25696</v>
      </c>
      <c r="E32" s="110">
        <v>12445</v>
      </c>
      <c r="F32" s="110">
        <v>13251</v>
      </c>
      <c r="G32" s="110">
        <v>11037</v>
      </c>
      <c r="H32" s="120">
        <v>25734</v>
      </c>
      <c r="I32" s="155">
        <f t="shared" si="1"/>
        <v>7</v>
      </c>
      <c r="J32" s="155"/>
      <c r="K32" s="155">
        <f t="shared" si="2"/>
        <v>-38</v>
      </c>
      <c r="L32" s="155"/>
    </row>
    <row r="33" spans="2:14" s="44" customFormat="1" ht="22.5" customHeight="1">
      <c r="B33" s="54" t="s">
        <v>30</v>
      </c>
      <c r="C33" s="110">
        <v>11071</v>
      </c>
      <c r="D33" s="120">
        <f t="shared" si="3"/>
        <v>25674</v>
      </c>
      <c r="E33" s="110">
        <v>12798</v>
      </c>
      <c r="F33" s="110">
        <v>12876</v>
      </c>
      <c r="G33" s="110">
        <v>11104</v>
      </c>
      <c r="H33" s="120">
        <v>25705</v>
      </c>
      <c r="I33" s="155">
        <f t="shared" si="1"/>
        <v>-33</v>
      </c>
      <c r="J33" s="155"/>
      <c r="K33" s="155">
        <f t="shared" si="2"/>
        <v>-31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2232</v>
      </c>
      <c r="C38" s="114"/>
      <c r="D38" s="17" t="s">
        <v>36</v>
      </c>
      <c r="E38" s="17">
        <v>667</v>
      </c>
      <c r="F38" s="18" t="s">
        <v>37</v>
      </c>
      <c r="G38" s="140">
        <v>1565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513</v>
      </c>
    </row>
    <row r="39" spans="2:14" s="3" customFormat="1" ht="30" customHeight="1">
      <c r="B39" s="23" t="str">
        <f>"◎ 관외전출 : "&amp;E39+G39</f>
        <v>◎ 관외전출 : 1719</v>
      </c>
      <c r="C39" s="26"/>
      <c r="D39" s="25" t="s">
        <v>36</v>
      </c>
      <c r="E39" s="25">
        <v>467</v>
      </c>
      <c r="F39" s="26" t="s">
        <v>37</v>
      </c>
      <c r="G39" s="141">
        <v>1252</v>
      </c>
      <c r="H39" s="27"/>
      <c r="I39" s="28"/>
      <c r="J39" s="28"/>
      <c r="K39" s="29"/>
      <c r="L39" s="178"/>
    </row>
    <row r="40" spans="2:14" s="3" customFormat="1" ht="30" customHeight="1">
      <c r="B40" s="156" t="str">
        <f>"◎ 출생,등록,국외,기타(복귀) : "&amp;E40+G40+I40+K40</f>
        <v>◎ 출생,등록,국외,기타(복귀) : 142</v>
      </c>
      <c r="C40" s="157"/>
      <c r="D40" s="32" t="s">
        <v>41</v>
      </c>
      <c r="E40" s="32">
        <v>131</v>
      </c>
      <c r="F40" s="33" t="s">
        <v>45</v>
      </c>
      <c r="G40" s="32">
        <v>11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56</v>
      </c>
    </row>
    <row r="41" spans="2:14" s="3" customFormat="1" ht="30" customHeight="1" thickBot="1">
      <c r="B41" s="160" t="str">
        <f>"◎ 사망,말소,국외,기타 : "&amp;E41+G41+I41+K41</f>
        <v>◎ 사망,말소,국외,기타 : 198</v>
      </c>
      <c r="C41" s="161"/>
      <c r="D41" s="39" t="s">
        <v>42</v>
      </c>
      <c r="E41" s="39">
        <v>190</v>
      </c>
      <c r="F41" s="40" t="s">
        <v>43</v>
      </c>
      <c r="G41" s="39">
        <v>7</v>
      </c>
      <c r="H41" s="41" t="s">
        <v>38</v>
      </c>
      <c r="I41" s="41">
        <v>0</v>
      </c>
      <c r="J41" s="42" t="s">
        <v>39</v>
      </c>
      <c r="K41" s="43">
        <v>1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59475</v>
      </c>
      <c r="C42" s="168"/>
      <c r="D42" s="57" t="s">
        <v>52</v>
      </c>
      <c r="E42" s="58">
        <v>25814</v>
      </c>
      <c r="F42" s="57" t="s">
        <v>44</v>
      </c>
      <c r="G42" s="58">
        <v>33661</v>
      </c>
      <c r="H42" s="59"/>
      <c r="I42" s="10"/>
      <c r="J42" s="169" t="s">
        <v>599</v>
      </c>
      <c r="K42" s="169"/>
      <c r="L42" s="170"/>
      <c r="N42" s="104"/>
    </row>
    <row r="43" spans="2:14" s="3" customFormat="1" ht="21" customHeight="1">
      <c r="B43" s="55" t="s">
        <v>600</v>
      </c>
      <c r="C43" s="91"/>
      <c r="D43" s="127"/>
      <c r="G43" s="8"/>
      <c r="J43" s="173" t="s">
        <v>601</v>
      </c>
      <c r="K43" s="173"/>
      <c r="L43" s="174"/>
      <c r="N43" s="104"/>
    </row>
    <row r="44" spans="2:14" s="3" customFormat="1" ht="27" customHeight="1">
      <c r="B44" s="55" t="s">
        <v>602</v>
      </c>
      <c r="C44" s="91"/>
      <c r="D44" s="127"/>
      <c r="E44" s="129"/>
      <c r="F44" s="130"/>
      <c r="G44" s="129"/>
      <c r="H44" s="131"/>
      <c r="J44" s="173" t="s">
        <v>603</v>
      </c>
      <c r="K44" s="173"/>
      <c r="L44" s="174"/>
      <c r="N44" s="104"/>
    </row>
    <row r="45" spans="2:14" s="3" customFormat="1" ht="21" customHeight="1" thickBot="1">
      <c r="B45" s="60" t="s">
        <v>604</v>
      </c>
      <c r="C45" s="92"/>
      <c r="D45" s="128"/>
      <c r="E45" s="126"/>
      <c r="F45" s="126"/>
      <c r="G45" s="62"/>
      <c r="H45" s="69"/>
      <c r="I45" s="61"/>
      <c r="J45" s="175" t="s">
        <v>605</v>
      </c>
      <c r="K45" s="175"/>
      <c r="L45" s="176"/>
      <c r="N45" s="104"/>
    </row>
    <row r="46" spans="2:14">
      <c r="L46" s="77"/>
    </row>
  </sheetData>
  <mergeCells count="78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B42:C42"/>
    <mergeCell ref="J42:L42"/>
    <mergeCell ref="J43:L43"/>
    <mergeCell ref="J44:L44"/>
    <mergeCell ref="J45:L45"/>
  </mergeCells>
  <phoneticPr fontId="1" type="noConversion"/>
  <conditionalFormatting sqref="I6:L33">
    <cfRule type="cellIs" dxfId="251" priority="1" operator="lessThan">
      <formula>0</formula>
    </cfRule>
    <cfRule type="cellIs" dxfId="250" priority="4" operator="greaterThan">
      <formula>0</formula>
    </cfRule>
  </conditionalFormatting>
  <conditionalFormatting sqref="K6:L33">
    <cfRule type="cellIs" dxfId="249" priority="2" operator="lessThan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B1:N45"/>
  <sheetViews>
    <sheetView view="pageBreakPreview" topLeftCell="A28" zoomScale="70" zoomScaleNormal="70" zoomScaleSheetLayoutView="70" workbookViewId="0">
      <selection activeCell="D6" sqref="D6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103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119213</v>
      </c>
      <c r="D6" s="45">
        <f>SUM(D7:D8)</f>
        <v>285085</v>
      </c>
      <c r="E6" s="45">
        <f t="shared" ref="E6:F6" si="0">SUM(E7:E8)</f>
        <v>140454</v>
      </c>
      <c r="F6" s="45">
        <f t="shared" si="0"/>
        <v>144631</v>
      </c>
      <c r="G6" s="72">
        <v>118909</v>
      </c>
      <c r="H6" s="72">
        <v>284769</v>
      </c>
      <c r="I6" s="152">
        <f>C6-G6</f>
        <v>304</v>
      </c>
      <c r="J6" s="152"/>
      <c r="K6" s="152">
        <f t="shared" ref="K6:K33" si="1">D6-H6</f>
        <v>316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3917</v>
      </c>
      <c r="E7" s="79">
        <v>1887</v>
      </c>
      <c r="F7" s="79">
        <v>2030</v>
      </c>
      <c r="G7" s="73" t="s">
        <v>55</v>
      </c>
      <c r="H7" s="74">
        <v>3837</v>
      </c>
      <c r="I7" s="153" t="s">
        <v>54</v>
      </c>
      <c r="J7" s="154"/>
      <c r="K7" s="154">
        <f t="shared" si="1"/>
        <v>80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119213</v>
      </c>
      <c r="D8" s="49">
        <f t="shared" ref="D8:F8" si="2">SUM(D9:D33)</f>
        <v>281168</v>
      </c>
      <c r="E8" s="49">
        <f>SUM(E9:E33)</f>
        <v>138567</v>
      </c>
      <c r="F8" s="49">
        <f t="shared" si="2"/>
        <v>142601</v>
      </c>
      <c r="G8" s="75">
        <v>118909</v>
      </c>
      <c r="H8" s="75">
        <v>280932</v>
      </c>
      <c r="I8" s="179">
        <f t="shared" ref="I8:I33" si="3">C8-G8</f>
        <v>304</v>
      </c>
      <c r="J8" s="179"/>
      <c r="K8" s="180">
        <f t="shared" si="1"/>
        <v>236</v>
      </c>
      <c r="L8" s="180"/>
    </row>
    <row r="9" spans="2:14" s="44" customFormat="1" ht="22.5" customHeight="1">
      <c r="B9" s="54" t="s">
        <v>10</v>
      </c>
      <c r="C9" s="50">
        <v>3472</v>
      </c>
      <c r="D9" s="50">
        <v>8009</v>
      </c>
      <c r="E9" s="50">
        <v>4036</v>
      </c>
      <c r="F9" s="50">
        <v>3973</v>
      </c>
      <c r="G9" s="76">
        <v>3464</v>
      </c>
      <c r="H9" s="76">
        <v>7946</v>
      </c>
      <c r="I9" s="155">
        <f t="shared" si="3"/>
        <v>8</v>
      </c>
      <c r="J9" s="155"/>
      <c r="K9" s="155">
        <f t="shared" si="1"/>
        <v>63</v>
      </c>
      <c r="L9" s="155"/>
    </row>
    <row r="10" spans="2:14" s="44" customFormat="1" ht="22.5" customHeight="1">
      <c r="B10" s="54" t="s">
        <v>33</v>
      </c>
      <c r="C10" s="50">
        <v>7448</v>
      </c>
      <c r="D10" s="50">
        <v>19797</v>
      </c>
      <c r="E10" s="50">
        <v>9774</v>
      </c>
      <c r="F10" s="50">
        <v>10023</v>
      </c>
      <c r="G10" s="76">
        <v>7427</v>
      </c>
      <c r="H10" s="76">
        <v>19805</v>
      </c>
      <c r="I10" s="155">
        <f t="shared" si="3"/>
        <v>21</v>
      </c>
      <c r="J10" s="155"/>
      <c r="K10" s="155">
        <f t="shared" si="1"/>
        <v>-8</v>
      </c>
      <c r="L10" s="155"/>
    </row>
    <row r="11" spans="2:14" s="44" customFormat="1" ht="22.5" customHeight="1">
      <c r="B11" s="54" t="s">
        <v>11</v>
      </c>
      <c r="C11" s="50">
        <v>771</v>
      </c>
      <c r="D11" s="50">
        <v>1529</v>
      </c>
      <c r="E11" s="50">
        <v>812</v>
      </c>
      <c r="F11" s="50">
        <v>717</v>
      </c>
      <c r="G11" s="76">
        <v>759</v>
      </c>
      <c r="H11" s="76">
        <v>1513</v>
      </c>
      <c r="I11" s="155">
        <f t="shared" si="3"/>
        <v>12</v>
      </c>
      <c r="J11" s="155"/>
      <c r="K11" s="155">
        <f t="shared" si="1"/>
        <v>16</v>
      </c>
      <c r="L11" s="155"/>
    </row>
    <row r="12" spans="2:14" s="44" customFormat="1" ht="22.5" customHeight="1">
      <c r="B12" s="54" t="s">
        <v>12</v>
      </c>
      <c r="C12" s="50">
        <v>1068</v>
      </c>
      <c r="D12" s="50">
        <v>2552</v>
      </c>
      <c r="E12" s="50">
        <v>1303</v>
      </c>
      <c r="F12" s="50">
        <v>1249</v>
      </c>
      <c r="G12" s="76">
        <v>1074</v>
      </c>
      <c r="H12" s="76">
        <v>2569</v>
      </c>
      <c r="I12" s="155">
        <f t="shared" si="3"/>
        <v>-6</v>
      </c>
      <c r="J12" s="155"/>
      <c r="K12" s="155">
        <f t="shared" si="1"/>
        <v>-17</v>
      </c>
      <c r="L12" s="155"/>
    </row>
    <row r="13" spans="2:14" s="44" customFormat="1" ht="22.5" customHeight="1">
      <c r="B13" s="54" t="s">
        <v>13</v>
      </c>
      <c r="C13" s="50">
        <v>7211</v>
      </c>
      <c r="D13" s="50">
        <v>17604</v>
      </c>
      <c r="E13" s="50">
        <v>8779</v>
      </c>
      <c r="F13" s="50">
        <v>8825</v>
      </c>
      <c r="G13" s="76">
        <v>6995</v>
      </c>
      <c r="H13" s="76">
        <v>17312</v>
      </c>
      <c r="I13" s="155">
        <f t="shared" si="3"/>
        <v>216</v>
      </c>
      <c r="J13" s="155"/>
      <c r="K13" s="155">
        <f t="shared" si="1"/>
        <v>292</v>
      </c>
      <c r="L13" s="155"/>
    </row>
    <row r="14" spans="2:14" s="44" customFormat="1" ht="22.5" customHeight="1">
      <c r="B14" s="54" t="s">
        <v>32</v>
      </c>
      <c r="C14" s="50">
        <v>632</v>
      </c>
      <c r="D14" s="50">
        <v>1105</v>
      </c>
      <c r="E14" s="50">
        <v>582</v>
      </c>
      <c r="F14" s="50">
        <v>523</v>
      </c>
      <c r="G14" s="76">
        <v>631</v>
      </c>
      <c r="H14" s="76">
        <v>1112</v>
      </c>
      <c r="I14" s="155">
        <f t="shared" si="3"/>
        <v>1</v>
      </c>
      <c r="J14" s="155"/>
      <c r="K14" s="155">
        <f t="shared" si="1"/>
        <v>-7</v>
      </c>
      <c r="L14" s="155"/>
    </row>
    <row r="15" spans="2:14" s="44" customFormat="1" ht="22.5" customHeight="1">
      <c r="B15" s="54" t="s">
        <v>14</v>
      </c>
      <c r="C15" s="50">
        <v>1977</v>
      </c>
      <c r="D15" s="50">
        <v>3777</v>
      </c>
      <c r="E15" s="50">
        <v>1983</v>
      </c>
      <c r="F15" s="50">
        <v>1794</v>
      </c>
      <c r="G15" s="76">
        <v>1970</v>
      </c>
      <c r="H15" s="76">
        <v>3767</v>
      </c>
      <c r="I15" s="155">
        <f t="shared" si="3"/>
        <v>7</v>
      </c>
      <c r="J15" s="155"/>
      <c r="K15" s="155">
        <f t="shared" si="1"/>
        <v>10</v>
      </c>
      <c r="L15" s="155"/>
    </row>
    <row r="16" spans="2:14" s="44" customFormat="1" ht="22.5" customHeight="1">
      <c r="B16" s="54" t="s">
        <v>34</v>
      </c>
      <c r="C16" s="50">
        <v>2001</v>
      </c>
      <c r="D16" s="50">
        <v>4013</v>
      </c>
      <c r="E16" s="50">
        <v>2039</v>
      </c>
      <c r="F16" s="50">
        <v>1974</v>
      </c>
      <c r="G16" s="76">
        <v>2016</v>
      </c>
      <c r="H16" s="76">
        <v>4042</v>
      </c>
      <c r="I16" s="155">
        <f t="shared" si="3"/>
        <v>-15</v>
      </c>
      <c r="J16" s="155"/>
      <c r="K16" s="155">
        <f t="shared" si="1"/>
        <v>-29</v>
      </c>
      <c r="L16" s="155"/>
    </row>
    <row r="17" spans="2:12" s="44" customFormat="1" ht="22.5" customHeight="1">
      <c r="B17" s="54" t="s">
        <v>15</v>
      </c>
      <c r="C17" s="50">
        <v>1440</v>
      </c>
      <c r="D17" s="50">
        <v>2668</v>
      </c>
      <c r="E17" s="50">
        <v>1315</v>
      </c>
      <c r="F17" s="50">
        <v>1353</v>
      </c>
      <c r="G17" s="76">
        <v>1429</v>
      </c>
      <c r="H17" s="76">
        <v>2661</v>
      </c>
      <c r="I17" s="155">
        <f t="shared" si="3"/>
        <v>11</v>
      </c>
      <c r="J17" s="155"/>
      <c r="K17" s="155">
        <f t="shared" si="1"/>
        <v>7</v>
      </c>
      <c r="L17" s="155"/>
    </row>
    <row r="18" spans="2:12" s="44" customFormat="1" ht="22.5" customHeight="1">
      <c r="B18" s="54" t="s">
        <v>16</v>
      </c>
      <c r="C18" s="50">
        <v>606</v>
      </c>
      <c r="D18" s="50">
        <v>979</v>
      </c>
      <c r="E18" s="50">
        <v>541</v>
      </c>
      <c r="F18" s="50">
        <v>438</v>
      </c>
      <c r="G18" s="76">
        <v>603</v>
      </c>
      <c r="H18" s="76">
        <v>965</v>
      </c>
      <c r="I18" s="155">
        <f t="shared" si="3"/>
        <v>3</v>
      </c>
      <c r="J18" s="155"/>
      <c r="K18" s="155">
        <f t="shared" si="1"/>
        <v>14</v>
      </c>
      <c r="L18" s="155"/>
    </row>
    <row r="19" spans="2:12" s="44" customFormat="1" ht="22.5" customHeight="1">
      <c r="B19" s="54" t="s">
        <v>17</v>
      </c>
      <c r="C19" s="50">
        <v>4689</v>
      </c>
      <c r="D19" s="50">
        <v>10729</v>
      </c>
      <c r="E19" s="50">
        <v>5251</v>
      </c>
      <c r="F19" s="50">
        <v>5478</v>
      </c>
      <c r="G19" s="76">
        <v>4702</v>
      </c>
      <c r="H19" s="76">
        <v>10759</v>
      </c>
      <c r="I19" s="155">
        <f t="shared" si="3"/>
        <v>-13</v>
      </c>
      <c r="J19" s="155"/>
      <c r="K19" s="155">
        <f t="shared" si="1"/>
        <v>-30</v>
      </c>
      <c r="L19" s="155"/>
    </row>
    <row r="20" spans="2:12" s="44" customFormat="1" ht="22.5" customHeight="1">
      <c r="B20" s="54" t="s">
        <v>35</v>
      </c>
      <c r="C20" s="50">
        <v>2278</v>
      </c>
      <c r="D20" s="50">
        <v>3886</v>
      </c>
      <c r="E20" s="50">
        <v>1995</v>
      </c>
      <c r="F20" s="50">
        <v>1891</v>
      </c>
      <c r="G20" s="76">
        <v>2286</v>
      </c>
      <c r="H20" s="76">
        <v>3902</v>
      </c>
      <c r="I20" s="155">
        <f t="shared" si="3"/>
        <v>-8</v>
      </c>
      <c r="J20" s="155"/>
      <c r="K20" s="155">
        <f t="shared" si="1"/>
        <v>-16</v>
      </c>
      <c r="L20" s="155"/>
    </row>
    <row r="21" spans="2:12" s="44" customFormat="1" ht="22.5" customHeight="1">
      <c r="B21" s="54" t="s">
        <v>18</v>
      </c>
      <c r="C21" s="50">
        <v>1721</v>
      </c>
      <c r="D21" s="50">
        <v>3242</v>
      </c>
      <c r="E21" s="50">
        <v>1608</v>
      </c>
      <c r="F21" s="50">
        <v>1634</v>
      </c>
      <c r="G21" s="76">
        <v>1716</v>
      </c>
      <c r="H21" s="76">
        <v>3224</v>
      </c>
      <c r="I21" s="155">
        <f t="shared" si="3"/>
        <v>5</v>
      </c>
      <c r="J21" s="155"/>
      <c r="K21" s="155">
        <f t="shared" si="1"/>
        <v>18</v>
      </c>
      <c r="L21" s="155"/>
    </row>
    <row r="22" spans="2:12" s="44" customFormat="1" ht="22.5" customHeight="1">
      <c r="B22" s="54" t="s">
        <v>19</v>
      </c>
      <c r="C22" s="50">
        <v>1527</v>
      </c>
      <c r="D22" s="50">
        <v>3179</v>
      </c>
      <c r="E22" s="50">
        <v>1551</v>
      </c>
      <c r="F22" s="50">
        <v>1628</v>
      </c>
      <c r="G22" s="76">
        <v>1605</v>
      </c>
      <c r="H22" s="76">
        <v>3345</v>
      </c>
      <c r="I22" s="155">
        <f t="shared" si="3"/>
        <v>-78</v>
      </c>
      <c r="J22" s="155"/>
      <c r="K22" s="155">
        <f t="shared" si="1"/>
        <v>-166</v>
      </c>
      <c r="L22" s="155"/>
    </row>
    <row r="23" spans="2:12" s="44" customFormat="1" ht="22.5" customHeight="1">
      <c r="B23" s="54" t="s">
        <v>20</v>
      </c>
      <c r="C23" s="50">
        <v>3907</v>
      </c>
      <c r="D23" s="50">
        <v>9025</v>
      </c>
      <c r="E23" s="50">
        <v>4558</v>
      </c>
      <c r="F23" s="50">
        <v>4467</v>
      </c>
      <c r="G23" s="76">
        <v>3856</v>
      </c>
      <c r="H23" s="76">
        <v>8904</v>
      </c>
      <c r="I23" s="155">
        <f t="shared" si="3"/>
        <v>51</v>
      </c>
      <c r="J23" s="155"/>
      <c r="K23" s="155">
        <f t="shared" si="1"/>
        <v>121</v>
      </c>
      <c r="L23" s="155"/>
    </row>
    <row r="24" spans="2:12" s="44" customFormat="1" ht="22.5" customHeight="1">
      <c r="B24" s="54" t="s">
        <v>21</v>
      </c>
      <c r="C24" s="50">
        <v>6122</v>
      </c>
      <c r="D24" s="50">
        <v>12874</v>
      </c>
      <c r="E24" s="50">
        <v>6274</v>
      </c>
      <c r="F24" s="50">
        <v>6600</v>
      </c>
      <c r="G24" s="76">
        <v>6144</v>
      </c>
      <c r="H24" s="76">
        <v>12869</v>
      </c>
      <c r="I24" s="155">
        <f t="shared" si="3"/>
        <v>-22</v>
      </c>
      <c r="J24" s="155"/>
      <c r="K24" s="155">
        <f t="shared" si="1"/>
        <v>5</v>
      </c>
      <c r="L24" s="155"/>
    </row>
    <row r="25" spans="2:12" s="44" customFormat="1" ht="22.5" customHeight="1">
      <c r="B25" s="54" t="s">
        <v>22</v>
      </c>
      <c r="C25" s="50">
        <v>5284</v>
      </c>
      <c r="D25" s="50">
        <v>13118</v>
      </c>
      <c r="E25" s="50">
        <v>6278</v>
      </c>
      <c r="F25" s="50">
        <v>6840</v>
      </c>
      <c r="G25" s="76">
        <v>5288</v>
      </c>
      <c r="H25" s="76">
        <v>13153</v>
      </c>
      <c r="I25" s="155">
        <f t="shared" si="3"/>
        <v>-4</v>
      </c>
      <c r="J25" s="155"/>
      <c r="K25" s="155">
        <f t="shared" si="1"/>
        <v>-35</v>
      </c>
      <c r="L25" s="155"/>
    </row>
    <row r="26" spans="2:12" s="44" customFormat="1" ht="22.5" customHeight="1">
      <c r="B26" s="54" t="s">
        <v>23</v>
      </c>
      <c r="C26" s="50">
        <v>7656</v>
      </c>
      <c r="D26" s="50">
        <v>18648</v>
      </c>
      <c r="E26" s="50">
        <v>8825</v>
      </c>
      <c r="F26" s="50">
        <v>9823</v>
      </c>
      <c r="G26" s="76">
        <v>7661</v>
      </c>
      <c r="H26" s="76">
        <v>18656</v>
      </c>
      <c r="I26" s="155">
        <f t="shared" si="3"/>
        <v>-5</v>
      </c>
      <c r="J26" s="155"/>
      <c r="K26" s="155">
        <f t="shared" si="1"/>
        <v>-8</v>
      </c>
      <c r="L26" s="155"/>
    </row>
    <row r="27" spans="2:12" s="44" customFormat="1" ht="22.5" customHeight="1">
      <c r="B27" s="54" t="s">
        <v>24</v>
      </c>
      <c r="C27" s="50">
        <v>2149</v>
      </c>
      <c r="D27" s="50">
        <v>5169</v>
      </c>
      <c r="E27" s="50">
        <v>2607</v>
      </c>
      <c r="F27" s="50">
        <v>2562</v>
      </c>
      <c r="G27" s="76">
        <v>2164</v>
      </c>
      <c r="H27" s="76">
        <v>5208</v>
      </c>
      <c r="I27" s="155">
        <f t="shared" si="3"/>
        <v>-15</v>
      </c>
      <c r="J27" s="155"/>
      <c r="K27" s="155">
        <f t="shared" si="1"/>
        <v>-39</v>
      </c>
      <c r="L27" s="155"/>
    </row>
    <row r="28" spans="2:12" s="44" customFormat="1" ht="22.5" customHeight="1">
      <c r="B28" s="54" t="s">
        <v>25</v>
      </c>
      <c r="C28" s="50">
        <v>6917</v>
      </c>
      <c r="D28" s="50">
        <v>12209</v>
      </c>
      <c r="E28" s="50">
        <v>6371</v>
      </c>
      <c r="F28" s="50">
        <v>5838</v>
      </c>
      <c r="G28" s="76">
        <v>6881</v>
      </c>
      <c r="H28" s="76">
        <v>12156</v>
      </c>
      <c r="I28" s="155">
        <f t="shared" si="3"/>
        <v>36</v>
      </c>
      <c r="J28" s="155"/>
      <c r="K28" s="155">
        <f t="shared" si="1"/>
        <v>53</v>
      </c>
      <c r="L28" s="155"/>
    </row>
    <row r="29" spans="2:12" s="44" customFormat="1" ht="22.5" customHeight="1">
      <c r="B29" s="54" t="s">
        <v>26</v>
      </c>
      <c r="C29" s="50">
        <v>2723</v>
      </c>
      <c r="D29" s="50">
        <v>5037</v>
      </c>
      <c r="E29" s="50">
        <v>2484</v>
      </c>
      <c r="F29" s="50">
        <v>2553</v>
      </c>
      <c r="G29" s="76">
        <v>2716</v>
      </c>
      <c r="H29" s="76">
        <v>5034</v>
      </c>
      <c r="I29" s="155">
        <f t="shared" si="3"/>
        <v>7</v>
      </c>
      <c r="J29" s="155"/>
      <c r="K29" s="155">
        <f t="shared" si="1"/>
        <v>3</v>
      </c>
      <c r="L29" s="155"/>
    </row>
    <row r="30" spans="2:12" s="44" customFormat="1" ht="22.5" customHeight="1">
      <c r="B30" s="54" t="s">
        <v>27</v>
      </c>
      <c r="C30" s="50">
        <v>15142</v>
      </c>
      <c r="D30" s="50">
        <v>38424</v>
      </c>
      <c r="E30" s="50">
        <v>18754</v>
      </c>
      <c r="F30" s="50">
        <v>19670</v>
      </c>
      <c r="G30" s="76">
        <v>15156</v>
      </c>
      <c r="H30" s="76">
        <v>38477</v>
      </c>
      <c r="I30" s="155">
        <f t="shared" si="3"/>
        <v>-14</v>
      </c>
      <c r="J30" s="155"/>
      <c r="K30" s="155">
        <f t="shared" si="1"/>
        <v>-53</v>
      </c>
      <c r="L30" s="155"/>
    </row>
    <row r="31" spans="2:12" s="44" customFormat="1" ht="22.5" customHeight="1">
      <c r="B31" s="54" t="s">
        <v>28</v>
      </c>
      <c r="C31" s="50">
        <v>16969</v>
      </c>
      <c r="D31" s="50">
        <v>44451</v>
      </c>
      <c r="E31" s="50">
        <v>21499</v>
      </c>
      <c r="F31" s="50">
        <v>22952</v>
      </c>
      <c r="G31" s="76">
        <v>16904</v>
      </c>
      <c r="H31" s="76">
        <v>44454</v>
      </c>
      <c r="I31" s="162">
        <f t="shared" si="3"/>
        <v>65</v>
      </c>
      <c r="J31" s="162"/>
      <c r="K31" s="155">
        <f t="shared" si="1"/>
        <v>-3</v>
      </c>
      <c r="L31" s="155"/>
    </row>
    <row r="32" spans="2:12" s="44" customFormat="1" ht="22.5" customHeight="1">
      <c r="B32" s="54" t="s">
        <v>29</v>
      </c>
      <c r="C32" s="50">
        <v>7455</v>
      </c>
      <c r="D32" s="50">
        <v>18302</v>
      </c>
      <c r="E32" s="50">
        <v>8966</v>
      </c>
      <c r="F32" s="50">
        <v>9336</v>
      </c>
      <c r="G32" s="76">
        <v>7440</v>
      </c>
      <c r="H32" s="76">
        <v>18296</v>
      </c>
      <c r="I32" s="155">
        <f t="shared" si="3"/>
        <v>15</v>
      </c>
      <c r="J32" s="155"/>
      <c r="K32" s="155">
        <f t="shared" si="1"/>
        <v>6</v>
      </c>
      <c r="L32" s="155"/>
    </row>
    <row r="33" spans="2:13" s="44" customFormat="1" ht="22.5" customHeight="1">
      <c r="B33" s="54" t="s">
        <v>30</v>
      </c>
      <c r="C33" s="50">
        <v>8048</v>
      </c>
      <c r="D33" s="50">
        <v>20842</v>
      </c>
      <c r="E33" s="50">
        <v>10382</v>
      </c>
      <c r="F33" s="50">
        <v>10460</v>
      </c>
      <c r="G33" s="76">
        <v>8022</v>
      </c>
      <c r="H33" s="76">
        <v>20803</v>
      </c>
      <c r="I33" s="155">
        <f t="shared" si="3"/>
        <v>26</v>
      </c>
      <c r="J33" s="155"/>
      <c r="K33" s="155">
        <f t="shared" si="1"/>
        <v>39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2166</v>
      </c>
      <c r="C38" s="16"/>
      <c r="D38" s="17" t="s">
        <v>36</v>
      </c>
      <c r="E38" s="17">
        <v>751</v>
      </c>
      <c r="F38" s="18" t="s">
        <v>37</v>
      </c>
      <c r="G38" s="17">
        <v>1415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97</v>
      </c>
      <c r="M38" s="22"/>
    </row>
    <row r="39" spans="2:13" s="3" customFormat="1" ht="30" customHeight="1">
      <c r="B39" s="23" t="str">
        <f>"◎ 관외전출 : "&amp;E39+G39</f>
        <v>◎ 관외전출 : 2069</v>
      </c>
      <c r="C39" s="24"/>
      <c r="D39" s="25" t="s">
        <v>36</v>
      </c>
      <c r="E39" s="25">
        <v>560</v>
      </c>
      <c r="F39" s="26" t="s">
        <v>37</v>
      </c>
      <c r="G39" s="25">
        <v>1509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189</v>
      </c>
      <c r="C40" s="31"/>
      <c r="D40" s="32" t="s">
        <v>41</v>
      </c>
      <c r="E40" s="32">
        <v>178</v>
      </c>
      <c r="F40" s="33" t="s">
        <v>45</v>
      </c>
      <c r="G40" s="32">
        <v>11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 "&amp;-((E41+G41+I41+K41)-(E40+G40+I40+K40)),"감 "&amp;(E41+G41+I41+K41)-(E40+G40+I40+K40))</f>
        <v>▶ 증 18</v>
      </c>
    </row>
    <row r="41" spans="2:13" s="3" customFormat="1" ht="30" customHeight="1" thickBot="1">
      <c r="B41" s="37" t="str">
        <f>"◎ 사망,말소,국외,기타 : "&amp;E41+G41+I41+K41</f>
        <v>◎ 사망,말소,국외,기타 : 171</v>
      </c>
      <c r="C41" s="38"/>
      <c r="D41" s="39" t="s">
        <v>42</v>
      </c>
      <c r="E41" s="39">
        <v>157</v>
      </c>
      <c r="F41" s="40" t="s">
        <v>43</v>
      </c>
      <c r="G41" s="39">
        <v>13</v>
      </c>
      <c r="H41" s="41" t="s">
        <v>40</v>
      </c>
      <c r="I41" s="41">
        <v>0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44332</v>
      </c>
      <c r="C42" s="68"/>
      <c r="D42" s="57" t="s">
        <v>52</v>
      </c>
      <c r="E42" s="58">
        <v>18516</v>
      </c>
      <c r="F42" s="57" t="s">
        <v>44</v>
      </c>
      <c r="G42" s="58">
        <v>25816</v>
      </c>
      <c r="H42" s="59"/>
      <c r="I42" s="10"/>
      <c r="J42" s="59"/>
      <c r="K42" s="84"/>
      <c r="L42" s="64" t="s">
        <v>106</v>
      </c>
      <c r="M42" s="22"/>
    </row>
    <row r="43" spans="2:13" s="3" customFormat="1" ht="21" customHeight="1">
      <c r="B43" s="55" t="s">
        <v>56</v>
      </c>
      <c r="C43" s="66">
        <v>2071</v>
      </c>
      <c r="G43" s="8"/>
      <c r="J43" s="85"/>
      <c r="K43" s="85"/>
      <c r="L43" s="65" t="s">
        <v>104</v>
      </c>
    </row>
    <row r="44" spans="2:13" s="3" customFormat="1" ht="21" customHeight="1" thickBot="1">
      <c r="B44" s="60" t="s">
        <v>57</v>
      </c>
      <c r="C44" s="67">
        <v>268</v>
      </c>
      <c r="D44" s="61"/>
      <c r="E44" s="61"/>
      <c r="F44" s="61"/>
      <c r="G44" s="62"/>
      <c r="H44" s="61"/>
      <c r="I44" s="61"/>
      <c r="J44" s="83"/>
      <c r="K44" s="83"/>
      <c r="L44" s="70" t="s">
        <v>105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35" priority="1" operator="lessThan">
      <formula>0</formula>
    </cfRule>
    <cfRule type="cellIs" dxfId="34" priority="4" operator="greaterThan">
      <formula>0</formula>
    </cfRule>
  </conditionalFormatting>
  <conditionalFormatting sqref="K6:L33">
    <cfRule type="cellIs" dxfId="33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B1:N45"/>
  <sheetViews>
    <sheetView view="pageBreakPreview" topLeftCell="A25" zoomScale="70" zoomScaleNormal="70" zoomScaleSheetLayoutView="70" workbookViewId="0">
      <selection activeCell="C6" sqref="C6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99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118909</v>
      </c>
      <c r="D6" s="45">
        <f t="shared" ref="D6:F6" si="0">SUM(D7:D8)</f>
        <v>284769</v>
      </c>
      <c r="E6" s="45">
        <f t="shared" si="0"/>
        <v>140321</v>
      </c>
      <c r="F6" s="45">
        <f t="shared" si="0"/>
        <v>144448</v>
      </c>
      <c r="G6" s="72">
        <v>118679</v>
      </c>
      <c r="H6" s="72">
        <v>284674</v>
      </c>
      <c r="I6" s="152">
        <f>C6-G6</f>
        <v>230</v>
      </c>
      <c r="J6" s="152"/>
      <c r="K6" s="152">
        <f t="shared" ref="K6:K33" si="1">D6-H6</f>
        <v>95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3837</v>
      </c>
      <c r="E7" s="79">
        <v>1896</v>
      </c>
      <c r="F7" s="79">
        <v>1941</v>
      </c>
      <c r="G7" s="73" t="s">
        <v>55</v>
      </c>
      <c r="H7" s="74">
        <v>3870</v>
      </c>
      <c r="I7" s="153" t="s">
        <v>54</v>
      </c>
      <c r="J7" s="154"/>
      <c r="K7" s="154">
        <f t="shared" si="1"/>
        <v>-33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118909</v>
      </c>
      <c r="D8" s="49">
        <f t="shared" ref="D8:F8" si="2">SUM(D9:D33)</f>
        <v>280932</v>
      </c>
      <c r="E8" s="49">
        <f>SUM(E9:E33)</f>
        <v>138425</v>
      </c>
      <c r="F8" s="49">
        <f t="shared" si="2"/>
        <v>142507</v>
      </c>
      <c r="G8" s="75">
        <v>118679</v>
      </c>
      <c r="H8" s="75">
        <v>280804</v>
      </c>
      <c r="I8" s="179">
        <f t="shared" ref="I8:I33" si="3">C8-G8</f>
        <v>230</v>
      </c>
      <c r="J8" s="179"/>
      <c r="K8" s="180">
        <f t="shared" si="1"/>
        <v>128</v>
      </c>
      <c r="L8" s="180"/>
    </row>
    <row r="9" spans="2:14" s="44" customFormat="1" ht="22.5" customHeight="1">
      <c r="B9" s="54" t="s">
        <v>10</v>
      </c>
      <c r="C9" s="50">
        <v>3464</v>
      </c>
      <c r="D9" s="50">
        <v>7946</v>
      </c>
      <c r="E9" s="50">
        <v>4004</v>
      </c>
      <c r="F9" s="50">
        <v>3942</v>
      </c>
      <c r="G9" s="76">
        <v>3469</v>
      </c>
      <c r="H9" s="76">
        <v>7964</v>
      </c>
      <c r="I9" s="155">
        <f t="shared" si="3"/>
        <v>-5</v>
      </c>
      <c r="J9" s="155"/>
      <c r="K9" s="155">
        <f t="shared" si="1"/>
        <v>-18</v>
      </c>
      <c r="L9" s="155"/>
    </row>
    <row r="10" spans="2:14" s="44" customFormat="1" ht="22.5" customHeight="1">
      <c r="B10" s="54" t="s">
        <v>33</v>
      </c>
      <c r="C10" s="50">
        <v>7427</v>
      </c>
      <c r="D10" s="50">
        <v>19805</v>
      </c>
      <c r="E10" s="50">
        <v>9769</v>
      </c>
      <c r="F10" s="50">
        <v>10036</v>
      </c>
      <c r="G10" s="76">
        <v>7428</v>
      </c>
      <c r="H10" s="76">
        <v>19807</v>
      </c>
      <c r="I10" s="155">
        <f t="shared" si="3"/>
        <v>-1</v>
      </c>
      <c r="J10" s="155"/>
      <c r="K10" s="155">
        <f t="shared" si="1"/>
        <v>-2</v>
      </c>
      <c r="L10" s="155"/>
    </row>
    <row r="11" spans="2:14" s="44" customFormat="1" ht="22.5" customHeight="1">
      <c r="B11" s="54" t="s">
        <v>11</v>
      </c>
      <c r="C11" s="50">
        <v>759</v>
      </c>
      <c r="D11" s="50">
        <v>1513</v>
      </c>
      <c r="E11" s="50">
        <v>803</v>
      </c>
      <c r="F11" s="50">
        <v>710</v>
      </c>
      <c r="G11" s="76">
        <v>764</v>
      </c>
      <c r="H11" s="76">
        <v>1527</v>
      </c>
      <c r="I11" s="155">
        <f t="shared" si="3"/>
        <v>-5</v>
      </c>
      <c r="J11" s="155"/>
      <c r="K11" s="155">
        <f t="shared" si="1"/>
        <v>-14</v>
      </c>
      <c r="L11" s="155"/>
    </row>
    <row r="12" spans="2:14" s="44" customFormat="1" ht="22.5" customHeight="1">
      <c r="B12" s="54" t="s">
        <v>12</v>
      </c>
      <c r="C12" s="50">
        <v>1074</v>
      </c>
      <c r="D12" s="50">
        <v>2569</v>
      </c>
      <c r="E12" s="50">
        <v>1314</v>
      </c>
      <c r="F12" s="50">
        <v>1255</v>
      </c>
      <c r="G12" s="76">
        <v>1073</v>
      </c>
      <c r="H12" s="76">
        <v>2564</v>
      </c>
      <c r="I12" s="155">
        <f t="shared" si="3"/>
        <v>1</v>
      </c>
      <c r="J12" s="155"/>
      <c r="K12" s="155">
        <f t="shared" si="1"/>
        <v>5</v>
      </c>
      <c r="L12" s="155"/>
    </row>
    <row r="13" spans="2:14" s="44" customFormat="1" ht="22.5" customHeight="1">
      <c r="B13" s="54" t="s">
        <v>13</v>
      </c>
      <c r="C13" s="50">
        <v>6995</v>
      </c>
      <c r="D13" s="50">
        <v>17312</v>
      </c>
      <c r="E13" s="50">
        <v>8622</v>
      </c>
      <c r="F13" s="50">
        <v>8690</v>
      </c>
      <c r="G13" s="76">
        <v>6856</v>
      </c>
      <c r="H13" s="76">
        <v>17105</v>
      </c>
      <c r="I13" s="155">
        <f t="shared" si="3"/>
        <v>139</v>
      </c>
      <c r="J13" s="155"/>
      <c r="K13" s="155">
        <f t="shared" si="1"/>
        <v>207</v>
      </c>
      <c r="L13" s="155"/>
    </row>
    <row r="14" spans="2:14" s="44" customFormat="1" ht="22.5" customHeight="1">
      <c r="B14" s="54" t="s">
        <v>32</v>
      </c>
      <c r="C14" s="50">
        <v>631</v>
      </c>
      <c r="D14" s="50">
        <v>1112</v>
      </c>
      <c r="E14" s="50">
        <v>585</v>
      </c>
      <c r="F14" s="50">
        <v>527</v>
      </c>
      <c r="G14" s="76">
        <v>639</v>
      </c>
      <c r="H14" s="76">
        <v>1123</v>
      </c>
      <c r="I14" s="155">
        <f t="shared" si="3"/>
        <v>-8</v>
      </c>
      <c r="J14" s="155"/>
      <c r="K14" s="155">
        <f t="shared" si="1"/>
        <v>-11</v>
      </c>
      <c r="L14" s="155"/>
    </row>
    <row r="15" spans="2:14" s="44" customFormat="1" ht="22.5" customHeight="1">
      <c r="B15" s="54" t="s">
        <v>14</v>
      </c>
      <c r="C15" s="50">
        <v>1970</v>
      </c>
      <c r="D15" s="50">
        <v>3767</v>
      </c>
      <c r="E15" s="50">
        <v>1972</v>
      </c>
      <c r="F15" s="50">
        <v>1795</v>
      </c>
      <c r="G15" s="76">
        <v>1968</v>
      </c>
      <c r="H15" s="76">
        <v>3769</v>
      </c>
      <c r="I15" s="155">
        <f t="shared" si="3"/>
        <v>2</v>
      </c>
      <c r="J15" s="155"/>
      <c r="K15" s="155">
        <f t="shared" si="1"/>
        <v>-2</v>
      </c>
      <c r="L15" s="155"/>
    </row>
    <row r="16" spans="2:14" s="44" customFormat="1" ht="22.5" customHeight="1">
      <c r="B16" s="54" t="s">
        <v>34</v>
      </c>
      <c r="C16" s="50">
        <v>2016</v>
      </c>
      <c r="D16" s="50">
        <v>4042</v>
      </c>
      <c r="E16" s="50">
        <v>2065</v>
      </c>
      <c r="F16" s="50">
        <v>1977</v>
      </c>
      <c r="G16" s="76">
        <v>2009</v>
      </c>
      <c r="H16" s="76">
        <v>4040</v>
      </c>
      <c r="I16" s="155">
        <f t="shared" si="3"/>
        <v>7</v>
      </c>
      <c r="J16" s="155"/>
      <c r="K16" s="155">
        <f t="shared" si="1"/>
        <v>2</v>
      </c>
      <c r="L16" s="155"/>
    </row>
    <row r="17" spans="2:12" s="44" customFormat="1" ht="22.5" customHeight="1">
      <c r="B17" s="54" t="s">
        <v>15</v>
      </c>
      <c r="C17" s="50">
        <v>1429</v>
      </c>
      <c r="D17" s="50">
        <v>2661</v>
      </c>
      <c r="E17" s="50">
        <v>1308</v>
      </c>
      <c r="F17" s="50">
        <v>1353</v>
      </c>
      <c r="G17" s="76">
        <v>1417</v>
      </c>
      <c r="H17" s="76">
        <v>2661</v>
      </c>
      <c r="I17" s="155">
        <f t="shared" si="3"/>
        <v>12</v>
      </c>
      <c r="J17" s="155"/>
      <c r="K17" s="155">
        <f t="shared" si="1"/>
        <v>0</v>
      </c>
      <c r="L17" s="155"/>
    </row>
    <row r="18" spans="2:12" s="44" customFormat="1" ht="22.5" customHeight="1">
      <c r="B18" s="54" t="s">
        <v>16</v>
      </c>
      <c r="C18" s="50">
        <v>603</v>
      </c>
      <c r="D18" s="50">
        <v>965</v>
      </c>
      <c r="E18" s="50">
        <v>533</v>
      </c>
      <c r="F18" s="50">
        <v>432</v>
      </c>
      <c r="G18" s="76">
        <v>606</v>
      </c>
      <c r="H18" s="76">
        <v>968</v>
      </c>
      <c r="I18" s="155">
        <f t="shared" si="3"/>
        <v>-3</v>
      </c>
      <c r="J18" s="155"/>
      <c r="K18" s="155">
        <f t="shared" si="1"/>
        <v>-3</v>
      </c>
      <c r="L18" s="155"/>
    </row>
    <row r="19" spans="2:12" s="44" customFormat="1" ht="22.5" customHeight="1">
      <c r="B19" s="54" t="s">
        <v>17</v>
      </c>
      <c r="C19" s="50">
        <v>4702</v>
      </c>
      <c r="D19" s="50">
        <v>10759</v>
      </c>
      <c r="E19" s="50">
        <v>5266</v>
      </c>
      <c r="F19" s="50">
        <v>5493</v>
      </c>
      <c r="G19" s="76">
        <v>4710</v>
      </c>
      <c r="H19" s="76">
        <v>10793</v>
      </c>
      <c r="I19" s="155">
        <f t="shared" si="3"/>
        <v>-8</v>
      </c>
      <c r="J19" s="155"/>
      <c r="K19" s="155">
        <f t="shared" si="1"/>
        <v>-34</v>
      </c>
      <c r="L19" s="155"/>
    </row>
    <row r="20" spans="2:12" s="44" customFormat="1" ht="22.5" customHeight="1">
      <c r="B20" s="54" t="s">
        <v>35</v>
      </c>
      <c r="C20" s="50">
        <v>2286</v>
      </c>
      <c r="D20" s="50">
        <v>3902</v>
      </c>
      <c r="E20" s="50">
        <v>2012</v>
      </c>
      <c r="F20" s="50">
        <v>1890</v>
      </c>
      <c r="G20" s="76">
        <v>2263</v>
      </c>
      <c r="H20" s="76">
        <v>3879</v>
      </c>
      <c r="I20" s="155">
        <f t="shared" si="3"/>
        <v>23</v>
      </c>
      <c r="J20" s="155"/>
      <c r="K20" s="155">
        <f t="shared" si="1"/>
        <v>23</v>
      </c>
      <c r="L20" s="155"/>
    </row>
    <row r="21" spans="2:12" s="44" customFormat="1" ht="22.5" customHeight="1">
      <c r="B21" s="54" t="s">
        <v>18</v>
      </c>
      <c r="C21" s="50">
        <v>1716</v>
      </c>
      <c r="D21" s="50">
        <v>3224</v>
      </c>
      <c r="E21" s="50">
        <v>1593</v>
      </c>
      <c r="F21" s="50">
        <v>1631</v>
      </c>
      <c r="G21" s="76">
        <v>1721</v>
      </c>
      <c r="H21" s="76">
        <v>3228</v>
      </c>
      <c r="I21" s="155">
        <f t="shared" si="3"/>
        <v>-5</v>
      </c>
      <c r="J21" s="155"/>
      <c r="K21" s="155">
        <f t="shared" si="1"/>
        <v>-4</v>
      </c>
      <c r="L21" s="155"/>
    </row>
    <row r="22" spans="2:12" s="44" customFormat="1" ht="22.5" customHeight="1">
      <c r="B22" s="54" t="s">
        <v>19</v>
      </c>
      <c r="C22" s="50">
        <v>1605</v>
      </c>
      <c r="D22" s="50">
        <v>3345</v>
      </c>
      <c r="E22" s="50">
        <v>1627</v>
      </c>
      <c r="F22" s="50">
        <v>1718</v>
      </c>
      <c r="G22" s="76">
        <v>1654</v>
      </c>
      <c r="H22" s="76">
        <v>3476</v>
      </c>
      <c r="I22" s="155">
        <f t="shared" si="3"/>
        <v>-49</v>
      </c>
      <c r="J22" s="155"/>
      <c r="K22" s="155">
        <f t="shared" si="1"/>
        <v>-131</v>
      </c>
      <c r="L22" s="155"/>
    </row>
    <row r="23" spans="2:12" s="44" customFormat="1" ht="22.5" customHeight="1">
      <c r="B23" s="54" t="s">
        <v>20</v>
      </c>
      <c r="C23" s="50">
        <v>3856</v>
      </c>
      <c r="D23" s="50">
        <v>8904</v>
      </c>
      <c r="E23" s="50">
        <v>4508</v>
      </c>
      <c r="F23" s="50">
        <v>4396</v>
      </c>
      <c r="G23" s="76">
        <v>3820</v>
      </c>
      <c r="H23" s="76">
        <v>8802</v>
      </c>
      <c r="I23" s="155">
        <f t="shared" si="3"/>
        <v>36</v>
      </c>
      <c r="J23" s="155"/>
      <c r="K23" s="155">
        <f t="shared" si="1"/>
        <v>102</v>
      </c>
      <c r="L23" s="155"/>
    </row>
    <row r="24" spans="2:12" s="44" customFormat="1" ht="22.5" customHeight="1">
      <c r="B24" s="54" t="s">
        <v>21</v>
      </c>
      <c r="C24" s="50">
        <v>6144</v>
      </c>
      <c r="D24" s="50">
        <v>12869</v>
      </c>
      <c r="E24" s="50">
        <v>6269</v>
      </c>
      <c r="F24" s="50">
        <v>6600</v>
      </c>
      <c r="G24" s="76">
        <v>6153</v>
      </c>
      <c r="H24" s="76">
        <v>12879</v>
      </c>
      <c r="I24" s="155">
        <f t="shared" si="3"/>
        <v>-9</v>
      </c>
      <c r="J24" s="155"/>
      <c r="K24" s="155">
        <f t="shared" si="1"/>
        <v>-10</v>
      </c>
      <c r="L24" s="155"/>
    </row>
    <row r="25" spans="2:12" s="44" customFormat="1" ht="22.5" customHeight="1">
      <c r="B25" s="54" t="s">
        <v>22</v>
      </c>
      <c r="C25" s="50">
        <v>5288</v>
      </c>
      <c r="D25" s="50">
        <v>13153</v>
      </c>
      <c r="E25" s="50">
        <v>6287</v>
      </c>
      <c r="F25" s="50">
        <v>6866</v>
      </c>
      <c r="G25" s="76">
        <v>5299</v>
      </c>
      <c r="H25" s="76">
        <v>13179</v>
      </c>
      <c r="I25" s="155">
        <f t="shared" si="3"/>
        <v>-11</v>
      </c>
      <c r="J25" s="155"/>
      <c r="K25" s="155">
        <f t="shared" si="1"/>
        <v>-26</v>
      </c>
      <c r="L25" s="155"/>
    </row>
    <row r="26" spans="2:12" s="44" customFormat="1" ht="22.5" customHeight="1">
      <c r="B26" s="54" t="s">
        <v>23</v>
      </c>
      <c r="C26" s="50">
        <v>7661</v>
      </c>
      <c r="D26" s="50">
        <v>18656</v>
      </c>
      <c r="E26" s="50">
        <v>8819</v>
      </c>
      <c r="F26" s="50">
        <v>9837</v>
      </c>
      <c r="G26" s="76">
        <v>7656</v>
      </c>
      <c r="H26" s="76">
        <v>18653</v>
      </c>
      <c r="I26" s="155">
        <f t="shared" si="3"/>
        <v>5</v>
      </c>
      <c r="J26" s="155"/>
      <c r="K26" s="155">
        <f t="shared" si="1"/>
        <v>3</v>
      </c>
      <c r="L26" s="155"/>
    </row>
    <row r="27" spans="2:12" s="44" customFormat="1" ht="22.5" customHeight="1">
      <c r="B27" s="54" t="s">
        <v>24</v>
      </c>
      <c r="C27" s="50">
        <v>2164</v>
      </c>
      <c r="D27" s="50">
        <v>5208</v>
      </c>
      <c r="E27" s="50">
        <v>2621</v>
      </c>
      <c r="F27" s="50">
        <v>2587</v>
      </c>
      <c r="G27" s="76">
        <v>2167</v>
      </c>
      <c r="H27" s="76">
        <v>5216</v>
      </c>
      <c r="I27" s="155">
        <f t="shared" si="3"/>
        <v>-3</v>
      </c>
      <c r="J27" s="155"/>
      <c r="K27" s="155">
        <f t="shared" si="1"/>
        <v>-8</v>
      </c>
      <c r="L27" s="155"/>
    </row>
    <row r="28" spans="2:12" s="44" customFormat="1" ht="22.5" customHeight="1">
      <c r="B28" s="54" t="s">
        <v>25</v>
      </c>
      <c r="C28" s="50">
        <v>6881</v>
      </c>
      <c r="D28" s="50">
        <v>12156</v>
      </c>
      <c r="E28" s="50">
        <v>6348</v>
      </c>
      <c r="F28" s="50">
        <v>5808</v>
      </c>
      <c r="G28" s="76">
        <v>6860</v>
      </c>
      <c r="H28" s="76">
        <v>12149</v>
      </c>
      <c r="I28" s="155">
        <f t="shared" si="3"/>
        <v>21</v>
      </c>
      <c r="J28" s="155"/>
      <c r="K28" s="155">
        <f t="shared" si="1"/>
        <v>7</v>
      </c>
      <c r="L28" s="155"/>
    </row>
    <row r="29" spans="2:12" s="44" customFormat="1" ht="22.5" customHeight="1">
      <c r="B29" s="54" t="s">
        <v>26</v>
      </c>
      <c r="C29" s="50">
        <v>2716</v>
      </c>
      <c r="D29" s="50">
        <v>5034</v>
      </c>
      <c r="E29" s="50">
        <v>2492</v>
      </c>
      <c r="F29" s="50">
        <v>2542</v>
      </c>
      <c r="G29" s="76">
        <v>2686</v>
      </c>
      <c r="H29" s="76">
        <v>5011</v>
      </c>
      <c r="I29" s="155">
        <f t="shared" si="3"/>
        <v>30</v>
      </c>
      <c r="J29" s="155"/>
      <c r="K29" s="155">
        <f t="shared" si="1"/>
        <v>23</v>
      </c>
      <c r="L29" s="155"/>
    </row>
    <row r="30" spans="2:12" s="44" customFormat="1" ht="22.5" customHeight="1">
      <c r="B30" s="54" t="s">
        <v>27</v>
      </c>
      <c r="C30" s="50">
        <v>15156</v>
      </c>
      <c r="D30" s="50">
        <v>38477</v>
      </c>
      <c r="E30" s="50">
        <v>18765</v>
      </c>
      <c r="F30" s="50">
        <v>19712</v>
      </c>
      <c r="G30" s="76">
        <v>15171</v>
      </c>
      <c r="H30" s="76">
        <v>38568</v>
      </c>
      <c r="I30" s="155">
        <f t="shared" si="3"/>
        <v>-15</v>
      </c>
      <c r="J30" s="155"/>
      <c r="K30" s="155">
        <f t="shared" si="1"/>
        <v>-91</v>
      </c>
      <c r="L30" s="155"/>
    </row>
    <row r="31" spans="2:12" s="44" customFormat="1" ht="22.5" customHeight="1">
      <c r="B31" s="54" t="s">
        <v>28</v>
      </c>
      <c r="C31" s="50">
        <v>16904</v>
      </c>
      <c r="D31" s="50">
        <v>44454</v>
      </c>
      <c r="E31" s="50">
        <v>21524</v>
      </c>
      <c r="F31" s="50">
        <v>22930</v>
      </c>
      <c r="G31" s="76">
        <v>16885</v>
      </c>
      <c r="H31" s="76">
        <v>44455</v>
      </c>
      <c r="I31" s="162">
        <f t="shared" si="3"/>
        <v>19</v>
      </c>
      <c r="J31" s="162"/>
      <c r="K31" s="155">
        <f t="shared" si="1"/>
        <v>-1</v>
      </c>
      <c r="L31" s="155"/>
    </row>
    <row r="32" spans="2:12" s="44" customFormat="1" ht="22.5" customHeight="1">
      <c r="B32" s="54" t="s">
        <v>29</v>
      </c>
      <c r="C32" s="50">
        <v>7440</v>
      </c>
      <c r="D32" s="50">
        <v>18296</v>
      </c>
      <c r="E32" s="50">
        <v>8965</v>
      </c>
      <c r="F32" s="50">
        <v>9331</v>
      </c>
      <c r="G32" s="76">
        <v>7401</v>
      </c>
      <c r="H32" s="76">
        <v>18199</v>
      </c>
      <c r="I32" s="155">
        <f t="shared" si="3"/>
        <v>39</v>
      </c>
      <c r="J32" s="155"/>
      <c r="K32" s="155">
        <f t="shared" si="1"/>
        <v>97</v>
      </c>
      <c r="L32" s="155"/>
    </row>
    <row r="33" spans="2:13" s="44" customFormat="1" ht="22.5" customHeight="1">
      <c r="B33" s="54" t="s">
        <v>30</v>
      </c>
      <c r="C33" s="50">
        <v>8022</v>
      </c>
      <c r="D33" s="50">
        <v>20803</v>
      </c>
      <c r="E33" s="50">
        <v>10354</v>
      </c>
      <c r="F33" s="50">
        <v>10449</v>
      </c>
      <c r="G33" s="76">
        <v>8004</v>
      </c>
      <c r="H33" s="76">
        <v>20789</v>
      </c>
      <c r="I33" s="155">
        <f t="shared" si="3"/>
        <v>18</v>
      </c>
      <c r="J33" s="155"/>
      <c r="K33" s="155">
        <f t="shared" si="1"/>
        <v>14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2205</v>
      </c>
      <c r="C38" s="16"/>
      <c r="D38" s="17" t="s">
        <v>36</v>
      </c>
      <c r="E38" s="17">
        <v>938</v>
      </c>
      <c r="F38" s="18" t="s">
        <v>37</v>
      </c>
      <c r="G38" s="17">
        <v>1267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136</v>
      </c>
      <c r="M38" s="22"/>
    </row>
    <row r="39" spans="2:13" s="3" customFormat="1" ht="30" customHeight="1">
      <c r="B39" s="23" t="str">
        <f>"◎ 관외전출 : "&amp;E39+G39</f>
        <v>◎ 관외전출 : 2069</v>
      </c>
      <c r="C39" s="24"/>
      <c r="D39" s="25" t="s">
        <v>36</v>
      </c>
      <c r="E39" s="25">
        <v>560</v>
      </c>
      <c r="F39" s="26" t="s">
        <v>37</v>
      </c>
      <c r="G39" s="25">
        <v>1509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170</v>
      </c>
      <c r="C40" s="31"/>
      <c r="D40" s="32" t="s">
        <v>41</v>
      </c>
      <c r="E40" s="32">
        <v>154</v>
      </c>
      <c r="F40" s="33" t="s">
        <v>45</v>
      </c>
      <c r="G40" s="32">
        <v>16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8</v>
      </c>
    </row>
    <row r="41" spans="2:13" s="3" customFormat="1" ht="30" customHeight="1" thickBot="1">
      <c r="B41" s="37" t="str">
        <f>"◎ 사망,말소,국외,기타 : "&amp;E41+G41+I41+K41</f>
        <v>◎ 사망,말소,국외,기타 : 178</v>
      </c>
      <c r="C41" s="38"/>
      <c r="D41" s="39" t="s">
        <v>42</v>
      </c>
      <c r="E41" s="39">
        <v>165</v>
      </c>
      <c r="F41" s="40" t="s">
        <v>43</v>
      </c>
      <c r="G41" s="39">
        <v>11</v>
      </c>
      <c r="H41" s="41" t="s">
        <v>40</v>
      </c>
      <c r="I41" s="41">
        <v>0</v>
      </c>
      <c r="J41" s="42" t="s">
        <v>39</v>
      </c>
      <c r="K41" s="43">
        <v>2</v>
      </c>
      <c r="L41" s="159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44161</v>
      </c>
      <c r="C42" s="68"/>
      <c r="D42" s="57" t="s">
        <v>52</v>
      </c>
      <c r="E42" s="58">
        <v>18439</v>
      </c>
      <c r="F42" s="57" t="s">
        <v>44</v>
      </c>
      <c r="G42" s="58">
        <v>25722</v>
      </c>
      <c r="H42" s="59"/>
      <c r="I42" s="10"/>
      <c r="J42" s="59"/>
      <c r="K42" s="84"/>
      <c r="L42" s="64" t="s">
        <v>102</v>
      </c>
      <c r="M42" s="22"/>
    </row>
    <row r="43" spans="2:13" s="3" customFormat="1" ht="21" customHeight="1">
      <c r="B43" s="55" t="s">
        <v>56</v>
      </c>
      <c r="C43" s="66">
        <v>2019</v>
      </c>
      <c r="G43" s="8"/>
      <c r="J43" s="85"/>
      <c r="K43" s="85"/>
      <c r="L43" s="78" t="s">
        <v>101</v>
      </c>
    </row>
    <row r="44" spans="2:13" s="3" customFormat="1" ht="21" customHeight="1" thickBot="1">
      <c r="B44" s="60" t="s">
        <v>57</v>
      </c>
      <c r="C44" s="67">
        <v>265</v>
      </c>
      <c r="D44" s="61"/>
      <c r="E44" s="61"/>
      <c r="F44" s="61"/>
      <c r="G44" s="62"/>
      <c r="H44" s="61"/>
      <c r="I44" s="61"/>
      <c r="J44" s="83"/>
      <c r="K44" s="83"/>
      <c r="L44" s="70" t="s">
        <v>100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32" priority="1" operator="lessThan">
      <formula>0</formula>
    </cfRule>
    <cfRule type="cellIs" dxfId="31" priority="4" operator="greaterThan">
      <formula>0</formula>
    </cfRule>
  </conditionalFormatting>
  <conditionalFormatting sqref="K6:L33">
    <cfRule type="cellIs" dxfId="30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B1:N45"/>
  <sheetViews>
    <sheetView view="pageBreakPreview" topLeftCell="A31" zoomScale="70" zoomScaleNormal="70" zoomScaleSheetLayoutView="70" workbookViewId="0">
      <selection activeCell="B1" sqref="B1:L1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94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118679</v>
      </c>
      <c r="D6" s="45">
        <f t="shared" ref="D6:F6" si="0">SUM(D7:D8)</f>
        <v>284674</v>
      </c>
      <c r="E6" s="45">
        <f t="shared" si="0"/>
        <v>140213</v>
      </c>
      <c r="F6" s="45">
        <f t="shared" si="0"/>
        <v>144461</v>
      </c>
      <c r="G6" s="72">
        <v>118450</v>
      </c>
      <c r="H6" s="72">
        <v>284192</v>
      </c>
      <c r="I6" s="152">
        <f>C6-G6</f>
        <v>229</v>
      </c>
      <c r="J6" s="152"/>
      <c r="K6" s="152">
        <f t="shared" ref="K6:K33" si="1">D6-H6</f>
        <v>482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3870</v>
      </c>
      <c r="E7" s="79">
        <v>1901</v>
      </c>
      <c r="F7" s="79">
        <v>1969</v>
      </c>
      <c r="G7" s="73" t="s">
        <v>55</v>
      </c>
      <c r="H7" s="74">
        <v>3678</v>
      </c>
      <c r="I7" s="153" t="s">
        <v>54</v>
      </c>
      <c r="J7" s="154"/>
      <c r="K7" s="154">
        <f t="shared" si="1"/>
        <v>192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118679</v>
      </c>
      <c r="D8" s="49">
        <f t="shared" ref="D8:F8" si="2">SUM(D9:D33)</f>
        <v>280804</v>
      </c>
      <c r="E8" s="49">
        <f>SUM(E9:E33)</f>
        <v>138312</v>
      </c>
      <c r="F8" s="49">
        <f t="shared" si="2"/>
        <v>142492</v>
      </c>
      <c r="G8" s="75">
        <v>118450</v>
      </c>
      <c r="H8" s="75">
        <v>280514</v>
      </c>
      <c r="I8" s="179">
        <f t="shared" ref="I8:I33" si="3">C8-G8</f>
        <v>229</v>
      </c>
      <c r="J8" s="179"/>
      <c r="K8" s="180">
        <f t="shared" si="1"/>
        <v>290</v>
      </c>
      <c r="L8" s="180"/>
    </row>
    <row r="9" spans="2:14" s="44" customFormat="1" ht="22.5" customHeight="1">
      <c r="B9" s="54" t="s">
        <v>10</v>
      </c>
      <c r="C9" s="50">
        <v>3469</v>
      </c>
      <c r="D9" s="50">
        <v>7964</v>
      </c>
      <c r="E9" s="50">
        <v>4018</v>
      </c>
      <c r="F9" s="50">
        <v>3946</v>
      </c>
      <c r="G9" s="76">
        <v>3486</v>
      </c>
      <c r="H9" s="76">
        <v>8046</v>
      </c>
      <c r="I9" s="155">
        <f t="shared" si="3"/>
        <v>-17</v>
      </c>
      <c r="J9" s="155"/>
      <c r="K9" s="155">
        <f t="shared" si="1"/>
        <v>-82</v>
      </c>
      <c r="L9" s="155"/>
    </row>
    <row r="10" spans="2:14" s="44" customFormat="1" ht="22.5" customHeight="1">
      <c r="B10" s="54" t="s">
        <v>33</v>
      </c>
      <c r="C10" s="50">
        <v>7428</v>
      </c>
      <c r="D10" s="50">
        <v>19807</v>
      </c>
      <c r="E10" s="50">
        <v>9754</v>
      </c>
      <c r="F10" s="50">
        <v>10053</v>
      </c>
      <c r="G10" s="76">
        <v>7405</v>
      </c>
      <c r="H10" s="76">
        <v>19749</v>
      </c>
      <c r="I10" s="155">
        <f t="shared" si="3"/>
        <v>23</v>
      </c>
      <c r="J10" s="155"/>
      <c r="K10" s="155">
        <f t="shared" si="1"/>
        <v>58</v>
      </c>
      <c r="L10" s="155"/>
    </row>
    <row r="11" spans="2:14" s="44" customFormat="1" ht="22.5" customHeight="1">
      <c r="B11" s="54" t="s">
        <v>11</v>
      </c>
      <c r="C11" s="50">
        <v>764</v>
      </c>
      <c r="D11" s="50">
        <v>1527</v>
      </c>
      <c r="E11" s="50">
        <v>808</v>
      </c>
      <c r="F11" s="50">
        <v>719</v>
      </c>
      <c r="G11" s="76">
        <v>764</v>
      </c>
      <c r="H11" s="76">
        <v>1520</v>
      </c>
      <c r="I11" s="155">
        <f t="shared" si="3"/>
        <v>0</v>
      </c>
      <c r="J11" s="155"/>
      <c r="K11" s="155">
        <f t="shared" si="1"/>
        <v>7</v>
      </c>
      <c r="L11" s="155"/>
    </row>
    <row r="12" spans="2:14" s="44" customFormat="1" ht="22.5" customHeight="1">
      <c r="B12" s="54" t="s">
        <v>12</v>
      </c>
      <c r="C12" s="50">
        <v>1073</v>
      </c>
      <c r="D12" s="50">
        <v>2564</v>
      </c>
      <c r="E12" s="50">
        <v>1311</v>
      </c>
      <c r="F12" s="50">
        <v>1253</v>
      </c>
      <c r="G12" s="76">
        <v>1069</v>
      </c>
      <c r="H12" s="76">
        <v>2565</v>
      </c>
      <c r="I12" s="155">
        <f t="shared" si="3"/>
        <v>4</v>
      </c>
      <c r="J12" s="155"/>
      <c r="K12" s="155">
        <f t="shared" si="1"/>
        <v>-1</v>
      </c>
      <c r="L12" s="155"/>
    </row>
    <row r="13" spans="2:14" s="44" customFormat="1" ht="22.5" customHeight="1">
      <c r="B13" s="54" t="s">
        <v>13</v>
      </c>
      <c r="C13" s="50">
        <v>6856</v>
      </c>
      <c r="D13" s="50">
        <v>17105</v>
      </c>
      <c r="E13" s="50">
        <v>8498</v>
      </c>
      <c r="F13" s="50">
        <v>8607</v>
      </c>
      <c r="G13" s="76">
        <v>6846</v>
      </c>
      <c r="H13" s="76">
        <v>17091</v>
      </c>
      <c r="I13" s="155">
        <f t="shared" si="3"/>
        <v>10</v>
      </c>
      <c r="J13" s="155"/>
      <c r="K13" s="155">
        <f t="shared" si="1"/>
        <v>14</v>
      </c>
      <c r="L13" s="155"/>
    </row>
    <row r="14" spans="2:14" s="44" customFormat="1" ht="22.5" customHeight="1">
      <c r="B14" s="54" t="s">
        <v>32</v>
      </c>
      <c r="C14" s="50">
        <v>639</v>
      </c>
      <c r="D14" s="50">
        <v>1123</v>
      </c>
      <c r="E14" s="50">
        <v>593</v>
      </c>
      <c r="F14" s="50">
        <v>530</v>
      </c>
      <c r="G14" s="76">
        <v>650</v>
      </c>
      <c r="H14" s="76">
        <v>1144</v>
      </c>
      <c r="I14" s="155">
        <f t="shared" si="3"/>
        <v>-11</v>
      </c>
      <c r="J14" s="155"/>
      <c r="K14" s="155">
        <f t="shared" si="1"/>
        <v>-21</v>
      </c>
      <c r="L14" s="155"/>
    </row>
    <row r="15" spans="2:14" s="44" customFormat="1" ht="22.5" customHeight="1">
      <c r="B15" s="54" t="s">
        <v>14</v>
      </c>
      <c r="C15" s="50">
        <v>1968</v>
      </c>
      <c r="D15" s="50">
        <v>3769</v>
      </c>
      <c r="E15" s="50">
        <v>1969</v>
      </c>
      <c r="F15" s="50">
        <v>1800</v>
      </c>
      <c r="G15" s="76">
        <v>1966</v>
      </c>
      <c r="H15" s="76">
        <v>3774</v>
      </c>
      <c r="I15" s="155">
        <f t="shared" si="3"/>
        <v>2</v>
      </c>
      <c r="J15" s="155"/>
      <c r="K15" s="155">
        <f t="shared" si="1"/>
        <v>-5</v>
      </c>
      <c r="L15" s="155"/>
    </row>
    <row r="16" spans="2:14" s="44" customFormat="1" ht="22.5" customHeight="1">
      <c r="B16" s="54" t="s">
        <v>34</v>
      </c>
      <c r="C16" s="50">
        <v>2009</v>
      </c>
      <c r="D16" s="50">
        <v>4040</v>
      </c>
      <c r="E16" s="50">
        <v>2066</v>
      </c>
      <c r="F16" s="50">
        <v>1974</v>
      </c>
      <c r="G16" s="76">
        <v>2007</v>
      </c>
      <c r="H16" s="76">
        <v>4047</v>
      </c>
      <c r="I16" s="155">
        <f t="shared" si="3"/>
        <v>2</v>
      </c>
      <c r="J16" s="155"/>
      <c r="K16" s="155">
        <f t="shared" si="1"/>
        <v>-7</v>
      </c>
      <c r="L16" s="155"/>
    </row>
    <row r="17" spans="2:12" s="44" customFormat="1" ht="22.5" customHeight="1">
      <c r="B17" s="54" t="s">
        <v>15</v>
      </c>
      <c r="C17" s="50">
        <v>1417</v>
      </c>
      <c r="D17" s="50">
        <v>2661</v>
      </c>
      <c r="E17" s="50">
        <v>1308</v>
      </c>
      <c r="F17" s="50">
        <v>1353</v>
      </c>
      <c r="G17" s="76">
        <v>1409</v>
      </c>
      <c r="H17" s="76">
        <v>2660</v>
      </c>
      <c r="I17" s="155">
        <f t="shared" si="3"/>
        <v>8</v>
      </c>
      <c r="J17" s="155"/>
      <c r="K17" s="155">
        <f t="shared" si="1"/>
        <v>1</v>
      </c>
      <c r="L17" s="155"/>
    </row>
    <row r="18" spans="2:12" s="44" customFormat="1" ht="22.5" customHeight="1">
      <c r="B18" s="54" t="s">
        <v>16</v>
      </c>
      <c r="C18" s="50">
        <v>606</v>
      </c>
      <c r="D18" s="50">
        <v>968</v>
      </c>
      <c r="E18" s="50">
        <v>535</v>
      </c>
      <c r="F18" s="50">
        <v>433</v>
      </c>
      <c r="G18" s="76">
        <v>608</v>
      </c>
      <c r="H18" s="76">
        <v>970</v>
      </c>
      <c r="I18" s="155">
        <f t="shared" si="3"/>
        <v>-2</v>
      </c>
      <c r="J18" s="155"/>
      <c r="K18" s="155">
        <f t="shared" si="1"/>
        <v>-2</v>
      </c>
      <c r="L18" s="155"/>
    </row>
    <row r="19" spans="2:12" s="44" customFormat="1" ht="22.5" customHeight="1">
      <c r="B19" s="54" t="s">
        <v>17</v>
      </c>
      <c r="C19" s="50">
        <v>4710</v>
      </c>
      <c r="D19" s="50">
        <v>10793</v>
      </c>
      <c r="E19" s="50">
        <v>5293</v>
      </c>
      <c r="F19" s="50">
        <v>5500</v>
      </c>
      <c r="G19" s="76">
        <v>4691</v>
      </c>
      <c r="H19" s="76">
        <v>10772</v>
      </c>
      <c r="I19" s="155">
        <f t="shared" si="3"/>
        <v>19</v>
      </c>
      <c r="J19" s="155"/>
      <c r="K19" s="155">
        <f t="shared" si="1"/>
        <v>21</v>
      </c>
      <c r="L19" s="155"/>
    </row>
    <row r="20" spans="2:12" s="44" customFormat="1" ht="22.5" customHeight="1">
      <c r="B20" s="54" t="s">
        <v>35</v>
      </c>
      <c r="C20" s="50">
        <v>2263</v>
      </c>
      <c r="D20" s="50">
        <v>3879</v>
      </c>
      <c r="E20" s="50">
        <v>2000</v>
      </c>
      <c r="F20" s="50">
        <v>1879</v>
      </c>
      <c r="G20" s="76">
        <v>2260</v>
      </c>
      <c r="H20" s="76">
        <v>3895</v>
      </c>
      <c r="I20" s="155">
        <f t="shared" si="3"/>
        <v>3</v>
      </c>
      <c r="J20" s="155"/>
      <c r="K20" s="155">
        <f t="shared" si="1"/>
        <v>-16</v>
      </c>
      <c r="L20" s="155"/>
    </row>
    <row r="21" spans="2:12" s="44" customFormat="1" ht="22.5" customHeight="1">
      <c r="B21" s="54" t="s">
        <v>18</v>
      </c>
      <c r="C21" s="50">
        <v>1721</v>
      </c>
      <c r="D21" s="50">
        <v>3228</v>
      </c>
      <c r="E21" s="50">
        <v>1589</v>
      </c>
      <c r="F21" s="50">
        <v>1639</v>
      </c>
      <c r="G21" s="76">
        <v>1717</v>
      </c>
      <c r="H21" s="76">
        <v>3234</v>
      </c>
      <c r="I21" s="155">
        <f t="shared" si="3"/>
        <v>4</v>
      </c>
      <c r="J21" s="155"/>
      <c r="K21" s="155">
        <f t="shared" si="1"/>
        <v>-6</v>
      </c>
      <c r="L21" s="155"/>
    </row>
    <row r="22" spans="2:12" s="44" customFormat="1" ht="22.5" customHeight="1">
      <c r="B22" s="54" t="s">
        <v>19</v>
      </c>
      <c r="C22" s="50">
        <v>1654</v>
      </c>
      <c r="D22" s="50">
        <v>3476</v>
      </c>
      <c r="E22" s="50">
        <v>1689</v>
      </c>
      <c r="F22" s="50">
        <v>1787</v>
      </c>
      <c r="G22" s="76">
        <v>1681</v>
      </c>
      <c r="H22" s="76">
        <v>3538</v>
      </c>
      <c r="I22" s="155">
        <f t="shared" si="3"/>
        <v>-27</v>
      </c>
      <c r="J22" s="155"/>
      <c r="K22" s="155">
        <f t="shared" si="1"/>
        <v>-62</v>
      </c>
      <c r="L22" s="155"/>
    </row>
    <row r="23" spans="2:12" s="44" customFormat="1" ht="22.5" customHeight="1">
      <c r="B23" s="54" t="s">
        <v>20</v>
      </c>
      <c r="C23" s="50">
        <v>3820</v>
      </c>
      <c r="D23" s="50">
        <v>8802</v>
      </c>
      <c r="E23" s="50">
        <v>4461</v>
      </c>
      <c r="F23" s="50">
        <v>4341</v>
      </c>
      <c r="G23" s="76">
        <v>3712</v>
      </c>
      <c r="H23" s="76">
        <v>8407</v>
      </c>
      <c r="I23" s="155">
        <f t="shared" si="3"/>
        <v>108</v>
      </c>
      <c r="J23" s="155"/>
      <c r="K23" s="155">
        <f t="shared" si="1"/>
        <v>395</v>
      </c>
      <c r="L23" s="155"/>
    </row>
    <row r="24" spans="2:12" s="44" customFormat="1" ht="22.5" customHeight="1">
      <c r="B24" s="54" t="s">
        <v>21</v>
      </c>
      <c r="C24" s="50">
        <v>6153</v>
      </c>
      <c r="D24" s="50">
        <v>12879</v>
      </c>
      <c r="E24" s="50">
        <v>6265</v>
      </c>
      <c r="F24" s="50">
        <v>6614</v>
      </c>
      <c r="G24" s="76">
        <v>6173</v>
      </c>
      <c r="H24" s="76">
        <v>12873</v>
      </c>
      <c r="I24" s="155">
        <f t="shared" si="3"/>
        <v>-20</v>
      </c>
      <c r="J24" s="155"/>
      <c r="K24" s="155">
        <f t="shared" si="1"/>
        <v>6</v>
      </c>
      <c r="L24" s="155"/>
    </row>
    <row r="25" spans="2:12" s="44" customFormat="1" ht="22.5" customHeight="1">
      <c r="B25" s="54" t="s">
        <v>22</v>
      </c>
      <c r="C25" s="50">
        <v>5299</v>
      </c>
      <c r="D25" s="50">
        <v>13179</v>
      </c>
      <c r="E25" s="50">
        <v>6302</v>
      </c>
      <c r="F25" s="50">
        <v>6877</v>
      </c>
      <c r="G25" s="76">
        <v>5305</v>
      </c>
      <c r="H25" s="76">
        <v>13211</v>
      </c>
      <c r="I25" s="155">
        <f t="shared" si="3"/>
        <v>-6</v>
      </c>
      <c r="J25" s="155"/>
      <c r="K25" s="155">
        <f t="shared" si="1"/>
        <v>-32</v>
      </c>
      <c r="L25" s="155"/>
    </row>
    <row r="26" spans="2:12" s="44" customFormat="1" ht="22.5" customHeight="1">
      <c r="B26" s="54" t="s">
        <v>23</v>
      </c>
      <c r="C26" s="50">
        <v>7656</v>
      </c>
      <c r="D26" s="50">
        <v>18653</v>
      </c>
      <c r="E26" s="50">
        <v>8825</v>
      </c>
      <c r="F26" s="50">
        <v>9828</v>
      </c>
      <c r="G26" s="76">
        <v>7664</v>
      </c>
      <c r="H26" s="76">
        <v>18671</v>
      </c>
      <c r="I26" s="155">
        <f t="shared" si="3"/>
        <v>-8</v>
      </c>
      <c r="J26" s="155"/>
      <c r="K26" s="155">
        <f t="shared" si="1"/>
        <v>-18</v>
      </c>
      <c r="L26" s="155"/>
    </row>
    <row r="27" spans="2:12" s="44" customFormat="1" ht="22.5" customHeight="1">
      <c r="B27" s="54" t="s">
        <v>24</v>
      </c>
      <c r="C27" s="50">
        <v>2167</v>
      </c>
      <c r="D27" s="50">
        <v>5216</v>
      </c>
      <c r="E27" s="50">
        <v>2623</v>
      </c>
      <c r="F27" s="50">
        <v>2593</v>
      </c>
      <c r="G27" s="76">
        <v>2160</v>
      </c>
      <c r="H27" s="76">
        <v>5198</v>
      </c>
      <c r="I27" s="155">
        <f t="shared" si="3"/>
        <v>7</v>
      </c>
      <c r="J27" s="155"/>
      <c r="K27" s="155">
        <f t="shared" si="1"/>
        <v>18</v>
      </c>
      <c r="L27" s="155"/>
    </row>
    <row r="28" spans="2:12" s="44" customFormat="1" ht="22.5" customHeight="1">
      <c r="B28" s="54" t="s">
        <v>25</v>
      </c>
      <c r="C28" s="50">
        <v>6860</v>
      </c>
      <c r="D28" s="50">
        <v>12149</v>
      </c>
      <c r="E28" s="50">
        <v>6336</v>
      </c>
      <c r="F28" s="50">
        <v>5813</v>
      </c>
      <c r="G28" s="76">
        <v>6866</v>
      </c>
      <c r="H28" s="76">
        <v>12173</v>
      </c>
      <c r="I28" s="155">
        <f t="shared" si="3"/>
        <v>-6</v>
      </c>
      <c r="J28" s="155"/>
      <c r="K28" s="155">
        <f t="shared" si="1"/>
        <v>-24</v>
      </c>
      <c r="L28" s="155"/>
    </row>
    <row r="29" spans="2:12" s="44" customFormat="1" ht="22.5" customHeight="1">
      <c r="B29" s="54" t="s">
        <v>26</v>
      </c>
      <c r="C29" s="50">
        <v>2686</v>
      </c>
      <c r="D29" s="50">
        <v>5011</v>
      </c>
      <c r="E29" s="50">
        <v>2474</v>
      </c>
      <c r="F29" s="50">
        <v>2537</v>
      </c>
      <c r="G29" s="76">
        <v>2686</v>
      </c>
      <c r="H29" s="76">
        <v>5010</v>
      </c>
      <c r="I29" s="155">
        <f t="shared" si="3"/>
        <v>0</v>
      </c>
      <c r="J29" s="155"/>
      <c r="K29" s="155">
        <f t="shared" si="1"/>
        <v>1</v>
      </c>
      <c r="L29" s="155"/>
    </row>
    <row r="30" spans="2:12" s="44" customFormat="1" ht="22.5" customHeight="1">
      <c r="B30" s="54" t="s">
        <v>27</v>
      </c>
      <c r="C30" s="50">
        <v>15171</v>
      </c>
      <c r="D30" s="50">
        <v>38568</v>
      </c>
      <c r="E30" s="50">
        <v>18797</v>
      </c>
      <c r="F30" s="50">
        <v>19771</v>
      </c>
      <c r="G30" s="76">
        <v>15209</v>
      </c>
      <c r="H30" s="76">
        <v>38687</v>
      </c>
      <c r="I30" s="155">
        <f t="shared" si="3"/>
        <v>-38</v>
      </c>
      <c r="J30" s="155"/>
      <c r="K30" s="155">
        <f t="shared" si="1"/>
        <v>-119</v>
      </c>
      <c r="L30" s="155"/>
    </row>
    <row r="31" spans="2:12" s="44" customFormat="1" ht="22.5" customHeight="1">
      <c r="B31" s="54" t="s">
        <v>28</v>
      </c>
      <c r="C31" s="50">
        <v>16885</v>
      </c>
      <c r="D31" s="50">
        <v>44455</v>
      </c>
      <c r="E31" s="50">
        <v>21518</v>
      </c>
      <c r="F31" s="50">
        <v>22937</v>
      </c>
      <c r="G31" s="76">
        <v>16884</v>
      </c>
      <c r="H31" s="76">
        <v>44475</v>
      </c>
      <c r="I31" s="162">
        <f t="shared" si="3"/>
        <v>1</v>
      </c>
      <c r="J31" s="162"/>
      <c r="K31" s="155">
        <f t="shared" si="1"/>
        <v>-20</v>
      </c>
      <c r="L31" s="155"/>
    </row>
    <row r="32" spans="2:12" s="44" customFormat="1" ht="22.5" customHeight="1">
      <c r="B32" s="54" t="s">
        <v>29</v>
      </c>
      <c r="C32" s="50">
        <v>7401</v>
      </c>
      <c r="D32" s="50">
        <v>18199</v>
      </c>
      <c r="E32" s="50">
        <v>8937</v>
      </c>
      <c r="F32" s="50">
        <v>9262</v>
      </c>
      <c r="G32" s="76">
        <v>7360</v>
      </c>
      <c r="H32" s="76">
        <v>18134</v>
      </c>
      <c r="I32" s="155">
        <f t="shared" si="3"/>
        <v>41</v>
      </c>
      <c r="J32" s="155"/>
      <c r="K32" s="155">
        <f t="shared" si="1"/>
        <v>65</v>
      </c>
      <c r="L32" s="155"/>
    </row>
    <row r="33" spans="2:13" s="44" customFormat="1" ht="22.5" customHeight="1">
      <c r="B33" s="54" t="s">
        <v>30</v>
      </c>
      <c r="C33" s="50">
        <v>8004</v>
      </c>
      <c r="D33" s="50">
        <v>20789</v>
      </c>
      <c r="E33" s="50">
        <v>10343</v>
      </c>
      <c r="F33" s="50">
        <v>10446</v>
      </c>
      <c r="G33" s="76">
        <v>7872</v>
      </c>
      <c r="H33" s="76">
        <v>20670</v>
      </c>
      <c r="I33" s="155">
        <f t="shared" si="3"/>
        <v>132</v>
      </c>
      <c r="J33" s="155"/>
      <c r="K33" s="155">
        <f t="shared" si="1"/>
        <v>119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2126</v>
      </c>
      <c r="C38" s="16"/>
      <c r="D38" s="17" t="s">
        <v>36</v>
      </c>
      <c r="E38" s="17">
        <v>923</v>
      </c>
      <c r="F38" s="18" t="s">
        <v>37</v>
      </c>
      <c r="G38" s="17">
        <v>1203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301</v>
      </c>
      <c r="M38" s="22"/>
    </row>
    <row r="39" spans="2:13" s="3" customFormat="1" ht="30" customHeight="1">
      <c r="B39" s="23" t="str">
        <f>"◎ 관외전출 : "&amp;E39+G39</f>
        <v>◎ 관외전출 : 1825</v>
      </c>
      <c r="C39" s="24"/>
      <c r="D39" s="25" t="s">
        <v>36</v>
      </c>
      <c r="E39" s="25">
        <v>514</v>
      </c>
      <c r="F39" s="26" t="s">
        <v>37</v>
      </c>
      <c r="G39" s="25">
        <v>1311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189</v>
      </c>
      <c r="C40" s="31"/>
      <c r="D40" s="32" t="s">
        <v>41</v>
      </c>
      <c r="E40" s="32">
        <v>179</v>
      </c>
      <c r="F40" s="33" t="s">
        <v>45</v>
      </c>
      <c r="G40" s="32">
        <v>10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11</v>
      </c>
    </row>
    <row r="41" spans="2:13" s="3" customFormat="1" ht="30" customHeight="1" thickBot="1">
      <c r="B41" s="37" t="str">
        <f>"◎ 사망,말소,국외,기타 : "&amp;E41+G41+I41+K41</f>
        <v>◎ 사망,말소,국외,기타 : 200</v>
      </c>
      <c r="C41" s="38"/>
      <c r="D41" s="39" t="s">
        <v>42</v>
      </c>
      <c r="E41" s="39">
        <v>198</v>
      </c>
      <c r="F41" s="40" t="s">
        <v>43</v>
      </c>
      <c r="G41" s="39">
        <v>1</v>
      </c>
      <c r="H41" s="41" t="s">
        <v>95</v>
      </c>
      <c r="I41" s="41">
        <v>0</v>
      </c>
      <c r="J41" s="42" t="s">
        <v>39</v>
      </c>
      <c r="K41" s="43">
        <v>1</v>
      </c>
      <c r="L41" s="159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44026</v>
      </c>
      <c r="C42" s="68"/>
      <c r="D42" s="57" t="s">
        <v>52</v>
      </c>
      <c r="E42" s="58">
        <v>18378</v>
      </c>
      <c r="F42" s="57" t="s">
        <v>44</v>
      </c>
      <c r="G42" s="58">
        <v>25648</v>
      </c>
      <c r="H42" s="59"/>
      <c r="I42" s="10"/>
      <c r="J42" s="59"/>
      <c r="K42" s="84"/>
      <c r="L42" s="64" t="s">
        <v>96</v>
      </c>
      <c r="M42" s="22"/>
    </row>
    <row r="43" spans="2:13" s="3" customFormat="1" ht="21" customHeight="1">
      <c r="B43" s="55" t="s">
        <v>56</v>
      </c>
      <c r="C43" s="66">
        <v>2026</v>
      </c>
      <c r="G43" s="8"/>
      <c r="J43" s="85"/>
      <c r="K43" s="85"/>
      <c r="L43" s="78" t="s">
        <v>97</v>
      </c>
    </row>
    <row r="44" spans="2:13" s="3" customFormat="1" ht="21" customHeight="1" thickBot="1">
      <c r="B44" s="60" t="s">
        <v>57</v>
      </c>
      <c r="C44" s="67">
        <v>260</v>
      </c>
      <c r="D44" s="61"/>
      <c r="E44" s="61"/>
      <c r="F44" s="61"/>
      <c r="G44" s="62"/>
      <c r="H44" s="61"/>
      <c r="I44" s="61"/>
      <c r="J44" s="83"/>
      <c r="K44" s="83"/>
      <c r="L44" s="70" t="s">
        <v>98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29" priority="1" operator="lessThan">
      <formula>0</formula>
    </cfRule>
    <cfRule type="cellIs" dxfId="28" priority="4" operator="greaterThan">
      <formula>0</formula>
    </cfRule>
  </conditionalFormatting>
  <conditionalFormatting sqref="K6:L33">
    <cfRule type="cellIs" dxfId="27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rgb="FFFFFF00"/>
  </sheetPr>
  <dimension ref="B1:N45"/>
  <sheetViews>
    <sheetView view="pageBreakPreview" topLeftCell="A25" zoomScale="70" zoomScaleNormal="70" zoomScaleSheetLayoutView="70" workbookViewId="0">
      <selection activeCell="G16" sqref="G16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90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118450</v>
      </c>
      <c r="D6" s="45">
        <f t="shared" ref="D6:F6" si="0">SUM(D7:D8)</f>
        <v>284192</v>
      </c>
      <c r="E6" s="45">
        <f t="shared" si="0"/>
        <v>139917</v>
      </c>
      <c r="F6" s="45">
        <f t="shared" si="0"/>
        <v>144275</v>
      </c>
      <c r="G6" s="72">
        <v>118139</v>
      </c>
      <c r="H6" s="72">
        <v>283970</v>
      </c>
      <c r="I6" s="152">
        <f>C6-G6</f>
        <v>311</v>
      </c>
      <c r="J6" s="152"/>
      <c r="K6" s="152">
        <f t="shared" ref="K6:K33" si="1">D6-H6</f>
        <v>222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3678</v>
      </c>
      <c r="E7" s="79">
        <v>1758</v>
      </c>
      <c r="F7" s="79">
        <v>1920</v>
      </c>
      <c r="G7" s="73" t="s">
        <v>55</v>
      </c>
      <c r="H7" s="74">
        <v>3805</v>
      </c>
      <c r="I7" s="153" t="s">
        <v>54</v>
      </c>
      <c r="J7" s="154"/>
      <c r="K7" s="154">
        <f t="shared" si="1"/>
        <v>-127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118450</v>
      </c>
      <c r="D8" s="49">
        <f t="shared" ref="D8:F8" si="2">SUM(D9:D33)</f>
        <v>280514</v>
      </c>
      <c r="E8" s="49">
        <f>SUM(E9:E33)</f>
        <v>138159</v>
      </c>
      <c r="F8" s="49">
        <f t="shared" si="2"/>
        <v>142355</v>
      </c>
      <c r="G8" s="75">
        <v>118139</v>
      </c>
      <c r="H8" s="75">
        <v>280165</v>
      </c>
      <c r="I8" s="179">
        <f t="shared" ref="I8:I33" si="3">C8-G8</f>
        <v>311</v>
      </c>
      <c r="J8" s="179"/>
      <c r="K8" s="180">
        <f t="shared" si="1"/>
        <v>349</v>
      </c>
      <c r="L8" s="180"/>
    </row>
    <row r="9" spans="2:14" s="44" customFormat="1" ht="22.5" customHeight="1">
      <c r="B9" s="54" t="s">
        <v>10</v>
      </c>
      <c r="C9" s="50">
        <v>3486</v>
      </c>
      <c r="D9" s="50">
        <v>8046</v>
      </c>
      <c r="E9" s="50">
        <v>4057</v>
      </c>
      <c r="F9" s="50">
        <v>3989</v>
      </c>
      <c r="G9" s="76">
        <v>3523</v>
      </c>
      <c r="H9" s="76">
        <v>8189</v>
      </c>
      <c r="I9" s="155">
        <f t="shared" si="3"/>
        <v>-37</v>
      </c>
      <c r="J9" s="155"/>
      <c r="K9" s="155">
        <f t="shared" si="1"/>
        <v>-143</v>
      </c>
      <c r="L9" s="155"/>
    </row>
    <row r="10" spans="2:14" s="44" customFormat="1" ht="22.5" customHeight="1">
      <c r="B10" s="54" t="s">
        <v>33</v>
      </c>
      <c r="C10" s="50">
        <v>7405</v>
      </c>
      <c r="D10" s="50">
        <v>19749</v>
      </c>
      <c r="E10" s="50">
        <v>9735</v>
      </c>
      <c r="F10" s="50">
        <v>10014</v>
      </c>
      <c r="G10" s="76">
        <v>7377</v>
      </c>
      <c r="H10" s="76">
        <v>19682</v>
      </c>
      <c r="I10" s="155">
        <f t="shared" si="3"/>
        <v>28</v>
      </c>
      <c r="J10" s="155"/>
      <c r="K10" s="155">
        <f t="shared" si="1"/>
        <v>67</v>
      </c>
      <c r="L10" s="155"/>
    </row>
    <row r="11" spans="2:14" s="44" customFormat="1" ht="22.5" customHeight="1">
      <c r="B11" s="54" t="s">
        <v>11</v>
      </c>
      <c r="C11" s="50">
        <v>764</v>
      </c>
      <c r="D11" s="50">
        <v>1520</v>
      </c>
      <c r="E11" s="50">
        <v>801</v>
      </c>
      <c r="F11" s="50">
        <v>719</v>
      </c>
      <c r="G11" s="76">
        <v>755</v>
      </c>
      <c r="H11" s="76">
        <v>1503</v>
      </c>
      <c r="I11" s="155">
        <f t="shared" si="3"/>
        <v>9</v>
      </c>
      <c r="J11" s="155"/>
      <c r="K11" s="155">
        <f t="shared" si="1"/>
        <v>17</v>
      </c>
      <c r="L11" s="155"/>
    </row>
    <row r="12" spans="2:14" s="44" customFormat="1" ht="22.5" customHeight="1">
      <c r="B12" s="54" t="s">
        <v>12</v>
      </c>
      <c r="C12" s="50">
        <v>1069</v>
      </c>
      <c r="D12" s="50">
        <v>2565</v>
      </c>
      <c r="E12" s="50">
        <v>1308</v>
      </c>
      <c r="F12" s="50">
        <v>1257</v>
      </c>
      <c r="G12" s="76">
        <v>1071</v>
      </c>
      <c r="H12" s="76">
        <v>2563</v>
      </c>
      <c r="I12" s="155">
        <f t="shared" si="3"/>
        <v>-2</v>
      </c>
      <c r="J12" s="155"/>
      <c r="K12" s="155">
        <f t="shared" si="1"/>
        <v>2</v>
      </c>
      <c r="L12" s="155"/>
    </row>
    <row r="13" spans="2:14" s="44" customFormat="1" ht="22.5" customHeight="1">
      <c r="B13" s="54" t="s">
        <v>13</v>
      </c>
      <c r="C13" s="50">
        <v>6846</v>
      </c>
      <c r="D13" s="50">
        <v>17091</v>
      </c>
      <c r="E13" s="50">
        <v>8495</v>
      </c>
      <c r="F13" s="50">
        <v>8596</v>
      </c>
      <c r="G13" s="76">
        <v>6821</v>
      </c>
      <c r="H13" s="76">
        <v>17020</v>
      </c>
      <c r="I13" s="155">
        <f t="shared" si="3"/>
        <v>25</v>
      </c>
      <c r="J13" s="155"/>
      <c r="K13" s="155">
        <f t="shared" si="1"/>
        <v>71</v>
      </c>
      <c r="L13" s="155"/>
    </row>
    <row r="14" spans="2:14" s="44" customFormat="1" ht="22.5" customHeight="1">
      <c r="B14" s="54" t="s">
        <v>32</v>
      </c>
      <c r="C14" s="50">
        <v>650</v>
      </c>
      <c r="D14" s="50">
        <v>1144</v>
      </c>
      <c r="E14" s="50">
        <v>604</v>
      </c>
      <c r="F14" s="50">
        <v>540</v>
      </c>
      <c r="G14" s="76">
        <v>656</v>
      </c>
      <c r="H14" s="76">
        <v>1155</v>
      </c>
      <c r="I14" s="155">
        <f t="shared" si="3"/>
        <v>-6</v>
      </c>
      <c r="J14" s="155"/>
      <c r="K14" s="155">
        <f t="shared" si="1"/>
        <v>-11</v>
      </c>
      <c r="L14" s="155"/>
    </row>
    <row r="15" spans="2:14" s="44" customFormat="1" ht="22.5" customHeight="1">
      <c r="B15" s="54" t="s">
        <v>14</v>
      </c>
      <c r="C15" s="50">
        <v>1966</v>
      </c>
      <c r="D15" s="50">
        <v>3774</v>
      </c>
      <c r="E15" s="50">
        <v>1968</v>
      </c>
      <c r="F15" s="50">
        <v>1806</v>
      </c>
      <c r="G15" s="76">
        <v>1961</v>
      </c>
      <c r="H15" s="76">
        <v>3774</v>
      </c>
      <c r="I15" s="155">
        <f t="shared" si="3"/>
        <v>5</v>
      </c>
      <c r="J15" s="155"/>
      <c r="K15" s="155">
        <f t="shared" si="1"/>
        <v>0</v>
      </c>
      <c r="L15" s="155"/>
    </row>
    <row r="16" spans="2:14" s="44" customFormat="1" ht="22.5" customHeight="1">
      <c r="B16" s="54" t="s">
        <v>34</v>
      </c>
      <c r="C16" s="50">
        <v>2007</v>
      </c>
      <c r="D16" s="50">
        <v>4047</v>
      </c>
      <c r="E16" s="50">
        <v>2061</v>
      </c>
      <c r="F16" s="50">
        <v>1986</v>
      </c>
      <c r="G16" s="76">
        <v>2007</v>
      </c>
      <c r="H16" s="76">
        <v>4058</v>
      </c>
      <c r="I16" s="155">
        <f t="shared" si="3"/>
        <v>0</v>
      </c>
      <c r="J16" s="155"/>
      <c r="K16" s="155">
        <f t="shared" si="1"/>
        <v>-11</v>
      </c>
      <c r="L16" s="155"/>
    </row>
    <row r="17" spans="2:12" s="44" customFormat="1" ht="22.5" customHeight="1">
      <c r="B17" s="54" t="s">
        <v>15</v>
      </c>
      <c r="C17" s="50">
        <v>1409</v>
      </c>
      <c r="D17" s="50">
        <v>2660</v>
      </c>
      <c r="E17" s="50">
        <v>1308</v>
      </c>
      <c r="F17" s="50">
        <v>1352</v>
      </c>
      <c r="G17" s="76">
        <v>1409</v>
      </c>
      <c r="H17" s="76">
        <v>2661</v>
      </c>
      <c r="I17" s="155">
        <f t="shared" si="3"/>
        <v>0</v>
      </c>
      <c r="J17" s="155"/>
      <c r="K17" s="155">
        <f t="shared" si="1"/>
        <v>-1</v>
      </c>
      <c r="L17" s="155"/>
    </row>
    <row r="18" spans="2:12" s="44" customFormat="1" ht="22.5" customHeight="1">
      <c r="B18" s="54" t="s">
        <v>16</v>
      </c>
      <c r="C18" s="50">
        <v>608</v>
      </c>
      <c r="D18" s="50">
        <v>970</v>
      </c>
      <c r="E18" s="50">
        <v>537</v>
      </c>
      <c r="F18" s="50">
        <v>433</v>
      </c>
      <c r="G18" s="76">
        <v>602</v>
      </c>
      <c r="H18" s="76">
        <v>971</v>
      </c>
      <c r="I18" s="155">
        <f t="shared" si="3"/>
        <v>6</v>
      </c>
      <c r="J18" s="155"/>
      <c r="K18" s="155">
        <f t="shared" si="1"/>
        <v>-1</v>
      </c>
      <c r="L18" s="155"/>
    </row>
    <row r="19" spans="2:12" s="44" customFormat="1" ht="22.5" customHeight="1">
      <c r="B19" s="54" t="s">
        <v>17</v>
      </c>
      <c r="C19" s="50">
        <v>4691</v>
      </c>
      <c r="D19" s="50">
        <v>10772</v>
      </c>
      <c r="E19" s="50">
        <v>5269</v>
      </c>
      <c r="F19" s="50">
        <v>5503</v>
      </c>
      <c r="G19" s="76">
        <v>4719</v>
      </c>
      <c r="H19" s="76">
        <v>10855</v>
      </c>
      <c r="I19" s="155">
        <f t="shared" si="3"/>
        <v>-28</v>
      </c>
      <c r="J19" s="155"/>
      <c r="K19" s="155">
        <f t="shared" si="1"/>
        <v>-83</v>
      </c>
      <c r="L19" s="155"/>
    </row>
    <row r="20" spans="2:12" s="44" customFormat="1" ht="22.5" customHeight="1">
      <c r="B20" s="54" t="s">
        <v>35</v>
      </c>
      <c r="C20" s="50">
        <v>2260</v>
      </c>
      <c r="D20" s="50">
        <v>3895</v>
      </c>
      <c r="E20" s="50">
        <v>2006</v>
      </c>
      <c r="F20" s="50">
        <v>1889</v>
      </c>
      <c r="G20" s="76">
        <v>2257</v>
      </c>
      <c r="H20" s="76">
        <v>3898</v>
      </c>
      <c r="I20" s="155">
        <f t="shared" si="3"/>
        <v>3</v>
      </c>
      <c r="J20" s="155"/>
      <c r="K20" s="155">
        <f t="shared" si="1"/>
        <v>-3</v>
      </c>
      <c r="L20" s="155"/>
    </row>
    <row r="21" spans="2:12" s="44" customFormat="1" ht="22.5" customHeight="1">
      <c r="B21" s="54" t="s">
        <v>18</v>
      </c>
      <c r="C21" s="50">
        <v>1717</v>
      </c>
      <c r="D21" s="50">
        <v>3234</v>
      </c>
      <c r="E21" s="50">
        <v>1595</v>
      </c>
      <c r="F21" s="50">
        <v>1639</v>
      </c>
      <c r="G21" s="76">
        <v>1729</v>
      </c>
      <c r="H21" s="76">
        <v>3262</v>
      </c>
      <c r="I21" s="155">
        <f t="shared" si="3"/>
        <v>-12</v>
      </c>
      <c r="J21" s="155"/>
      <c r="K21" s="155">
        <f t="shared" si="1"/>
        <v>-28</v>
      </c>
      <c r="L21" s="155"/>
    </row>
    <row r="22" spans="2:12" s="44" customFormat="1" ht="22.5" customHeight="1">
      <c r="B22" s="54" t="s">
        <v>19</v>
      </c>
      <c r="C22" s="50">
        <v>1681</v>
      </c>
      <c r="D22" s="50">
        <v>3538</v>
      </c>
      <c r="E22" s="50">
        <v>1715</v>
      </c>
      <c r="F22" s="50">
        <v>1823</v>
      </c>
      <c r="G22" s="76">
        <v>1707</v>
      </c>
      <c r="H22" s="76">
        <v>3577</v>
      </c>
      <c r="I22" s="155">
        <f t="shared" si="3"/>
        <v>-26</v>
      </c>
      <c r="J22" s="155"/>
      <c r="K22" s="155">
        <f t="shared" si="1"/>
        <v>-39</v>
      </c>
      <c r="L22" s="155"/>
    </row>
    <row r="23" spans="2:12" s="44" customFormat="1" ht="22.5" customHeight="1">
      <c r="B23" s="54" t="s">
        <v>20</v>
      </c>
      <c r="C23" s="50">
        <v>3712</v>
      </c>
      <c r="D23" s="50">
        <v>8407</v>
      </c>
      <c r="E23" s="50">
        <v>4262</v>
      </c>
      <c r="F23" s="50">
        <v>4145</v>
      </c>
      <c r="G23" s="76">
        <v>3445</v>
      </c>
      <c r="H23" s="76">
        <v>7526</v>
      </c>
      <c r="I23" s="155">
        <f t="shared" si="3"/>
        <v>267</v>
      </c>
      <c r="J23" s="155"/>
      <c r="K23" s="155">
        <f t="shared" si="1"/>
        <v>881</v>
      </c>
      <c r="L23" s="155"/>
    </row>
    <row r="24" spans="2:12" s="44" customFormat="1" ht="22.5" customHeight="1">
      <c r="B24" s="54" t="s">
        <v>21</v>
      </c>
      <c r="C24" s="50">
        <v>6173</v>
      </c>
      <c r="D24" s="50">
        <v>12873</v>
      </c>
      <c r="E24" s="50">
        <v>6257</v>
      </c>
      <c r="F24" s="50">
        <v>6616</v>
      </c>
      <c r="G24" s="76">
        <v>6193</v>
      </c>
      <c r="H24" s="76">
        <v>12919</v>
      </c>
      <c r="I24" s="155">
        <f t="shared" si="3"/>
        <v>-20</v>
      </c>
      <c r="J24" s="155"/>
      <c r="K24" s="155">
        <f t="shared" si="1"/>
        <v>-46</v>
      </c>
      <c r="L24" s="155"/>
    </row>
    <row r="25" spans="2:12" s="44" customFormat="1" ht="22.5" customHeight="1">
      <c r="B25" s="54" t="s">
        <v>22</v>
      </c>
      <c r="C25" s="50">
        <v>5305</v>
      </c>
      <c r="D25" s="50">
        <v>13211</v>
      </c>
      <c r="E25" s="50">
        <v>6323</v>
      </c>
      <c r="F25" s="50">
        <v>6888</v>
      </c>
      <c r="G25" s="76">
        <v>5288</v>
      </c>
      <c r="H25" s="76">
        <v>13207</v>
      </c>
      <c r="I25" s="155">
        <f t="shared" si="3"/>
        <v>17</v>
      </c>
      <c r="J25" s="155"/>
      <c r="K25" s="155">
        <f t="shared" si="1"/>
        <v>4</v>
      </c>
      <c r="L25" s="155"/>
    </row>
    <row r="26" spans="2:12" s="44" customFormat="1" ht="22.5" customHeight="1">
      <c r="B26" s="54" t="s">
        <v>23</v>
      </c>
      <c r="C26" s="50">
        <v>7664</v>
      </c>
      <c r="D26" s="50">
        <v>18671</v>
      </c>
      <c r="E26" s="50">
        <v>8833</v>
      </c>
      <c r="F26" s="50">
        <v>9838</v>
      </c>
      <c r="G26" s="76">
        <v>7687</v>
      </c>
      <c r="H26" s="76">
        <v>18756</v>
      </c>
      <c r="I26" s="155">
        <f t="shared" si="3"/>
        <v>-23</v>
      </c>
      <c r="J26" s="155"/>
      <c r="K26" s="155">
        <f t="shared" si="1"/>
        <v>-85</v>
      </c>
      <c r="L26" s="155"/>
    </row>
    <row r="27" spans="2:12" s="44" customFormat="1" ht="22.5" customHeight="1">
      <c r="B27" s="54" t="s">
        <v>24</v>
      </c>
      <c r="C27" s="50">
        <v>2160</v>
      </c>
      <c r="D27" s="50">
        <v>5198</v>
      </c>
      <c r="E27" s="50">
        <v>2612</v>
      </c>
      <c r="F27" s="50">
        <v>2586</v>
      </c>
      <c r="G27" s="76">
        <v>2155</v>
      </c>
      <c r="H27" s="76">
        <v>5200</v>
      </c>
      <c r="I27" s="155">
        <f t="shared" si="3"/>
        <v>5</v>
      </c>
      <c r="J27" s="155"/>
      <c r="K27" s="155">
        <f t="shared" si="1"/>
        <v>-2</v>
      </c>
      <c r="L27" s="155"/>
    </row>
    <row r="28" spans="2:12" s="44" customFormat="1" ht="22.5" customHeight="1">
      <c r="B28" s="54" t="s">
        <v>25</v>
      </c>
      <c r="C28" s="50">
        <v>6866</v>
      </c>
      <c r="D28" s="50">
        <v>12173</v>
      </c>
      <c r="E28" s="50">
        <v>6354</v>
      </c>
      <c r="F28" s="50">
        <v>5819</v>
      </c>
      <c r="G28" s="76">
        <v>6879</v>
      </c>
      <c r="H28" s="76">
        <v>12222</v>
      </c>
      <c r="I28" s="155">
        <f t="shared" si="3"/>
        <v>-13</v>
      </c>
      <c r="J28" s="155"/>
      <c r="K28" s="155">
        <f t="shared" si="1"/>
        <v>-49</v>
      </c>
      <c r="L28" s="155"/>
    </row>
    <row r="29" spans="2:12" s="44" customFormat="1" ht="22.5" customHeight="1">
      <c r="B29" s="54" t="s">
        <v>26</v>
      </c>
      <c r="C29" s="50">
        <v>2686</v>
      </c>
      <c r="D29" s="50">
        <v>5010</v>
      </c>
      <c r="E29" s="50">
        <v>2478</v>
      </c>
      <c r="F29" s="50">
        <v>2532</v>
      </c>
      <c r="G29" s="76">
        <v>2680</v>
      </c>
      <c r="H29" s="76">
        <v>5010</v>
      </c>
      <c r="I29" s="155">
        <f t="shared" si="3"/>
        <v>6</v>
      </c>
      <c r="J29" s="155"/>
      <c r="K29" s="155">
        <f t="shared" si="1"/>
        <v>0</v>
      </c>
      <c r="L29" s="155"/>
    </row>
    <row r="30" spans="2:12" s="44" customFormat="1" ht="22.5" customHeight="1">
      <c r="B30" s="54" t="s">
        <v>27</v>
      </c>
      <c r="C30" s="50">
        <v>15209</v>
      </c>
      <c r="D30" s="50">
        <v>38687</v>
      </c>
      <c r="E30" s="50">
        <v>18857</v>
      </c>
      <c r="F30" s="50">
        <v>19830</v>
      </c>
      <c r="G30" s="76">
        <v>15211</v>
      </c>
      <c r="H30" s="76">
        <v>38738</v>
      </c>
      <c r="I30" s="155">
        <f t="shared" si="3"/>
        <v>-2</v>
      </c>
      <c r="J30" s="155"/>
      <c r="K30" s="155">
        <f t="shared" si="1"/>
        <v>-51</v>
      </c>
      <c r="L30" s="155"/>
    </row>
    <row r="31" spans="2:12" s="44" customFormat="1" ht="22.5" customHeight="1">
      <c r="B31" s="54" t="s">
        <v>28</v>
      </c>
      <c r="C31" s="50">
        <v>16884</v>
      </c>
      <c r="D31" s="50">
        <v>44475</v>
      </c>
      <c r="E31" s="50">
        <v>21516</v>
      </c>
      <c r="F31" s="50">
        <v>22959</v>
      </c>
      <c r="G31" s="76">
        <v>16904</v>
      </c>
      <c r="H31" s="76">
        <v>44521</v>
      </c>
      <c r="I31" s="162">
        <f t="shared" si="3"/>
        <v>-20</v>
      </c>
      <c r="J31" s="162"/>
      <c r="K31" s="155">
        <f t="shared" si="1"/>
        <v>-46</v>
      </c>
      <c r="L31" s="155"/>
    </row>
    <row r="32" spans="2:12" s="44" customFormat="1" ht="22.5" customHeight="1">
      <c r="B32" s="54" t="s">
        <v>29</v>
      </c>
      <c r="C32" s="50">
        <v>7360</v>
      </c>
      <c r="D32" s="50">
        <v>18134</v>
      </c>
      <c r="E32" s="50">
        <v>8898</v>
      </c>
      <c r="F32" s="50">
        <v>9236</v>
      </c>
      <c r="G32" s="76">
        <v>7339</v>
      </c>
      <c r="H32" s="76">
        <v>18092</v>
      </c>
      <c r="I32" s="155">
        <f t="shared" si="3"/>
        <v>21</v>
      </c>
      <c r="J32" s="155"/>
      <c r="K32" s="155">
        <f t="shared" si="1"/>
        <v>42</v>
      </c>
      <c r="L32" s="155"/>
    </row>
    <row r="33" spans="2:13" s="44" customFormat="1" ht="22.5" customHeight="1">
      <c r="B33" s="54" t="s">
        <v>30</v>
      </c>
      <c r="C33" s="50">
        <v>7872</v>
      </c>
      <c r="D33" s="50">
        <v>20670</v>
      </c>
      <c r="E33" s="50">
        <v>10310</v>
      </c>
      <c r="F33" s="50">
        <v>10360</v>
      </c>
      <c r="G33" s="76">
        <v>7764</v>
      </c>
      <c r="H33" s="76">
        <v>20806</v>
      </c>
      <c r="I33" s="155">
        <f t="shared" si="3"/>
        <v>108</v>
      </c>
      <c r="J33" s="155"/>
      <c r="K33" s="155">
        <f t="shared" si="1"/>
        <v>-136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1857</v>
      </c>
      <c r="C38" s="16"/>
      <c r="D38" s="17" t="s">
        <v>36</v>
      </c>
      <c r="E38" s="17">
        <v>670</v>
      </c>
      <c r="F38" s="18" t="s">
        <v>37</v>
      </c>
      <c r="G38" s="17">
        <v>1187</v>
      </c>
      <c r="H38" s="19"/>
      <c r="I38" s="20"/>
      <c r="J38" s="20"/>
      <c r="K38" s="21"/>
      <c r="L38" s="177" t="str">
        <f>"▶ "&amp;IF((E39+G39)-(E38+G38)&lt;0,"증 "&amp;-((E39+G39)-(E38+G38)),"감 "&amp;(E39+G39)-(E38+G38))</f>
        <v>▶ 증 384</v>
      </c>
      <c r="M38" s="22"/>
    </row>
    <row r="39" spans="2:13" s="3" customFormat="1" ht="30" customHeight="1">
      <c r="B39" s="23" t="str">
        <f>"◎ 관외전출 : "&amp;E39+G39</f>
        <v>◎ 관외전출 : 1473</v>
      </c>
      <c r="C39" s="24"/>
      <c r="D39" s="25" t="s">
        <v>36</v>
      </c>
      <c r="E39" s="25">
        <v>473</v>
      </c>
      <c r="F39" s="26" t="s">
        <v>37</v>
      </c>
      <c r="G39" s="25">
        <v>1000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137</v>
      </c>
      <c r="C40" s="31"/>
      <c r="D40" s="32" t="s">
        <v>41</v>
      </c>
      <c r="E40" s="32">
        <v>128</v>
      </c>
      <c r="F40" s="33" t="s">
        <v>45</v>
      </c>
      <c r="G40" s="32">
        <v>9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35</v>
      </c>
    </row>
    <row r="41" spans="2:13" s="3" customFormat="1" ht="30" customHeight="1" thickBot="1">
      <c r="B41" s="37" t="str">
        <f>"◎ 사망,말소,국외,기타 : "&amp;E41+G41+I41+K41</f>
        <v>◎ 사망,말소,국외,기타 : 172</v>
      </c>
      <c r="C41" s="38"/>
      <c r="D41" s="39" t="s">
        <v>42</v>
      </c>
      <c r="E41" s="39">
        <v>169</v>
      </c>
      <c r="F41" s="40" t="s">
        <v>43</v>
      </c>
      <c r="G41" s="39">
        <v>2</v>
      </c>
      <c r="H41" s="41" t="s">
        <v>38</v>
      </c>
      <c r="I41" s="41">
        <v>0</v>
      </c>
      <c r="J41" s="42" t="s">
        <v>39</v>
      </c>
      <c r="K41" s="43">
        <v>1</v>
      </c>
      <c r="L41" s="159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43914</v>
      </c>
      <c r="C42" s="68"/>
      <c r="D42" s="57" t="s">
        <v>52</v>
      </c>
      <c r="E42" s="58">
        <v>18297</v>
      </c>
      <c r="F42" s="57" t="s">
        <v>44</v>
      </c>
      <c r="G42" s="58">
        <v>25617</v>
      </c>
      <c r="H42" s="59"/>
      <c r="I42" s="10"/>
      <c r="J42" s="59"/>
      <c r="K42" s="84"/>
      <c r="L42" s="64" t="s">
        <v>91</v>
      </c>
      <c r="M42" s="22"/>
    </row>
    <row r="43" spans="2:13" s="3" customFormat="1" ht="21" customHeight="1">
      <c r="B43" s="55" t="s">
        <v>56</v>
      </c>
      <c r="C43" s="66">
        <v>2063</v>
      </c>
      <c r="G43" s="8"/>
      <c r="J43" s="85"/>
      <c r="K43" s="85"/>
      <c r="L43" s="78" t="s">
        <v>92</v>
      </c>
    </row>
    <row r="44" spans="2:13" s="3" customFormat="1" ht="21" customHeight="1" thickBot="1">
      <c r="B44" s="60" t="s">
        <v>57</v>
      </c>
      <c r="C44" s="67">
        <v>257</v>
      </c>
      <c r="D44" s="61"/>
      <c r="E44" s="61"/>
      <c r="F44" s="61"/>
      <c r="G44" s="62"/>
      <c r="H44" s="61"/>
      <c r="I44" s="61"/>
      <c r="J44" s="83"/>
      <c r="K44" s="83"/>
      <c r="L44" s="70" t="s">
        <v>93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6" priority="1" operator="lessThan">
      <formula>0</formula>
    </cfRule>
    <cfRule type="cellIs" dxfId="25" priority="4" operator="greaterThan">
      <formula>0</formula>
    </cfRule>
  </conditionalFormatting>
  <conditionalFormatting sqref="K6:L33">
    <cfRule type="cellIs" dxfId="24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B1:N45"/>
  <sheetViews>
    <sheetView view="pageBreakPreview" topLeftCell="A25" zoomScale="70" zoomScaleNormal="70" zoomScaleSheetLayoutView="70" workbookViewId="0">
      <selection activeCell="C10" sqref="C10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86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118139</v>
      </c>
      <c r="D6" s="45">
        <f t="shared" ref="D6:F6" si="0">SUM(D7:D8)</f>
        <v>283970</v>
      </c>
      <c r="E6" s="45">
        <f t="shared" si="0"/>
        <v>139740</v>
      </c>
      <c r="F6" s="45">
        <f t="shared" si="0"/>
        <v>144230</v>
      </c>
      <c r="G6" s="72">
        <v>117975</v>
      </c>
      <c r="H6" s="72">
        <v>283811</v>
      </c>
      <c r="I6" s="152">
        <f>C6-G6</f>
        <v>164</v>
      </c>
      <c r="J6" s="152"/>
      <c r="K6" s="152">
        <f t="shared" ref="K6:K33" si="1">D6-H6</f>
        <v>159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3805</v>
      </c>
      <c r="E7" s="79">
        <v>1801</v>
      </c>
      <c r="F7" s="79">
        <v>2004</v>
      </c>
      <c r="G7" s="73" t="s">
        <v>55</v>
      </c>
      <c r="H7" s="74">
        <v>3810</v>
      </c>
      <c r="I7" s="153" t="s">
        <v>54</v>
      </c>
      <c r="J7" s="154"/>
      <c r="K7" s="154">
        <f t="shared" si="1"/>
        <v>-5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118139</v>
      </c>
      <c r="D8" s="49">
        <f t="shared" ref="D8:F8" si="2">SUM(D9:D33)</f>
        <v>280165</v>
      </c>
      <c r="E8" s="49">
        <f>SUM(E9:E33)</f>
        <v>137939</v>
      </c>
      <c r="F8" s="49">
        <f t="shared" si="2"/>
        <v>142226</v>
      </c>
      <c r="G8" s="75">
        <v>117975</v>
      </c>
      <c r="H8" s="75">
        <v>280001</v>
      </c>
      <c r="I8" s="179">
        <f t="shared" ref="I8:I33" si="3">C8-G8</f>
        <v>164</v>
      </c>
      <c r="J8" s="179"/>
      <c r="K8" s="180">
        <f t="shared" si="1"/>
        <v>164</v>
      </c>
      <c r="L8" s="180"/>
    </row>
    <row r="9" spans="2:14" s="44" customFormat="1" ht="22.5" customHeight="1">
      <c r="B9" s="54" t="s">
        <v>10</v>
      </c>
      <c r="C9" s="50">
        <v>3523</v>
      </c>
      <c r="D9" s="50">
        <v>8189</v>
      </c>
      <c r="E9" s="50">
        <v>4143</v>
      </c>
      <c r="F9" s="50">
        <v>4046</v>
      </c>
      <c r="G9" s="76">
        <v>3519</v>
      </c>
      <c r="H9" s="76">
        <v>8171</v>
      </c>
      <c r="I9" s="155">
        <f t="shared" si="3"/>
        <v>4</v>
      </c>
      <c r="J9" s="155"/>
      <c r="K9" s="155">
        <f t="shared" si="1"/>
        <v>18</v>
      </c>
      <c r="L9" s="155"/>
    </row>
    <row r="10" spans="2:14" s="44" customFormat="1" ht="22.5" customHeight="1">
      <c r="B10" s="54" t="s">
        <v>33</v>
      </c>
      <c r="C10" s="50">
        <v>7377</v>
      </c>
      <c r="D10" s="50">
        <v>19682</v>
      </c>
      <c r="E10" s="50">
        <v>9706</v>
      </c>
      <c r="F10" s="50">
        <v>9976</v>
      </c>
      <c r="G10" s="76">
        <v>7351</v>
      </c>
      <c r="H10" s="76">
        <v>19645</v>
      </c>
      <c r="I10" s="155">
        <f t="shared" si="3"/>
        <v>26</v>
      </c>
      <c r="J10" s="155"/>
      <c r="K10" s="155">
        <f t="shared" si="1"/>
        <v>37</v>
      </c>
      <c r="L10" s="155"/>
    </row>
    <row r="11" spans="2:14" s="44" customFormat="1" ht="22.5" customHeight="1">
      <c r="B11" s="54" t="s">
        <v>11</v>
      </c>
      <c r="C11" s="50">
        <v>755</v>
      </c>
      <c r="D11" s="50">
        <v>1503</v>
      </c>
      <c r="E11" s="50">
        <v>791</v>
      </c>
      <c r="F11" s="50">
        <v>712</v>
      </c>
      <c r="G11" s="76">
        <v>758</v>
      </c>
      <c r="H11" s="76">
        <v>1516</v>
      </c>
      <c r="I11" s="155">
        <f t="shared" si="3"/>
        <v>-3</v>
      </c>
      <c r="J11" s="155"/>
      <c r="K11" s="155">
        <f t="shared" si="1"/>
        <v>-13</v>
      </c>
      <c r="L11" s="155"/>
    </row>
    <row r="12" spans="2:14" s="44" customFormat="1" ht="22.5" customHeight="1">
      <c r="B12" s="54" t="s">
        <v>12</v>
      </c>
      <c r="C12" s="50">
        <v>1071</v>
      </c>
      <c r="D12" s="50">
        <v>2563</v>
      </c>
      <c r="E12" s="50">
        <v>1308</v>
      </c>
      <c r="F12" s="50">
        <v>1255</v>
      </c>
      <c r="G12" s="76">
        <v>1067</v>
      </c>
      <c r="H12" s="76">
        <v>2550</v>
      </c>
      <c r="I12" s="155">
        <f t="shared" si="3"/>
        <v>4</v>
      </c>
      <c r="J12" s="155"/>
      <c r="K12" s="155">
        <f t="shared" si="1"/>
        <v>13</v>
      </c>
      <c r="L12" s="155"/>
    </row>
    <row r="13" spans="2:14" s="44" customFormat="1" ht="22.5" customHeight="1">
      <c r="B13" s="54" t="s">
        <v>13</v>
      </c>
      <c r="C13" s="50">
        <v>6821</v>
      </c>
      <c r="D13" s="50">
        <v>17020</v>
      </c>
      <c r="E13" s="50">
        <v>8472</v>
      </c>
      <c r="F13" s="50">
        <v>8548</v>
      </c>
      <c r="G13" s="76">
        <v>6798</v>
      </c>
      <c r="H13" s="76">
        <v>16966</v>
      </c>
      <c r="I13" s="155">
        <f t="shared" si="3"/>
        <v>23</v>
      </c>
      <c r="J13" s="155"/>
      <c r="K13" s="155">
        <f t="shared" si="1"/>
        <v>54</v>
      </c>
      <c r="L13" s="155"/>
    </row>
    <row r="14" spans="2:14" s="44" customFormat="1" ht="22.5" customHeight="1">
      <c r="B14" s="54" t="s">
        <v>32</v>
      </c>
      <c r="C14" s="50">
        <v>656</v>
      </c>
      <c r="D14" s="50">
        <v>1155</v>
      </c>
      <c r="E14" s="50">
        <v>610</v>
      </c>
      <c r="F14" s="50">
        <v>545</v>
      </c>
      <c r="G14" s="76">
        <v>662</v>
      </c>
      <c r="H14" s="76">
        <v>1157</v>
      </c>
      <c r="I14" s="155">
        <f t="shared" si="3"/>
        <v>-6</v>
      </c>
      <c r="J14" s="155"/>
      <c r="K14" s="155">
        <f t="shared" si="1"/>
        <v>-2</v>
      </c>
      <c r="L14" s="155"/>
    </row>
    <row r="15" spans="2:14" s="44" customFormat="1" ht="22.5" customHeight="1">
      <c r="B15" s="54" t="s">
        <v>14</v>
      </c>
      <c r="C15" s="50">
        <v>1961</v>
      </c>
      <c r="D15" s="50">
        <v>3774</v>
      </c>
      <c r="E15" s="50">
        <v>1966</v>
      </c>
      <c r="F15" s="50">
        <v>1808</v>
      </c>
      <c r="G15" s="76">
        <v>1954</v>
      </c>
      <c r="H15" s="76">
        <v>3784</v>
      </c>
      <c r="I15" s="155">
        <f t="shared" si="3"/>
        <v>7</v>
      </c>
      <c r="J15" s="155"/>
      <c r="K15" s="155">
        <f t="shared" si="1"/>
        <v>-10</v>
      </c>
      <c r="L15" s="155"/>
    </row>
    <row r="16" spans="2:14" s="44" customFormat="1" ht="22.5" customHeight="1">
      <c r="B16" s="54" t="s">
        <v>34</v>
      </c>
      <c r="C16" s="50">
        <v>2007</v>
      </c>
      <c r="D16" s="50">
        <v>4058</v>
      </c>
      <c r="E16" s="50">
        <v>2067</v>
      </c>
      <c r="F16" s="50">
        <v>1991</v>
      </c>
      <c r="G16" s="76">
        <v>1999</v>
      </c>
      <c r="H16" s="76">
        <v>4048</v>
      </c>
      <c r="I16" s="155">
        <f t="shared" si="3"/>
        <v>8</v>
      </c>
      <c r="J16" s="155"/>
      <c r="K16" s="155">
        <f t="shared" si="1"/>
        <v>10</v>
      </c>
      <c r="L16" s="155"/>
    </row>
    <row r="17" spans="2:12" s="44" customFormat="1" ht="22.5" customHeight="1">
      <c r="B17" s="54" t="s">
        <v>15</v>
      </c>
      <c r="C17" s="50">
        <v>1409</v>
      </c>
      <c r="D17" s="50">
        <v>2661</v>
      </c>
      <c r="E17" s="50">
        <v>1307</v>
      </c>
      <c r="F17" s="50">
        <v>1354</v>
      </c>
      <c r="G17" s="76">
        <v>1414</v>
      </c>
      <c r="H17" s="76">
        <v>2667</v>
      </c>
      <c r="I17" s="155">
        <f t="shared" si="3"/>
        <v>-5</v>
      </c>
      <c r="J17" s="155"/>
      <c r="K17" s="155">
        <f t="shared" si="1"/>
        <v>-6</v>
      </c>
      <c r="L17" s="155"/>
    </row>
    <row r="18" spans="2:12" s="44" customFormat="1" ht="22.5" customHeight="1">
      <c r="B18" s="54" t="s">
        <v>16</v>
      </c>
      <c r="C18" s="50">
        <v>602</v>
      </c>
      <c r="D18" s="50">
        <v>971</v>
      </c>
      <c r="E18" s="50">
        <v>535</v>
      </c>
      <c r="F18" s="50">
        <v>436</v>
      </c>
      <c r="G18" s="76">
        <v>604</v>
      </c>
      <c r="H18" s="76">
        <v>978</v>
      </c>
      <c r="I18" s="155">
        <f t="shared" si="3"/>
        <v>-2</v>
      </c>
      <c r="J18" s="155"/>
      <c r="K18" s="155">
        <f t="shared" si="1"/>
        <v>-7</v>
      </c>
      <c r="L18" s="155"/>
    </row>
    <row r="19" spans="2:12" s="44" customFormat="1" ht="22.5" customHeight="1">
      <c r="B19" s="54" t="s">
        <v>17</v>
      </c>
      <c r="C19" s="50">
        <v>4719</v>
      </c>
      <c r="D19" s="50">
        <v>10855</v>
      </c>
      <c r="E19" s="50">
        <v>5304</v>
      </c>
      <c r="F19" s="50">
        <v>5551</v>
      </c>
      <c r="G19" s="76">
        <v>4731</v>
      </c>
      <c r="H19" s="76">
        <v>10897</v>
      </c>
      <c r="I19" s="155">
        <f t="shared" si="3"/>
        <v>-12</v>
      </c>
      <c r="J19" s="155"/>
      <c r="K19" s="155">
        <f t="shared" si="1"/>
        <v>-42</v>
      </c>
      <c r="L19" s="155"/>
    </row>
    <row r="20" spans="2:12" s="44" customFormat="1" ht="22.5" customHeight="1">
      <c r="B20" s="54" t="s">
        <v>35</v>
      </c>
      <c r="C20" s="50">
        <v>2257</v>
      </c>
      <c r="D20" s="50">
        <v>3898</v>
      </c>
      <c r="E20" s="50">
        <v>2002</v>
      </c>
      <c r="F20" s="50">
        <v>1896</v>
      </c>
      <c r="G20" s="76">
        <v>2256</v>
      </c>
      <c r="H20" s="76">
        <v>3905</v>
      </c>
      <c r="I20" s="155">
        <f t="shared" si="3"/>
        <v>1</v>
      </c>
      <c r="J20" s="155"/>
      <c r="K20" s="155">
        <f t="shared" si="1"/>
        <v>-7</v>
      </c>
      <c r="L20" s="155"/>
    </row>
    <row r="21" spans="2:12" s="44" customFormat="1" ht="22.5" customHeight="1">
      <c r="B21" s="54" t="s">
        <v>18</v>
      </c>
      <c r="C21" s="50">
        <v>1729</v>
      </c>
      <c r="D21" s="50">
        <v>3262</v>
      </c>
      <c r="E21" s="50">
        <v>1604</v>
      </c>
      <c r="F21" s="50">
        <v>1658</v>
      </c>
      <c r="G21" s="76">
        <v>1731</v>
      </c>
      <c r="H21" s="76">
        <v>3266</v>
      </c>
      <c r="I21" s="155">
        <f t="shared" si="3"/>
        <v>-2</v>
      </c>
      <c r="J21" s="155"/>
      <c r="K21" s="155">
        <f t="shared" si="1"/>
        <v>-4</v>
      </c>
      <c r="L21" s="155"/>
    </row>
    <row r="22" spans="2:12" s="44" customFormat="1" ht="22.5" customHeight="1">
      <c r="B22" s="54" t="s">
        <v>19</v>
      </c>
      <c r="C22" s="50">
        <v>1707</v>
      </c>
      <c r="D22" s="50">
        <v>3577</v>
      </c>
      <c r="E22" s="50">
        <v>1737</v>
      </c>
      <c r="F22" s="50">
        <v>1840</v>
      </c>
      <c r="G22" s="76">
        <v>1715</v>
      </c>
      <c r="H22" s="76">
        <v>3606</v>
      </c>
      <c r="I22" s="155">
        <f t="shared" si="3"/>
        <v>-8</v>
      </c>
      <c r="J22" s="155"/>
      <c r="K22" s="155">
        <f t="shared" si="1"/>
        <v>-29</v>
      </c>
      <c r="L22" s="155"/>
    </row>
    <row r="23" spans="2:12" s="44" customFormat="1" ht="22.5" customHeight="1">
      <c r="B23" s="54" t="s">
        <v>20</v>
      </c>
      <c r="C23" s="50">
        <v>3445</v>
      </c>
      <c r="D23" s="50">
        <v>7526</v>
      </c>
      <c r="E23" s="50">
        <v>3806</v>
      </c>
      <c r="F23" s="50">
        <v>3720</v>
      </c>
      <c r="G23" s="76">
        <v>3401</v>
      </c>
      <c r="H23" s="76">
        <v>7413</v>
      </c>
      <c r="I23" s="155">
        <f t="shared" si="3"/>
        <v>44</v>
      </c>
      <c r="J23" s="155"/>
      <c r="K23" s="155">
        <f t="shared" si="1"/>
        <v>113</v>
      </c>
      <c r="L23" s="155"/>
    </row>
    <row r="24" spans="2:12" s="44" customFormat="1" ht="22.5" customHeight="1">
      <c r="B24" s="54" t="s">
        <v>21</v>
      </c>
      <c r="C24" s="50">
        <v>6193</v>
      </c>
      <c r="D24" s="50">
        <v>12919</v>
      </c>
      <c r="E24" s="50">
        <v>6266</v>
      </c>
      <c r="F24" s="50">
        <v>6653</v>
      </c>
      <c r="G24" s="76">
        <v>6185</v>
      </c>
      <c r="H24" s="76">
        <v>12918</v>
      </c>
      <c r="I24" s="155">
        <f t="shared" si="3"/>
        <v>8</v>
      </c>
      <c r="J24" s="155"/>
      <c r="K24" s="155">
        <f t="shared" si="1"/>
        <v>1</v>
      </c>
      <c r="L24" s="155"/>
    </row>
    <row r="25" spans="2:12" s="44" customFormat="1" ht="22.5" customHeight="1">
      <c r="B25" s="54" t="s">
        <v>22</v>
      </c>
      <c r="C25" s="50">
        <v>5288</v>
      </c>
      <c r="D25" s="50">
        <v>13207</v>
      </c>
      <c r="E25" s="50">
        <v>6321</v>
      </c>
      <c r="F25" s="50">
        <v>6886</v>
      </c>
      <c r="G25" s="76">
        <v>5284</v>
      </c>
      <c r="H25" s="76">
        <v>13192</v>
      </c>
      <c r="I25" s="155">
        <f t="shared" si="3"/>
        <v>4</v>
      </c>
      <c r="J25" s="155"/>
      <c r="K25" s="155">
        <f t="shared" si="1"/>
        <v>15</v>
      </c>
      <c r="L25" s="155"/>
    </row>
    <row r="26" spans="2:12" s="44" customFormat="1" ht="22.5" customHeight="1">
      <c r="B26" s="54" t="s">
        <v>23</v>
      </c>
      <c r="C26" s="50">
        <v>7687</v>
      </c>
      <c r="D26" s="50">
        <v>18756</v>
      </c>
      <c r="E26" s="50">
        <v>8877</v>
      </c>
      <c r="F26" s="50">
        <v>9879</v>
      </c>
      <c r="G26" s="76">
        <v>7689</v>
      </c>
      <c r="H26" s="76">
        <v>18759</v>
      </c>
      <c r="I26" s="155">
        <f t="shared" si="3"/>
        <v>-2</v>
      </c>
      <c r="J26" s="155"/>
      <c r="K26" s="155">
        <f t="shared" si="1"/>
        <v>-3</v>
      </c>
      <c r="L26" s="155"/>
    </row>
    <row r="27" spans="2:12" s="44" customFormat="1" ht="22.5" customHeight="1">
      <c r="B27" s="54" t="s">
        <v>24</v>
      </c>
      <c r="C27" s="50">
        <v>2155</v>
      </c>
      <c r="D27" s="50">
        <v>5200</v>
      </c>
      <c r="E27" s="50">
        <v>2612</v>
      </c>
      <c r="F27" s="50">
        <v>2588</v>
      </c>
      <c r="G27" s="76">
        <v>2157</v>
      </c>
      <c r="H27" s="76">
        <v>5201</v>
      </c>
      <c r="I27" s="155">
        <f t="shared" si="3"/>
        <v>-2</v>
      </c>
      <c r="J27" s="155"/>
      <c r="K27" s="155">
        <f t="shared" si="1"/>
        <v>-1</v>
      </c>
      <c r="L27" s="155"/>
    </row>
    <row r="28" spans="2:12" s="44" customFormat="1" ht="22.5" customHeight="1">
      <c r="B28" s="54" t="s">
        <v>25</v>
      </c>
      <c r="C28" s="50">
        <v>6879</v>
      </c>
      <c r="D28" s="50">
        <v>12222</v>
      </c>
      <c r="E28" s="50">
        <v>6364</v>
      </c>
      <c r="F28" s="50">
        <v>5858</v>
      </c>
      <c r="G28" s="76">
        <v>6858</v>
      </c>
      <c r="H28" s="76">
        <v>12207</v>
      </c>
      <c r="I28" s="155">
        <f t="shared" si="3"/>
        <v>21</v>
      </c>
      <c r="J28" s="155"/>
      <c r="K28" s="155">
        <f t="shared" si="1"/>
        <v>15</v>
      </c>
      <c r="L28" s="155"/>
    </row>
    <row r="29" spans="2:12" s="44" customFormat="1" ht="22.5" customHeight="1">
      <c r="B29" s="54" t="s">
        <v>26</v>
      </c>
      <c r="C29" s="50">
        <v>2680</v>
      </c>
      <c r="D29" s="50">
        <v>5010</v>
      </c>
      <c r="E29" s="50">
        <v>2483</v>
      </c>
      <c r="F29" s="50">
        <v>2527</v>
      </c>
      <c r="G29" s="76">
        <v>2665</v>
      </c>
      <c r="H29" s="76">
        <v>4991</v>
      </c>
      <c r="I29" s="155">
        <f t="shared" si="3"/>
        <v>15</v>
      </c>
      <c r="J29" s="155"/>
      <c r="K29" s="155">
        <f t="shared" si="1"/>
        <v>19</v>
      </c>
      <c r="L29" s="155"/>
    </row>
    <row r="30" spans="2:12" s="44" customFormat="1" ht="22.5" customHeight="1">
      <c r="B30" s="54" t="s">
        <v>27</v>
      </c>
      <c r="C30" s="50">
        <v>15211</v>
      </c>
      <c r="D30" s="50">
        <v>38738</v>
      </c>
      <c r="E30" s="50">
        <v>18881</v>
      </c>
      <c r="F30" s="50">
        <v>19857</v>
      </c>
      <c r="G30" s="76">
        <v>15200</v>
      </c>
      <c r="H30" s="76">
        <v>38712</v>
      </c>
      <c r="I30" s="155">
        <f t="shared" si="3"/>
        <v>11</v>
      </c>
      <c r="J30" s="155"/>
      <c r="K30" s="155">
        <f t="shared" si="1"/>
        <v>26</v>
      </c>
      <c r="L30" s="155"/>
    </row>
    <row r="31" spans="2:12" s="44" customFormat="1" ht="22.5" customHeight="1">
      <c r="B31" s="54" t="s">
        <v>28</v>
      </c>
      <c r="C31" s="50">
        <v>16904</v>
      </c>
      <c r="D31" s="50">
        <v>44521</v>
      </c>
      <c r="E31" s="50">
        <v>21509</v>
      </c>
      <c r="F31" s="50">
        <v>23012</v>
      </c>
      <c r="G31" s="76">
        <v>16929</v>
      </c>
      <c r="H31" s="76">
        <v>44532</v>
      </c>
      <c r="I31" s="162">
        <f t="shared" si="3"/>
        <v>-25</v>
      </c>
      <c r="J31" s="162"/>
      <c r="K31" s="155">
        <f t="shared" si="1"/>
        <v>-11</v>
      </c>
      <c r="L31" s="155"/>
    </row>
    <row r="32" spans="2:12" s="44" customFormat="1" ht="22.5" customHeight="1">
      <c r="B32" s="54" t="s">
        <v>29</v>
      </c>
      <c r="C32" s="50">
        <v>7339</v>
      </c>
      <c r="D32" s="50">
        <v>18092</v>
      </c>
      <c r="E32" s="50">
        <v>8865</v>
      </c>
      <c r="F32" s="50">
        <v>9227</v>
      </c>
      <c r="G32" s="76">
        <v>7306</v>
      </c>
      <c r="H32" s="76">
        <v>18082</v>
      </c>
      <c r="I32" s="155">
        <f t="shared" si="3"/>
        <v>33</v>
      </c>
      <c r="J32" s="155"/>
      <c r="K32" s="155">
        <f t="shared" si="1"/>
        <v>10</v>
      </c>
      <c r="L32" s="155"/>
    </row>
    <row r="33" spans="2:13" s="44" customFormat="1" ht="22.5" customHeight="1">
      <c r="B33" s="54" t="s">
        <v>30</v>
      </c>
      <c r="C33" s="50">
        <v>7764</v>
      </c>
      <c r="D33" s="50">
        <v>20806</v>
      </c>
      <c r="E33" s="50">
        <v>10403</v>
      </c>
      <c r="F33" s="50">
        <v>10403</v>
      </c>
      <c r="G33" s="76">
        <v>7742</v>
      </c>
      <c r="H33" s="76">
        <v>20838</v>
      </c>
      <c r="I33" s="155">
        <f t="shared" si="3"/>
        <v>22</v>
      </c>
      <c r="J33" s="155"/>
      <c r="K33" s="155">
        <f t="shared" si="1"/>
        <v>-32</v>
      </c>
      <c r="L33" s="155"/>
    </row>
    <row r="34" spans="2:13" s="44" customFormat="1" ht="81.7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1357</v>
      </c>
      <c r="C38" s="16"/>
      <c r="D38" s="17" t="s">
        <v>36</v>
      </c>
      <c r="E38" s="17">
        <v>428</v>
      </c>
      <c r="F38" s="18" t="s">
        <v>37</v>
      </c>
      <c r="G38" s="17">
        <v>929</v>
      </c>
      <c r="H38" s="19"/>
      <c r="I38" s="20"/>
      <c r="J38" s="20"/>
      <c r="K38" s="21"/>
      <c r="L38" s="177" t="str">
        <f>"▶ "&amp;IF((E39+G39)-(E38+G38)&lt;0,"증"&amp;-((E39+G39)-(E38+G38))&amp;"명","감"&amp;(E39+G39)-(E38+G38)&amp;"명")</f>
        <v>▶ 증144명</v>
      </c>
      <c r="M38" s="22"/>
    </row>
    <row r="39" spans="2:13" s="3" customFormat="1" ht="30" customHeight="1">
      <c r="B39" s="23" t="str">
        <f>"◎ 관외전출 : "&amp;E39+G39</f>
        <v>◎ 관외전출 : 1213</v>
      </c>
      <c r="C39" s="24"/>
      <c r="D39" s="25" t="s">
        <v>36</v>
      </c>
      <c r="E39" s="25">
        <v>389</v>
      </c>
      <c r="F39" s="26" t="s">
        <v>37</v>
      </c>
      <c r="G39" s="25">
        <v>824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177</v>
      </c>
      <c r="C40" s="31"/>
      <c r="D40" s="32" t="s">
        <v>41</v>
      </c>
      <c r="E40" s="32">
        <v>154</v>
      </c>
      <c r="F40" s="33" t="s">
        <v>45</v>
      </c>
      <c r="G40" s="32">
        <v>20</v>
      </c>
      <c r="H40" s="34" t="s">
        <v>38</v>
      </c>
      <c r="I40" s="34">
        <v>2</v>
      </c>
      <c r="J40" s="35" t="s">
        <v>39</v>
      </c>
      <c r="K40" s="36">
        <v>1</v>
      </c>
      <c r="L40" s="192" t="str">
        <f>"▶ "&amp;IF((E41+G41+I41+K41)-(E40+G40+I40+K40)&lt;0,"증"&amp;-((E41+G41+I41+K41)-(E40+G40+I40+K40))&amp;"명","감"&amp;(E41+G41+I41+K41)-(E40+G40+I40+K40)&amp;"명")</f>
        <v>▶ 증20명</v>
      </c>
    </row>
    <row r="41" spans="2:13" s="3" customFormat="1" ht="30" customHeight="1" thickBot="1">
      <c r="B41" s="37" t="str">
        <f>"◎ 사망,말소,국외,기타 : "&amp;E41+G41+I41+K41</f>
        <v>◎ 사망,말소,국외,기타 : 157</v>
      </c>
      <c r="C41" s="38"/>
      <c r="D41" s="39" t="s">
        <v>42</v>
      </c>
      <c r="E41" s="39">
        <v>150</v>
      </c>
      <c r="F41" s="40" t="s">
        <v>43</v>
      </c>
      <c r="G41" s="39">
        <v>6</v>
      </c>
      <c r="H41" s="41" t="s">
        <v>38</v>
      </c>
      <c r="I41" s="41">
        <v>0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43820</v>
      </c>
      <c r="C42" s="68"/>
      <c r="D42" s="57" t="s">
        <v>52</v>
      </c>
      <c r="E42" s="58">
        <v>18257</v>
      </c>
      <c r="F42" s="57" t="s">
        <v>44</v>
      </c>
      <c r="G42" s="58">
        <v>25563</v>
      </c>
      <c r="H42" s="59"/>
      <c r="I42" s="10"/>
      <c r="J42" s="59"/>
      <c r="K42" s="84"/>
      <c r="L42" s="64" t="s">
        <v>89</v>
      </c>
      <c r="M42" s="22"/>
    </row>
    <row r="43" spans="2:13" s="3" customFormat="1" ht="21" customHeight="1">
      <c r="B43" s="55" t="s">
        <v>56</v>
      </c>
      <c r="C43" s="66">
        <v>2069</v>
      </c>
      <c r="G43" s="8"/>
      <c r="J43" s="85"/>
      <c r="K43" s="85"/>
      <c r="L43" s="78" t="s">
        <v>87</v>
      </c>
    </row>
    <row r="44" spans="2:13" s="3" customFormat="1" ht="21" customHeight="1" thickBot="1">
      <c r="B44" s="60" t="s">
        <v>57</v>
      </c>
      <c r="C44" s="67">
        <v>249</v>
      </c>
      <c r="D44" s="61"/>
      <c r="E44" s="61"/>
      <c r="F44" s="61"/>
      <c r="G44" s="62"/>
      <c r="H44" s="61"/>
      <c r="I44" s="61"/>
      <c r="J44" s="83"/>
      <c r="K44" s="83"/>
      <c r="L44" s="70" t="s">
        <v>88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23" priority="1" operator="lessThan">
      <formula>0</formula>
    </cfRule>
    <cfRule type="cellIs" dxfId="22" priority="4" operator="greaterThan">
      <formula>0</formula>
    </cfRule>
  </conditionalFormatting>
  <conditionalFormatting sqref="K6:L33">
    <cfRule type="cellIs" dxfId="21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B1:N45"/>
  <sheetViews>
    <sheetView view="pageBreakPreview" topLeftCell="A22" zoomScale="70" zoomScaleNormal="70" zoomScaleSheetLayoutView="70" workbookViewId="0">
      <selection activeCell="D10" sqref="D10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82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117975</v>
      </c>
      <c r="D6" s="45">
        <f t="shared" ref="D6:F6" si="0">SUM(D7:D8)</f>
        <v>283811</v>
      </c>
      <c r="E6" s="45">
        <f t="shared" si="0"/>
        <v>139673</v>
      </c>
      <c r="F6" s="45">
        <f t="shared" si="0"/>
        <v>144138</v>
      </c>
      <c r="G6" s="72">
        <v>117936</v>
      </c>
      <c r="H6" s="72">
        <v>283899</v>
      </c>
      <c r="I6" s="152">
        <f>C6-G6</f>
        <v>39</v>
      </c>
      <c r="J6" s="152"/>
      <c r="K6" s="152">
        <f t="shared" ref="K6:K33" si="1">D6-H6</f>
        <v>-88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3810</v>
      </c>
      <c r="E7" s="79">
        <v>1805</v>
      </c>
      <c r="F7" s="79">
        <v>2005</v>
      </c>
      <c r="G7" s="73" t="s">
        <v>55</v>
      </c>
      <c r="H7" s="74">
        <v>3764</v>
      </c>
      <c r="I7" s="153" t="s">
        <v>54</v>
      </c>
      <c r="J7" s="154"/>
      <c r="K7" s="154">
        <f t="shared" si="1"/>
        <v>46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117975</v>
      </c>
      <c r="D8" s="49">
        <f t="shared" ref="D8:F8" si="2">SUM(D9:D33)</f>
        <v>280001</v>
      </c>
      <c r="E8" s="49">
        <f>SUM(E9:E33)</f>
        <v>137868</v>
      </c>
      <c r="F8" s="49">
        <f t="shared" si="2"/>
        <v>142133</v>
      </c>
      <c r="G8" s="75">
        <v>117936</v>
      </c>
      <c r="H8" s="75">
        <v>280135</v>
      </c>
      <c r="I8" s="179">
        <f t="shared" ref="I8:I33" si="3">C8-G8</f>
        <v>39</v>
      </c>
      <c r="J8" s="179"/>
      <c r="K8" s="180">
        <f t="shared" si="1"/>
        <v>-134</v>
      </c>
      <c r="L8" s="180"/>
    </row>
    <row r="9" spans="2:14" s="44" customFormat="1" ht="22.5" customHeight="1">
      <c r="B9" s="54" t="s">
        <v>10</v>
      </c>
      <c r="C9" s="50">
        <v>3519</v>
      </c>
      <c r="D9" s="50">
        <v>8171</v>
      </c>
      <c r="E9" s="50">
        <v>4145</v>
      </c>
      <c r="F9" s="50">
        <v>4026</v>
      </c>
      <c r="G9" s="76">
        <v>3515</v>
      </c>
      <c r="H9" s="76">
        <v>8160</v>
      </c>
      <c r="I9" s="155">
        <f t="shared" si="3"/>
        <v>4</v>
      </c>
      <c r="J9" s="155"/>
      <c r="K9" s="155">
        <f t="shared" si="1"/>
        <v>11</v>
      </c>
      <c r="L9" s="155"/>
    </row>
    <row r="10" spans="2:14" s="44" customFormat="1" ht="22.5" customHeight="1">
      <c r="B10" s="54" t="s">
        <v>33</v>
      </c>
      <c r="C10" s="50">
        <v>7351</v>
      </c>
      <c r="D10" s="50">
        <v>19645</v>
      </c>
      <c r="E10" s="50">
        <v>9688</v>
      </c>
      <c r="F10" s="50">
        <v>9957</v>
      </c>
      <c r="G10" s="76">
        <v>7332</v>
      </c>
      <c r="H10" s="76">
        <v>19601</v>
      </c>
      <c r="I10" s="155">
        <f t="shared" si="3"/>
        <v>19</v>
      </c>
      <c r="J10" s="155"/>
      <c r="K10" s="155">
        <f t="shared" si="1"/>
        <v>44</v>
      </c>
      <c r="L10" s="155"/>
    </row>
    <row r="11" spans="2:14" s="44" customFormat="1" ht="22.5" customHeight="1">
      <c r="B11" s="54" t="s">
        <v>11</v>
      </c>
      <c r="C11" s="50">
        <v>758</v>
      </c>
      <c r="D11" s="50">
        <v>1516</v>
      </c>
      <c r="E11" s="50">
        <v>798</v>
      </c>
      <c r="F11" s="50">
        <v>718</v>
      </c>
      <c r="G11" s="76">
        <v>753</v>
      </c>
      <c r="H11" s="76">
        <v>1507</v>
      </c>
      <c r="I11" s="155">
        <f t="shared" si="3"/>
        <v>5</v>
      </c>
      <c r="J11" s="155"/>
      <c r="K11" s="155">
        <f t="shared" si="1"/>
        <v>9</v>
      </c>
      <c r="L11" s="155"/>
    </row>
    <row r="12" spans="2:14" s="44" customFormat="1" ht="22.5" customHeight="1">
      <c r="B12" s="54" t="s">
        <v>12</v>
      </c>
      <c r="C12" s="50">
        <v>1067</v>
      </c>
      <c r="D12" s="50">
        <v>2550</v>
      </c>
      <c r="E12" s="50">
        <v>1300</v>
      </c>
      <c r="F12" s="50">
        <v>1250</v>
      </c>
      <c r="G12" s="76">
        <v>1063</v>
      </c>
      <c r="H12" s="76">
        <v>2551</v>
      </c>
      <c r="I12" s="155">
        <f t="shared" si="3"/>
        <v>4</v>
      </c>
      <c r="J12" s="155"/>
      <c r="K12" s="155">
        <f t="shared" si="1"/>
        <v>-1</v>
      </c>
      <c r="L12" s="155"/>
    </row>
    <row r="13" spans="2:14" s="44" customFormat="1" ht="22.5" customHeight="1">
      <c r="B13" s="54" t="s">
        <v>13</v>
      </c>
      <c r="C13" s="50">
        <v>6798</v>
      </c>
      <c r="D13" s="50">
        <v>16966</v>
      </c>
      <c r="E13" s="50">
        <v>8451</v>
      </c>
      <c r="F13" s="50">
        <v>8515</v>
      </c>
      <c r="G13" s="76">
        <v>6770</v>
      </c>
      <c r="H13" s="76">
        <v>16889</v>
      </c>
      <c r="I13" s="155">
        <f t="shared" si="3"/>
        <v>28</v>
      </c>
      <c r="J13" s="155"/>
      <c r="K13" s="155">
        <f t="shared" si="1"/>
        <v>77</v>
      </c>
      <c r="L13" s="155"/>
    </row>
    <row r="14" spans="2:14" s="44" customFormat="1" ht="22.5" customHeight="1">
      <c r="B14" s="54" t="s">
        <v>32</v>
      </c>
      <c r="C14" s="50">
        <v>662</v>
      </c>
      <c r="D14" s="50">
        <v>1157</v>
      </c>
      <c r="E14" s="50">
        <v>617</v>
      </c>
      <c r="F14" s="50">
        <v>540</v>
      </c>
      <c r="G14" s="76">
        <v>669</v>
      </c>
      <c r="H14" s="76">
        <v>1164</v>
      </c>
      <c r="I14" s="155">
        <f t="shared" si="3"/>
        <v>-7</v>
      </c>
      <c r="J14" s="155"/>
      <c r="K14" s="155">
        <f t="shared" si="1"/>
        <v>-7</v>
      </c>
      <c r="L14" s="155"/>
    </row>
    <row r="15" spans="2:14" s="44" customFormat="1" ht="22.5" customHeight="1">
      <c r="B15" s="54" t="s">
        <v>14</v>
      </c>
      <c r="C15" s="50">
        <v>1954</v>
      </c>
      <c r="D15" s="50">
        <v>3784</v>
      </c>
      <c r="E15" s="50">
        <v>1975</v>
      </c>
      <c r="F15" s="50">
        <v>1809</v>
      </c>
      <c r="G15" s="76">
        <v>1952</v>
      </c>
      <c r="H15" s="76">
        <v>3773</v>
      </c>
      <c r="I15" s="155">
        <f t="shared" si="3"/>
        <v>2</v>
      </c>
      <c r="J15" s="155"/>
      <c r="K15" s="155">
        <f t="shared" si="1"/>
        <v>11</v>
      </c>
      <c r="L15" s="155"/>
    </row>
    <row r="16" spans="2:14" s="44" customFormat="1" ht="22.5" customHeight="1">
      <c r="B16" s="54" t="s">
        <v>34</v>
      </c>
      <c r="C16" s="50">
        <v>1999</v>
      </c>
      <c r="D16" s="50">
        <v>4048</v>
      </c>
      <c r="E16" s="50">
        <v>2068</v>
      </c>
      <c r="F16" s="50">
        <v>1980</v>
      </c>
      <c r="G16" s="76">
        <v>1999</v>
      </c>
      <c r="H16" s="76">
        <v>4052</v>
      </c>
      <c r="I16" s="155">
        <f t="shared" si="3"/>
        <v>0</v>
      </c>
      <c r="J16" s="155"/>
      <c r="K16" s="155">
        <f t="shared" si="1"/>
        <v>-4</v>
      </c>
      <c r="L16" s="155"/>
    </row>
    <row r="17" spans="2:12" s="44" customFormat="1" ht="22.5" customHeight="1">
      <c r="B17" s="54" t="s">
        <v>15</v>
      </c>
      <c r="C17" s="50">
        <v>1414</v>
      </c>
      <c r="D17" s="50">
        <v>2667</v>
      </c>
      <c r="E17" s="50">
        <v>1312</v>
      </c>
      <c r="F17" s="50">
        <v>1355</v>
      </c>
      <c r="G17" s="76">
        <v>1413</v>
      </c>
      <c r="H17" s="76">
        <v>2662</v>
      </c>
      <c r="I17" s="155">
        <f t="shared" si="3"/>
        <v>1</v>
      </c>
      <c r="J17" s="155"/>
      <c r="K17" s="155">
        <f t="shared" si="1"/>
        <v>5</v>
      </c>
      <c r="L17" s="155"/>
    </row>
    <row r="18" spans="2:12" s="44" customFormat="1" ht="22.5" customHeight="1">
      <c r="B18" s="54" t="s">
        <v>16</v>
      </c>
      <c r="C18" s="50">
        <v>604</v>
      </c>
      <c r="D18" s="50">
        <v>978</v>
      </c>
      <c r="E18" s="50">
        <v>539</v>
      </c>
      <c r="F18" s="50">
        <v>439</v>
      </c>
      <c r="G18" s="76">
        <v>600</v>
      </c>
      <c r="H18" s="76">
        <v>979</v>
      </c>
      <c r="I18" s="155">
        <f t="shared" si="3"/>
        <v>4</v>
      </c>
      <c r="J18" s="155"/>
      <c r="K18" s="155">
        <f t="shared" si="1"/>
        <v>-1</v>
      </c>
      <c r="L18" s="155"/>
    </row>
    <row r="19" spans="2:12" s="44" customFormat="1" ht="22.5" customHeight="1">
      <c r="B19" s="54" t="s">
        <v>17</v>
      </c>
      <c r="C19" s="50">
        <v>4731</v>
      </c>
      <c r="D19" s="50">
        <v>10897</v>
      </c>
      <c r="E19" s="50">
        <v>5321</v>
      </c>
      <c r="F19" s="50">
        <v>5576</v>
      </c>
      <c r="G19" s="76">
        <v>4743</v>
      </c>
      <c r="H19" s="76">
        <v>10923</v>
      </c>
      <c r="I19" s="155">
        <f t="shared" si="3"/>
        <v>-12</v>
      </c>
      <c r="J19" s="155"/>
      <c r="K19" s="155">
        <f t="shared" si="1"/>
        <v>-26</v>
      </c>
      <c r="L19" s="155"/>
    </row>
    <row r="20" spans="2:12" s="44" customFormat="1" ht="22.5" customHeight="1">
      <c r="B20" s="54" t="s">
        <v>35</v>
      </c>
      <c r="C20" s="50">
        <v>2256</v>
      </c>
      <c r="D20" s="50">
        <v>3905</v>
      </c>
      <c r="E20" s="50">
        <v>1997</v>
      </c>
      <c r="F20" s="50">
        <v>1908</v>
      </c>
      <c r="G20" s="76">
        <v>2263</v>
      </c>
      <c r="H20" s="76">
        <v>3910</v>
      </c>
      <c r="I20" s="155">
        <f t="shared" si="3"/>
        <v>-7</v>
      </c>
      <c r="J20" s="155"/>
      <c r="K20" s="155">
        <f t="shared" si="1"/>
        <v>-5</v>
      </c>
      <c r="L20" s="155"/>
    </row>
    <row r="21" spans="2:12" s="44" customFormat="1" ht="22.5" customHeight="1">
      <c r="B21" s="54" t="s">
        <v>18</v>
      </c>
      <c r="C21" s="50">
        <v>1731</v>
      </c>
      <c r="D21" s="50">
        <v>3266</v>
      </c>
      <c r="E21" s="50">
        <v>1608</v>
      </c>
      <c r="F21" s="50">
        <v>1658</v>
      </c>
      <c r="G21" s="76">
        <v>1728</v>
      </c>
      <c r="H21" s="76">
        <v>3259</v>
      </c>
      <c r="I21" s="155">
        <f t="shared" si="3"/>
        <v>3</v>
      </c>
      <c r="J21" s="155"/>
      <c r="K21" s="155">
        <f t="shared" si="1"/>
        <v>7</v>
      </c>
      <c r="L21" s="155"/>
    </row>
    <row r="22" spans="2:12" s="44" customFormat="1" ht="22.5" customHeight="1">
      <c r="B22" s="54" t="s">
        <v>19</v>
      </c>
      <c r="C22" s="50">
        <v>1715</v>
      </c>
      <c r="D22" s="50">
        <v>3606</v>
      </c>
      <c r="E22" s="50">
        <v>1750</v>
      </c>
      <c r="F22" s="50">
        <v>1856</v>
      </c>
      <c r="G22" s="76">
        <v>1717</v>
      </c>
      <c r="H22" s="76">
        <v>3612</v>
      </c>
      <c r="I22" s="155">
        <f t="shared" si="3"/>
        <v>-2</v>
      </c>
      <c r="J22" s="155"/>
      <c r="K22" s="155">
        <f t="shared" si="1"/>
        <v>-6</v>
      </c>
      <c r="L22" s="155"/>
    </row>
    <row r="23" spans="2:12" s="44" customFormat="1" ht="22.5" customHeight="1">
      <c r="B23" s="54" t="s">
        <v>20</v>
      </c>
      <c r="C23" s="50">
        <v>3401</v>
      </c>
      <c r="D23" s="50">
        <v>7413</v>
      </c>
      <c r="E23" s="50">
        <v>3751</v>
      </c>
      <c r="F23" s="50">
        <v>3662</v>
      </c>
      <c r="G23" s="76">
        <v>3424</v>
      </c>
      <c r="H23" s="76">
        <v>7456</v>
      </c>
      <c r="I23" s="155">
        <f t="shared" si="3"/>
        <v>-23</v>
      </c>
      <c r="J23" s="155"/>
      <c r="K23" s="155">
        <f t="shared" si="1"/>
        <v>-43</v>
      </c>
      <c r="L23" s="155"/>
    </row>
    <row r="24" spans="2:12" s="44" customFormat="1" ht="22.5" customHeight="1">
      <c r="B24" s="54" t="s">
        <v>21</v>
      </c>
      <c r="C24" s="50">
        <v>6185</v>
      </c>
      <c r="D24" s="50">
        <v>12918</v>
      </c>
      <c r="E24" s="50">
        <v>6248</v>
      </c>
      <c r="F24" s="50">
        <v>6670</v>
      </c>
      <c r="G24" s="76">
        <v>6165</v>
      </c>
      <c r="H24" s="76">
        <v>12909</v>
      </c>
      <c r="I24" s="155">
        <f t="shared" si="3"/>
        <v>20</v>
      </c>
      <c r="J24" s="155"/>
      <c r="K24" s="155">
        <f t="shared" si="1"/>
        <v>9</v>
      </c>
      <c r="L24" s="155"/>
    </row>
    <row r="25" spans="2:12" s="44" customFormat="1" ht="22.5" customHeight="1">
      <c r="B25" s="54" t="s">
        <v>22</v>
      </c>
      <c r="C25" s="50">
        <v>5284</v>
      </c>
      <c r="D25" s="50">
        <v>13192</v>
      </c>
      <c r="E25" s="50">
        <v>6312</v>
      </c>
      <c r="F25" s="50">
        <v>6880</v>
      </c>
      <c r="G25" s="76">
        <v>5297</v>
      </c>
      <c r="H25" s="76">
        <v>13275</v>
      </c>
      <c r="I25" s="155">
        <f t="shared" si="3"/>
        <v>-13</v>
      </c>
      <c r="J25" s="155"/>
      <c r="K25" s="155">
        <f t="shared" si="1"/>
        <v>-83</v>
      </c>
      <c r="L25" s="155"/>
    </row>
    <row r="26" spans="2:12" s="44" customFormat="1" ht="22.5" customHeight="1">
      <c r="B26" s="54" t="s">
        <v>23</v>
      </c>
      <c r="C26" s="50">
        <v>7689</v>
      </c>
      <c r="D26" s="50">
        <v>18759</v>
      </c>
      <c r="E26" s="50">
        <v>8869</v>
      </c>
      <c r="F26" s="50">
        <v>9890</v>
      </c>
      <c r="G26" s="76">
        <v>7686</v>
      </c>
      <c r="H26" s="76">
        <v>18767</v>
      </c>
      <c r="I26" s="155">
        <f t="shared" si="3"/>
        <v>3</v>
      </c>
      <c r="J26" s="155"/>
      <c r="K26" s="155">
        <f t="shared" si="1"/>
        <v>-8</v>
      </c>
      <c r="L26" s="155"/>
    </row>
    <row r="27" spans="2:12" s="44" customFormat="1" ht="22.5" customHeight="1">
      <c r="B27" s="54" t="s">
        <v>24</v>
      </c>
      <c r="C27" s="50">
        <v>2157</v>
      </c>
      <c r="D27" s="50">
        <v>5201</v>
      </c>
      <c r="E27" s="50">
        <v>2614</v>
      </c>
      <c r="F27" s="50">
        <v>2587</v>
      </c>
      <c r="G27" s="76">
        <v>2163</v>
      </c>
      <c r="H27" s="76">
        <v>5218</v>
      </c>
      <c r="I27" s="155">
        <f t="shared" si="3"/>
        <v>-6</v>
      </c>
      <c r="J27" s="155"/>
      <c r="K27" s="155">
        <f t="shared" si="1"/>
        <v>-17</v>
      </c>
      <c r="L27" s="155"/>
    </row>
    <row r="28" spans="2:12" s="44" customFormat="1" ht="22.5" customHeight="1">
      <c r="B28" s="54" t="s">
        <v>25</v>
      </c>
      <c r="C28" s="50">
        <v>6858</v>
      </c>
      <c r="D28" s="50">
        <v>12207</v>
      </c>
      <c r="E28" s="50">
        <v>6344</v>
      </c>
      <c r="F28" s="50">
        <v>5863</v>
      </c>
      <c r="G28" s="76">
        <v>6852</v>
      </c>
      <c r="H28" s="76">
        <v>12232</v>
      </c>
      <c r="I28" s="155">
        <f t="shared" si="3"/>
        <v>6</v>
      </c>
      <c r="J28" s="155"/>
      <c r="K28" s="155">
        <f t="shared" si="1"/>
        <v>-25</v>
      </c>
      <c r="L28" s="155"/>
    </row>
    <row r="29" spans="2:12" s="44" customFormat="1" ht="22.5" customHeight="1">
      <c r="B29" s="54" t="s">
        <v>26</v>
      </c>
      <c r="C29" s="50">
        <v>2665</v>
      </c>
      <c r="D29" s="50">
        <v>4991</v>
      </c>
      <c r="E29" s="50">
        <v>2465</v>
      </c>
      <c r="F29" s="50">
        <v>2526</v>
      </c>
      <c r="G29" s="76">
        <v>2651</v>
      </c>
      <c r="H29" s="76">
        <v>4991</v>
      </c>
      <c r="I29" s="155">
        <f t="shared" si="3"/>
        <v>14</v>
      </c>
      <c r="J29" s="155"/>
      <c r="K29" s="155">
        <f t="shared" si="1"/>
        <v>0</v>
      </c>
      <c r="L29" s="155"/>
    </row>
    <row r="30" spans="2:12" s="44" customFormat="1" ht="22.5" customHeight="1">
      <c r="B30" s="54" t="s">
        <v>27</v>
      </c>
      <c r="C30" s="50">
        <v>15200</v>
      </c>
      <c r="D30" s="50">
        <v>38712</v>
      </c>
      <c r="E30" s="50">
        <v>18883</v>
      </c>
      <c r="F30" s="50">
        <v>19829</v>
      </c>
      <c r="G30" s="76">
        <v>15235</v>
      </c>
      <c r="H30" s="76">
        <v>38793</v>
      </c>
      <c r="I30" s="155">
        <f t="shared" si="3"/>
        <v>-35</v>
      </c>
      <c r="J30" s="155"/>
      <c r="K30" s="155">
        <f t="shared" si="1"/>
        <v>-81</v>
      </c>
      <c r="L30" s="155"/>
    </row>
    <row r="31" spans="2:12" s="44" customFormat="1" ht="22.5" customHeight="1">
      <c r="B31" s="54" t="s">
        <v>28</v>
      </c>
      <c r="C31" s="50">
        <v>16929</v>
      </c>
      <c r="D31" s="50">
        <v>44532</v>
      </c>
      <c r="E31" s="50">
        <v>21524</v>
      </c>
      <c r="F31" s="50">
        <v>23008</v>
      </c>
      <c r="G31" s="76">
        <v>16898</v>
      </c>
      <c r="H31" s="76">
        <v>44523</v>
      </c>
      <c r="I31" s="162">
        <f t="shared" si="3"/>
        <v>31</v>
      </c>
      <c r="J31" s="162"/>
      <c r="K31" s="155">
        <f t="shared" si="1"/>
        <v>9</v>
      </c>
      <c r="L31" s="155"/>
    </row>
    <row r="32" spans="2:12" s="44" customFormat="1" ht="22.5" customHeight="1">
      <c r="B32" s="54" t="s">
        <v>29</v>
      </c>
      <c r="C32" s="50">
        <v>7306</v>
      </c>
      <c r="D32" s="50">
        <v>18082</v>
      </c>
      <c r="E32" s="50">
        <v>8863</v>
      </c>
      <c r="F32" s="50">
        <v>9219</v>
      </c>
      <c r="G32" s="76">
        <v>7302</v>
      </c>
      <c r="H32" s="76">
        <v>18085</v>
      </c>
      <c r="I32" s="155">
        <f t="shared" si="3"/>
        <v>4</v>
      </c>
      <c r="J32" s="155"/>
      <c r="K32" s="155">
        <f t="shared" si="1"/>
        <v>-3</v>
      </c>
      <c r="L32" s="155"/>
    </row>
    <row r="33" spans="2:13" s="44" customFormat="1" ht="22.5" customHeight="1">
      <c r="B33" s="54" t="s">
        <v>30</v>
      </c>
      <c r="C33" s="50">
        <v>7742</v>
      </c>
      <c r="D33" s="50">
        <v>20838</v>
      </c>
      <c r="E33" s="50">
        <v>10426</v>
      </c>
      <c r="F33" s="50">
        <v>10412</v>
      </c>
      <c r="G33" s="76">
        <v>7746</v>
      </c>
      <c r="H33" s="76">
        <v>20844</v>
      </c>
      <c r="I33" s="155">
        <f t="shared" si="3"/>
        <v>-4</v>
      </c>
      <c r="J33" s="155"/>
      <c r="K33" s="155">
        <f t="shared" si="1"/>
        <v>-6</v>
      </c>
      <c r="L33" s="155"/>
    </row>
    <row r="34" spans="2:13" s="44" customFormat="1" ht="67.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973</v>
      </c>
      <c r="C38" s="16"/>
      <c r="D38" s="17" t="s">
        <v>36</v>
      </c>
      <c r="E38" s="17">
        <v>331</v>
      </c>
      <c r="F38" s="18" t="s">
        <v>37</v>
      </c>
      <c r="G38" s="17">
        <v>642</v>
      </c>
      <c r="H38" s="19"/>
      <c r="I38" s="20"/>
      <c r="J38" s="20"/>
      <c r="K38" s="21"/>
      <c r="L38" s="177" t="str">
        <f>"▶ "&amp;IF((E39+G39)-(E38+G38)&lt;0,"증"&amp;-((E39+G39)-(E38+G38))&amp;"명","감"&amp;(E39+G39)-(E38+G38)&amp;"명")</f>
        <v>▶ 감128명</v>
      </c>
      <c r="M38" s="22"/>
    </row>
    <row r="39" spans="2:13" s="3" customFormat="1" ht="30" customHeight="1">
      <c r="B39" s="23" t="str">
        <f>"◎ 관외전출 : "&amp;E39+G39</f>
        <v>◎ 관외전출 : 1101</v>
      </c>
      <c r="C39" s="24"/>
      <c r="D39" s="25" t="s">
        <v>36</v>
      </c>
      <c r="E39" s="25">
        <v>306</v>
      </c>
      <c r="F39" s="26" t="s">
        <v>37</v>
      </c>
      <c r="G39" s="25">
        <v>795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168</v>
      </c>
      <c r="C40" s="31"/>
      <c r="D40" s="32" t="s">
        <v>41</v>
      </c>
      <c r="E40" s="32">
        <v>159</v>
      </c>
      <c r="F40" s="33" t="s">
        <v>45</v>
      </c>
      <c r="G40" s="32">
        <v>9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"&amp;IF((E41+G41+I41+K41)-(E40+G40+I40+K40)&lt;0,"증"&amp;-((E41+G41+I41+K41)-(E40+G40+I40+K40))&amp;"명","감"&amp;(E41+G41+I41+K41)-(E40+G40+I40+K40)&amp;"명")</f>
        <v>▶ 감6명</v>
      </c>
    </row>
    <row r="41" spans="2:13" s="3" customFormat="1" ht="30" customHeight="1" thickBot="1">
      <c r="B41" s="37" t="str">
        <f>"◎ 사망,말소,국외,기타 : "&amp;E41+G41+I41+K41</f>
        <v>◎ 사망,말소,국외,기타 : 174</v>
      </c>
      <c r="C41" s="38"/>
      <c r="D41" s="39" t="s">
        <v>42</v>
      </c>
      <c r="E41" s="39">
        <v>171</v>
      </c>
      <c r="F41" s="40" t="s">
        <v>43</v>
      </c>
      <c r="G41" s="39">
        <v>1</v>
      </c>
      <c r="H41" s="41" t="s">
        <v>38</v>
      </c>
      <c r="I41" s="41">
        <v>0</v>
      </c>
      <c r="J41" s="42" t="s">
        <v>39</v>
      </c>
      <c r="K41" s="43">
        <v>2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43731</v>
      </c>
      <c r="C42" s="68"/>
      <c r="D42" s="57" t="s">
        <v>52</v>
      </c>
      <c r="E42" s="58">
        <v>18216</v>
      </c>
      <c r="F42" s="57" t="s">
        <v>44</v>
      </c>
      <c r="G42" s="58">
        <v>25515</v>
      </c>
      <c r="H42" s="59"/>
      <c r="I42" s="10"/>
      <c r="J42" s="59"/>
      <c r="K42" s="84"/>
      <c r="L42" s="64" t="s">
        <v>85</v>
      </c>
      <c r="M42" s="22"/>
    </row>
    <row r="43" spans="2:13" s="3" customFormat="1" ht="21" customHeight="1">
      <c r="B43" s="55" t="s">
        <v>56</v>
      </c>
      <c r="C43" s="66">
        <v>2081</v>
      </c>
      <c r="G43" s="8"/>
      <c r="J43" s="85"/>
      <c r="K43" s="85"/>
      <c r="L43" s="78" t="s">
        <v>83</v>
      </c>
    </row>
    <row r="44" spans="2:13" s="3" customFormat="1" ht="21" customHeight="1" thickBot="1">
      <c r="B44" s="60" t="s">
        <v>57</v>
      </c>
      <c r="C44" s="67">
        <v>245</v>
      </c>
      <c r="D44" s="61"/>
      <c r="E44" s="61"/>
      <c r="F44" s="61"/>
      <c r="G44" s="62"/>
      <c r="H44" s="61"/>
      <c r="I44" s="61"/>
      <c r="J44" s="83"/>
      <c r="K44" s="83"/>
      <c r="L44" s="70" t="s">
        <v>84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0" priority="1" operator="lessThan">
      <formula>0</formula>
    </cfRule>
    <cfRule type="cellIs" dxfId="19" priority="4" operator="greaterThan">
      <formula>0</formula>
    </cfRule>
  </conditionalFormatting>
  <conditionalFormatting sqref="K6:L33">
    <cfRule type="cellIs" dxfId="18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B1:N45"/>
  <sheetViews>
    <sheetView view="pageBreakPreview" topLeftCell="A22" zoomScale="70" zoomScaleNormal="70" zoomScaleSheetLayoutView="70" workbookViewId="0">
      <selection activeCell="I17" sqref="I17:J17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79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117936</v>
      </c>
      <c r="D6" s="45">
        <f t="shared" ref="D6:F6" si="0">SUM(D7:D8)</f>
        <v>283899</v>
      </c>
      <c r="E6" s="45">
        <f t="shared" si="0"/>
        <v>139756</v>
      </c>
      <c r="F6" s="45">
        <f t="shared" si="0"/>
        <v>144143</v>
      </c>
      <c r="G6" s="72">
        <v>117856</v>
      </c>
      <c r="H6" s="72">
        <v>283579</v>
      </c>
      <c r="I6" s="152">
        <f>C6-G6</f>
        <v>80</v>
      </c>
      <c r="J6" s="152"/>
      <c r="K6" s="152">
        <f t="shared" ref="K6:K33" si="1">D6-H6</f>
        <v>320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3764</v>
      </c>
      <c r="E7" s="79">
        <v>1764</v>
      </c>
      <c r="F7" s="79">
        <v>2000</v>
      </c>
      <c r="G7" s="73" t="s">
        <v>55</v>
      </c>
      <c r="H7" s="74">
        <v>3518</v>
      </c>
      <c r="I7" s="153" t="s">
        <v>54</v>
      </c>
      <c r="J7" s="154"/>
      <c r="K7" s="154">
        <f t="shared" si="1"/>
        <v>246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117936</v>
      </c>
      <c r="D8" s="49">
        <f t="shared" ref="D8:F8" si="2">SUM(D9:D33)</f>
        <v>280135</v>
      </c>
      <c r="E8" s="49">
        <f>SUM(E9:E33)</f>
        <v>137992</v>
      </c>
      <c r="F8" s="49">
        <f t="shared" si="2"/>
        <v>142143</v>
      </c>
      <c r="G8" s="75">
        <v>117856</v>
      </c>
      <c r="H8" s="75">
        <v>280061</v>
      </c>
      <c r="I8" s="179">
        <f t="shared" ref="I8:I33" si="3">C8-G8</f>
        <v>80</v>
      </c>
      <c r="J8" s="179"/>
      <c r="K8" s="180">
        <f t="shared" si="1"/>
        <v>74</v>
      </c>
      <c r="L8" s="180"/>
    </row>
    <row r="9" spans="2:14" s="44" customFormat="1" ht="22.5" customHeight="1">
      <c r="B9" s="54" t="s">
        <v>10</v>
      </c>
      <c r="C9" s="50">
        <v>3515</v>
      </c>
      <c r="D9" s="50">
        <v>8160</v>
      </c>
      <c r="E9" s="50">
        <v>4133</v>
      </c>
      <c r="F9" s="50">
        <v>4027</v>
      </c>
      <c r="G9" s="76">
        <v>3510</v>
      </c>
      <c r="H9" s="76">
        <v>8173</v>
      </c>
      <c r="I9" s="155">
        <f t="shared" si="3"/>
        <v>5</v>
      </c>
      <c r="J9" s="155"/>
      <c r="K9" s="155">
        <f t="shared" si="1"/>
        <v>-13</v>
      </c>
      <c r="L9" s="155"/>
    </row>
    <row r="10" spans="2:14" s="44" customFormat="1" ht="22.5" customHeight="1">
      <c r="B10" s="54" t="s">
        <v>33</v>
      </c>
      <c r="C10" s="50">
        <v>7332</v>
      </c>
      <c r="D10" s="50">
        <v>19601</v>
      </c>
      <c r="E10" s="50">
        <v>9672</v>
      </c>
      <c r="F10" s="50">
        <v>9929</v>
      </c>
      <c r="G10" s="76">
        <v>7326</v>
      </c>
      <c r="H10" s="76">
        <v>19589</v>
      </c>
      <c r="I10" s="155">
        <f t="shared" si="3"/>
        <v>6</v>
      </c>
      <c r="J10" s="155"/>
      <c r="K10" s="155">
        <f t="shared" si="1"/>
        <v>12</v>
      </c>
      <c r="L10" s="155"/>
    </row>
    <row r="11" spans="2:14" s="44" customFormat="1" ht="22.5" customHeight="1">
      <c r="B11" s="54" t="s">
        <v>11</v>
      </c>
      <c r="C11" s="50">
        <v>753</v>
      </c>
      <c r="D11" s="50">
        <v>1507</v>
      </c>
      <c r="E11" s="50">
        <v>795</v>
      </c>
      <c r="F11" s="50">
        <v>712</v>
      </c>
      <c r="G11" s="76">
        <v>755</v>
      </c>
      <c r="H11" s="76">
        <v>1510</v>
      </c>
      <c r="I11" s="155">
        <f t="shared" si="3"/>
        <v>-2</v>
      </c>
      <c r="J11" s="155"/>
      <c r="K11" s="155">
        <f t="shared" si="1"/>
        <v>-3</v>
      </c>
      <c r="L11" s="155"/>
    </row>
    <row r="12" spans="2:14" s="44" customFormat="1" ht="22.5" customHeight="1">
      <c r="B12" s="54" t="s">
        <v>12</v>
      </c>
      <c r="C12" s="50">
        <v>1063</v>
      </c>
      <c r="D12" s="50">
        <v>2551</v>
      </c>
      <c r="E12" s="50">
        <v>1301</v>
      </c>
      <c r="F12" s="50">
        <v>1250</v>
      </c>
      <c r="G12" s="76">
        <v>1061</v>
      </c>
      <c r="H12" s="76">
        <v>2545</v>
      </c>
      <c r="I12" s="155">
        <f t="shared" si="3"/>
        <v>2</v>
      </c>
      <c r="J12" s="155"/>
      <c r="K12" s="155">
        <f t="shared" si="1"/>
        <v>6</v>
      </c>
      <c r="L12" s="155"/>
    </row>
    <row r="13" spans="2:14" s="44" customFormat="1" ht="22.5" customHeight="1">
      <c r="B13" s="54" t="s">
        <v>13</v>
      </c>
      <c r="C13" s="50">
        <v>6770</v>
      </c>
      <c r="D13" s="50">
        <v>16889</v>
      </c>
      <c r="E13" s="50">
        <v>8412</v>
      </c>
      <c r="F13" s="50">
        <v>8477</v>
      </c>
      <c r="G13" s="76">
        <v>6750</v>
      </c>
      <c r="H13" s="76">
        <v>16852</v>
      </c>
      <c r="I13" s="155">
        <f t="shared" si="3"/>
        <v>20</v>
      </c>
      <c r="J13" s="155"/>
      <c r="K13" s="155">
        <f t="shared" si="1"/>
        <v>37</v>
      </c>
      <c r="L13" s="155"/>
    </row>
    <row r="14" spans="2:14" s="44" customFormat="1" ht="22.5" customHeight="1">
      <c r="B14" s="54" t="s">
        <v>32</v>
      </c>
      <c r="C14" s="50">
        <v>669</v>
      </c>
      <c r="D14" s="50">
        <v>1164</v>
      </c>
      <c r="E14" s="50">
        <v>618</v>
      </c>
      <c r="F14" s="50">
        <v>546</v>
      </c>
      <c r="G14" s="76">
        <v>681</v>
      </c>
      <c r="H14" s="76">
        <v>1175</v>
      </c>
      <c r="I14" s="155">
        <f t="shared" si="3"/>
        <v>-12</v>
      </c>
      <c r="J14" s="155"/>
      <c r="K14" s="155">
        <f t="shared" si="1"/>
        <v>-11</v>
      </c>
      <c r="L14" s="155"/>
    </row>
    <row r="15" spans="2:14" s="44" customFormat="1" ht="22.5" customHeight="1">
      <c r="B15" s="54" t="s">
        <v>14</v>
      </c>
      <c r="C15" s="50">
        <v>1952</v>
      </c>
      <c r="D15" s="50">
        <v>3773</v>
      </c>
      <c r="E15" s="50">
        <v>1969</v>
      </c>
      <c r="F15" s="50">
        <v>1804</v>
      </c>
      <c r="G15" s="76">
        <v>1938</v>
      </c>
      <c r="H15" s="76">
        <v>3765</v>
      </c>
      <c r="I15" s="155">
        <f t="shared" si="3"/>
        <v>14</v>
      </c>
      <c r="J15" s="155"/>
      <c r="K15" s="155">
        <f t="shared" si="1"/>
        <v>8</v>
      </c>
      <c r="L15" s="155"/>
    </row>
    <row r="16" spans="2:14" s="44" customFormat="1" ht="22.5" customHeight="1">
      <c r="B16" s="54" t="s">
        <v>34</v>
      </c>
      <c r="C16" s="50">
        <v>1999</v>
      </c>
      <c r="D16" s="50">
        <v>4052</v>
      </c>
      <c r="E16" s="50">
        <v>2069</v>
      </c>
      <c r="F16" s="50">
        <v>1983</v>
      </c>
      <c r="G16" s="76">
        <v>1992</v>
      </c>
      <c r="H16" s="76">
        <v>4044</v>
      </c>
      <c r="I16" s="155">
        <f t="shared" si="3"/>
        <v>7</v>
      </c>
      <c r="J16" s="155"/>
      <c r="K16" s="155">
        <f t="shared" si="1"/>
        <v>8</v>
      </c>
      <c r="L16" s="155"/>
    </row>
    <row r="17" spans="2:12" s="44" customFormat="1" ht="22.5" customHeight="1">
      <c r="B17" s="54" t="s">
        <v>15</v>
      </c>
      <c r="C17" s="50">
        <v>1413</v>
      </c>
      <c r="D17" s="50">
        <v>2662</v>
      </c>
      <c r="E17" s="50">
        <v>1310</v>
      </c>
      <c r="F17" s="50">
        <v>1352</v>
      </c>
      <c r="G17" s="76">
        <v>1406</v>
      </c>
      <c r="H17" s="76">
        <v>2653</v>
      </c>
      <c r="I17" s="155">
        <f t="shared" si="3"/>
        <v>7</v>
      </c>
      <c r="J17" s="155"/>
      <c r="K17" s="155">
        <f t="shared" si="1"/>
        <v>9</v>
      </c>
      <c r="L17" s="155"/>
    </row>
    <row r="18" spans="2:12" s="44" customFormat="1" ht="22.5" customHeight="1">
      <c r="B18" s="54" t="s">
        <v>16</v>
      </c>
      <c r="C18" s="50">
        <v>600</v>
      </c>
      <c r="D18" s="50">
        <v>979</v>
      </c>
      <c r="E18" s="50">
        <v>540</v>
      </c>
      <c r="F18" s="50">
        <v>439</v>
      </c>
      <c r="G18" s="76">
        <v>600</v>
      </c>
      <c r="H18" s="76">
        <v>971</v>
      </c>
      <c r="I18" s="155">
        <f t="shared" si="3"/>
        <v>0</v>
      </c>
      <c r="J18" s="155"/>
      <c r="K18" s="155">
        <f t="shared" si="1"/>
        <v>8</v>
      </c>
      <c r="L18" s="155"/>
    </row>
    <row r="19" spans="2:12" s="44" customFormat="1" ht="22.5" customHeight="1">
      <c r="B19" s="54" t="s">
        <v>17</v>
      </c>
      <c r="C19" s="50">
        <v>4743</v>
      </c>
      <c r="D19" s="50">
        <v>10923</v>
      </c>
      <c r="E19" s="50">
        <v>5336</v>
      </c>
      <c r="F19" s="50">
        <v>5587</v>
      </c>
      <c r="G19" s="76">
        <v>4744</v>
      </c>
      <c r="H19" s="76">
        <v>10934</v>
      </c>
      <c r="I19" s="155">
        <f t="shared" si="3"/>
        <v>-1</v>
      </c>
      <c r="J19" s="155"/>
      <c r="K19" s="155">
        <f t="shared" si="1"/>
        <v>-11</v>
      </c>
      <c r="L19" s="155"/>
    </row>
    <row r="20" spans="2:12" s="44" customFormat="1" ht="22.5" customHeight="1">
      <c r="B20" s="54" t="s">
        <v>35</v>
      </c>
      <c r="C20" s="50">
        <v>2263</v>
      </c>
      <c r="D20" s="50">
        <v>3910</v>
      </c>
      <c r="E20" s="50">
        <v>1997</v>
      </c>
      <c r="F20" s="50">
        <v>1913</v>
      </c>
      <c r="G20" s="76">
        <v>2254</v>
      </c>
      <c r="H20" s="76">
        <v>3898</v>
      </c>
      <c r="I20" s="155">
        <f t="shared" si="3"/>
        <v>9</v>
      </c>
      <c r="J20" s="155"/>
      <c r="K20" s="155">
        <f t="shared" si="1"/>
        <v>12</v>
      </c>
      <c r="L20" s="155"/>
    </row>
    <row r="21" spans="2:12" s="44" customFormat="1" ht="22.5" customHeight="1">
      <c r="B21" s="54" t="s">
        <v>18</v>
      </c>
      <c r="C21" s="50">
        <v>1728</v>
      </c>
      <c r="D21" s="50">
        <v>3259</v>
      </c>
      <c r="E21" s="50">
        <v>1606</v>
      </c>
      <c r="F21" s="50">
        <v>1653</v>
      </c>
      <c r="G21" s="76">
        <v>1727</v>
      </c>
      <c r="H21" s="76">
        <v>3267</v>
      </c>
      <c r="I21" s="155">
        <f t="shared" si="3"/>
        <v>1</v>
      </c>
      <c r="J21" s="155"/>
      <c r="K21" s="155">
        <f t="shared" si="1"/>
        <v>-8</v>
      </c>
      <c r="L21" s="155"/>
    </row>
    <row r="22" spans="2:12" s="44" customFormat="1" ht="22.5" customHeight="1">
      <c r="B22" s="54" t="s">
        <v>19</v>
      </c>
      <c r="C22" s="50">
        <v>1717</v>
      </c>
      <c r="D22" s="50">
        <v>3612</v>
      </c>
      <c r="E22" s="50">
        <v>1751</v>
      </c>
      <c r="F22" s="50">
        <v>1861</v>
      </c>
      <c r="G22" s="76">
        <v>1723</v>
      </c>
      <c r="H22" s="76">
        <v>3620</v>
      </c>
      <c r="I22" s="155">
        <f t="shared" si="3"/>
        <v>-6</v>
      </c>
      <c r="J22" s="155"/>
      <c r="K22" s="155">
        <f t="shared" si="1"/>
        <v>-8</v>
      </c>
      <c r="L22" s="155"/>
    </row>
    <row r="23" spans="2:12" s="44" customFormat="1" ht="22.5" customHeight="1">
      <c r="B23" s="54" t="s">
        <v>20</v>
      </c>
      <c r="C23" s="50">
        <v>3424</v>
      </c>
      <c r="D23" s="50">
        <v>7456</v>
      </c>
      <c r="E23" s="50">
        <v>3775</v>
      </c>
      <c r="F23" s="50">
        <v>3681</v>
      </c>
      <c r="G23" s="76">
        <v>3417</v>
      </c>
      <c r="H23" s="76">
        <v>7429</v>
      </c>
      <c r="I23" s="155">
        <f t="shared" si="3"/>
        <v>7</v>
      </c>
      <c r="J23" s="155"/>
      <c r="K23" s="155">
        <f t="shared" si="1"/>
        <v>27</v>
      </c>
      <c r="L23" s="155"/>
    </row>
    <row r="24" spans="2:12" s="44" customFormat="1" ht="22.5" customHeight="1">
      <c r="B24" s="54" t="s">
        <v>21</v>
      </c>
      <c r="C24" s="50">
        <v>6165</v>
      </c>
      <c r="D24" s="50">
        <v>12909</v>
      </c>
      <c r="E24" s="50">
        <v>6249</v>
      </c>
      <c r="F24" s="50">
        <v>6660</v>
      </c>
      <c r="G24" s="76">
        <v>6149</v>
      </c>
      <c r="H24" s="76">
        <v>12881</v>
      </c>
      <c r="I24" s="155">
        <f t="shared" si="3"/>
        <v>16</v>
      </c>
      <c r="J24" s="155"/>
      <c r="K24" s="155">
        <f t="shared" si="1"/>
        <v>28</v>
      </c>
      <c r="L24" s="155"/>
    </row>
    <row r="25" spans="2:12" s="44" customFormat="1" ht="22.5" customHeight="1">
      <c r="B25" s="54" t="s">
        <v>22</v>
      </c>
      <c r="C25" s="50">
        <v>5297</v>
      </c>
      <c r="D25" s="50">
        <v>13275</v>
      </c>
      <c r="E25" s="50">
        <v>6354</v>
      </c>
      <c r="F25" s="50">
        <v>6921</v>
      </c>
      <c r="G25" s="76">
        <v>5281</v>
      </c>
      <c r="H25" s="76">
        <v>13235</v>
      </c>
      <c r="I25" s="155">
        <f t="shared" si="3"/>
        <v>16</v>
      </c>
      <c r="J25" s="155"/>
      <c r="K25" s="155">
        <f t="shared" si="1"/>
        <v>40</v>
      </c>
      <c r="L25" s="155"/>
    </row>
    <row r="26" spans="2:12" s="44" customFormat="1" ht="22.5" customHeight="1">
      <c r="B26" s="54" t="s">
        <v>23</v>
      </c>
      <c r="C26" s="50">
        <v>7686</v>
      </c>
      <c r="D26" s="50">
        <v>18767</v>
      </c>
      <c r="E26" s="50">
        <v>8880</v>
      </c>
      <c r="F26" s="50">
        <v>9887</v>
      </c>
      <c r="G26" s="76">
        <v>7686</v>
      </c>
      <c r="H26" s="76">
        <v>18809</v>
      </c>
      <c r="I26" s="155">
        <f t="shared" si="3"/>
        <v>0</v>
      </c>
      <c r="J26" s="155"/>
      <c r="K26" s="155">
        <f t="shared" si="1"/>
        <v>-42</v>
      </c>
      <c r="L26" s="155"/>
    </row>
    <row r="27" spans="2:12" s="44" customFormat="1" ht="22.5" customHeight="1">
      <c r="B27" s="54" t="s">
        <v>24</v>
      </c>
      <c r="C27" s="50">
        <v>2163</v>
      </c>
      <c r="D27" s="50">
        <v>5218</v>
      </c>
      <c r="E27" s="50">
        <v>2629</v>
      </c>
      <c r="F27" s="50">
        <v>2589</v>
      </c>
      <c r="G27" s="76">
        <v>2173</v>
      </c>
      <c r="H27" s="76">
        <v>5229</v>
      </c>
      <c r="I27" s="155">
        <f t="shared" si="3"/>
        <v>-10</v>
      </c>
      <c r="J27" s="155"/>
      <c r="K27" s="155">
        <f t="shared" si="1"/>
        <v>-11</v>
      </c>
      <c r="L27" s="155"/>
    </row>
    <row r="28" spans="2:12" s="44" customFormat="1" ht="22.5" customHeight="1">
      <c r="B28" s="54" t="s">
        <v>25</v>
      </c>
      <c r="C28" s="50">
        <v>6852</v>
      </c>
      <c r="D28" s="50">
        <v>12232</v>
      </c>
      <c r="E28" s="50">
        <v>6359</v>
      </c>
      <c r="F28" s="50">
        <v>5873</v>
      </c>
      <c r="G28" s="76">
        <v>6827</v>
      </c>
      <c r="H28" s="76">
        <v>12204</v>
      </c>
      <c r="I28" s="155">
        <f t="shared" si="3"/>
        <v>25</v>
      </c>
      <c r="J28" s="155"/>
      <c r="K28" s="155">
        <f t="shared" si="1"/>
        <v>28</v>
      </c>
      <c r="L28" s="155"/>
    </row>
    <row r="29" spans="2:12" s="44" customFormat="1" ht="22.5" customHeight="1">
      <c r="B29" s="54" t="s">
        <v>26</v>
      </c>
      <c r="C29" s="50">
        <v>2651</v>
      </c>
      <c r="D29" s="50">
        <v>4991</v>
      </c>
      <c r="E29" s="50">
        <v>2471</v>
      </c>
      <c r="F29" s="50">
        <v>2520</v>
      </c>
      <c r="G29" s="76">
        <v>2666</v>
      </c>
      <c r="H29" s="76">
        <v>5025</v>
      </c>
      <c r="I29" s="155">
        <f t="shared" si="3"/>
        <v>-15</v>
      </c>
      <c r="J29" s="155"/>
      <c r="K29" s="155">
        <f t="shared" si="1"/>
        <v>-34</v>
      </c>
      <c r="L29" s="155"/>
    </row>
    <row r="30" spans="2:12" s="44" customFormat="1" ht="22.5" customHeight="1">
      <c r="B30" s="54" t="s">
        <v>27</v>
      </c>
      <c r="C30" s="50">
        <v>15235</v>
      </c>
      <c r="D30" s="50">
        <v>38793</v>
      </c>
      <c r="E30" s="50">
        <v>18927</v>
      </c>
      <c r="F30" s="50">
        <v>19866</v>
      </c>
      <c r="G30" s="76">
        <v>15229</v>
      </c>
      <c r="H30" s="76">
        <v>38823</v>
      </c>
      <c r="I30" s="155">
        <f t="shared" si="3"/>
        <v>6</v>
      </c>
      <c r="J30" s="155"/>
      <c r="K30" s="155">
        <f t="shared" si="1"/>
        <v>-30</v>
      </c>
      <c r="L30" s="155"/>
    </row>
    <row r="31" spans="2:12" s="44" customFormat="1" ht="22.5" customHeight="1">
      <c r="B31" s="54" t="s">
        <v>28</v>
      </c>
      <c r="C31" s="50">
        <v>16898</v>
      </c>
      <c r="D31" s="50">
        <v>44523</v>
      </c>
      <c r="E31" s="50">
        <v>21529</v>
      </c>
      <c r="F31" s="50">
        <v>22994</v>
      </c>
      <c r="G31" s="76">
        <v>16901</v>
      </c>
      <c r="H31" s="76">
        <v>44506</v>
      </c>
      <c r="I31" s="162">
        <f t="shared" si="3"/>
        <v>-3</v>
      </c>
      <c r="J31" s="162"/>
      <c r="K31" s="155">
        <f t="shared" si="1"/>
        <v>17</v>
      </c>
      <c r="L31" s="155"/>
    </row>
    <row r="32" spans="2:12" s="44" customFormat="1" ht="22.5" customHeight="1">
      <c r="B32" s="54" t="s">
        <v>29</v>
      </c>
      <c r="C32" s="50">
        <v>7302</v>
      </c>
      <c r="D32" s="50">
        <v>18085</v>
      </c>
      <c r="E32" s="50">
        <v>8867</v>
      </c>
      <c r="F32" s="50">
        <v>9218</v>
      </c>
      <c r="G32" s="76">
        <v>7297</v>
      </c>
      <c r="H32" s="76">
        <v>18090</v>
      </c>
      <c r="I32" s="155">
        <f t="shared" si="3"/>
        <v>5</v>
      </c>
      <c r="J32" s="155"/>
      <c r="K32" s="155">
        <f t="shared" si="1"/>
        <v>-5</v>
      </c>
      <c r="L32" s="155"/>
    </row>
    <row r="33" spans="2:13" s="44" customFormat="1" ht="22.5" customHeight="1">
      <c r="B33" s="54" t="s">
        <v>30</v>
      </c>
      <c r="C33" s="50">
        <v>7746</v>
      </c>
      <c r="D33" s="50">
        <v>20844</v>
      </c>
      <c r="E33" s="50">
        <v>10443</v>
      </c>
      <c r="F33" s="50">
        <v>10401</v>
      </c>
      <c r="G33" s="76">
        <v>7763</v>
      </c>
      <c r="H33" s="76">
        <v>20834</v>
      </c>
      <c r="I33" s="155">
        <f t="shared" si="3"/>
        <v>-17</v>
      </c>
      <c r="J33" s="155"/>
      <c r="K33" s="155">
        <f t="shared" si="1"/>
        <v>10</v>
      </c>
      <c r="L33" s="155"/>
    </row>
    <row r="34" spans="2:13" s="44" customFormat="1" ht="67.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1218</v>
      </c>
      <c r="C38" s="16"/>
      <c r="D38" s="17" t="s">
        <v>36</v>
      </c>
      <c r="E38" s="17">
        <v>344</v>
      </c>
      <c r="F38" s="18" t="s">
        <v>37</v>
      </c>
      <c r="G38" s="17">
        <v>874</v>
      </c>
      <c r="H38" s="19"/>
      <c r="I38" s="20"/>
      <c r="J38" s="20"/>
      <c r="K38" s="21"/>
      <c r="L38" s="177" t="str">
        <f>"▶ "&amp;IF((E39+G39)-(E38+G38)&lt;0,"증"&amp;-((E39+G39)-(E38+G38))&amp;"명","감"&amp;(E39+G39)-(E38+G38)&amp;"명")</f>
        <v>▶ 증53명</v>
      </c>
      <c r="M38" s="22"/>
    </row>
    <row r="39" spans="2:13" s="3" customFormat="1" ht="30" customHeight="1">
      <c r="B39" s="23" t="str">
        <f>"◎ 관외전출 : "&amp;E39+G39</f>
        <v>◎ 관외전출 : 1165</v>
      </c>
      <c r="C39" s="24"/>
      <c r="D39" s="25" t="s">
        <v>36</v>
      </c>
      <c r="E39" s="25">
        <v>324</v>
      </c>
      <c r="F39" s="26" t="s">
        <v>37</v>
      </c>
      <c r="G39" s="25">
        <v>841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168</v>
      </c>
      <c r="C40" s="31"/>
      <c r="D40" s="32" t="s">
        <v>41</v>
      </c>
      <c r="E40" s="32">
        <v>152</v>
      </c>
      <c r="F40" s="33" t="s">
        <v>45</v>
      </c>
      <c r="G40" s="32">
        <v>16</v>
      </c>
      <c r="H40" s="34" t="s">
        <v>38</v>
      </c>
      <c r="I40" s="34">
        <v>0</v>
      </c>
      <c r="J40" s="35" t="s">
        <v>39</v>
      </c>
      <c r="K40" s="36">
        <v>0</v>
      </c>
      <c r="L40" s="192" t="str">
        <f>"▶ "&amp;IF((E41+G41+I41+K41)-(E40+G40+I40+K40)&lt;0,"증"&amp;-((E41+G41+I41+K41)-(E40+G40+I40+K40))&amp;"명","감"&amp;(E41+G41+I41+K41)-(E40+G40+I40+K40)&amp;"명")</f>
        <v>▶ 증21명</v>
      </c>
    </row>
    <row r="41" spans="2:13" s="3" customFormat="1" ht="30" customHeight="1" thickBot="1">
      <c r="B41" s="37" t="str">
        <f>"◎ 사망,말소,국외,기타 : "&amp;E41+G41+I41+K41</f>
        <v>◎ 사망,말소,국외,기타 : 147</v>
      </c>
      <c r="C41" s="38"/>
      <c r="D41" s="39" t="s">
        <v>42</v>
      </c>
      <c r="E41" s="39">
        <v>142</v>
      </c>
      <c r="F41" s="40" t="s">
        <v>43</v>
      </c>
      <c r="G41" s="39">
        <v>4</v>
      </c>
      <c r="H41" s="41" t="s">
        <v>38</v>
      </c>
      <c r="I41" s="41">
        <v>0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43608</v>
      </c>
      <c r="C42" s="68"/>
      <c r="D42" s="57" t="s">
        <v>52</v>
      </c>
      <c r="E42" s="58">
        <v>18177</v>
      </c>
      <c r="F42" s="57" t="s">
        <v>44</v>
      </c>
      <c r="G42" s="58">
        <v>25431</v>
      </c>
      <c r="H42" s="59"/>
      <c r="I42" s="10"/>
      <c r="J42" s="59"/>
      <c r="K42" s="84"/>
      <c r="L42" s="64" t="s">
        <v>80</v>
      </c>
      <c r="M42" s="22"/>
    </row>
    <row r="43" spans="2:13" s="3" customFormat="1" ht="21" customHeight="1">
      <c r="B43" s="55" t="s">
        <v>56</v>
      </c>
      <c r="C43" s="66">
        <v>2097</v>
      </c>
      <c r="G43" s="8"/>
      <c r="J43" s="85"/>
      <c r="K43" s="85"/>
      <c r="L43" s="65" t="s">
        <v>81</v>
      </c>
    </row>
    <row r="44" spans="2:13" s="3" customFormat="1" ht="21" customHeight="1" thickBot="1">
      <c r="B44" s="60" t="s">
        <v>57</v>
      </c>
      <c r="C44" s="67">
        <v>242</v>
      </c>
      <c r="D44" s="61"/>
      <c r="E44" s="61"/>
      <c r="F44" s="61"/>
      <c r="G44" s="62"/>
      <c r="H44" s="61"/>
      <c r="I44" s="61"/>
      <c r="J44" s="83"/>
      <c r="K44" s="83"/>
      <c r="L44" s="70" t="s">
        <v>78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17" priority="1" operator="lessThan">
      <formula>0</formula>
    </cfRule>
    <cfRule type="cellIs" dxfId="16" priority="4" operator="greaterThan">
      <formula>0</formula>
    </cfRule>
  </conditionalFormatting>
  <conditionalFormatting sqref="K6:L33">
    <cfRule type="cellIs" dxfId="15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B1:N45"/>
  <sheetViews>
    <sheetView view="pageBreakPreview" topLeftCell="A25" zoomScale="70" zoomScaleNormal="70" zoomScaleSheetLayoutView="70" workbookViewId="0">
      <selection activeCell="D11" sqref="D11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75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117856</v>
      </c>
      <c r="D6" s="45">
        <f t="shared" ref="D6:F6" si="0">SUM(D7:D8)</f>
        <v>283579</v>
      </c>
      <c r="E6" s="45">
        <f t="shared" si="0"/>
        <v>139617</v>
      </c>
      <c r="F6" s="45">
        <f t="shared" si="0"/>
        <v>143962</v>
      </c>
      <c r="G6" s="72">
        <v>117689</v>
      </c>
      <c r="H6" s="72">
        <v>283321</v>
      </c>
      <c r="I6" s="152">
        <f>C6-G6</f>
        <v>167</v>
      </c>
      <c r="J6" s="152"/>
      <c r="K6" s="152">
        <f t="shared" ref="K6:K33" si="1">D6-H6</f>
        <v>258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3518</v>
      </c>
      <c r="E7" s="79">
        <v>1674</v>
      </c>
      <c r="F7" s="79">
        <v>1844</v>
      </c>
      <c r="G7" s="73" t="s">
        <v>55</v>
      </c>
      <c r="H7" s="74">
        <v>3409</v>
      </c>
      <c r="I7" s="153" t="s">
        <v>54</v>
      </c>
      <c r="J7" s="154"/>
      <c r="K7" s="154">
        <f t="shared" si="1"/>
        <v>109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117856</v>
      </c>
      <c r="D8" s="49">
        <f t="shared" ref="D8:F8" si="2">SUM(D9:D33)</f>
        <v>280061</v>
      </c>
      <c r="E8" s="49">
        <f>SUM(E9:E33)</f>
        <v>137943</v>
      </c>
      <c r="F8" s="49">
        <f t="shared" si="2"/>
        <v>142118</v>
      </c>
      <c r="G8" s="75">
        <v>117689</v>
      </c>
      <c r="H8" s="75">
        <v>279912</v>
      </c>
      <c r="I8" s="179">
        <f t="shared" ref="I8:I33" si="3">C8-G8</f>
        <v>167</v>
      </c>
      <c r="J8" s="179"/>
      <c r="K8" s="180">
        <f t="shared" si="1"/>
        <v>149</v>
      </c>
      <c r="L8" s="180"/>
    </row>
    <row r="9" spans="2:14" s="44" customFormat="1" ht="22.5" customHeight="1">
      <c r="B9" s="54" t="s">
        <v>10</v>
      </c>
      <c r="C9" s="50">
        <v>3510</v>
      </c>
      <c r="D9" s="50">
        <v>8173</v>
      </c>
      <c r="E9" s="50">
        <v>4132</v>
      </c>
      <c r="F9" s="50">
        <v>4041</v>
      </c>
      <c r="G9" s="76">
        <v>3487</v>
      </c>
      <c r="H9" s="76">
        <v>8121</v>
      </c>
      <c r="I9" s="155">
        <f t="shared" si="3"/>
        <v>23</v>
      </c>
      <c r="J9" s="155"/>
      <c r="K9" s="155">
        <f t="shared" si="1"/>
        <v>52</v>
      </c>
      <c r="L9" s="155"/>
    </row>
    <row r="10" spans="2:14" s="44" customFormat="1" ht="22.5" customHeight="1">
      <c r="B10" s="54" t="s">
        <v>33</v>
      </c>
      <c r="C10" s="50">
        <v>7326</v>
      </c>
      <c r="D10" s="50">
        <v>19589</v>
      </c>
      <c r="E10" s="50">
        <v>9677</v>
      </c>
      <c r="F10" s="50">
        <v>9912</v>
      </c>
      <c r="G10" s="76">
        <v>7312</v>
      </c>
      <c r="H10" s="76">
        <v>19560</v>
      </c>
      <c r="I10" s="155">
        <f t="shared" si="3"/>
        <v>14</v>
      </c>
      <c r="J10" s="155"/>
      <c r="K10" s="155">
        <f t="shared" si="1"/>
        <v>29</v>
      </c>
      <c r="L10" s="155"/>
    </row>
    <row r="11" spans="2:14" s="44" customFormat="1" ht="22.5" customHeight="1">
      <c r="B11" s="54" t="s">
        <v>11</v>
      </c>
      <c r="C11" s="50">
        <v>755</v>
      </c>
      <c r="D11" s="50">
        <v>1510</v>
      </c>
      <c r="E11" s="50">
        <v>795</v>
      </c>
      <c r="F11" s="50">
        <v>715</v>
      </c>
      <c r="G11" s="76">
        <v>753</v>
      </c>
      <c r="H11" s="76">
        <v>1517</v>
      </c>
      <c r="I11" s="155">
        <f t="shared" si="3"/>
        <v>2</v>
      </c>
      <c r="J11" s="155"/>
      <c r="K11" s="155">
        <f t="shared" si="1"/>
        <v>-7</v>
      </c>
      <c r="L11" s="155"/>
    </row>
    <row r="12" spans="2:14" s="44" customFormat="1" ht="22.5" customHeight="1">
      <c r="B12" s="54" t="s">
        <v>12</v>
      </c>
      <c r="C12" s="50">
        <v>1061</v>
      </c>
      <c r="D12" s="50">
        <v>2545</v>
      </c>
      <c r="E12" s="50">
        <v>1295</v>
      </c>
      <c r="F12" s="50">
        <v>1250</v>
      </c>
      <c r="G12" s="76">
        <v>1058</v>
      </c>
      <c r="H12" s="76">
        <v>2526</v>
      </c>
      <c r="I12" s="155">
        <f t="shared" si="3"/>
        <v>3</v>
      </c>
      <c r="J12" s="155"/>
      <c r="K12" s="155">
        <f t="shared" si="1"/>
        <v>19</v>
      </c>
      <c r="L12" s="155"/>
    </row>
    <row r="13" spans="2:14" s="44" customFormat="1" ht="22.5" customHeight="1">
      <c r="B13" s="54" t="s">
        <v>13</v>
      </c>
      <c r="C13" s="50">
        <v>6750</v>
      </c>
      <c r="D13" s="50">
        <v>16852</v>
      </c>
      <c r="E13" s="50">
        <v>8383</v>
      </c>
      <c r="F13" s="50">
        <v>8469</v>
      </c>
      <c r="G13" s="76">
        <v>6730</v>
      </c>
      <c r="H13" s="76">
        <v>16806</v>
      </c>
      <c r="I13" s="155">
        <f t="shared" si="3"/>
        <v>20</v>
      </c>
      <c r="J13" s="155"/>
      <c r="K13" s="155">
        <f t="shared" si="1"/>
        <v>46</v>
      </c>
      <c r="L13" s="155"/>
    </row>
    <row r="14" spans="2:14" s="44" customFormat="1" ht="22.5" customHeight="1">
      <c r="B14" s="54" t="s">
        <v>32</v>
      </c>
      <c r="C14" s="50">
        <v>681</v>
      </c>
      <c r="D14" s="50">
        <v>1175</v>
      </c>
      <c r="E14" s="50">
        <v>626</v>
      </c>
      <c r="F14" s="50">
        <v>549</v>
      </c>
      <c r="G14" s="76">
        <v>667</v>
      </c>
      <c r="H14" s="76">
        <v>1158</v>
      </c>
      <c r="I14" s="155">
        <f t="shared" si="3"/>
        <v>14</v>
      </c>
      <c r="J14" s="155"/>
      <c r="K14" s="155">
        <f t="shared" si="1"/>
        <v>17</v>
      </c>
      <c r="L14" s="155"/>
    </row>
    <row r="15" spans="2:14" s="44" customFormat="1" ht="22.5" customHeight="1">
      <c r="B15" s="54" t="s">
        <v>14</v>
      </c>
      <c r="C15" s="50">
        <v>1938</v>
      </c>
      <c r="D15" s="50">
        <v>3765</v>
      </c>
      <c r="E15" s="50">
        <v>1969</v>
      </c>
      <c r="F15" s="50">
        <v>1796</v>
      </c>
      <c r="G15" s="76">
        <v>1942</v>
      </c>
      <c r="H15" s="76">
        <v>3768</v>
      </c>
      <c r="I15" s="155">
        <f t="shared" si="3"/>
        <v>-4</v>
      </c>
      <c r="J15" s="155"/>
      <c r="K15" s="155">
        <f t="shared" si="1"/>
        <v>-3</v>
      </c>
      <c r="L15" s="155"/>
    </row>
    <row r="16" spans="2:14" s="44" customFormat="1" ht="22.5" customHeight="1">
      <c r="B16" s="54" t="s">
        <v>34</v>
      </c>
      <c r="C16" s="50">
        <v>1992</v>
      </c>
      <c r="D16" s="50">
        <v>4044</v>
      </c>
      <c r="E16" s="50">
        <v>2062</v>
      </c>
      <c r="F16" s="50">
        <v>1982</v>
      </c>
      <c r="G16" s="76">
        <v>1984</v>
      </c>
      <c r="H16" s="76">
        <v>4036</v>
      </c>
      <c r="I16" s="155">
        <f t="shared" si="3"/>
        <v>8</v>
      </c>
      <c r="J16" s="155"/>
      <c r="K16" s="155">
        <f t="shared" si="1"/>
        <v>8</v>
      </c>
      <c r="L16" s="155"/>
    </row>
    <row r="17" spans="2:12" s="44" customFormat="1" ht="22.5" customHeight="1">
      <c r="B17" s="54" t="s">
        <v>15</v>
      </c>
      <c r="C17" s="50">
        <v>1406</v>
      </c>
      <c r="D17" s="50">
        <v>2653</v>
      </c>
      <c r="E17" s="50">
        <v>1307</v>
      </c>
      <c r="F17" s="50">
        <v>1346</v>
      </c>
      <c r="G17" s="76">
        <v>1398</v>
      </c>
      <c r="H17" s="76">
        <v>2635</v>
      </c>
      <c r="I17" s="155">
        <f t="shared" si="3"/>
        <v>8</v>
      </c>
      <c r="J17" s="155"/>
      <c r="K17" s="155">
        <f t="shared" si="1"/>
        <v>18</v>
      </c>
      <c r="L17" s="155"/>
    </row>
    <row r="18" spans="2:12" s="44" customFormat="1" ht="22.5" customHeight="1">
      <c r="B18" s="54" t="s">
        <v>16</v>
      </c>
      <c r="C18" s="50">
        <v>600</v>
      </c>
      <c r="D18" s="50">
        <v>971</v>
      </c>
      <c r="E18" s="50">
        <v>537</v>
      </c>
      <c r="F18" s="50">
        <v>434</v>
      </c>
      <c r="G18" s="76">
        <v>596</v>
      </c>
      <c r="H18" s="76">
        <v>974</v>
      </c>
      <c r="I18" s="155">
        <f t="shared" si="3"/>
        <v>4</v>
      </c>
      <c r="J18" s="155"/>
      <c r="K18" s="155">
        <f t="shared" si="1"/>
        <v>-3</v>
      </c>
      <c r="L18" s="155"/>
    </row>
    <row r="19" spans="2:12" s="44" customFormat="1" ht="22.5" customHeight="1">
      <c r="B19" s="54" t="s">
        <v>17</v>
      </c>
      <c r="C19" s="50">
        <v>4744</v>
      </c>
      <c r="D19" s="50">
        <v>10934</v>
      </c>
      <c r="E19" s="50">
        <v>5347</v>
      </c>
      <c r="F19" s="50">
        <v>5587</v>
      </c>
      <c r="G19" s="76">
        <v>4755</v>
      </c>
      <c r="H19" s="76">
        <v>10958</v>
      </c>
      <c r="I19" s="155">
        <f t="shared" si="3"/>
        <v>-11</v>
      </c>
      <c r="J19" s="155"/>
      <c r="K19" s="155">
        <f t="shared" si="1"/>
        <v>-24</v>
      </c>
      <c r="L19" s="155"/>
    </row>
    <row r="20" spans="2:12" s="44" customFormat="1" ht="22.5" customHeight="1">
      <c r="B20" s="54" t="s">
        <v>35</v>
      </c>
      <c r="C20" s="50">
        <v>2254</v>
      </c>
      <c r="D20" s="50">
        <v>3898</v>
      </c>
      <c r="E20" s="50">
        <v>1990</v>
      </c>
      <c r="F20" s="50">
        <v>1908</v>
      </c>
      <c r="G20" s="76">
        <v>2234</v>
      </c>
      <c r="H20" s="76">
        <v>3883</v>
      </c>
      <c r="I20" s="155">
        <f t="shared" si="3"/>
        <v>20</v>
      </c>
      <c r="J20" s="155"/>
      <c r="K20" s="155">
        <f t="shared" si="1"/>
        <v>15</v>
      </c>
      <c r="L20" s="155"/>
    </row>
    <row r="21" spans="2:12" s="44" customFormat="1" ht="22.5" customHeight="1">
      <c r="B21" s="54" t="s">
        <v>18</v>
      </c>
      <c r="C21" s="50">
        <v>1727</v>
      </c>
      <c r="D21" s="50">
        <v>3267</v>
      </c>
      <c r="E21" s="50">
        <v>1602</v>
      </c>
      <c r="F21" s="50">
        <v>1665</v>
      </c>
      <c r="G21" s="76">
        <v>1729</v>
      </c>
      <c r="H21" s="76">
        <v>3264</v>
      </c>
      <c r="I21" s="155">
        <f t="shared" si="3"/>
        <v>-2</v>
      </c>
      <c r="J21" s="155"/>
      <c r="K21" s="155">
        <f t="shared" si="1"/>
        <v>3</v>
      </c>
      <c r="L21" s="155"/>
    </row>
    <row r="22" spans="2:12" s="44" customFormat="1" ht="22.5" customHeight="1">
      <c r="B22" s="54" t="s">
        <v>19</v>
      </c>
      <c r="C22" s="50">
        <v>1723</v>
      </c>
      <c r="D22" s="50">
        <v>3620</v>
      </c>
      <c r="E22" s="50">
        <v>1752</v>
      </c>
      <c r="F22" s="50">
        <v>1868</v>
      </c>
      <c r="G22" s="76">
        <v>1727</v>
      </c>
      <c r="H22" s="76">
        <v>3629</v>
      </c>
      <c r="I22" s="155">
        <f t="shared" si="3"/>
        <v>-4</v>
      </c>
      <c r="J22" s="155"/>
      <c r="K22" s="155">
        <f t="shared" si="1"/>
        <v>-9</v>
      </c>
      <c r="L22" s="155"/>
    </row>
    <row r="23" spans="2:12" s="44" customFormat="1" ht="22.5" customHeight="1">
      <c r="B23" s="54" t="s">
        <v>20</v>
      </c>
      <c r="C23" s="50">
        <v>3417</v>
      </c>
      <c r="D23" s="50">
        <v>7429</v>
      </c>
      <c r="E23" s="50">
        <v>3766</v>
      </c>
      <c r="F23" s="50">
        <v>3663</v>
      </c>
      <c r="G23" s="76">
        <v>3417</v>
      </c>
      <c r="H23" s="76">
        <v>7432</v>
      </c>
      <c r="I23" s="155">
        <f t="shared" si="3"/>
        <v>0</v>
      </c>
      <c r="J23" s="155"/>
      <c r="K23" s="155">
        <f t="shared" si="1"/>
        <v>-3</v>
      </c>
      <c r="L23" s="155"/>
    </row>
    <row r="24" spans="2:12" s="44" customFormat="1" ht="22.5" customHeight="1">
      <c r="B24" s="54" t="s">
        <v>21</v>
      </c>
      <c r="C24" s="50">
        <v>6149</v>
      </c>
      <c r="D24" s="50">
        <v>12881</v>
      </c>
      <c r="E24" s="50">
        <v>6231</v>
      </c>
      <c r="F24" s="50">
        <v>6650</v>
      </c>
      <c r="G24" s="76">
        <v>6139</v>
      </c>
      <c r="H24" s="76">
        <v>12851</v>
      </c>
      <c r="I24" s="155">
        <f t="shared" si="3"/>
        <v>10</v>
      </c>
      <c r="J24" s="155"/>
      <c r="K24" s="155">
        <f t="shared" si="1"/>
        <v>30</v>
      </c>
      <c r="L24" s="155"/>
    </row>
    <row r="25" spans="2:12" s="44" customFormat="1" ht="22.5" customHeight="1">
      <c r="B25" s="54" t="s">
        <v>22</v>
      </c>
      <c r="C25" s="50">
        <v>5281</v>
      </c>
      <c r="D25" s="50">
        <v>13235</v>
      </c>
      <c r="E25" s="50">
        <v>6338</v>
      </c>
      <c r="F25" s="50">
        <v>6897</v>
      </c>
      <c r="G25" s="76">
        <v>5284</v>
      </c>
      <c r="H25" s="76">
        <v>13273</v>
      </c>
      <c r="I25" s="155">
        <f t="shared" si="3"/>
        <v>-3</v>
      </c>
      <c r="J25" s="155"/>
      <c r="K25" s="155">
        <f t="shared" si="1"/>
        <v>-38</v>
      </c>
      <c r="L25" s="155"/>
    </row>
    <row r="26" spans="2:12" s="44" customFormat="1" ht="22.5" customHeight="1">
      <c r="B26" s="54" t="s">
        <v>23</v>
      </c>
      <c r="C26" s="50">
        <v>7686</v>
      </c>
      <c r="D26" s="50">
        <v>18809</v>
      </c>
      <c r="E26" s="50">
        <v>8895</v>
      </c>
      <c r="F26" s="50">
        <v>9914</v>
      </c>
      <c r="G26" s="76">
        <v>7680</v>
      </c>
      <c r="H26" s="76">
        <v>18775</v>
      </c>
      <c r="I26" s="155">
        <f t="shared" si="3"/>
        <v>6</v>
      </c>
      <c r="J26" s="155"/>
      <c r="K26" s="155">
        <f t="shared" si="1"/>
        <v>34</v>
      </c>
      <c r="L26" s="155"/>
    </row>
    <row r="27" spans="2:12" s="44" customFormat="1" ht="22.5" customHeight="1">
      <c r="B27" s="54" t="s">
        <v>24</v>
      </c>
      <c r="C27" s="50">
        <v>2173</v>
      </c>
      <c r="D27" s="50">
        <v>5229</v>
      </c>
      <c r="E27" s="50">
        <v>2630</v>
      </c>
      <c r="F27" s="50">
        <v>2599</v>
      </c>
      <c r="G27" s="76">
        <v>2175</v>
      </c>
      <c r="H27" s="76">
        <v>5246</v>
      </c>
      <c r="I27" s="155">
        <f t="shared" si="3"/>
        <v>-2</v>
      </c>
      <c r="J27" s="155"/>
      <c r="K27" s="155">
        <f t="shared" si="1"/>
        <v>-17</v>
      </c>
      <c r="L27" s="155"/>
    </row>
    <row r="28" spans="2:12" s="44" customFormat="1" ht="22.5" customHeight="1">
      <c r="B28" s="54" t="s">
        <v>25</v>
      </c>
      <c r="C28" s="50">
        <v>6827</v>
      </c>
      <c r="D28" s="50">
        <v>12204</v>
      </c>
      <c r="E28" s="50">
        <v>6346</v>
      </c>
      <c r="F28" s="50">
        <v>5858</v>
      </c>
      <c r="G28" s="76">
        <v>6818</v>
      </c>
      <c r="H28" s="76">
        <v>12205</v>
      </c>
      <c r="I28" s="155">
        <f t="shared" si="3"/>
        <v>9</v>
      </c>
      <c r="J28" s="155"/>
      <c r="K28" s="155">
        <f t="shared" si="1"/>
        <v>-1</v>
      </c>
      <c r="L28" s="155"/>
    </row>
    <row r="29" spans="2:12" s="44" customFormat="1" ht="22.5" customHeight="1">
      <c r="B29" s="54" t="s">
        <v>26</v>
      </c>
      <c r="C29" s="50">
        <v>2666</v>
      </c>
      <c r="D29" s="50">
        <v>5025</v>
      </c>
      <c r="E29" s="50">
        <v>2489</v>
      </c>
      <c r="F29" s="50">
        <v>2536</v>
      </c>
      <c r="G29" s="76">
        <v>2667</v>
      </c>
      <c r="H29" s="76">
        <v>5027</v>
      </c>
      <c r="I29" s="155">
        <f t="shared" si="3"/>
        <v>-1</v>
      </c>
      <c r="J29" s="155"/>
      <c r="K29" s="155">
        <f t="shared" si="1"/>
        <v>-2</v>
      </c>
      <c r="L29" s="155"/>
    </row>
    <row r="30" spans="2:12" s="44" customFormat="1" ht="22.5" customHeight="1">
      <c r="B30" s="54" t="s">
        <v>27</v>
      </c>
      <c r="C30" s="50">
        <v>15229</v>
      </c>
      <c r="D30" s="50">
        <v>38823</v>
      </c>
      <c r="E30" s="50">
        <v>18932</v>
      </c>
      <c r="F30" s="50">
        <v>19891</v>
      </c>
      <c r="G30" s="76">
        <v>15233</v>
      </c>
      <c r="H30" s="76">
        <v>38868</v>
      </c>
      <c r="I30" s="155">
        <f t="shared" si="3"/>
        <v>-4</v>
      </c>
      <c r="J30" s="155"/>
      <c r="K30" s="155">
        <f t="shared" si="1"/>
        <v>-45</v>
      </c>
      <c r="L30" s="155"/>
    </row>
    <row r="31" spans="2:12" s="44" customFormat="1" ht="22.5" customHeight="1">
      <c r="B31" s="54" t="s">
        <v>28</v>
      </c>
      <c r="C31" s="50">
        <v>16901</v>
      </c>
      <c r="D31" s="50">
        <v>44506</v>
      </c>
      <c r="E31" s="50">
        <v>21530</v>
      </c>
      <c r="F31" s="50">
        <v>22976</v>
      </c>
      <c r="G31" s="76">
        <v>16869</v>
      </c>
      <c r="H31" s="76">
        <v>44467</v>
      </c>
      <c r="I31" s="162">
        <f t="shared" si="3"/>
        <v>32</v>
      </c>
      <c r="J31" s="162"/>
      <c r="K31" s="155">
        <f t="shared" si="1"/>
        <v>39</v>
      </c>
      <c r="L31" s="155"/>
    </row>
    <row r="32" spans="2:12" s="44" customFormat="1" ht="22.5" customHeight="1">
      <c r="B32" s="54" t="s">
        <v>29</v>
      </c>
      <c r="C32" s="50">
        <v>7297</v>
      </c>
      <c r="D32" s="50">
        <v>18090</v>
      </c>
      <c r="E32" s="50">
        <v>8859</v>
      </c>
      <c r="F32" s="50">
        <v>9231</v>
      </c>
      <c r="G32" s="76">
        <v>7277</v>
      </c>
      <c r="H32" s="76">
        <v>18072</v>
      </c>
      <c r="I32" s="155">
        <f t="shared" si="3"/>
        <v>20</v>
      </c>
      <c r="J32" s="155"/>
      <c r="K32" s="155">
        <f t="shared" si="1"/>
        <v>18</v>
      </c>
      <c r="L32" s="155"/>
    </row>
    <row r="33" spans="2:13" s="44" customFormat="1" ht="22.5" customHeight="1">
      <c r="B33" s="54" t="s">
        <v>30</v>
      </c>
      <c r="C33" s="50">
        <v>7763</v>
      </c>
      <c r="D33" s="50">
        <v>20834</v>
      </c>
      <c r="E33" s="50">
        <v>10453</v>
      </c>
      <c r="F33" s="50">
        <v>10381</v>
      </c>
      <c r="G33" s="76">
        <v>7758</v>
      </c>
      <c r="H33" s="76">
        <v>20861</v>
      </c>
      <c r="I33" s="155">
        <f t="shared" si="3"/>
        <v>5</v>
      </c>
      <c r="J33" s="155"/>
      <c r="K33" s="155">
        <f t="shared" si="1"/>
        <v>-27</v>
      </c>
      <c r="L33" s="155"/>
    </row>
    <row r="34" spans="2:13" s="44" customFormat="1" ht="67.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1410</v>
      </c>
      <c r="C38" s="16"/>
      <c r="D38" s="17" t="s">
        <v>36</v>
      </c>
      <c r="E38" s="17">
        <v>413</v>
      </c>
      <c r="F38" s="18" t="s">
        <v>37</v>
      </c>
      <c r="G38" s="17">
        <v>997</v>
      </c>
      <c r="H38" s="19"/>
      <c r="I38" s="20"/>
      <c r="J38" s="20"/>
      <c r="K38" s="21"/>
      <c r="L38" s="177" t="str">
        <f>"▶ "&amp;IF((E39+G39)-(E38+G38)&lt;0,"증"&amp;-((E39+G39)-(E38+G38))&amp;"명","감"&amp;(E39+G39)-(E38+G38)&amp;"명")</f>
        <v>▶ 증120명</v>
      </c>
      <c r="M38" s="22"/>
    </row>
    <row r="39" spans="2:13" s="3" customFormat="1" ht="30" customHeight="1">
      <c r="B39" s="23" t="str">
        <f>"◎ 관외전출 : "&amp;E39+G39</f>
        <v>◎ 관외전출 : 1290</v>
      </c>
      <c r="C39" s="24"/>
      <c r="D39" s="25" t="s">
        <v>36</v>
      </c>
      <c r="E39" s="25">
        <v>296</v>
      </c>
      <c r="F39" s="26" t="s">
        <v>37</v>
      </c>
      <c r="G39" s="25">
        <v>994</v>
      </c>
      <c r="H39" s="27"/>
      <c r="I39" s="28"/>
      <c r="J39" s="28"/>
      <c r="K39" s="29"/>
      <c r="L39" s="178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175</v>
      </c>
      <c r="C40" s="31"/>
      <c r="D40" s="32" t="s">
        <v>41</v>
      </c>
      <c r="E40" s="32">
        <v>151</v>
      </c>
      <c r="F40" s="33" t="s">
        <v>45</v>
      </c>
      <c r="G40" s="32">
        <v>22</v>
      </c>
      <c r="H40" s="34" t="s">
        <v>38</v>
      </c>
      <c r="I40" s="34">
        <v>1</v>
      </c>
      <c r="J40" s="35" t="s">
        <v>39</v>
      </c>
      <c r="K40" s="36">
        <v>1</v>
      </c>
      <c r="L40" s="192" t="str">
        <f>"▶ "&amp;IF((E41+G41+I41+K41)-(E40+G40+I40+K40)&lt;0,"증"&amp;-((E41+G41+I41+K41)-(E40+G40+I40+K40))&amp;"명","감"&amp;(E41+G41+I41+K41)-(E40+G40+I40+K40)&amp;"명")</f>
        <v>▶ 증29명</v>
      </c>
    </row>
    <row r="41" spans="2:13" s="3" customFormat="1" ht="30" customHeight="1" thickBot="1">
      <c r="B41" s="37" t="str">
        <f>"◎ 사망,말소,국외,기타 : "&amp;E41+G41+I41+K41</f>
        <v>◎ 사망,말소,국외,기타 : 146</v>
      </c>
      <c r="C41" s="38"/>
      <c r="D41" s="39" t="s">
        <v>42</v>
      </c>
      <c r="E41" s="39">
        <v>142</v>
      </c>
      <c r="F41" s="40" t="s">
        <v>43</v>
      </c>
      <c r="G41" s="39">
        <v>2</v>
      </c>
      <c r="H41" s="41" t="s">
        <v>38</v>
      </c>
      <c r="I41" s="41">
        <v>1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43462</v>
      </c>
      <c r="C42" s="68"/>
      <c r="D42" s="57" t="s">
        <v>52</v>
      </c>
      <c r="E42" s="58">
        <v>18092</v>
      </c>
      <c r="F42" s="57" t="s">
        <v>44</v>
      </c>
      <c r="G42" s="58">
        <v>25370</v>
      </c>
      <c r="H42" s="59"/>
      <c r="I42" s="10"/>
      <c r="J42" s="10"/>
      <c r="K42" s="11"/>
      <c r="L42" s="64" t="s">
        <v>76</v>
      </c>
      <c r="M42" s="22"/>
    </row>
    <row r="43" spans="2:13" s="3" customFormat="1" ht="21" customHeight="1">
      <c r="B43" s="55" t="s">
        <v>56</v>
      </c>
      <c r="C43" s="66">
        <v>2072</v>
      </c>
      <c r="G43" s="8"/>
      <c r="J43" s="9"/>
      <c r="K43" s="9"/>
      <c r="L43" s="78" t="s">
        <v>77</v>
      </c>
    </row>
    <row r="44" spans="2:13" s="3" customFormat="1" ht="21" customHeight="1" thickBot="1">
      <c r="B44" s="60" t="s">
        <v>57</v>
      </c>
      <c r="C44" s="67">
        <v>238</v>
      </c>
      <c r="D44" s="61"/>
      <c r="E44" s="61"/>
      <c r="F44" s="61"/>
      <c r="G44" s="62"/>
      <c r="H44" s="61"/>
      <c r="I44" s="61"/>
      <c r="J44" s="69"/>
      <c r="K44" s="69"/>
      <c r="L44" s="70" t="s">
        <v>78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14" priority="1" operator="lessThan">
      <formula>0</formula>
    </cfRule>
    <cfRule type="cellIs" dxfId="13" priority="4" operator="greaterThan">
      <formula>0</formula>
    </cfRule>
  </conditionalFormatting>
  <conditionalFormatting sqref="K6:L33">
    <cfRule type="cellIs" dxfId="12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B1:N45"/>
  <sheetViews>
    <sheetView view="pageBreakPreview" topLeftCell="A22" zoomScale="70" zoomScaleNormal="70" zoomScaleSheetLayoutView="70" workbookViewId="0">
      <selection activeCell="B3" sqref="B3:E3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71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117689</v>
      </c>
      <c r="D6" s="45">
        <f t="shared" ref="D6:F6" si="0">SUM(D7:D8)</f>
        <v>283321</v>
      </c>
      <c r="E6" s="45">
        <f t="shared" si="0"/>
        <v>139397</v>
      </c>
      <c r="F6" s="45">
        <f t="shared" si="0"/>
        <v>143924</v>
      </c>
      <c r="G6" s="72">
        <v>117651</v>
      </c>
      <c r="H6" s="72">
        <v>283306</v>
      </c>
      <c r="I6" s="152">
        <f>C6-G6</f>
        <v>38</v>
      </c>
      <c r="J6" s="152"/>
      <c r="K6" s="152">
        <f t="shared" ref="K6:K33" si="1">D6-H6</f>
        <v>15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3409</v>
      </c>
      <c r="E7" s="79">
        <v>1570</v>
      </c>
      <c r="F7" s="79">
        <v>1839</v>
      </c>
      <c r="G7" s="73" t="s">
        <v>55</v>
      </c>
      <c r="H7" s="74">
        <v>3316</v>
      </c>
      <c r="I7" s="153" t="s">
        <v>54</v>
      </c>
      <c r="J7" s="154"/>
      <c r="K7" s="154">
        <f t="shared" si="1"/>
        <v>93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117689</v>
      </c>
      <c r="D8" s="49">
        <f t="shared" ref="D8:F8" si="2">SUM(D9:D33)</f>
        <v>279912</v>
      </c>
      <c r="E8" s="49">
        <f t="shared" si="2"/>
        <v>137827</v>
      </c>
      <c r="F8" s="49">
        <f t="shared" si="2"/>
        <v>142085</v>
      </c>
      <c r="G8" s="75">
        <v>117651</v>
      </c>
      <c r="H8" s="75">
        <v>279990</v>
      </c>
      <c r="I8" s="179">
        <f t="shared" ref="I8:I33" si="3">C8-G8</f>
        <v>38</v>
      </c>
      <c r="J8" s="179"/>
      <c r="K8" s="180">
        <f t="shared" si="1"/>
        <v>-78</v>
      </c>
      <c r="L8" s="180"/>
    </row>
    <row r="9" spans="2:14" s="44" customFormat="1" ht="22.5" customHeight="1">
      <c r="B9" s="54" t="s">
        <v>10</v>
      </c>
      <c r="C9" s="50">
        <v>3487</v>
      </c>
      <c r="D9" s="50">
        <v>8121</v>
      </c>
      <c r="E9" s="50">
        <v>4096</v>
      </c>
      <c r="F9" s="50">
        <v>4025</v>
      </c>
      <c r="G9" s="76">
        <v>3488</v>
      </c>
      <c r="H9" s="76">
        <v>8127</v>
      </c>
      <c r="I9" s="155">
        <f t="shared" si="3"/>
        <v>-1</v>
      </c>
      <c r="J9" s="155"/>
      <c r="K9" s="155">
        <f t="shared" si="1"/>
        <v>-6</v>
      </c>
      <c r="L9" s="155"/>
    </row>
    <row r="10" spans="2:14" s="44" customFormat="1" ht="22.5" customHeight="1">
      <c r="B10" s="54" t="s">
        <v>33</v>
      </c>
      <c r="C10" s="50">
        <v>7312</v>
      </c>
      <c r="D10" s="50">
        <v>19560</v>
      </c>
      <c r="E10" s="50">
        <v>9663</v>
      </c>
      <c r="F10" s="50">
        <v>9897</v>
      </c>
      <c r="G10" s="76">
        <v>7299</v>
      </c>
      <c r="H10" s="76">
        <v>19509</v>
      </c>
      <c r="I10" s="155">
        <f t="shared" si="3"/>
        <v>13</v>
      </c>
      <c r="J10" s="155"/>
      <c r="K10" s="155">
        <f t="shared" si="1"/>
        <v>51</v>
      </c>
      <c r="L10" s="155"/>
    </row>
    <row r="11" spans="2:14" s="44" customFormat="1" ht="22.5" customHeight="1">
      <c r="B11" s="54" t="s">
        <v>11</v>
      </c>
      <c r="C11" s="50">
        <v>753</v>
      </c>
      <c r="D11" s="50">
        <v>1517</v>
      </c>
      <c r="E11" s="50">
        <v>797</v>
      </c>
      <c r="F11" s="50">
        <v>720</v>
      </c>
      <c r="G11" s="76">
        <v>754</v>
      </c>
      <c r="H11" s="76">
        <v>1518</v>
      </c>
      <c r="I11" s="155">
        <f t="shared" si="3"/>
        <v>-1</v>
      </c>
      <c r="J11" s="155"/>
      <c r="K11" s="155">
        <f t="shared" si="1"/>
        <v>-1</v>
      </c>
      <c r="L11" s="155"/>
    </row>
    <row r="12" spans="2:14" s="44" customFormat="1" ht="22.5" customHeight="1">
      <c r="B12" s="54" t="s">
        <v>12</v>
      </c>
      <c r="C12" s="50">
        <v>1058</v>
      </c>
      <c r="D12" s="50">
        <v>2526</v>
      </c>
      <c r="E12" s="50">
        <v>1287</v>
      </c>
      <c r="F12" s="50">
        <v>1239</v>
      </c>
      <c r="G12" s="76">
        <v>1058</v>
      </c>
      <c r="H12" s="76">
        <v>2524</v>
      </c>
      <c r="I12" s="155">
        <f t="shared" si="3"/>
        <v>0</v>
      </c>
      <c r="J12" s="155"/>
      <c r="K12" s="155">
        <f t="shared" si="1"/>
        <v>2</v>
      </c>
      <c r="L12" s="155"/>
    </row>
    <row r="13" spans="2:14" s="44" customFormat="1" ht="22.5" customHeight="1">
      <c r="B13" s="54" t="s">
        <v>13</v>
      </c>
      <c r="C13" s="50">
        <v>6730</v>
      </c>
      <c r="D13" s="50">
        <v>16806</v>
      </c>
      <c r="E13" s="50">
        <v>8387</v>
      </c>
      <c r="F13" s="50">
        <v>8419</v>
      </c>
      <c r="G13" s="76">
        <v>6721</v>
      </c>
      <c r="H13" s="76">
        <v>16777</v>
      </c>
      <c r="I13" s="155">
        <f t="shared" si="3"/>
        <v>9</v>
      </c>
      <c r="J13" s="155"/>
      <c r="K13" s="155">
        <f t="shared" si="1"/>
        <v>29</v>
      </c>
      <c r="L13" s="155"/>
    </row>
    <row r="14" spans="2:14" s="44" customFormat="1" ht="22.5" customHeight="1">
      <c r="B14" s="54" t="s">
        <v>32</v>
      </c>
      <c r="C14" s="50">
        <v>667</v>
      </c>
      <c r="D14" s="50">
        <v>1158</v>
      </c>
      <c r="E14" s="50">
        <v>616</v>
      </c>
      <c r="F14" s="50">
        <v>542</v>
      </c>
      <c r="G14" s="76">
        <v>654</v>
      </c>
      <c r="H14" s="76">
        <v>1149</v>
      </c>
      <c r="I14" s="155">
        <f t="shared" si="3"/>
        <v>13</v>
      </c>
      <c r="J14" s="155"/>
      <c r="K14" s="155">
        <f t="shared" si="1"/>
        <v>9</v>
      </c>
      <c r="L14" s="155"/>
    </row>
    <row r="15" spans="2:14" s="44" customFormat="1" ht="22.5" customHeight="1">
      <c r="B15" s="54" t="s">
        <v>14</v>
      </c>
      <c r="C15" s="50">
        <v>1942</v>
      </c>
      <c r="D15" s="50">
        <v>3768</v>
      </c>
      <c r="E15" s="50">
        <v>1966</v>
      </c>
      <c r="F15" s="50">
        <v>1802</v>
      </c>
      <c r="G15" s="76">
        <v>1945</v>
      </c>
      <c r="H15" s="76">
        <v>3774</v>
      </c>
      <c r="I15" s="155">
        <f t="shared" si="3"/>
        <v>-3</v>
      </c>
      <c r="J15" s="155"/>
      <c r="K15" s="155">
        <f t="shared" si="1"/>
        <v>-6</v>
      </c>
      <c r="L15" s="155"/>
    </row>
    <row r="16" spans="2:14" s="44" customFormat="1" ht="22.5" customHeight="1">
      <c r="B16" s="54" t="s">
        <v>34</v>
      </c>
      <c r="C16" s="50">
        <v>1984</v>
      </c>
      <c r="D16" s="50">
        <v>4036</v>
      </c>
      <c r="E16" s="50">
        <v>2059</v>
      </c>
      <c r="F16" s="50">
        <v>1977</v>
      </c>
      <c r="G16" s="76">
        <v>1984</v>
      </c>
      <c r="H16" s="76">
        <v>4040</v>
      </c>
      <c r="I16" s="155">
        <f t="shared" si="3"/>
        <v>0</v>
      </c>
      <c r="J16" s="155"/>
      <c r="K16" s="155">
        <f t="shared" si="1"/>
        <v>-4</v>
      </c>
      <c r="L16" s="155"/>
    </row>
    <row r="17" spans="2:12" s="44" customFormat="1" ht="22.5" customHeight="1">
      <c r="B17" s="54" t="s">
        <v>15</v>
      </c>
      <c r="C17" s="50">
        <v>1398</v>
      </c>
      <c r="D17" s="50">
        <v>2635</v>
      </c>
      <c r="E17" s="50">
        <v>1294</v>
      </c>
      <c r="F17" s="50">
        <v>1341</v>
      </c>
      <c r="G17" s="76">
        <v>1402</v>
      </c>
      <c r="H17" s="76">
        <v>2637</v>
      </c>
      <c r="I17" s="155">
        <f t="shared" si="3"/>
        <v>-4</v>
      </c>
      <c r="J17" s="155"/>
      <c r="K17" s="155">
        <f t="shared" si="1"/>
        <v>-2</v>
      </c>
      <c r="L17" s="155"/>
    </row>
    <row r="18" spans="2:12" s="44" customFormat="1" ht="22.5" customHeight="1">
      <c r="B18" s="54" t="s">
        <v>16</v>
      </c>
      <c r="C18" s="50">
        <v>596</v>
      </c>
      <c r="D18" s="50">
        <v>974</v>
      </c>
      <c r="E18" s="50">
        <v>532</v>
      </c>
      <c r="F18" s="50">
        <v>442</v>
      </c>
      <c r="G18" s="76">
        <v>594</v>
      </c>
      <c r="H18" s="76">
        <v>969</v>
      </c>
      <c r="I18" s="155">
        <f t="shared" si="3"/>
        <v>2</v>
      </c>
      <c r="J18" s="155"/>
      <c r="K18" s="155">
        <f t="shared" si="1"/>
        <v>5</v>
      </c>
      <c r="L18" s="155"/>
    </row>
    <row r="19" spans="2:12" s="44" customFormat="1" ht="22.5" customHeight="1">
      <c r="B19" s="54" t="s">
        <v>17</v>
      </c>
      <c r="C19" s="50">
        <v>4755</v>
      </c>
      <c r="D19" s="50">
        <v>10958</v>
      </c>
      <c r="E19" s="50">
        <v>5350</v>
      </c>
      <c r="F19" s="50">
        <v>5608</v>
      </c>
      <c r="G19" s="76">
        <v>4771</v>
      </c>
      <c r="H19" s="76">
        <v>10991</v>
      </c>
      <c r="I19" s="155">
        <f t="shared" si="3"/>
        <v>-16</v>
      </c>
      <c r="J19" s="155"/>
      <c r="K19" s="155">
        <f t="shared" si="1"/>
        <v>-33</v>
      </c>
      <c r="L19" s="155"/>
    </row>
    <row r="20" spans="2:12" s="44" customFormat="1" ht="22.5" customHeight="1">
      <c r="B20" s="54" t="s">
        <v>35</v>
      </c>
      <c r="C20" s="50">
        <v>2234</v>
      </c>
      <c r="D20" s="50">
        <v>3883</v>
      </c>
      <c r="E20" s="50">
        <v>1973</v>
      </c>
      <c r="F20" s="50">
        <v>1910</v>
      </c>
      <c r="G20" s="76">
        <v>2239</v>
      </c>
      <c r="H20" s="76">
        <v>3910</v>
      </c>
      <c r="I20" s="155">
        <f t="shared" si="3"/>
        <v>-5</v>
      </c>
      <c r="J20" s="155"/>
      <c r="K20" s="155">
        <f t="shared" si="1"/>
        <v>-27</v>
      </c>
      <c r="L20" s="155"/>
    </row>
    <row r="21" spans="2:12" s="44" customFormat="1" ht="22.5" customHeight="1">
      <c r="B21" s="54" t="s">
        <v>18</v>
      </c>
      <c r="C21" s="50">
        <v>1729</v>
      </c>
      <c r="D21" s="50">
        <v>3264</v>
      </c>
      <c r="E21" s="50">
        <v>1600</v>
      </c>
      <c r="F21" s="50">
        <v>1664</v>
      </c>
      <c r="G21" s="76">
        <v>1737</v>
      </c>
      <c r="H21" s="76">
        <v>3290</v>
      </c>
      <c r="I21" s="155">
        <f t="shared" si="3"/>
        <v>-8</v>
      </c>
      <c r="J21" s="155"/>
      <c r="K21" s="155">
        <f t="shared" si="1"/>
        <v>-26</v>
      </c>
      <c r="L21" s="155"/>
    </row>
    <row r="22" spans="2:12" s="44" customFormat="1" ht="22.5" customHeight="1">
      <c r="B22" s="54" t="s">
        <v>19</v>
      </c>
      <c r="C22" s="50">
        <v>1727</v>
      </c>
      <c r="D22" s="50">
        <v>3629</v>
      </c>
      <c r="E22" s="50">
        <v>1756</v>
      </c>
      <c r="F22" s="50">
        <v>1873</v>
      </c>
      <c r="G22" s="76">
        <v>1724</v>
      </c>
      <c r="H22" s="76">
        <v>3635</v>
      </c>
      <c r="I22" s="155">
        <f t="shared" si="3"/>
        <v>3</v>
      </c>
      <c r="J22" s="155"/>
      <c r="K22" s="155">
        <f t="shared" si="1"/>
        <v>-6</v>
      </c>
      <c r="L22" s="155"/>
    </row>
    <row r="23" spans="2:12" s="44" customFormat="1" ht="22.5" customHeight="1">
      <c r="B23" s="54" t="s">
        <v>20</v>
      </c>
      <c r="C23" s="50">
        <v>3417</v>
      </c>
      <c r="D23" s="50">
        <v>7432</v>
      </c>
      <c r="E23" s="50">
        <v>3771</v>
      </c>
      <c r="F23" s="50">
        <v>3661</v>
      </c>
      <c r="G23" s="76">
        <v>3414</v>
      </c>
      <c r="H23" s="76">
        <v>7425</v>
      </c>
      <c r="I23" s="155">
        <f t="shared" si="3"/>
        <v>3</v>
      </c>
      <c r="J23" s="155"/>
      <c r="K23" s="155">
        <f t="shared" si="1"/>
        <v>7</v>
      </c>
      <c r="L23" s="155"/>
    </row>
    <row r="24" spans="2:12" s="44" customFormat="1" ht="22.5" customHeight="1">
      <c r="B24" s="54" t="s">
        <v>21</v>
      </c>
      <c r="C24" s="50">
        <v>6139</v>
      </c>
      <c r="D24" s="50">
        <v>12851</v>
      </c>
      <c r="E24" s="50">
        <v>6225</v>
      </c>
      <c r="F24" s="50">
        <v>6626</v>
      </c>
      <c r="G24" s="76">
        <v>6129</v>
      </c>
      <c r="H24" s="76">
        <v>12849</v>
      </c>
      <c r="I24" s="155">
        <f t="shared" si="3"/>
        <v>10</v>
      </c>
      <c r="J24" s="155"/>
      <c r="K24" s="155">
        <f t="shared" si="1"/>
        <v>2</v>
      </c>
      <c r="L24" s="155"/>
    </row>
    <row r="25" spans="2:12" s="44" customFormat="1" ht="22.5" customHeight="1">
      <c r="B25" s="54" t="s">
        <v>22</v>
      </c>
      <c r="C25" s="50">
        <v>5284</v>
      </c>
      <c r="D25" s="50">
        <v>13273</v>
      </c>
      <c r="E25" s="50">
        <v>6355</v>
      </c>
      <c r="F25" s="50">
        <v>6918</v>
      </c>
      <c r="G25" s="76">
        <v>5265</v>
      </c>
      <c r="H25" s="76">
        <v>13229</v>
      </c>
      <c r="I25" s="155">
        <f t="shared" si="3"/>
        <v>19</v>
      </c>
      <c r="J25" s="155"/>
      <c r="K25" s="155">
        <f t="shared" si="1"/>
        <v>44</v>
      </c>
      <c r="L25" s="155"/>
    </row>
    <row r="26" spans="2:12" s="44" customFormat="1" ht="22.5" customHeight="1">
      <c r="B26" s="54" t="s">
        <v>23</v>
      </c>
      <c r="C26" s="50">
        <v>7680</v>
      </c>
      <c r="D26" s="50">
        <v>18775</v>
      </c>
      <c r="E26" s="50">
        <v>8867</v>
      </c>
      <c r="F26" s="50">
        <v>9908</v>
      </c>
      <c r="G26" s="76">
        <v>7686</v>
      </c>
      <c r="H26" s="76">
        <v>18832</v>
      </c>
      <c r="I26" s="155">
        <f t="shared" si="3"/>
        <v>-6</v>
      </c>
      <c r="J26" s="155"/>
      <c r="K26" s="155">
        <f t="shared" si="1"/>
        <v>-57</v>
      </c>
      <c r="L26" s="155"/>
    </row>
    <row r="27" spans="2:12" s="44" customFormat="1" ht="22.5" customHeight="1">
      <c r="B27" s="54" t="s">
        <v>24</v>
      </c>
      <c r="C27" s="50">
        <v>2175</v>
      </c>
      <c r="D27" s="50">
        <v>5246</v>
      </c>
      <c r="E27" s="50">
        <v>2641</v>
      </c>
      <c r="F27" s="50">
        <v>2605</v>
      </c>
      <c r="G27" s="76">
        <v>2179</v>
      </c>
      <c r="H27" s="76">
        <v>5254</v>
      </c>
      <c r="I27" s="155">
        <f t="shared" si="3"/>
        <v>-4</v>
      </c>
      <c r="J27" s="155"/>
      <c r="K27" s="155">
        <f t="shared" si="1"/>
        <v>-8</v>
      </c>
      <c r="L27" s="155"/>
    </row>
    <row r="28" spans="2:12" s="44" customFormat="1" ht="22.5" customHeight="1">
      <c r="B28" s="54" t="s">
        <v>25</v>
      </c>
      <c r="C28" s="50">
        <v>6818</v>
      </c>
      <c r="D28" s="50">
        <v>12205</v>
      </c>
      <c r="E28" s="50">
        <v>6334</v>
      </c>
      <c r="F28" s="50">
        <v>5871</v>
      </c>
      <c r="G28" s="76">
        <v>6788</v>
      </c>
      <c r="H28" s="76">
        <v>12164</v>
      </c>
      <c r="I28" s="155">
        <f t="shared" si="3"/>
        <v>30</v>
      </c>
      <c r="J28" s="155"/>
      <c r="K28" s="155">
        <f t="shared" si="1"/>
        <v>41</v>
      </c>
      <c r="L28" s="155"/>
    </row>
    <row r="29" spans="2:12" s="44" customFormat="1" ht="22.5" customHeight="1">
      <c r="B29" s="54" t="s">
        <v>26</v>
      </c>
      <c r="C29" s="50">
        <v>2667</v>
      </c>
      <c r="D29" s="50">
        <v>5027</v>
      </c>
      <c r="E29" s="50">
        <v>2480</v>
      </c>
      <c r="F29" s="50">
        <v>2547</v>
      </c>
      <c r="G29" s="76">
        <v>2677</v>
      </c>
      <c r="H29" s="76">
        <v>5055</v>
      </c>
      <c r="I29" s="155">
        <f t="shared" si="3"/>
        <v>-10</v>
      </c>
      <c r="J29" s="155"/>
      <c r="K29" s="155">
        <f t="shared" si="1"/>
        <v>-28</v>
      </c>
      <c r="L29" s="155"/>
    </row>
    <row r="30" spans="2:12" s="44" customFormat="1" ht="22.5" customHeight="1">
      <c r="B30" s="54" t="s">
        <v>27</v>
      </c>
      <c r="C30" s="50">
        <v>15233</v>
      </c>
      <c r="D30" s="50">
        <v>38868</v>
      </c>
      <c r="E30" s="50">
        <v>18971</v>
      </c>
      <c r="F30" s="50">
        <v>19897</v>
      </c>
      <c r="G30" s="76">
        <v>15226</v>
      </c>
      <c r="H30" s="76">
        <v>38895</v>
      </c>
      <c r="I30" s="155">
        <f t="shared" si="3"/>
        <v>7</v>
      </c>
      <c r="J30" s="155"/>
      <c r="K30" s="155">
        <f t="shared" si="1"/>
        <v>-27</v>
      </c>
      <c r="L30" s="155"/>
    </row>
    <row r="31" spans="2:12" s="44" customFormat="1" ht="22.5" customHeight="1">
      <c r="B31" s="54" t="s">
        <v>28</v>
      </c>
      <c r="C31" s="50">
        <v>16869</v>
      </c>
      <c r="D31" s="50">
        <v>44467</v>
      </c>
      <c r="E31" s="50">
        <v>21500</v>
      </c>
      <c r="F31" s="50">
        <v>22967</v>
      </c>
      <c r="G31" s="76">
        <v>16888</v>
      </c>
      <c r="H31" s="76">
        <v>44521</v>
      </c>
      <c r="I31" s="162">
        <f t="shared" si="3"/>
        <v>-19</v>
      </c>
      <c r="J31" s="162"/>
      <c r="K31" s="155">
        <f t="shared" si="1"/>
        <v>-54</v>
      </c>
      <c r="L31" s="155"/>
    </row>
    <row r="32" spans="2:12" s="44" customFormat="1" ht="22.5" customHeight="1">
      <c r="B32" s="54" t="s">
        <v>29</v>
      </c>
      <c r="C32" s="50">
        <v>7277</v>
      </c>
      <c r="D32" s="50">
        <v>18072</v>
      </c>
      <c r="E32" s="50">
        <v>8850</v>
      </c>
      <c r="F32" s="50">
        <v>9222</v>
      </c>
      <c r="G32" s="76">
        <v>7273</v>
      </c>
      <c r="H32" s="76">
        <v>18059</v>
      </c>
      <c r="I32" s="155">
        <f t="shared" si="3"/>
        <v>4</v>
      </c>
      <c r="J32" s="155"/>
      <c r="K32" s="155">
        <f t="shared" si="1"/>
        <v>13</v>
      </c>
      <c r="L32" s="155"/>
    </row>
    <row r="33" spans="2:13" s="44" customFormat="1" ht="22.5" customHeight="1">
      <c r="B33" s="54" t="s">
        <v>30</v>
      </c>
      <c r="C33" s="50">
        <v>7758</v>
      </c>
      <c r="D33" s="50">
        <v>20861</v>
      </c>
      <c r="E33" s="50">
        <v>10457</v>
      </c>
      <c r="F33" s="50">
        <v>10404</v>
      </c>
      <c r="G33" s="76">
        <v>7756</v>
      </c>
      <c r="H33" s="76">
        <v>20857</v>
      </c>
      <c r="I33" s="155">
        <f t="shared" si="3"/>
        <v>2</v>
      </c>
      <c r="J33" s="155"/>
      <c r="K33" s="155">
        <f t="shared" si="1"/>
        <v>4</v>
      </c>
      <c r="L33" s="155"/>
    </row>
    <row r="34" spans="2:13" s="44" customFormat="1" ht="67.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1153</v>
      </c>
      <c r="C38" s="16"/>
      <c r="D38" s="17" t="s">
        <v>36</v>
      </c>
      <c r="E38" s="17">
        <v>366</v>
      </c>
      <c r="F38" s="18" t="s">
        <v>37</v>
      </c>
      <c r="G38" s="17">
        <v>787</v>
      </c>
      <c r="H38" s="19"/>
      <c r="I38" s="20"/>
      <c r="J38" s="20"/>
      <c r="K38" s="21"/>
      <c r="L38" s="165" t="str">
        <f>"▶ "&amp;IF((E39+G39)-(E38+G38)&lt;0,"증"&amp;-((E39+G39)-(E38+G38))&amp;"명","감"&amp;(E39+G39)-(E38+G38)&amp;"명")</f>
        <v>▶ 감92명</v>
      </c>
      <c r="M38" s="22"/>
    </row>
    <row r="39" spans="2:13" s="3" customFormat="1" ht="30" customHeight="1">
      <c r="B39" s="23" t="str">
        <f>"◎ 관외전출 : "&amp;E39+G39</f>
        <v>◎ 관외전출 : 1245</v>
      </c>
      <c r="C39" s="24"/>
      <c r="D39" s="25" t="s">
        <v>36</v>
      </c>
      <c r="E39" s="25">
        <v>317</v>
      </c>
      <c r="F39" s="26" t="s">
        <v>37</v>
      </c>
      <c r="G39" s="25">
        <v>928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147</v>
      </c>
      <c r="C40" s="31"/>
      <c r="D40" s="32" t="s">
        <v>41</v>
      </c>
      <c r="E40" s="32">
        <v>140</v>
      </c>
      <c r="F40" s="33" t="s">
        <v>45</v>
      </c>
      <c r="G40" s="32">
        <v>6</v>
      </c>
      <c r="H40" s="34" t="s">
        <v>38</v>
      </c>
      <c r="I40" s="34">
        <v>0</v>
      </c>
      <c r="J40" s="35" t="s">
        <v>39</v>
      </c>
      <c r="K40" s="36">
        <v>1</v>
      </c>
      <c r="L40" s="192" t="str">
        <f>"▶ "&amp;IF((E41+G41+I41+K41)-(E40+G40+I40+K40)&lt;0,"증"&amp;-((E41+G41+I41+K41)-(E40+G40+I40+K40))&amp;"명","감"&amp;(E41+G41+I41+K41)-(E40+G40+I40+K40)&amp;"명")</f>
        <v>▶ 증14명</v>
      </c>
    </row>
    <row r="41" spans="2:13" s="3" customFormat="1" ht="30" customHeight="1" thickBot="1">
      <c r="B41" s="37" t="str">
        <f>"◎ 사망,말소,국외,기타 : "&amp;E41+G41+I41+K41</f>
        <v>◎ 사망,말소,국외,기타 : 133</v>
      </c>
      <c r="C41" s="38"/>
      <c r="D41" s="39" t="s">
        <v>42</v>
      </c>
      <c r="E41" s="39">
        <v>126</v>
      </c>
      <c r="F41" s="40" t="s">
        <v>43</v>
      </c>
      <c r="G41" s="39">
        <v>7</v>
      </c>
      <c r="H41" s="41" t="s">
        <v>38</v>
      </c>
      <c r="I41" s="41">
        <v>0</v>
      </c>
      <c r="J41" s="42" t="s">
        <v>39</v>
      </c>
      <c r="K41" s="43">
        <v>0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43252</v>
      </c>
      <c r="C42" s="68"/>
      <c r="D42" s="57" t="s">
        <v>52</v>
      </c>
      <c r="E42" s="58">
        <v>17994</v>
      </c>
      <c r="F42" s="57" t="s">
        <v>44</v>
      </c>
      <c r="G42" s="58">
        <v>25258</v>
      </c>
      <c r="H42" s="59"/>
      <c r="I42" s="10"/>
      <c r="J42" s="10"/>
      <c r="K42" s="11"/>
      <c r="L42" s="64" t="s">
        <v>72</v>
      </c>
      <c r="M42" s="22"/>
    </row>
    <row r="43" spans="2:13" s="3" customFormat="1" ht="21" customHeight="1">
      <c r="B43" s="55" t="s">
        <v>56</v>
      </c>
      <c r="C43" s="66">
        <v>2088</v>
      </c>
      <c r="G43" s="8"/>
      <c r="J43" s="9"/>
      <c r="K43" s="9"/>
      <c r="L43" s="78" t="s">
        <v>73</v>
      </c>
    </row>
    <row r="44" spans="2:13" s="3" customFormat="1" ht="21" customHeight="1" thickBot="1">
      <c r="B44" s="60" t="s">
        <v>57</v>
      </c>
      <c r="C44" s="67">
        <v>234</v>
      </c>
      <c r="D44" s="61"/>
      <c r="E44" s="61"/>
      <c r="F44" s="61"/>
      <c r="G44" s="62"/>
      <c r="H44" s="61"/>
      <c r="I44" s="61"/>
      <c r="J44" s="69"/>
      <c r="K44" s="69"/>
      <c r="L44" s="70" t="s">
        <v>74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11" priority="1" operator="lessThan">
      <formula>0</formula>
    </cfRule>
    <cfRule type="cellIs" dxfId="10" priority="4" operator="greaterThan">
      <formula>0</formula>
    </cfRule>
  </conditionalFormatting>
  <conditionalFormatting sqref="K6:L33">
    <cfRule type="cellIs" dxfId="9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B1:N45"/>
  <sheetViews>
    <sheetView view="pageBreakPreview" zoomScale="70" zoomScaleNormal="70" zoomScaleSheetLayoutView="70" workbookViewId="0">
      <selection activeCell="D9" sqref="D9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67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117651</v>
      </c>
      <c r="D6" s="45">
        <f t="shared" ref="D6:F6" si="0">SUM(D7:D8)</f>
        <v>283306</v>
      </c>
      <c r="E6" s="45">
        <f t="shared" si="0"/>
        <v>139357</v>
      </c>
      <c r="F6" s="45">
        <f t="shared" si="0"/>
        <v>143949</v>
      </c>
      <c r="G6" s="72">
        <v>117557</v>
      </c>
      <c r="H6" s="72">
        <v>283331</v>
      </c>
      <c r="I6" s="152">
        <f>C6-G6</f>
        <v>94</v>
      </c>
      <c r="J6" s="152"/>
      <c r="K6" s="152">
        <f t="shared" ref="K6:K33" si="1">D6-H6</f>
        <v>-25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3316</v>
      </c>
      <c r="E7" s="79">
        <v>1479</v>
      </c>
      <c r="F7" s="79">
        <v>1837</v>
      </c>
      <c r="G7" s="73" t="s">
        <v>55</v>
      </c>
      <c r="H7" s="74">
        <v>3338</v>
      </c>
      <c r="I7" s="153" t="s">
        <v>54</v>
      </c>
      <c r="J7" s="154"/>
      <c r="K7" s="154">
        <f t="shared" si="1"/>
        <v>-22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117651</v>
      </c>
      <c r="D8" s="49">
        <f t="shared" ref="D8:F8" si="2">SUM(D9:D33)</f>
        <v>279990</v>
      </c>
      <c r="E8" s="49">
        <f t="shared" si="2"/>
        <v>137878</v>
      </c>
      <c r="F8" s="49">
        <f t="shared" si="2"/>
        <v>142112</v>
      </c>
      <c r="G8" s="75">
        <v>117557</v>
      </c>
      <c r="H8" s="75">
        <v>279993</v>
      </c>
      <c r="I8" s="179">
        <f t="shared" ref="I8:I33" si="3">C8-G8</f>
        <v>94</v>
      </c>
      <c r="J8" s="179"/>
      <c r="K8" s="180">
        <f t="shared" si="1"/>
        <v>-3</v>
      </c>
      <c r="L8" s="180"/>
    </row>
    <row r="9" spans="2:14" s="44" customFormat="1" ht="22.5" customHeight="1">
      <c r="B9" s="54" t="s">
        <v>10</v>
      </c>
      <c r="C9" s="50">
        <v>3488</v>
      </c>
      <c r="D9" s="50">
        <v>8127</v>
      </c>
      <c r="E9" s="50">
        <v>4098</v>
      </c>
      <c r="F9" s="50">
        <v>4029</v>
      </c>
      <c r="G9" s="76">
        <v>3496</v>
      </c>
      <c r="H9" s="76">
        <v>8123</v>
      </c>
      <c r="I9" s="155">
        <f t="shared" si="3"/>
        <v>-8</v>
      </c>
      <c r="J9" s="155"/>
      <c r="K9" s="155">
        <f t="shared" si="1"/>
        <v>4</v>
      </c>
      <c r="L9" s="155"/>
    </row>
    <row r="10" spans="2:14" s="44" customFormat="1" ht="22.5" customHeight="1">
      <c r="B10" s="54" t="s">
        <v>33</v>
      </c>
      <c r="C10" s="50">
        <v>7299</v>
      </c>
      <c r="D10" s="50">
        <v>19509</v>
      </c>
      <c r="E10" s="50">
        <v>9648</v>
      </c>
      <c r="F10" s="50">
        <v>9861</v>
      </c>
      <c r="G10" s="76">
        <v>7283</v>
      </c>
      <c r="H10" s="76">
        <v>19485</v>
      </c>
      <c r="I10" s="155">
        <f t="shared" si="3"/>
        <v>16</v>
      </c>
      <c r="J10" s="155"/>
      <c r="K10" s="155">
        <f t="shared" si="1"/>
        <v>24</v>
      </c>
      <c r="L10" s="155"/>
    </row>
    <row r="11" spans="2:14" s="44" customFormat="1" ht="22.5" customHeight="1">
      <c r="B11" s="54" t="s">
        <v>11</v>
      </c>
      <c r="C11" s="50">
        <v>754</v>
      </c>
      <c r="D11" s="50">
        <v>1518</v>
      </c>
      <c r="E11" s="50">
        <v>797</v>
      </c>
      <c r="F11" s="50">
        <v>721</v>
      </c>
      <c r="G11" s="76">
        <v>752</v>
      </c>
      <c r="H11" s="76">
        <v>1520</v>
      </c>
      <c r="I11" s="155">
        <f t="shared" si="3"/>
        <v>2</v>
      </c>
      <c r="J11" s="155"/>
      <c r="K11" s="155">
        <f t="shared" si="1"/>
        <v>-2</v>
      </c>
      <c r="L11" s="155"/>
    </row>
    <row r="12" spans="2:14" s="44" customFormat="1" ht="22.5" customHeight="1">
      <c r="B12" s="54" t="s">
        <v>12</v>
      </c>
      <c r="C12" s="50">
        <v>1058</v>
      </c>
      <c r="D12" s="50">
        <v>2524</v>
      </c>
      <c r="E12" s="50">
        <v>1284</v>
      </c>
      <c r="F12" s="50">
        <v>1240</v>
      </c>
      <c r="G12" s="76">
        <v>1061</v>
      </c>
      <c r="H12" s="76">
        <v>2531</v>
      </c>
      <c r="I12" s="155">
        <f t="shared" si="3"/>
        <v>-3</v>
      </c>
      <c r="J12" s="155"/>
      <c r="K12" s="155">
        <f t="shared" si="1"/>
        <v>-7</v>
      </c>
      <c r="L12" s="155"/>
    </row>
    <row r="13" spans="2:14" s="44" customFormat="1" ht="22.5" customHeight="1">
      <c r="B13" s="54" t="s">
        <v>13</v>
      </c>
      <c r="C13" s="50">
        <v>6721</v>
      </c>
      <c r="D13" s="50">
        <v>16777</v>
      </c>
      <c r="E13" s="50">
        <v>8368</v>
      </c>
      <c r="F13" s="50">
        <v>8409</v>
      </c>
      <c r="G13" s="76">
        <v>6690</v>
      </c>
      <c r="H13" s="76">
        <v>16716</v>
      </c>
      <c r="I13" s="155">
        <f t="shared" si="3"/>
        <v>31</v>
      </c>
      <c r="J13" s="155"/>
      <c r="K13" s="155">
        <f t="shared" si="1"/>
        <v>61</v>
      </c>
      <c r="L13" s="155"/>
    </row>
    <row r="14" spans="2:14" s="44" customFormat="1" ht="22.5" customHeight="1">
      <c r="B14" s="54" t="s">
        <v>32</v>
      </c>
      <c r="C14" s="50">
        <v>654</v>
      </c>
      <c r="D14" s="50">
        <v>1149</v>
      </c>
      <c r="E14" s="50">
        <v>609</v>
      </c>
      <c r="F14" s="50">
        <v>540</v>
      </c>
      <c r="G14" s="76">
        <v>629</v>
      </c>
      <c r="H14" s="76">
        <v>1127</v>
      </c>
      <c r="I14" s="155">
        <f t="shared" si="3"/>
        <v>25</v>
      </c>
      <c r="J14" s="155"/>
      <c r="K14" s="155">
        <f t="shared" si="1"/>
        <v>22</v>
      </c>
      <c r="L14" s="155"/>
    </row>
    <row r="15" spans="2:14" s="44" customFormat="1" ht="22.5" customHeight="1">
      <c r="B15" s="54" t="s">
        <v>14</v>
      </c>
      <c r="C15" s="50">
        <v>1945</v>
      </c>
      <c r="D15" s="50">
        <v>3774</v>
      </c>
      <c r="E15" s="50">
        <v>1968</v>
      </c>
      <c r="F15" s="50">
        <v>1806</v>
      </c>
      <c r="G15" s="76">
        <v>1943</v>
      </c>
      <c r="H15" s="76">
        <v>3783</v>
      </c>
      <c r="I15" s="155">
        <f t="shared" si="3"/>
        <v>2</v>
      </c>
      <c r="J15" s="155"/>
      <c r="K15" s="155">
        <f t="shared" si="1"/>
        <v>-9</v>
      </c>
      <c r="L15" s="155"/>
    </row>
    <row r="16" spans="2:14" s="44" customFormat="1" ht="22.5" customHeight="1">
      <c r="B16" s="54" t="s">
        <v>34</v>
      </c>
      <c r="C16" s="50">
        <v>1984</v>
      </c>
      <c r="D16" s="50">
        <v>4040</v>
      </c>
      <c r="E16" s="50">
        <v>2065</v>
      </c>
      <c r="F16" s="50">
        <v>1975</v>
      </c>
      <c r="G16" s="76">
        <v>1975</v>
      </c>
      <c r="H16" s="76">
        <v>4039</v>
      </c>
      <c r="I16" s="155">
        <f t="shared" si="3"/>
        <v>9</v>
      </c>
      <c r="J16" s="155"/>
      <c r="K16" s="155">
        <f t="shared" si="1"/>
        <v>1</v>
      </c>
      <c r="L16" s="155"/>
    </row>
    <row r="17" spans="2:12" s="44" customFormat="1" ht="22.5" customHeight="1">
      <c r="B17" s="54" t="s">
        <v>15</v>
      </c>
      <c r="C17" s="50">
        <v>1402</v>
      </c>
      <c r="D17" s="50">
        <v>2637</v>
      </c>
      <c r="E17" s="50">
        <v>1298</v>
      </c>
      <c r="F17" s="50">
        <v>1339</v>
      </c>
      <c r="G17" s="76">
        <v>1407</v>
      </c>
      <c r="H17" s="76">
        <v>2652</v>
      </c>
      <c r="I17" s="155">
        <f t="shared" si="3"/>
        <v>-5</v>
      </c>
      <c r="J17" s="155"/>
      <c r="K17" s="155">
        <f t="shared" si="1"/>
        <v>-15</v>
      </c>
      <c r="L17" s="155"/>
    </row>
    <row r="18" spans="2:12" s="44" customFormat="1" ht="22.5" customHeight="1">
      <c r="B18" s="54" t="s">
        <v>16</v>
      </c>
      <c r="C18" s="50">
        <v>594</v>
      </c>
      <c r="D18" s="50">
        <v>969</v>
      </c>
      <c r="E18" s="50">
        <v>529</v>
      </c>
      <c r="F18" s="50">
        <v>440</v>
      </c>
      <c r="G18" s="76">
        <v>597</v>
      </c>
      <c r="H18" s="76">
        <v>975</v>
      </c>
      <c r="I18" s="155">
        <f t="shared" si="3"/>
        <v>-3</v>
      </c>
      <c r="J18" s="155"/>
      <c r="K18" s="155">
        <f t="shared" si="1"/>
        <v>-6</v>
      </c>
      <c r="L18" s="155"/>
    </row>
    <row r="19" spans="2:12" s="44" customFormat="1" ht="22.5" customHeight="1">
      <c r="B19" s="54" t="s">
        <v>17</v>
      </c>
      <c r="C19" s="50">
        <v>4771</v>
      </c>
      <c r="D19" s="50">
        <v>10991</v>
      </c>
      <c r="E19" s="50">
        <v>5352</v>
      </c>
      <c r="F19" s="50">
        <v>5639</v>
      </c>
      <c r="G19" s="76">
        <v>4771</v>
      </c>
      <c r="H19" s="76">
        <v>10989</v>
      </c>
      <c r="I19" s="155">
        <f t="shared" si="3"/>
        <v>0</v>
      </c>
      <c r="J19" s="155"/>
      <c r="K19" s="155">
        <f t="shared" si="1"/>
        <v>2</v>
      </c>
      <c r="L19" s="155"/>
    </row>
    <row r="20" spans="2:12" s="44" customFormat="1" ht="22.5" customHeight="1">
      <c r="B20" s="54" t="s">
        <v>35</v>
      </c>
      <c r="C20" s="50">
        <v>2239</v>
      </c>
      <c r="D20" s="50">
        <v>3910</v>
      </c>
      <c r="E20" s="50">
        <v>1995</v>
      </c>
      <c r="F20" s="50">
        <v>1915</v>
      </c>
      <c r="G20" s="76">
        <v>2243</v>
      </c>
      <c r="H20" s="76">
        <v>3911</v>
      </c>
      <c r="I20" s="155">
        <f t="shared" si="3"/>
        <v>-4</v>
      </c>
      <c r="J20" s="155"/>
      <c r="K20" s="155">
        <f t="shared" si="1"/>
        <v>-1</v>
      </c>
      <c r="L20" s="155"/>
    </row>
    <row r="21" spans="2:12" s="44" customFormat="1" ht="22.5" customHeight="1">
      <c r="B21" s="54" t="s">
        <v>18</v>
      </c>
      <c r="C21" s="50">
        <v>1737</v>
      </c>
      <c r="D21" s="50">
        <v>3290</v>
      </c>
      <c r="E21" s="50">
        <v>1615</v>
      </c>
      <c r="F21" s="50">
        <v>1675</v>
      </c>
      <c r="G21" s="76">
        <v>1735</v>
      </c>
      <c r="H21" s="76">
        <v>3304</v>
      </c>
      <c r="I21" s="155">
        <f t="shared" si="3"/>
        <v>2</v>
      </c>
      <c r="J21" s="155"/>
      <c r="K21" s="155">
        <f t="shared" si="1"/>
        <v>-14</v>
      </c>
      <c r="L21" s="155"/>
    </row>
    <row r="22" spans="2:12" s="44" customFormat="1" ht="22.5" customHeight="1">
      <c r="B22" s="54" t="s">
        <v>19</v>
      </c>
      <c r="C22" s="50">
        <v>1724</v>
      </c>
      <c r="D22" s="50">
        <v>3635</v>
      </c>
      <c r="E22" s="50">
        <v>1760</v>
      </c>
      <c r="F22" s="50">
        <v>1875</v>
      </c>
      <c r="G22" s="76">
        <v>1735</v>
      </c>
      <c r="H22" s="76">
        <v>3652</v>
      </c>
      <c r="I22" s="155">
        <f t="shared" si="3"/>
        <v>-11</v>
      </c>
      <c r="J22" s="155"/>
      <c r="K22" s="155">
        <f t="shared" si="1"/>
        <v>-17</v>
      </c>
      <c r="L22" s="155"/>
    </row>
    <row r="23" spans="2:12" s="44" customFormat="1" ht="22.5" customHeight="1">
      <c r="B23" s="54" t="s">
        <v>20</v>
      </c>
      <c r="C23" s="50">
        <v>3414</v>
      </c>
      <c r="D23" s="50">
        <v>7425</v>
      </c>
      <c r="E23" s="50">
        <v>3765</v>
      </c>
      <c r="F23" s="50">
        <v>3660</v>
      </c>
      <c r="G23" s="76">
        <v>3406</v>
      </c>
      <c r="H23" s="76">
        <v>7420</v>
      </c>
      <c r="I23" s="155">
        <f t="shared" si="3"/>
        <v>8</v>
      </c>
      <c r="J23" s="155"/>
      <c r="K23" s="155">
        <f t="shared" si="1"/>
        <v>5</v>
      </c>
      <c r="L23" s="155"/>
    </row>
    <row r="24" spans="2:12" s="44" customFormat="1" ht="22.5" customHeight="1">
      <c r="B24" s="54" t="s">
        <v>21</v>
      </c>
      <c r="C24" s="50">
        <v>6129</v>
      </c>
      <c r="D24" s="50">
        <v>12849</v>
      </c>
      <c r="E24" s="50">
        <v>6214</v>
      </c>
      <c r="F24" s="50">
        <v>6635</v>
      </c>
      <c r="G24" s="76">
        <v>6112</v>
      </c>
      <c r="H24" s="76">
        <v>12834</v>
      </c>
      <c r="I24" s="155">
        <f t="shared" si="3"/>
        <v>17</v>
      </c>
      <c r="J24" s="155"/>
      <c r="K24" s="155">
        <f t="shared" si="1"/>
        <v>15</v>
      </c>
      <c r="L24" s="155"/>
    </row>
    <row r="25" spans="2:12" s="44" customFormat="1" ht="22.5" customHeight="1">
      <c r="B25" s="54" t="s">
        <v>22</v>
      </c>
      <c r="C25" s="50">
        <v>5265</v>
      </c>
      <c r="D25" s="50">
        <v>13229</v>
      </c>
      <c r="E25" s="50">
        <v>6343</v>
      </c>
      <c r="F25" s="50">
        <v>6886</v>
      </c>
      <c r="G25" s="76">
        <v>5260</v>
      </c>
      <c r="H25" s="76">
        <v>13221</v>
      </c>
      <c r="I25" s="155">
        <f t="shared" si="3"/>
        <v>5</v>
      </c>
      <c r="J25" s="155"/>
      <c r="K25" s="155">
        <f t="shared" si="1"/>
        <v>8</v>
      </c>
      <c r="L25" s="155"/>
    </row>
    <row r="26" spans="2:12" s="44" customFormat="1" ht="22.5" customHeight="1">
      <c r="B26" s="54" t="s">
        <v>23</v>
      </c>
      <c r="C26" s="50">
        <v>7686</v>
      </c>
      <c r="D26" s="50">
        <v>18832</v>
      </c>
      <c r="E26" s="50">
        <v>8890</v>
      </c>
      <c r="F26" s="50">
        <v>9942</v>
      </c>
      <c r="G26" s="76">
        <v>7694</v>
      </c>
      <c r="H26" s="76">
        <v>18861</v>
      </c>
      <c r="I26" s="155">
        <f t="shared" si="3"/>
        <v>-8</v>
      </c>
      <c r="J26" s="155"/>
      <c r="K26" s="155">
        <f t="shared" si="1"/>
        <v>-29</v>
      </c>
      <c r="L26" s="155"/>
    </row>
    <row r="27" spans="2:12" s="44" customFormat="1" ht="22.5" customHeight="1">
      <c r="B27" s="54" t="s">
        <v>24</v>
      </c>
      <c r="C27" s="50">
        <v>2179</v>
      </c>
      <c r="D27" s="50">
        <v>5254</v>
      </c>
      <c r="E27" s="50">
        <v>2652</v>
      </c>
      <c r="F27" s="50">
        <v>2602</v>
      </c>
      <c r="G27" s="76">
        <v>2176</v>
      </c>
      <c r="H27" s="76">
        <v>5253</v>
      </c>
      <c r="I27" s="155">
        <f t="shared" si="3"/>
        <v>3</v>
      </c>
      <c r="J27" s="155"/>
      <c r="K27" s="155">
        <f t="shared" si="1"/>
        <v>1</v>
      </c>
      <c r="L27" s="155"/>
    </row>
    <row r="28" spans="2:12" s="44" customFormat="1" ht="22.5" customHeight="1">
      <c r="B28" s="54" t="s">
        <v>25</v>
      </c>
      <c r="C28" s="50">
        <v>6788</v>
      </c>
      <c r="D28" s="50">
        <v>12164</v>
      </c>
      <c r="E28" s="50">
        <v>6301</v>
      </c>
      <c r="F28" s="50">
        <v>5863</v>
      </c>
      <c r="G28" s="76">
        <v>6791</v>
      </c>
      <c r="H28" s="76">
        <v>12183</v>
      </c>
      <c r="I28" s="155">
        <f t="shared" si="3"/>
        <v>-3</v>
      </c>
      <c r="J28" s="155"/>
      <c r="K28" s="155">
        <f t="shared" si="1"/>
        <v>-19</v>
      </c>
      <c r="L28" s="155"/>
    </row>
    <row r="29" spans="2:12" s="44" customFormat="1" ht="22.5" customHeight="1">
      <c r="B29" s="54" t="s">
        <v>26</v>
      </c>
      <c r="C29" s="50">
        <v>2677</v>
      </c>
      <c r="D29" s="50">
        <v>5055</v>
      </c>
      <c r="E29" s="50">
        <v>2487</v>
      </c>
      <c r="F29" s="50">
        <v>2568</v>
      </c>
      <c r="G29" s="76">
        <v>2669</v>
      </c>
      <c r="H29" s="76">
        <v>5059</v>
      </c>
      <c r="I29" s="155">
        <f t="shared" si="3"/>
        <v>8</v>
      </c>
      <c r="J29" s="155"/>
      <c r="K29" s="155">
        <f t="shared" si="1"/>
        <v>-4</v>
      </c>
      <c r="L29" s="155"/>
    </row>
    <row r="30" spans="2:12" s="44" customFormat="1" ht="22.5" customHeight="1">
      <c r="B30" s="54" t="s">
        <v>27</v>
      </c>
      <c r="C30" s="50">
        <v>15226</v>
      </c>
      <c r="D30" s="50">
        <v>38895</v>
      </c>
      <c r="E30" s="50">
        <v>18984</v>
      </c>
      <c r="F30" s="50">
        <v>19911</v>
      </c>
      <c r="G30" s="76">
        <v>15215</v>
      </c>
      <c r="H30" s="76">
        <v>38932</v>
      </c>
      <c r="I30" s="155">
        <f t="shared" si="3"/>
        <v>11</v>
      </c>
      <c r="J30" s="155"/>
      <c r="K30" s="155">
        <f t="shared" si="1"/>
        <v>-37</v>
      </c>
      <c r="L30" s="155"/>
    </row>
    <row r="31" spans="2:12" s="44" customFormat="1" ht="22.5" customHeight="1">
      <c r="B31" s="54" t="s">
        <v>28</v>
      </c>
      <c r="C31" s="50">
        <v>16888</v>
      </c>
      <c r="D31" s="50">
        <v>44521</v>
      </c>
      <c r="E31" s="50">
        <v>21560</v>
      </c>
      <c r="F31" s="50">
        <v>22961</v>
      </c>
      <c r="G31" s="76">
        <v>16918</v>
      </c>
      <c r="H31" s="76">
        <v>44522</v>
      </c>
      <c r="I31" s="162">
        <f t="shared" si="3"/>
        <v>-30</v>
      </c>
      <c r="J31" s="162"/>
      <c r="K31" s="155">
        <f t="shared" si="1"/>
        <v>-1</v>
      </c>
      <c r="L31" s="155"/>
    </row>
    <row r="32" spans="2:12" s="44" customFormat="1" ht="22.5" customHeight="1">
      <c r="B32" s="54" t="s">
        <v>29</v>
      </c>
      <c r="C32" s="50">
        <v>7273</v>
      </c>
      <c r="D32" s="50">
        <v>18059</v>
      </c>
      <c r="E32" s="50">
        <v>8840</v>
      </c>
      <c r="F32" s="50">
        <v>9219</v>
      </c>
      <c r="G32" s="76">
        <v>7249</v>
      </c>
      <c r="H32" s="76">
        <v>18003</v>
      </c>
      <c r="I32" s="155">
        <f t="shared" si="3"/>
        <v>24</v>
      </c>
      <c r="J32" s="155"/>
      <c r="K32" s="155">
        <f t="shared" si="1"/>
        <v>56</v>
      </c>
      <c r="L32" s="155"/>
    </row>
    <row r="33" spans="2:13" s="44" customFormat="1" ht="22.5" customHeight="1">
      <c r="B33" s="54" t="s">
        <v>30</v>
      </c>
      <c r="C33" s="50">
        <v>7756</v>
      </c>
      <c r="D33" s="50">
        <v>20857</v>
      </c>
      <c r="E33" s="50">
        <v>10456</v>
      </c>
      <c r="F33" s="50">
        <v>10401</v>
      </c>
      <c r="G33" s="76">
        <v>7750</v>
      </c>
      <c r="H33" s="76">
        <v>20898</v>
      </c>
      <c r="I33" s="155">
        <f t="shared" si="3"/>
        <v>6</v>
      </c>
      <c r="J33" s="155"/>
      <c r="K33" s="155">
        <f t="shared" si="1"/>
        <v>-41</v>
      </c>
      <c r="L33" s="155"/>
    </row>
    <row r="34" spans="2:13" s="44" customFormat="1" ht="67.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1100</v>
      </c>
      <c r="C38" s="16"/>
      <c r="D38" s="17" t="s">
        <v>36</v>
      </c>
      <c r="E38" s="17">
        <v>329</v>
      </c>
      <c r="F38" s="18" t="s">
        <v>37</v>
      </c>
      <c r="G38" s="17">
        <v>771</v>
      </c>
      <c r="H38" s="19"/>
      <c r="I38" s="20"/>
      <c r="J38" s="20"/>
      <c r="K38" s="21"/>
      <c r="L38" s="165" t="str">
        <f>"▶ "&amp;IF((E39+G39)-(E38+G38)&lt;0,"증"&amp;-((E39+G39)-(E38+G38))&amp;"명","감"&amp;(E39+G39)-(E38+G38)&amp;"명")</f>
        <v>▶ 증7명</v>
      </c>
      <c r="M38" s="22"/>
    </row>
    <row r="39" spans="2:13" s="3" customFormat="1" ht="30" customHeight="1">
      <c r="B39" s="23" t="str">
        <f>"◎ 관외전출 : "&amp;E39+G39</f>
        <v>◎ 관외전출 : 1093</v>
      </c>
      <c r="C39" s="24"/>
      <c r="D39" s="25" t="s">
        <v>36</v>
      </c>
      <c r="E39" s="25">
        <v>367</v>
      </c>
      <c r="F39" s="26" t="s">
        <v>37</v>
      </c>
      <c r="G39" s="25">
        <v>726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179</v>
      </c>
      <c r="C40" s="31"/>
      <c r="D40" s="32" t="s">
        <v>41</v>
      </c>
      <c r="E40" s="32">
        <v>158</v>
      </c>
      <c r="F40" s="33" t="s">
        <v>45</v>
      </c>
      <c r="G40" s="32">
        <v>13</v>
      </c>
      <c r="H40" s="34" t="s">
        <v>38</v>
      </c>
      <c r="I40" s="34">
        <v>1</v>
      </c>
      <c r="J40" s="35" t="s">
        <v>39</v>
      </c>
      <c r="K40" s="36">
        <v>7</v>
      </c>
      <c r="L40" s="192" t="str">
        <f>"▶ "&amp;IF((E41+G41+I41+K41)-(E40+G40+I40+K40)&lt;0,"증"&amp;-((E41+G41+I41+K41)-(E40+G40+I40+K40))&amp;"명","감"&amp;(E41+G41+I41+K41)-(E40+G40+I40+K40)&amp;"명")</f>
        <v>▶ 감10명</v>
      </c>
    </row>
    <row r="41" spans="2:13" s="3" customFormat="1" ht="30" customHeight="1" thickBot="1">
      <c r="B41" s="37" t="str">
        <f>"◎ 사망,말소,국외,기타 : "&amp;E41+G41+I41+K41</f>
        <v>◎ 사망,말소,국외,기타 : 189</v>
      </c>
      <c r="C41" s="38"/>
      <c r="D41" s="39" t="s">
        <v>42</v>
      </c>
      <c r="E41" s="39">
        <v>141</v>
      </c>
      <c r="F41" s="40" t="s">
        <v>43</v>
      </c>
      <c r="G41" s="39">
        <v>45</v>
      </c>
      <c r="H41" s="41" t="s">
        <v>38</v>
      </c>
      <c r="I41" s="41">
        <v>3</v>
      </c>
      <c r="J41" s="42" t="s">
        <v>39</v>
      </c>
      <c r="K41" s="43">
        <v>0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43059</v>
      </c>
      <c r="C42" s="68"/>
      <c r="D42" s="57" t="s">
        <v>52</v>
      </c>
      <c r="E42" s="58">
        <v>17916</v>
      </c>
      <c r="F42" s="57" t="s">
        <v>44</v>
      </c>
      <c r="G42" s="58">
        <v>25143</v>
      </c>
      <c r="H42" s="59"/>
      <c r="I42" s="10"/>
      <c r="J42" s="10"/>
      <c r="K42" s="11"/>
      <c r="L42" s="64" t="s">
        <v>68</v>
      </c>
      <c r="M42" s="22"/>
    </row>
    <row r="43" spans="2:13" s="3" customFormat="1" ht="21" customHeight="1">
      <c r="B43" s="55" t="s">
        <v>56</v>
      </c>
      <c r="C43" s="66">
        <v>2105</v>
      </c>
      <c r="G43" s="8"/>
      <c r="J43" s="9"/>
      <c r="K43" s="9"/>
      <c r="L43" s="78" t="s">
        <v>69</v>
      </c>
    </row>
    <row r="44" spans="2:13" s="3" customFormat="1" ht="21" customHeight="1" thickBot="1">
      <c r="B44" s="60" t="s">
        <v>57</v>
      </c>
      <c r="C44" s="67">
        <v>231</v>
      </c>
      <c r="D44" s="61"/>
      <c r="E44" s="61"/>
      <c r="F44" s="61"/>
      <c r="G44" s="62"/>
      <c r="H44" s="61"/>
      <c r="I44" s="61"/>
      <c r="J44" s="69"/>
      <c r="K44" s="69"/>
      <c r="L44" s="70" t="s">
        <v>70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8" priority="1" operator="lessThan">
      <formula>0</formula>
    </cfRule>
    <cfRule type="cellIs" dxfId="7" priority="4" operator="greaterThan">
      <formula>0</formula>
    </cfRule>
  </conditionalFormatting>
  <conditionalFormatting sqref="K6:L33">
    <cfRule type="cellIs" dxfId="6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N46"/>
  <sheetViews>
    <sheetView view="pageBreakPreview" topLeftCell="A25" zoomScale="89" zoomScaleNormal="70" zoomScaleSheetLayoutView="89" workbookViewId="0">
      <selection activeCell="T21" sqref="T21"/>
    </sheetView>
  </sheetViews>
  <sheetFormatPr defaultRowHeight="17.399999999999999"/>
  <cols>
    <col min="1" max="1" width="2.19921875" customWidth="1"/>
    <col min="2" max="2" width="15.3984375" style="1" customWidth="1"/>
    <col min="3" max="3" width="17.3984375" customWidth="1"/>
    <col min="4" max="4" width="13" customWidth="1"/>
    <col min="5" max="5" width="12.09765625" customWidth="1"/>
    <col min="6" max="7" width="11.8984375" customWidth="1"/>
    <col min="8" max="8" width="12.19921875" customWidth="1"/>
    <col min="9" max="11" width="7.19921875" customWidth="1"/>
    <col min="12" max="12" width="11" customWidth="1"/>
  </cols>
  <sheetData>
    <row r="1" spans="2:13" s="12" customFormat="1" ht="69.7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3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3" s="14" customFormat="1" ht="29.25" customHeight="1">
      <c r="B3" s="148" t="s">
        <v>590</v>
      </c>
      <c r="C3" s="148"/>
      <c r="D3" s="148"/>
      <c r="E3" s="148"/>
      <c r="F3" s="13"/>
      <c r="G3" s="13"/>
      <c r="H3" s="13"/>
      <c r="I3" s="82"/>
      <c r="J3" s="149" t="s">
        <v>48</v>
      </c>
      <c r="K3" s="149"/>
      <c r="L3" s="149"/>
    </row>
    <row r="4" spans="2:13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3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3" s="44" customFormat="1" ht="22.5" customHeight="1">
      <c r="B6" s="51" t="s">
        <v>8</v>
      </c>
      <c r="C6" s="132">
        <f>C7+C8</f>
        <v>135843</v>
      </c>
      <c r="D6" s="132">
        <f>D7+D8</f>
        <v>290440</v>
      </c>
      <c r="E6" s="132">
        <f t="shared" ref="E6:F6" si="0">E7+E8</f>
        <v>143455</v>
      </c>
      <c r="F6" s="132">
        <f t="shared" si="0"/>
        <v>146985</v>
      </c>
      <c r="G6" s="132">
        <v>135440</v>
      </c>
      <c r="H6" s="133">
        <v>290467</v>
      </c>
      <c r="I6" s="152">
        <f>C6-G6</f>
        <v>403</v>
      </c>
      <c r="J6" s="152"/>
      <c r="K6" s="152">
        <f>D6-H6</f>
        <v>-27</v>
      </c>
      <c r="L6" s="152"/>
      <c r="M6" s="93"/>
    </row>
    <row r="7" spans="2:13" s="44" customFormat="1" ht="22.5" customHeight="1">
      <c r="B7" s="52" t="s">
        <v>49</v>
      </c>
      <c r="C7" s="134">
        <v>0</v>
      </c>
      <c r="D7" s="135">
        <f>E7+F7</f>
        <v>4178</v>
      </c>
      <c r="E7" s="136">
        <v>2151</v>
      </c>
      <c r="F7" s="136">
        <v>2027</v>
      </c>
      <c r="G7" s="134">
        <v>0</v>
      </c>
      <c r="H7" s="135">
        <v>4299</v>
      </c>
      <c r="I7" s="153" t="s">
        <v>54</v>
      </c>
      <c r="J7" s="154"/>
      <c r="K7" s="154">
        <f>D7-H7</f>
        <v>-121</v>
      </c>
      <c r="L7" s="154"/>
      <c r="M7" s="105"/>
    </row>
    <row r="8" spans="2:13" s="44" customFormat="1" ht="22.5" customHeight="1">
      <c r="B8" s="53" t="s">
        <v>9</v>
      </c>
      <c r="C8" s="137">
        <f>SUM(C9:C33)</f>
        <v>135843</v>
      </c>
      <c r="D8" s="137">
        <f>E8+F8</f>
        <v>286262</v>
      </c>
      <c r="E8" s="137">
        <f>SUM(E9:E33)</f>
        <v>141304</v>
      </c>
      <c r="F8" s="137">
        <f>SUM(F9:F33)</f>
        <v>144958</v>
      </c>
      <c r="G8" s="137">
        <v>135440</v>
      </c>
      <c r="H8" s="138">
        <v>286168</v>
      </c>
      <c r="I8" s="145">
        <f t="shared" ref="I8:I33" si="1">C8-G8</f>
        <v>403</v>
      </c>
      <c r="J8" s="145"/>
      <c r="K8" s="146">
        <f t="shared" ref="K8:K33" si="2">D8-H8</f>
        <v>94</v>
      </c>
      <c r="L8" s="146"/>
    </row>
    <row r="9" spans="2:13" s="44" customFormat="1" ht="22.5" customHeight="1">
      <c r="B9" s="54" t="s">
        <v>10</v>
      </c>
      <c r="C9" s="110">
        <v>3676</v>
      </c>
      <c r="D9" s="120">
        <f>E9+F9</f>
        <v>7226</v>
      </c>
      <c r="E9" s="110">
        <v>3624</v>
      </c>
      <c r="F9" s="110">
        <v>3602</v>
      </c>
      <c r="G9" s="110">
        <v>3681</v>
      </c>
      <c r="H9" s="120">
        <v>7219</v>
      </c>
      <c r="I9" s="155">
        <f t="shared" si="1"/>
        <v>-5</v>
      </c>
      <c r="J9" s="155"/>
      <c r="K9" s="155">
        <f t="shared" si="2"/>
        <v>7</v>
      </c>
      <c r="L9" s="155"/>
    </row>
    <row r="10" spans="2:13" s="44" customFormat="1" ht="22.5" customHeight="1">
      <c r="B10" s="54" t="s">
        <v>33</v>
      </c>
      <c r="C10" s="110">
        <v>8085</v>
      </c>
      <c r="D10" s="120">
        <f t="shared" ref="D10:D33" si="3">E10+F10</f>
        <v>19100</v>
      </c>
      <c r="E10" s="110">
        <v>9448</v>
      </c>
      <c r="F10" s="110">
        <v>9652</v>
      </c>
      <c r="G10" s="110">
        <v>8100</v>
      </c>
      <c r="H10" s="120">
        <v>19156</v>
      </c>
      <c r="I10" s="155">
        <f t="shared" si="1"/>
        <v>-15</v>
      </c>
      <c r="J10" s="155"/>
      <c r="K10" s="155">
        <f t="shared" si="2"/>
        <v>-56</v>
      </c>
      <c r="L10" s="155"/>
    </row>
    <row r="11" spans="2:13" s="44" customFormat="1" ht="22.5" customHeight="1">
      <c r="B11" s="54" t="s">
        <v>11</v>
      </c>
      <c r="C11" s="111">
        <v>777</v>
      </c>
      <c r="D11" s="120">
        <f t="shared" si="3"/>
        <v>1377</v>
      </c>
      <c r="E11" s="111">
        <v>743</v>
      </c>
      <c r="F11" s="111">
        <v>634</v>
      </c>
      <c r="G11" s="111">
        <v>779</v>
      </c>
      <c r="H11" s="120">
        <v>1382</v>
      </c>
      <c r="I11" s="155">
        <f t="shared" si="1"/>
        <v>-2</v>
      </c>
      <c r="J11" s="155"/>
      <c r="K11" s="155">
        <f t="shared" si="2"/>
        <v>-5</v>
      </c>
      <c r="L11" s="155"/>
    </row>
    <row r="12" spans="2:13" s="44" customFormat="1" ht="22.5" customHeight="1">
      <c r="B12" s="54" t="s">
        <v>12</v>
      </c>
      <c r="C12" s="110">
        <v>1225</v>
      </c>
      <c r="D12" s="120">
        <f t="shared" si="3"/>
        <v>2571</v>
      </c>
      <c r="E12" s="110">
        <v>1336</v>
      </c>
      <c r="F12" s="110">
        <v>1235</v>
      </c>
      <c r="G12" s="110">
        <v>1228</v>
      </c>
      <c r="H12" s="120">
        <v>2572</v>
      </c>
      <c r="I12" s="155">
        <f t="shared" si="1"/>
        <v>-3</v>
      </c>
      <c r="J12" s="155"/>
      <c r="K12" s="155">
        <f t="shared" si="2"/>
        <v>-1</v>
      </c>
      <c r="L12" s="155"/>
    </row>
    <row r="13" spans="2:13" s="44" customFormat="1" ht="22.5" customHeight="1">
      <c r="B13" s="54" t="s">
        <v>13</v>
      </c>
      <c r="C13" s="110">
        <v>7935</v>
      </c>
      <c r="D13" s="120">
        <f t="shared" si="3"/>
        <v>16809</v>
      </c>
      <c r="E13" s="110">
        <v>8430</v>
      </c>
      <c r="F13" s="110">
        <v>8379</v>
      </c>
      <c r="G13" s="110">
        <v>7918</v>
      </c>
      <c r="H13" s="120">
        <v>16822</v>
      </c>
      <c r="I13" s="155">
        <f t="shared" si="1"/>
        <v>17</v>
      </c>
      <c r="J13" s="155"/>
      <c r="K13" s="155">
        <f t="shared" si="2"/>
        <v>-13</v>
      </c>
      <c r="L13" s="155"/>
    </row>
    <row r="14" spans="2:13" s="44" customFormat="1" ht="22.5" customHeight="1">
      <c r="B14" s="54" t="s">
        <v>32</v>
      </c>
      <c r="C14" s="111">
        <v>657</v>
      </c>
      <c r="D14" s="120">
        <f t="shared" si="3"/>
        <v>1066</v>
      </c>
      <c r="E14" s="111">
        <v>579</v>
      </c>
      <c r="F14" s="111">
        <v>487</v>
      </c>
      <c r="G14" s="111">
        <v>655</v>
      </c>
      <c r="H14" s="120">
        <v>1063</v>
      </c>
      <c r="I14" s="155">
        <f t="shared" si="1"/>
        <v>2</v>
      </c>
      <c r="J14" s="155"/>
      <c r="K14" s="155">
        <f t="shared" si="2"/>
        <v>3</v>
      </c>
      <c r="L14" s="155"/>
    </row>
    <row r="15" spans="2:13" s="44" customFormat="1" ht="22.5" customHeight="1">
      <c r="B15" s="54" t="s">
        <v>14</v>
      </c>
      <c r="C15" s="110">
        <v>1946</v>
      </c>
      <c r="D15" s="120">
        <f t="shared" si="3"/>
        <v>3309</v>
      </c>
      <c r="E15" s="110">
        <v>1732</v>
      </c>
      <c r="F15" s="110">
        <v>1577</v>
      </c>
      <c r="G15" s="110">
        <v>1956</v>
      </c>
      <c r="H15" s="120">
        <v>3327</v>
      </c>
      <c r="I15" s="155">
        <f t="shared" si="1"/>
        <v>-10</v>
      </c>
      <c r="J15" s="155"/>
      <c r="K15" s="155">
        <f t="shared" si="2"/>
        <v>-18</v>
      </c>
      <c r="L15" s="155"/>
    </row>
    <row r="16" spans="2:13" s="44" customFormat="1" ht="22.5" customHeight="1">
      <c r="B16" s="54" t="s">
        <v>34</v>
      </c>
      <c r="C16" s="110">
        <v>1977</v>
      </c>
      <c r="D16" s="120">
        <f t="shared" si="3"/>
        <v>3654</v>
      </c>
      <c r="E16" s="110">
        <v>1875</v>
      </c>
      <c r="F16" s="110">
        <v>1779</v>
      </c>
      <c r="G16" s="110">
        <v>1970</v>
      </c>
      <c r="H16" s="120">
        <v>3654</v>
      </c>
      <c r="I16" s="155">
        <f t="shared" si="1"/>
        <v>7</v>
      </c>
      <c r="J16" s="155"/>
      <c r="K16" s="155">
        <f t="shared" si="2"/>
        <v>0</v>
      </c>
      <c r="L16" s="155"/>
    </row>
    <row r="17" spans="2:12" s="44" customFormat="1" ht="22.5" customHeight="1">
      <c r="B17" s="54" t="s">
        <v>15</v>
      </c>
      <c r="C17" s="110">
        <v>1410</v>
      </c>
      <c r="D17" s="120">
        <f t="shared" si="3"/>
        <v>2424</v>
      </c>
      <c r="E17" s="110">
        <v>1210</v>
      </c>
      <c r="F17" s="110">
        <v>1214</v>
      </c>
      <c r="G17" s="110">
        <v>1416</v>
      </c>
      <c r="H17" s="120">
        <v>2431</v>
      </c>
      <c r="I17" s="155">
        <f t="shared" si="1"/>
        <v>-6</v>
      </c>
      <c r="J17" s="155"/>
      <c r="K17" s="155">
        <f t="shared" si="2"/>
        <v>-7</v>
      </c>
      <c r="L17" s="155"/>
    </row>
    <row r="18" spans="2:12" s="44" customFormat="1" ht="22.5" customHeight="1">
      <c r="B18" s="54" t="s">
        <v>16</v>
      </c>
      <c r="C18" s="111">
        <v>626</v>
      </c>
      <c r="D18" s="120">
        <f t="shared" si="3"/>
        <v>958</v>
      </c>
      <c r="E18" s="111">
        <v>544</v>
      </c>
      <c r="F18" s="111">
        <v>414</v>
      </c>
      <c r="G18" s="111">
        <v>628</v>
      </c>
      <c r="H18" s="120">
        <v>963</v>
      </c>
      <c r="I18" s="155">
        <f t="shared" si="1"/>
        <v>-2</v>
      </c>
      <c r="J18" s="155"/>
      <c r="K18" s="155">
        <f t="shared" si="2"/>
        <v>-5</v>
      </c>
      <c r="L18" s="155"/>
    </row>
    <row r="19" spans="2:12" s="44" customFormat="1" ht="22.5" customHeight="1">
      <c r="B19" s="54" t="s">
        <v>17</v>
      </c>
      <c r="C19" s="110">
        <v>4105</v>
      </c>
      <c r="D19" s="120">
        <f t="shared" si="3"/>
        <v>8855</v>
      </c>
      <c r="E19" s="110">
        <v>4291</v>
      </c>
      <c r="F19" s="110">
        <v>4564</v>
      </c>
      <c r="G19" s="110">
        <v>4098</v>
      </c>
      <c r="H19" s="120">
        <v>8840</v>
      </c>
      <c r="I19" s="155">
        <f t="shared" si="1"/>
        <v>7</v>
      </c>
      <c r="J19" s="155"/>
      <c r="K19" s="155">
        <f t="shared" si="2"/>
        <v>15</v>
      </c>
      <c r="L19" s="155"/>
    </row>
    <row r="20" spans="2:12" s="44" customFormat="1" ht="22.5" customHeight="1">
      <c r="B20" s="54" t="s">
        <v>35</v>
      </c>
      <c r="C20" s="110">
        <v>2591</v>
      </c>
      <c r="D20" s="120">
        <f t="shared" si="3"/>
        <v>3764</v>
      </c>
      <c r="E20" s="110">
        <v>1963</v>
      </c>
      <c r="F20" s="110">
        <v>1801</v>
      </c>
      <c r="G20" s="110">
        <v>2535</v>
      </c>
      <c r="H20" s="120">
        <v>3708</v>
      </c>
      <c r="I20" s="155">
        <f t="shared" si="1"/>
        <v>56</v>
      </c>
      <c r="J20" s="155"/>
      <c r="K20" s="155">
        <f t="shared" si="2"/>
        <v>56</v>
      </c>
      <c r="L20" s="155"/>
    </row>
    <row r="21" spans="2:12" s="44" customFormat="1" ht="22.5" customHeight="1">
      <c r="B21" s="54" t="s">
        <v>18</v>
      </c>
      <c r="C21" s="110">
        <v>1565</v>
      </c>
      <c r="D21" s="120">
        <f t="shared" si="3"/>
        <v>2536</v>
      </c>
      <c r="E21" s="110">
        <v>1259</v>
      </c>
      <c r="F21" s="110">
        <v>1277</v>
      </c>
      <c r="G21" s="110">
        <v>1567</v>
      </c>
      <c r="H21" s="120">
        <v>2539</v>
      </c>
      <c r="I21" s="155">
        <f t="shared" si="1"/>
        <v>-2</v>
      </c>
      <c r="J21" s="155"/>
      <c r="K21" s="155">
        <f t="shared" si="2"/>
        <v>-3</v>
      </c>
      <c r="L21" s="155"/>
    </row>
    <row r="22" spans="2:12" s="44" customFormat="1" ht="22.5" customHeight="1">
      <c r="B22" s="54" t="s">
        <v>19</v>
      </c>
      <c r="C22" s="110">
        <v>2432</v>
      </c>
      <c r="D22" s="120">
        <f t="shared" si="3"/>
        <v>5418</v>
      </c>
      <c r="E22" s="110">
        <v>2647</v>
      </c>
      <c r="F22" s="110">
        <v>2771</v>
      </c>
      <c r="G22" s="110">
        <v>2435</v>
      </c>
      <c r="H22" s="120">
        <v>5419</v>
      </c>
      <c r="I22" s="155">
        <f t="shared" si="1"/>
        <v>-3</v>
      </c>
      <c r="J22" s="155"/>
      <c r="K22" s="155">
        <f t="shared" si="2"/>
        <v>-1</v>
      </c>
      <c r="L22" s="155"/>
    </row>
    <row r="23" spans="2:12" s="44" customFormat="1" ht="22.5" customHeight="1">
      <c r="B23" s="54" t="s">
        <v>20</v>
      </c>
      <c r="C23" s="110">
        <v>4393</v>
      </c>
      <c r="D23" s="120">
        <f t="shared" si="3"/>
        <v>8650</v>
      </c>
      <c r="E23" s="110">
        <v>4339</v>
      </c>
      <c r="F23" s="110">
        <v>4311</v>
      </c>
      <c r="G23" s="110">
        <v>4282</v>
      </c>
      <c r="H23" s="120">
        <v>8427</v>
      </c>
      <c r="I23" s="155">
        <f t="shared" si="1"/>
        <v>111</v>
      </c>
      <c r="J23" s="155"/>
      <c r="K23" s="155">
        <f t="shared" si="2"/>
        <v>223</v>
      </c>
      <c r="L23" s="155"/>
    </row>
    <row r="24" spans="2:12" s="44" customFormat="1" ht="22.5" customHeight="1">
      <c r="B24" s="54" t="s">
        <v>21</v>
      </c>
      <c r="C24" s="110">
        <v>6401</v>
      </c>
      <c r="D24" s="120">
        <f t="shared" si="3"/>
        <v>11341</v>
      </c>
      <c r="E24" s="110">
        <v>5633</v>
      </c>
      <c r="F24" s="110">
        <v>5708</v>
      </c>
      <c r="G24" s="110">
        <v>6335</v>
      </c>
      <c r="H24" s="120">
        <v>11265</v>
      </c>
      <c r="I24" s="155">
        <f t="shared" si="1"/>
        <v>66</v>
      </c>
      <c r="J24" s="155"/>
      <c r="K24" s="155">
        <f t="shared" si="2"/>
        <v>76</v>
      </c>
      <c r="L24" s="155"/>
    </row>
    <row r="25" spans="2:12" s="44" customFormat="1" ht="22.5" customHeight="1">
      <c r="B25" s="54" t="s">
        <v>22</v>
      </c>
      <c r="C25" s="110">
        <v>6397</v>
      </c>
      <c r="D25" s="120">
        <f t="shared" si="3"/>
        <v>14154</v>
      </c>
      <c r="E25" s="110">
        <v>6708</v>
      </c>
      <c r="F25" s="110">
        <v>7446</v>
      </c>
      <c r="G25" s="110">
        <v>6404</v>
      </c>
      <c r="H25" s="120">
        <v>14209</v>
      </c>
      <c r="I25" s="155">
        <f t="shared" si="1"/>
        <v>-7</v>
      </c>
      <c r="J25" s="155"/>
      <c r="K25" s="155">
        <f t="shared" si="2"/>
        <v>-55</v>
      </c>
      <c r="L25" s="155"/>
    </row>
    <row r="26" spans="2:12" s="44" customFormat="1" ht="22.5" customHeight="1">
      <c r="B26" s="54" t="s">
        <v>23</v>
      </c>
      <c r="C26" s="110">
        <v>9014</v>
      </c>
      <c r="D26" s="120">
        <f t="shared" si="3"/>
        <v>19833</v>
      </c>
      <c r="E26" s="110">
        <v>9408</v>
      </c>
      <c r="F26" s="110">
        <v>10425</v>
      </c>
      <c r="G26" s="110">
        <v>8994</v>
      </c>
      <c r="H26" s="120">
        <v>19869</v>
      </c>
      <c r="I26" s="155">
        <f t="shared" si="1"/>
        <v>20</v>
      </c>
      <c r="J26" s="155"/>
      <c r="K26" s="155">
        <f t="shared" si="2"/>
        <v>-36</v>
      </c>
      <c r="L26" s="155"/>
    </row>
    <row r="27" spans="2:12" s="44" customFormat="1" ht="22.5" customHeight="1">
      <c r="B27" s="54" t="s">
        <v>24</v>
      </c>
      <c r="C27" s="110">
        <v>1936</v>
      </c>
      <c r="D27" s="120">
        <f t="shared" si="3"/>
        <v>4166</v>
      </c>
      <c r="E27" s="110">
        <v>2094</v>
      </c>
      <c r="F27" s="110">
        <v>2072</v>
      </c>
      <c r="G27" s="110">
        <v>1938</v>
      </c>
      <c r="H27" s="120">
        <v>4174</v>
      </c>
      <c r="I27" s="155">
        <f t="shared" si="1"/>
        <v>-2</v>
      </c>
      <c r="J27" s="155"/>
      <c r="K27" s="155">
        <f t="shared" si="2"/>
        <v>-8</v>
      </c>
      <c r="L27" s="155"/>
    </row>
    <row r="28" spans="2:12" s="44" customFormat="1" ht="22.5" customHeight="1">
      <c r="B28" s="54" t="s">
        <v>25</v>
      </c>
      <c r="C28" s="110">
        <v>8311</v>
      </c>
      <c r="D28" s="120">
        <f t="shared" si="3"/>
        <v>12192</v>
      </c>
      <c r="E28" s="110">
        <v>6573</v>
      </c>
      <c r="F28" s="110">
        <v>5619</v>
      </c>
      <c r="G28" s="110">
        <v>8180</v>
      </c>
      <c r="H28" s="120">
        <v>12076</v>
      </c>
      <c r="I28" s="155">
        <f t="shared" si="1"/>
        <v>131</v>
      </c>
      <c r="J28" s="155"/>
      <c r="K28" s="155">
        <f t="shared" si="2"/>
        <v>116</v>
      </c>
      <c r="L28" s="155"/>
    </row>
    <row r="29" spans="2:12" s="44" customFormat="1" ht="22.5" customHeight="1">
      <c r="B29" s="54" t="s">
        <v>26</v>
      </c>
      <c r="C29" s="110">
        <v>2838</v>
      </c>
      <c r="D29" s="120">
        <f t="shared" si="3"/>
        <v>4378</v>
      </c>
      <c r="E29" s="110">
        <v>2211</v>
      </c>
      <c r="F29" s="110">
        <v>2167</v>
      </c>
      <c r="G29" s="110">
        <v>2815</v>
      </c>
      <c r="H29" s="120">
        <v>4371</v>
      </c>
      <c r="I29" s="155">
        <f t="shared" si="1"/>
        <v>23</v>
      </c>
      <c r="J29" s="155"/>
      <c r="K29" s="155">
        <f t="shared" si="2"/>
        <v>7</v>
      </c>
      <c r="L29" s="155"/>
    </row>
    <row r="30" spans="2:12" s="44" customFormat="1" ht="22.5" customHeight="1">
      <c r="B30" s="54" t="s">
        <v>27</v>
      </c>
      <c r="C30" s="110">
        <v>15245</v>
      </c>
      <c r="D30" s="120">
        <f t="shared" si="3"/>
        <v>33544</v>
      </c>
      <c r="E30" s="110">
        <v>16587</v>
      </c>
      <c r="F30" s="110">
        <v>16957</v>
      </c>
      <c r="G30" s="110">
        <v>15241</v>
      </c>
      <c r="H30" s="120">
        <v>33657</v>
      </c>
      <c r="I30" s="155">
        <f t="shared" si="1"/>
        <v>4</v>
      </c>
      <c r="J30" s="155"/>
      <c r="K30" s="155">
        <f t="shared" si="2"/>
        <v>-113</v>
      </c>
      <c r="L30" s="155"/>
    </row>
    <row r="31" spans="2:12" s="44" customFormat="1" ht="22.5" customHeight="1">
      <c r="B31" s="54" t="s">
        <v>28</v>
      </c>
      <c r="C31" s="110">
        <v>20160</v>
      </c>
      <c r="D31" s="120">
        <f t="shared" si="3"/>
        <v>47498</v>
      </c>
      <c r="E31" s="110">
        <v>22782</v>
      </c>
      <c r="F31" s="110">
        <v>24716</v>
      </c>
      <c r="G31" s="110">
        <v>20152</v>
      </c>
      <c r="H31" s="120">
        <v>47520</v>
      </c>
      <c r="I31" s="162">
        <f t="shared" si="1"/>
        <v>8</v>
      </c>
      <c r="J31" s="162"/>
      <c r="K31" s="155">
        <f t="shared" si="2"/>
        <v>-22</v>
      </c>
      <c r="L31" s="155"/>
    </row>
    <row r="32" spans="2:12" s="44" customFormat="1" ht="22.5" customHeight="1">
      <c r="B32" s="54" t="s">
        <v>29</v>
      </c>
      <c r="C32" s="110">
        <v>11037</v>
      </c>
      <c r="D32" s="120">
        <f t="shared" si="3"/>
        <v>25734</v>
      </c>
      <c r="E32" s="110">
        <v>12472</v>
      </c>
      <c r="F32" s="110">
        <v>13262</v>
      </c>
      <c r="G32" s="110">
        <v>11011</v>
      </c>
      <c r="H32" s="120">
        <v>25782</v>
      </c>
      <c r="I32" s="155">
        <f t="shared" si="1"/>
        <v>26</v>
      </c>
      <c r="J32" s="155"/>
      <c r="K32" s="155">
        <f t="shared" si="2"/>
        <v>-48</v>
      </c>
      <c r="L32" s="155"/>
    </row>
    <row r="33" spans="2:14" s="44" customFormat="1" ht="22.5" customHeight="1">
      <c r="B33" s="54" t="s">
        <v>30</v>
      </c>
      <c r="C33" s="110">
        <v>11104</v>
      </c>
      <c r="D33" s="120">
        <f t="shared" si="3"/>
        <v>25705</v>
      </c>
      <c r="E33" s="110">
        <v>12816</v>
      </c>
      <c r="F33" s="110">
        <v>12889</v>
      </c>
      <c r="G33" s="110">
        <v>11122</v>
      </c>
      <c r="H33" s="120">
        <v>25723</v>
      </c>
      <c r="I33" s="155">
        <f t="shared" si="1"/>
        <v>-18</v>
      </c>
      <c r="J33" s="155"/>
      <c r="K33" s="155">
        <f t="shared" si="2"/>
        <v>-18</v>
      </c>
      <c r="L33" s="155"/>
    </row>
    <row r="34" spans="2:14" s="44" customFormat="1" ht="91.5" customHeight="1">
      <c r="B34" s="163" t="s">
        <v>511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4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4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4" s="2" customFormat="1" ht="6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4" s="3" customFormat="1" ht="30" customHeight="1">
      <c r="B38" s="15" t="str">
        <f>"◎ 관외전입 : "&amp;E38+G38</f>
        <v>◎ 관외전입 : 2469</v>
      </c>
      <c r="C38" s="114"/>
      <c r="D38" s="17" t="s">
        <v>36</v>
      </c>
      <c r="E38" s="17">
        <v>796</v>
      </c>
      <c r="F38" s="18" t="s">
        <v>37</v>
      </c>
      <c r="G38" s="140">
        <v>1673</v>
      </c>
      <c r="H38" s="19"/>
      <c r="I38" s="20"/>
      <c r="J38" s="20"/>
      <c r="K38" s="21"/>
      <c r="L38" s="165" t="str">
        <f>"▶ "&amp;IF((E39+G39)-(E38+G38)&lt;0,"증 "&amp;-((E39+G39)-(E38+G38)),"감 "&amp;(E39+G39)-(E38+G38))</f>
        <v>▶ 증 151</v>
      </c>
    </row>
    <row r="39" spans="2:14" s="3" customFormat="1" ht="30" customHeight="1">
      <c r="B39" s="23" t="str">
        <f>"◎ 관외전출 : "&amp;E39+G39</f>
        <v>◎ 관외전출 : 2318</v>
      </c>
      <c r="C39" s="26"/>
      <c r="D39" s="25" t="s">
        <v>36</v>
      </c>
      <c r="E39" s="25">
        <v>613</v>
      </c>
      <c r="F39" s="26" t="s">
        <v>37</v>
      </c>
      <c r="G39" s="141">
        <v>1705</v>
      </c>
      <c r="H39" s="27"/>
      <c r="I39" s="28"/>
      <c r="J39" s="28"/>
      <c r="K39" s="29"/>
      <c r="L39" s="166"/>
    </row>
    <row r="40" spans="2:14" s="3" customFormat="1" ht="30" customHeight="1">
      <c r="B40" s="156" t="str">
        <f>"◎ 출생,등록,국외,기타(복귀) : "&amp;E40+G40+I40+K40</f>
        <v>◎ 출생,등록,국외,기타(복귀) : 140</v>
      </c>
      <c r="C40" s="157"/>
      <c r="D40" s="32" t="s">
        <v>41</v>
      </c>
      <c r="E40" s="32">
        <v>130</v>
      </c>
      <c r="F40" s="33" t="s">
        <v>45</v>
      </c>
      <c r="G40" s="32">
        <v>10</v>
      </c>
      <c r="H40" s="34" t="s">
        <v>38</v>
      </c>
      <c r="I40" s="34">
        <v>0</v>
      </c>
      <c r="J40" s="35" t="s">
        <v>39</v>
      </c>
      <c r="K40" s="36">
        <v>0</v>
      </c>
      <c r="L40" s="158" t="str">
        <f>"▶ "&amp;IF((E41+G41+I41+K41)-(E40+G40+I40+K40)&lt;0,"증 "&amp;-((E41+G41+I41+K41)-(E40+G40+I40+K40)),"감 "&amp;(E41+G41+I41+K41)-(E40+G40+I40+K40))</f>
        <v>▶ 감 57</v>
      </c>
    </row>
    <row r="41" spans="2:14" s="3" customFormat="1" ht="30" customHeight="1" thickBot="1">
      <c r="B41" s="160" t="str">
        <f>"◎ 사망,말소,국외,기타 : "&amp;E41+G41+I41+K41</f>
        <v>◎ 사망,말소,국외,기타 : 197</v>
      </c>
      <c r="C41" s="161"/>
      <c r="D41" s="39" t="s">
        <v>42</v>
      </c>
      <c r="E41" s="39">
        <v>193</v>
      </c>
      <c r="F41" s="40" t="s">
        <v>43</v>
      </c>
      <c r="G41" s="39">
        <v>4</v>
      </c>
      <c r="H41" s="41" t="s">
        <v>38</v>
      </c>
      <c r="I41" s="41">
        <v>0</v>
      </c>
      <c r="J41" s="42" t="s">
        <v>39</v>
      </c>
      <c r="K41" s="43">
        <v>0</v>
      </c>
      <c r="L41" s="159"/>
    </row>
    <row r="42" spans="2:14" s="3" customFormat="1" ht="27" customHeight="1">
      <c r="B42" s="167" t="str">
        <f>"    ○ 65세이상 :      "&amp;" "&amp;E42+G42</f>
        <v xml:space="preserve">    ○ 65세이상 :       59164</v>
      </c>
      <c r="C42" s="168"/>
      <c r="D42" s="57" t="s">
        <v>52</v>
      </c>
      <c r="E42" s="58">
        <v>25695</v>
      </c>
      <c r="F42" s="57" t="s">
        <v>44</v>
      </c>
      <c r="G42" s="58">
        <v>33469</v>
      </c>
      <c r="H42" s="59"/>
      <c r="I42" s="10"/>
      <c r="J42" s="169" t="s">
        <v>591</v>
      </c>
      <c r="K42" s="169"/>
      <c r="L42" s="170"/>
      <c r="N42" s="104"/>
    </row>
    <row r="43" spans="2:14" s="3" customFormat="1" ht="21" customHeight="1">
      <c r="B43" s="55" t="s">
        <v>592</v>
      </c>
      <c r="C43" s="91"/>
      <c r="D43" s="127"/>
      <c r="G43" s="8"/>
      <c r="J43" s="173" t="s">
        <v>595</v>
      </c>
      <c r="K43" s="173"/>
      <c r="L43" s="174"/>
      <c r="N43" s="104"/>
    </row>
    <row r="44" spans="2:14" s="3" customFormat="1" ht="27" customHeight="1">
      <c r="B44" s="55" t="s">
        <v>593</v>
      </c>
      <c r="C44" s="91"/>
      <c r="D44" s="127"/>
      <c r="E44" s="129"/>
      <c r="F44" s="130"/>
      <c r="G44" s="129"/>
      <c r="H44" s="131"/>
      <c r="J44" s="173" t="s">
        <v>596</v>
      </c>
      <c r="K44" s="173"/>
      <c r="L44" s="174"/>
      <c r="N44" s="104"/>
    </row>
    <row r="45" spans="2:14" s="3" customFormat="1" ht="21" customHeight="1" thickBot="1">
      <c r="B45" s="60" t="s">
        <v>594</v>
      </c>
      <c r="C45" s="92"/>
      <c r="D45" s="128"/>
      <c r="E45" s="126"/>
      <c r="F45" s="126"/>
      <c r="G45" s="62"/>
      <c r="H45" s="69"/>
      <c r="I45" s="61"/>
      <c r="J45" s="175" t="s">
        <v>597</v>
      </c>
      <c r="K45" s="175"/>
      <c r="L45" s="176"/>
      <c r="N45" s="104"/>
    </row>
    <row r="46" spans="2:14">
      <c r="L46" s="77"/>
    </row>
  </sheetData>
  <mergeCells count="78">
    <mergeCell ref="B42:C42"/>
    <mergeCell ref="J42:L42"/>
    <mergeCell ref="J43:L43"/>
    <mergeCell ref="J44:L44"/>
    <mergeCell ref="J45:L45"/>
    <mergeCell ref="I29:J29"/>
    <mergeCell ref="K29:L29"/>
    <mergeCell ref="B40:C40"/>
    <mergeCell ref="L40:L41"/>
    <mergeCell ref="B41:C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48" priority="1" operator="lessThan">
      <formula>0</formula>
    </cfRule>
    <cfRule type="cellIs" dxfId="247" priority="4" operator="greaterThan">
      <formula>0</formula>
    </cfRule>
  </conditionalFormatting>
  <conditionalFormatting sqref="K6:L33">
    <cfRule type="cellIs" dxfId="246" priority="2" operator="lessThan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B1:N45"/>
  <sheetViews>
    <sheetView view="pageBreakPreview" topLeftCell="A22" zoomScale="70" zoomScaleNormal="70" zoomScaleSheetLayoutView="70" workbookViewId="0">
      <selection activeCell="B1" sqref="B1:L1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63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117557</v>
      </c>
      <c r="D6" s="45">
        <f t="shared" ref="D6:F6" si="0">SUM(D7:D8)</f>
        <v>283331</v>
      </c>
      <c r="E6" s="45">
        <f t="shared" si="0"/>
        <v>139342</v>
      </c>
      <c r="F6" s="45">
        <f t="shared" si="0"/>
        <v>143989</v>
      </c>
      <c r="G6" s="72">
        <v>117426</v>
      </c>
      <c r="H6" s="72">
        <v>283331</v>
      </c>
      <c r="I6" s="152">
        <f>C6-G6</f>
        <v>131</v>
      </c>
      <c r="J6" s="152"/>
      <c r="K6" s="152">
        <f t="shared" ref="K6:K33" si="1">D6-H6</f>
        <v>0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3338</v>
      </c>
      <c r="E7" s="79">
        <v>1480</v>
      </c>
      <c r="F7" s="79">
        <v>1858</v>
      </c>
      <c r="G7" s="73" t="s">
        <v>55</v>
      </c>
      <c r="H7" s="74">
        <v>3350</v>
      </c>
      <c r="I7" s="153" t="s">
        <v>54</v>
      </c>
      <c r="J7" s="154"/>
      <c r="K7" s="154">
        <f t="shared" si="1"/>
        <v>-12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117557</v>
      </c>
      <c r="D8" s="49">
        <f t="shared" ref="D8:F8" si="2">SUM(D9:D33)</f>
        <v>279993</v>
      </c>
      <c r="E8" s="49">
        <f t="shared" si="2"/>
        <v>137862</v>
      </c>
      <c r="F8" s="49">
        <f t="shared" si="2"/>
        <v>142131</v>
      </c>
      <c r="G8" s="75">
        <v>117426</v>
      </c>
      <c r="H8" s="75">
        <v>279981</v>
      </c>
      <c r="I8" s="179">
        <f t="shared" ref="I8:I33" si="3">C8-G8</f>
        <v>131</v>
      </c>
      <c r="J8" s="179"/>
      <c r="K8" s="180">
        <f t="shared" si="1"/>
        <v>12</v>
      </c>
      <c r="L8" s="180"/>
    </row>
    <row r="9" spans="2:14" s="44" customFormat="1" ht="22.5" customHeight="1">
      <c r="B9" s="54" t="s">
        <v>10</v>
      </c>
      <c r="C9" s="50">
        <v>3496</v>
      </c>
      <c r="D9" s="50">
        <v>8123</v>
      </c>
      <c r="E9" s="50">
        <v>4084</v>
      </c>
      <c r="F9" s="50">
        <v>4039</v>
      </c>
      <c r="G9" s="76">
        <v>3492</v>
      </c>
      <c r="H9" s="76">
        <v>8113</v>
      </c>
      <c r="I9" s="155">
        <f t="shared" si="3"/>
        <v>4</v>
      </c>
      <c r="J9" s="155"/>
      <c r="K9" s="155">
        <f t="shared" si="1"/>
        <v>10</v>
      </c>
      <c r="L9" s="155"/>
    </row>
    <row r="10" spans="2:14" s="44" customFormat="1" ht="22.5" customHeight="1">
      <c r="B10" s="54" t="s">
        <v>33</v>
      </c>
      <c r="C10" s="50">
        <v>7283</v>
      </c>
      <c r="D10" s="50">
        <v>19485</v>
      </c>
      <c r="E10" s="50">
        <v>9636</v>
      </c>
      <c r="F10" s="50">
        <v>9849</v>
      </c>
      <c r="G10" s="76">
        <v>7263</v>
      </c>
      <c r="H10" s="76">
        <v>19447</v>
      </c>
      <c r="I10" s="155">
        <f t="shared" si="3"/>
        <v>20</v>
      </c>
      <c r="J10" s="155"/>
      <c r="K10" s="155">
        <f t="shared" si="1"/>
        <v>38</v>
      </c>
      <c r="L10" s="155"/>
    </row>
    <row r="11" spans="2:14" s="44" customFormat="1" ht="22.5" customHeight="1">
      <c r="B11" s="54" t="s">
        <v>11</v>
      </c>
      <c r="C11" s="50">
        <v>752</v>
      </c>
      <c r="D11" s="50">
        <v>1520</v>
      </c>
      <c r="E11" s="50">
        <v>800</v>
      </c>
      <c r="F11" s="50">
        <v>720</v>
      </c>
      <c r="G11" s="76">
        <v>736</v>
      </c>
      <c r="H11" s="76">
        <v>1499</v>
      </c>
      <c r="I11" s="155">
        <f t="shared" si="3"/>
        <v>16</v>
      </c>
      <c r="J11" s="155"/>
      <c r="K11" s="155">
        <f t="shared" si="1"/>
        <v>21</v>
      </c>
      <c r="L11" s="155"/>
    </row>
    <row r="12" spans="2:14" s="44" customFormat="1" ht="22.5" customHeight="1">
      <c r="B12" s="54" t="s">
        <v>12</v>
      </c>
      <c r="C12" s="50">
        <v>1061</v>
      </c>
      <c r="D12" s="50">
        <v>2531</v>
      </c>
      <c r="E12" s="50">
        <v>1288</v>
      </c>
      <c r="F12" s="50">
        <v>1243</v>
      </c>
      <c r="G12" s="76">
        <v>1049</v>
      </c>
      <c r="H12" s="76">
        <v>2520</v>
      </c>
      <c r="I12" s="155">
        <f t="shared" si="3"/>
        <v>12</v>
      </c>
      <c r="J12" s="155"/>
      <c r="K12" s="155">
        <f t="shared" si="1"/>
        <v>11</v>
      </c>
      <c r="L12" s="155"/>
    </row>
    <row r="13" spans="2:14" s="44" customFormat="1" ht="22.5" customHeight="1">
      <c r="B13" s="54" t="s">
        <v>13</v>
      </c>
      <c r="C13" s="50">
        <v>6690</v>
      </c>
      <c r="D13" s="50">
        <v>16716</v>
      </c>
      <c r="E13" s="50">
        <v>8332</v>
      </c>
      <c r="F13" s="50">
        <v>8384</v>
      </c>
      <c r="G13" s="76">
        <v>6683</v>
      </c>
      <c r="H13" s="76">
        <v>16734</v>
      </c>
      <c r="I13" s="155">
        <f t="shared" si="3"/>
        <v>7</v>
      </c>
      <c r="J13" s="155"/>
      <c r="K13" s="155">
        <f t="shared" si="1"/>
        <v>-18</v>
      </c>
      <c r="L13" s="155"/>
    </row>
    <row r="14" spans="2:14" s="44" customFormat="1" ht="22.5" customHeight="1">
      <c r="B14" s="54" t="s">
        <v>32</v>
      </c>
      <c r="C14" s="50">
        <v>629</v>
      </c>
      <c r="D14" s="50">
        <v>1127</v>
      </c>
      <c r="E14" s="50">
        <v>593</v>
      </c>
      <c r="F14" s="50">
        <v>534</v>
      </c>
      <c r="G14" s="76">
        <v>626</v>
      </c>
      <c r="H14" s="76">
        <v>1124</v>
      </c>
      <c r="I14" s="155">
        <f t="shared" si="3"/>
        <v>3</v>
      </c>
      <c r="J14" s="155"/>
      <c r="K14" s="155">
        <f t="shared" si="1"/>
        <v>3</v>
      </c>
      <c r="L14" s="155"/>
    </row>
    <row r="15" spans="2:14" s="44" customFormat="1" ht="22.5" customHeight="1">
      <c r="B15" s="54" t="s">
        <v>14</v>
      </c>
      <c r="C15" s="50">
        <v>1943</v>
      </c>
      <c r="D15" s="50">
        <v>3783</v>
      </c>
      <c r="E15" s="50">
        <v>1968</v>
      </c>
      <c r="F15" s="50">
        <v>1815</v>
      </c>
      <c r="G15" s="76">
        <v>1936</v>
      </c>
      <c r="H15" s="76">
        <v>3779</v>
      </c>
      <c r="I15" s="155">
        <f t="shared" si="3"/>
        <v>7</v>
      </c>
      <c r="J15" s="155"/>
      <c r="K15" s="155">
        <f t="shared" si="1"/>
        <v>4</v>
      </c>
      <c r="L15" s="155"/>
    </row>
    <row r="16" spans="2:14" s="44" customFormat="1" ht="22.5" customHeight="1">
      <c r="B16" s="54" t="s">
        <v>34</v>
      </c>
      <c r="C16" s="50">
        <v>1975</v>
      </c>
      <c r="D16" s="50">
        <v>4039</v>
      </c>
      <c r="E16" s="50">
        <v>2060</v>
      </c>
      <c r="F16" s="50">
        <v>1979</v>
      </c>
      <c r="G16" s="76">
        <v>1973</v>
      </c>
      <c r="H16" s="76">
        <v>4039</v>
      </c>
      <c r="I16" s="155">
        <f t="shared" si="3"/>
        <v>2</v>
      </c>
      <c r="J16" s="155"/>
      <c r="K16" s="155">
        <f t="shared" si="1"/>
        <v>0</v>
      </c>
      <c r="L16" s="155"/>
    </row>
    <row r="17" spans="2:12" s="44" customFormat="1" ht="22.5" customHeight="1">
      <c r="B17" s="54" t="s">
        <v>15</v>
      </c>
      <c r="C17" s="50">
        <v>1407</v>
      </c>
      <c r="D17" s="50">
        <v>2652</v>
      </c>
      <c r="E17" s="50">
        <v>1305</v>
      </c>
      <c r="F17" s="50">
        <v>1347</v>
      </c>
      <c r="G17" s="76">
        <v>1406</v>
      </c>
      <c r="H17" s="76">
        <v>2651</v>
      </c>
      <c r="I17" s="155">
        <f t="shared" si="3"/>
        <v>1</v>
      </c>
      <c r="J17" s="155"/>
      <c r="K17" s="155">
        <f t="shared" si="1"/>
        <v>1</v>
      </c>
      <c r="L17" s="155"/>
    </row>
    <row r="18" spans="2:12" s="44" customFormat="1" ht="22.5" customHeight="1">
      <c r="B18" s="54" t="s">
        <v>16</v>
      </c>
      <c r="C18" s="50">
        <v>597</v>
      </c>
      <c r="D18" s="50">
        <v>975</v>
      </c>
      <c r="E18" s="50">
        <v>532</v>
      </c>
      <c r="F18" s="50">
        <v>443</v>
      </c>
      <c r="G18" s="76">
        <v>590</v>
      </c>
      <c r="H18" s="76">
        <v>964</v>
      </c>
      <c r="I18" s="155">
        <f t="shared" si="3"/>
        <v>7</v>
      </c>
      <c r="J18" s="155"/>
      <c r="K18" s="155">
        <f t="shared" si="1"/>
        <v>11</v>
      </c>
      <c r="L18" s="155"/>
    </row>
    <row r="19" spans="2:12" s="44" customFormat="1" ht="22.5" customHeight="1">
      <c r="B19" s="54" t="s">
        <v>17</v>
      </c>
      <c r="C19" s="50">
        <v>4771</v>
      </c>
      <c r="D19" s="50">
        <v>10989</v>
      </c>
      <c r="E19" s="50">
        <v>5364</v>
      </c>
      <c r="F19" s="50">
        <v>5625</v>
      </c>
      <c r="G19" s="76">
        <v>4768</v>
      </c>
      <c r="H19" s="76">
        <v>11001</v>
      </c>
      <c r="I19" s="155">
        <f t="shared" si="3"/>
        <v>3</v>
      </c>
      <c r="J19" s="155"/>
      <c r="K19" s="155">
        <f t="shared" si="1"/>
        <v>-12</v>
      </c>
      <c r="L19" s="155"/>
    </row>
    <row r="20" spans="2:12" s="44" customFormat="1" ht="22.5" customHeight="1">
      <c r="B20" s="54" t="s">
        <v>35</v>
      </c>
      <c r="C20" s="50">
        <v>2243</v>
      </c>
      <c r="D20" s="50">
        <v>3911</v>
      </c>
      <c r="E20" s="50">
        <v>1982</v>
      </c>
      <c r="F20" s="50">
        <v>1929</v>
      </c>
      <c r="G20" s="76">
        <v>2234</v>
      </c>
      <c r="H20" s="76">
        <v>3909</v>
      </c>
      <c r="I20" s="155">
        <f t="shared" si="3"/>
        <v>9</v>
      </c>
      <c r="J20" s="155"/>
      <c r="K20" s="155">
        <f t="shared" si="1"/>
        <v>2</v>
      </c>
      <c r="L20" s="155"/>
    </row>
    <row r="21" spans="2:12" s="44" customFormat="1" ht="22.5" customHeight="1">
      <c r="B21" s="54" t="s">
        <v>18</v>
      </c>
      <c r="C21" s="50">
        <v>1735</v>
      </c>
      <c r="D21" s="50">
        <v>3304</v>
      </c>
      <c r="E21" s="50">
        <v>1619</v>
      </c>
      <c r="F21" s="50">
        <v>1685</v>
      </c>
      <c r="G21" s="76">
        <v>1731</v>
      </c>
      <c r="H21" s="76">
        <v>3305</v>
      </c>
      <c r="I21" s="155">
        <f t="shared" si="3"/>
        <v>4</v>
      </c>
      <c r="J21" s="155"/>
      <c r="K21" s="155">
        <f t="shared" si="1"/>
        <v>-1</v>
      </c>
      <c r="L21" s="155"/>
    </row>
    <row r="22" spans="2:12" s="44" customFormat="1" ht="22.5" customHeight="1">
      <c r="B22" s="54" t="s">
        <v>19</v>
      </c>
      <c r="C22" s="50">
        <v>1735</v>
      </c>
      <c r="D22" s="50">
        <v>3652</v>
      </c>
      <c r="E22" s="50">
        <v>1758</v>
      </c>
      <c r="F22" s="50">
        <v>1894</v>
      </c>
      <c r="G22" s="76">
        <v>1747</v>
      </c>
      <c r="H22" s="76">
        <v>3662</v>
      </c>
      <c r="I22" s="155">
        <f t="shared" si="3"/>
        <v>-12</v>
      </c>
      <c r="J22" s="155"/>
      <c r="K22" s="155">
        <f t="shared" si="1"/>
        <v>-10</v>
      </c>
      <c r="L22" s="155"/>
    </row>
    <row r="23" spans="2:12" s="44" customFormat="1" ht="22.5" customHeight="1">
      <c r="B23" s="54" t="s">
        <v>20</v>
      </c>
      <c r="C23" s="50">
        <v>3406</v>
      </c>
      <c r="D23" s="50">
        <v>7420</v>
      </c>
      <c r="E23" s="50">
        <v>3765</v>
      </c>
      <c r="F23" s="50">
        <v>3655</v>
      </c>
      <c r="G23" s="76">
        <v>3387</v>
      </c>
      <c r="H23" s="76">
        <v>7395</v>
      </c>
      <c r="I23" s="155">
        <f t="shared" si="3"/>
        <v>19</v>
      </c>
      <c r="J23" s="155"/>
      <c r="K23" s="155">
        <f t="shared" si="1"/>
        <v>25</v>
      </c>
      <c r="L23" s="155"/>
    </row>
    <row r="24" spans="2:12" s="44" customFormat="1" ht="22.5" customHeight="1">
      <c r="B24" s="54" t="s">
        <v>21</v>
      </c>
      <c r="C24" s="50">
        <v>6112</v>
      </c>
      <c r="D24" s="50">
        <v>12834</v>
      </c>
      <c r="E24" s="50">
        <v>6212</v>
      </c>
      <c r="F24" s="50">
        <v>6622</v>
      </c>
      <c r="G24" s="76">
        <v>6098</v>
      </c>
      <c r="H24" s="76">
        <v>12866</v>
      </c>
      <c r="I24" s="155">
        <f t="shared" si="3"/>
        <v>14</v>
      </c>
      <c r="J24" s="155"/>
      <c r="K24" s="155">
        <f t="shared" si="1"/>
        <v>-32</v>
      </c>
      <c r="L24" s="155"/>
    </row>
    <row r="25" spans="2:12" s="44" customFormat="1" ht="22.5" customHeight="1">
      <c r="B25" s="54" t="s">
        <v>22</v>
      </c>
      <c r="C25" s="50">
        <v>5260</v>
      </c>
      <c r="D25" s="50">
        <v>13221</v>
      </c>
      <c r="E25" s="50">
        <v>6333</v>
      </c>
      <c r="F25" s="50">
        <v>6888</v>
      </c>
      <c r="G25" s="76">
        <v>5246</v>
      </c>
      <c r="H25" s="76">
        <v>13200</v>
      </c>
      <c r="I25" s="155">
        <f t="shared" si="3"/>
        <v>14</v>
      </c>
      <c r="J25" s="155"/>
      <c r="K25" s="155">
        <f t="shared" si="1"/>
        <v>21</v>
      </c>
      <c r="L25" s="155"/>
    </row>
    <row r="26" spans="2:12" s="44" customFormat="1" ht="22.5" customHeight="1">
      <c r="B26" s="54" t="s">
        <v>23</v>
      </c>
      <c r="C26" s="50">
        <v>7694</v>
      </c>
      <c r="D26" s="50">
        <v>18861</v>
      </c>
      <c r="E26" s="50">
        <v>8896</v>
      </c>
      <c r="F26" s="50">
        <v>9965</v>
      </c>
      <c r="G26" s="76">
        <v>7696</v>
      </c>
      <c r="H26" s="76">
        <v>18873</v>
      </c>
      <c r="I26" s="155">
        <f t="shared" si="3"/>
        <v>-2</v>
      </c>
      <c r="J26" s="155"/>
      <c r="K26" s="155">
        <f t="shared" si="1"/>
        <v>-12</v>
      </c>
      <c r="L26" s="155"/>
    </row>
    <row r="27" spans="2:12" s="44" customFormat="1" ht="22.5" customHeight="1">
      <c r="B27" s="54" t="s">
        <v>24</v>
      </c>
      <c r="C27" s="50">
        <v>2176</v>
      </c>
      <c r="D27" s="50">
        <v>5253</v>
      </c>
      <c r="E27" s="50">
        <v>2648</v>
      </c>
      <c r="F27" s="50">
        <v>2605</v>
      </c>
      <c r="G27" s="76">
        <v>2160</v>
      </c>
      <c r="H27" s="76">
        <v>5233</v>
      </c>
      <c r="I27" s="155">
        <f t="shared" si="3"/>
        <v>16</v>
      </c>
      <c r="J27" s="155"/>
      <c r="K27" s="155">
        <f t="shared" si="1"/>
        <v>20</v>
      </c>
      <c r="L27" s="155"/>
    </row>
    <row r="28" spans="2:12" s="44" customFormat="1" ht="22.5" customHeight="1">
      <c r="B28" s="54" t="s">
        <v>25</v>
      </c>
      <c r="C28" s="50">
        <v>6791</v>
      </c>
      <c r="D28" s="50">
        <v>12183</v>
      </c>
      <c r="E28" s="50">
        <v>6322</v>
      </c>
      <c r="F28" s="50">
        <v>5861</v>
      </c>
      <c r="G28" s="76">
        <v>6781</v>
      </c>
      <c r="H28" s="76">
        <v>12177</v>
      </c>
      <c r="I28" s="155">
        <f t="shared" si="3"/>
        <v>10</v>
      </c>
      <c r="J28" s="155"/>
      <c r="K28" s="155">
        <f t="shared" si="1"/>
        <v>6</v>
      </c>
      <c r="L28" s="155"/>
    </row>
    <row r="29" spans="2:12" s="44" customFormat="1" ht="22.5" customHeight="1">
      <c r="B29" s="54" t="s">
        <v>26</v>
      </c>
      <c r="C29" s="50">
        <v>2669</v>
      </c>
      <c r="D29" s="50">
        <v>5059</v>
      </c>
      <c r="E29" s="50">
        <v>2483</v>
      </c>
      <c r="F29" s="50">
        <v>2576</v>
      </c>
      <c r="G29" s="76">
        <v>2682</v>
      </c>
      <c r="H29" s="76">
        <v>5071</v>
      </c>
      <c r="I29" s="155">
        <f t="shared" si="3"/>
        <v>-13</v>
      </c>
      <c r="J29" s="155"/>
      <c r="K29" s="155">
        <f t="shared" si="1"/>
        <v>-12</v>
      </c>
      <c r="L29" s="155"/>
    </row>
    <row r="30" spans="2:12" s="44" customFormat="1" ht="22.5" customHeight="1">
      <c r="B30" s="54" t="s">
        <v>27</v>
      </c>
      <c r="C30" s="50">
        <v>15215</v>
      </c>
      <c r="D30" s="50">
        <v>38932</v>
      </c>
      <c r="E30" s="50">
        <v>18986</v>
      </c>
      <c r="F30" s="50">
        <v>19946</v>
      </c>
      <c r="G30" s="76">
        <v>15224</v>
      </c>
      <c r="H30" s="76">
        <v>39003</v>
      </c>
      <c r="I30" s="155">
        <f t="shared" si="3"/>
        <v>-9</v>
      </c>
      <c r="J30" s="155"/>
      <c r="K30" s="155">
        <f t="shared" si="1"/>
        <v>-71</v>
      </c>
      <c r="L30" s="155"/>
    </row>
    <row r="31" spans="2:12" s="44" customFormat="1" ht="22.5" customHeight="1">
      <c r="B31" s="54" t="s">
        <v>28</v>
      </c>
      <c r="C31" s="50">
        <v>16918</v>
      </c>
      <c r="D31" s="50">
        <v>44522</v>
      </c>
      <c r="E31" s="50">
        <v>21589</v>
      </c>
      <c r="F31" s="50">
        <v>22933</v>
      </c>
      <c r="G31" s="76">
        <v>16935</v>
      </c>
      <c r="H31" s="76">
        <v>44510</v>
      </c>
      <c r="I31" s="162">
        <f t="shared" si="3"/>
        <v>-17</v>
      </c>
      <c r="J31" s="162"/>
      <c r="K31" s="155">
        <f t="shared" si="1"/>
        <v>12</v>
      </c>
      <c r="L31" s="155"/>
    </row>
    <row r="32" spans="2:12" s="44" customFormat="1" ht="22.5" customHeight="1">
      <c r="B32" s="54" t="s">
        <v>29</v>
      </c>
      <c r="C32" s="50">
        <v>7249</v>
      </c>
      <c r="D32" s="50">
        <v>18003</v>
      </c>
      <c r="E32" s="50">
        <v>8834</v>
      </c>
      <c r="F32" s="50">
        <v>9169</v>
      </c>
      <c r="G32" s="76">
        <v>7241</v>
      </c>
      <c r="H32" s="76">
        <v>18010</v>
      </c>
      <c r="I32" s="155">
        <f t="shared" si="3"/>
        <v>8</v>
      </c>
      <c r="J32" s="155"/>
      <c r="K32" s="155">
        <f t="shared" si="1"/>
        <v>-7</v>
      </c>
      <c r="L32" s="155"/>
    </row>
    <row r="33" spans="2:13" s="44" customFormat="1" ht="22.5" customHeight="1">
      <c r="B33" s="54" t="s">
        <v>30</v>
      </c>
      <c r="C33" s="50">
        <v>7750</v>
      </c>
      <c r="D33" s="50">
        <v>20898</v>
      </c>
      <c r="E33" s="50">
        <v>10473</v>
      </c>
      <c r="F33" s="50">
        <v>10425</v>
      </c>
      <c r="G33" s="76">
        <v>7742</v>
      </c>
      <c r="H33" s="76">
        <v>20896</v>
      </c>
      <c r="I33" s="155">
        <f t="shared" si="3"/>
        <v>8</v>
      </c>
      <c r="J33" s="155"/>
      <c r="K33" s="155">
        <f t="shared" si="1"/>
        <v>2</v>
      </c>
      <c r="L33" s="155"/>
    </row>
    <row r="34" spans="2:13" s="44" customFormat="1" ht="67.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1217</v>
      </c>
      <c r="C38" s="16"/>
      <c r="D38" s="17" t="s">
        <v>36</v>
      </c>
      <c r="E38" s="17">
        <v>361</v>
      </c>
      <c r="F38" s="18" t="s">
        <v>37</v>
      </c>
      <c r="G38" s="17">
        <v>856</v>
      </c>
      <c r="H38" s="19"/>
      <c r="I38" s="20"/>
      <c r="J38" s="20"/>
      <c r="K38" s="21"/>
      <c r="L38" s="165" t="str">
        <f>"▶ "&amp;IF((E39+G39)-(E38+G38)&lt;0,"증"&amp;-((E39+G39)-(E38+G38))&amp;"명","감"&amp;(E39+G39)-(E38+G38)&amp;"명")</f>
        <v>▶ 감5명</v>
      </c>
      <c r="M38" s="22"/>
    </row>
    <row r="39" spans="2:13" s="3" customFormat="1" ht="30" customHeight="1">
      <c r="B39" s="23" t="str">
        <f>"◎ 관외전출 : "&amp;E39+G39</f>
        <v>◎ 관외전출 : 1222</v>
      </c>
      <c r="C39" s="24"/>
      <c r="D39" s="25" t="s">
        <v>36</v>
      </c>
      <c r="E39" s="25">
        <v>305</v>
      </c>
      <c r="F39" s="26" t="s">
        <v>37</v>
      </c>
      <c r="G39" s="25">
        <v>917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169</v>
      </c>
      <c r="C40" s="31"/>
      <c r="D40" s="32" t="s">
        <v>41</v>
      </c>
      <c r="E40" s="32">
        <v>161</v>
      </c>
      <c r="F40" s="33" t="s">
        <v>45</v>
      </c>
      <c r="G40" s="32">
        <v>5</v>
      </c>
      <c r="H40" s="34" t="s">
        <v>38</v>
      </c>
      <c r="I40" s="34">
        <v>1</v>
      </c>
      <c r="J40" s="35" t="s">
        <v>39</v>
      </c>
      <c r="K40" s="36">
        <v>2</v>
      </c>
      <c r="L40" s="192" t="str">
        <f>"▶ "&amp;IF((E41+G41+I41+K41)-(E40+G40+I40+K40)&lt;0,"증"&amp;-((E41+G41+I41+K41)-(E40+G40+I40+K40))&amp;"명","감"&amp;(E41+G41+I41+K41)-(E40+G40+I40+K40)&amp;"명")</f>
        <v>▶ 증17명</v>
      </c>
    </row>
    <row r="41" spans="2:13" s="3" customFormat="1" ht="30" customHeight="1" thickBot="1">
      <c r="B41" s="37" t="str">
        <f>"◎ 사망,말소,국외,기타 : "&amp;E41+G41+I41+K41</f>
        <v>◎ 사망,말소,국외,기타 : 152</v>
      </c>
      <c r="C41" s="38"/>
      <c r="D41" s="39" t="s">
        <v>42</v>
      </c>
      <c r="E41" s="39">
        <v>141</v>
      </c>
      <c r="F41" s="40" t="s">
        <v>43</v>
      </c>
      <c r="G41" s="39">
        <v>7</v>
      </c>
      <c r="H41" s="41" t="s">
        <v>38</v>
      </c>
      <c r="I41" s="41">
        <v>3</v>
      </c>
      <c r="J41" s="42" t="s">
        <v>39</v>
      </c>
      <c r="K41" s="43">
        <v>1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42848</v>
      </c>
      <c r="C42" s="68"/>
      <c r="D42" s="57" t="s">
        <v>52</v>
      </c>
      <c r="E42" s="58">
        <v>17809</v>
      </c>
      <c r="F42" s="57" t="s">
        <v>44</v>
      </c>
      <c r="G42" s="58">
        <v>25039</v>
      </c>
      <c r="H42" s="59"/>
      <c r="I42" s="10"/>
      <c r="J42" s="10"/>
      <c r="K42" s="11"/>
      <c r="L42" s="64" t="s">
        <v>66</v>
      </c>
      <c r="M42" s="22"/>
    </row>
    <row r="43" spans="2:13" s="3" customFormat="1" ht="21" customHeight="1">
      <c r="B43" s="55" t="s">
        <v>56</v>
      </c>
      <c r="C43" s="66">
        <v>2133</v>
      </c>
      <c r="G43" s="8"/>
      <c r="J43" s="9"/>
      <c r="K43" s="9"/>
      <c r="L43" s="78" t="s">
        <v>64</v>
      </c>
    </row>
    <row r="44" spans="2:13" s="3" customFormat="1" ht="21" customHeight="1" thickBot="1">
      <c r="B44" s="60" t="s">
        <v>57</v>
      </c>
      <c r="C44" s="67">
        <v>226</v>
      </c>
      <c r="D44" s="61"/>
      <c r="E44" s="61"/>
      <c r="F44" s="61"/>
      <c r="G44" s="62"/>
      <c r="H44" s="61"/>
      <c r="I44" s="61"/>
      <c r="J44" s="69"/>
      <c r="K44" s="69"/>
      <c r="L44" s="70" t="s">
        <v>65</v>
      </c>
    </row>
    <row r="45" spans="2:13">
      <c r="L45" s="77"/>
    </row>
  </sheetData>
  <mergeCells count="71"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  <mergeCell ref="I9:J9"/>
    <mergeCell ref="K9:L9"/>
    <mergeCell ref="I10:J10"/>
    <mergeCell ref="K10:L10"/>
    <mergeCell ref="I8:J8"/>
    <mergeCell ref="K8:L8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</mergeCells>
  <phoneticPr fontId="1" type="noConversion"/>
  <conditionalFormatting sqref="I6:L33">
    <cfRule type="cellIs" dxfId="5" priority="1" operator="lessThan">
      <formula>0</formula>
    </cfRule>
    <cfRule type="cellIs" dxfId="4" priority="4" operator="greaterThan">
      <formula>0</formula>
    </cfRule>
  </conditionalFormatting>
  <conditionalFormatting sqref="K6:L33">
    <cfRule type="cellIs" dxfId="3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B1:N45"/>
  <sheetViews>
    <sheetView view="pageBreakPreview" topLeftCell="A25" zoomScale="70" zoomScaleNormal="70" zoomScaleSheetLayoutView="70" workbookViewId="0">
      <selection activeCell="D9" sqref="D9"/>
    </sheetView>
  </sheetViews>
  <sheetFormatPr defaultRowHeight="17.399999999999999"/>
  <cols>
    <col min="1" max="1" width="2.19921875" customWidth="1"/>
    <col min="2" max="2" width="29.8984375" style="1" customWidth="1"/>
    <col min="3" max="3" width="14.5" customWidth="1"/>
    <col min="4" max="8" width="14.8984375" customWidth="1"/>
    <col min="9" max="9" width="6.19921875" customWidth="1"/>
    <col min="10" max="10" width="8" customWidth="1"/>
    <col min="11" max="11" width="3.69921875" customWidth="1"/>
    <col min="12" max="12" width="13" customWidth="1"/>
    <col min="13" max="13" width="3.8984375" customWidth="1"/>
  </cols>
  <sheetData>
    <row r="1" spans="2:14" s="12" customFormat="1" ht="100.5" customHeight="1">
      <c r="B1" s="147" t="s">
        <v>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4" s="14" customFormat="1" ht="29.25" customHeight="1">
      <c r="B2" s="148" t="s">
        <v>31</v>
      </c>
      <c r="C2" s="148"/>
      <c r="D2" s="148"/>
      <c r="E2" s="148"/>
      <c r="F2" s="13"/>
      <c r="G2" s="13"/>
      <c r="H2" s="13"/>
      <c r="I2" s="13"/>
      <c r="J2" s="13"/>
      <c r="K2" s="13"/>
      <c r="L2" s="13"/>
    </row>
    <row r="3" spans="2:14" s="14" customFormat="1" ht="29.25" customHeight="1">
      <c r="B3" s="148" t="s">
        <v>59</v>
      </c>
      <c r="C3" s="148"/>
      <c r="D3" s="148"/>
      <c r="E3" s="148"/>
      <c r="F3" s="13"/>
      <c r="G3" s="13"/>
      <c r="H3" s="13"/>
      <c r="I3" s="82"/>
      <c r="J3" s="185" t="s">
        <v>48</v>
      </c>
      <c r="K3" s="185"/>
      <c r="L3" s="185"/>
    </row>
    <row r="4" spans="2:14" s="44" customFormat="1" ht="22.5" customHeight="1">
      <c r="B4" s="150" t="s">
        <v>0</v>
      </c>
      <c r="C4" s="151" t="s">
        <v>4</v>
      </c>
      <c r="D4" s="151" t="s">
        <v>47</v>
      </c>
      <c r="E4" s="151"/>
      <c r="F4" s="151"/>
      <c r="G4" s="151" t="s">
        <v>5</v>
      </c>
      <c r="H4" s="151"/>
      <c r="I4" s="151" t="s">
        <v>6</v>
      </c>
      <c r="J4" s="151"/>
      <c r="K4" s="151"/>
      <c r="L4" s="151"/>
    </row>
    <row r="5" spans="2:14" s="44" customFormat="1" ht="22.5" customHeight="1">
      <c r="B5" s="150"/>
      <c r="C5" s="151"/>
      <c r="D5" s="80" t="s">
        <v>1</v>
      </c>
      <c r="E5" s="80" t="s">
        <v>2</v>
      </c>
      <c r="F5" s="80" t="s">
        <v>3</v>
      </c>
      <c r="G5" s="80" t="s">
        <v>4</v>
      </c>
      <c r="H5" s="80" t="s">
        <v>7</v>
      </c>
      <c r="I5" s="151" t="s">
        <v>4</v>
      </c>
      <c r="J5" s="151"/>
      <c r="K5" s="151" t="s">
        <v>46</v>
      </c>
      <c r="L5" s="151"/>
    </row>
    <row r="6" spans="2:14" s="44" customFormat="1" ht="22.5" customHeight="1">
      <c r="B6" s="51" t="s">
        <v>8</v>
      </c>
      <c r="C6" s="45">
        <f>SUM(C7:C8)</f>
        <v>117426</v>
      </c>
      <c r="D6" s="45">
        <f t="shared" ref="D6:F6" si="0">SUM(D7:D8)</f>
        <v>283331</v>
      </c>
      <c r="E6" s="45">
        <f t="shared" si="0"/>
        <v>139374</v>
      </c>
      <c r="F6" s="45">
        <f t="shared" si="0"/>
        <v>143957</v>
      </c>
      <c r="G6" s="72">
        <v>117459</v>
      </c>
      <c r="H6" s="72">
        <v>283519</v>
      </c>
      <c r="I6" s="152">
        <f>C6-G6</f>
        <v>-33</v>
      </c>
      <c r="J6" s="152"/>
      <c r="K6" s="152">
        <f t="shared" ref="K6:K33" si="1">D6-H6</f>
        <v>-188</v>
      </c>
      <c r="L6" s="152"/>
    </row>
    <row r="7" spans="2:14" s="44" customFormat="1" ht="22.5" customHeight="1">
      <c r="B7" s="52" t="s">
        <v>49</v>
      </c>
      <c r="C7" s="71" t="s">
        <v>54</v>
      </c>
      <c r="D7" s="46">
        <f>SUM(E7:F7)</f>
        <v>3350</v>
      </c>
      <c r="E7" s="79">
        <v>1484</v>
      </c>
      <c r="F7" s="79">
        <v>1866</v>
      </c>
      <c r="G7" s="73" t="s">
        <v>55</v>
      </c>
      <c r="H7" s="74">
        <v>3216</v>
      </c>
      <c r="I7" s="153" t="s">
        <v>54</v>
      </c>
      <c r="J7" s="154"/>
      <c r="K7" s="154">
        <f t="shared" si="1"/>
        <v>134</v>
      </c>
      <c r="L7" s="154"/>
      <c r="N7" s="47"/>
    </row>
    <row r="8" spans="2:14" s="44" customFormat="1" ht="22.5" customHeight="1">
      <c r="B8" s="53" t="s">
        <v>9</v>
      </c>
      <c r="C8" s="48">
        <f>SUM(C9:C33)</f>
        <v>117426</v>
      </c>
      <c r="D8" s="49">
        <f t="shared" ref="D8:F8" si="2">SUM(D9:D33)</f>
        <v>279981</v>
      </c>
      <c r="E8" s="49">
        <f t="shared" si="2"/>
        <v>137890</v>
      </c>
      <c r="F8" s="49">
        <f t="shared" si="2"/>
        <v>142091</v>
      </c>
      <c r="G8" s="75">
        <v>117459</v>
      </c>
      <c r="H8" s="75">
        <v>280303</v>
      </c>
      <c r="I8" s="179">
        <f t="shared" ref="I8:I33" si="3">C8-G8</f>
        <v>-33</v>
      </c>
      <c r="J8" s="179"/>
      <c r="K8" s="180">
        <f t="shared" si="1"/>
        <v>-322</v>
      </c>
      <c r="L8" s="180"/>
    </row>
    <row r="9" spans="2:14" s="44" customFormat="1" ht="22.5" customHeight="1">
      <c r="B9" s="54" t="s">
        <v>10</v>
      </c>
      <c r="C9" s="50">
        <v>3492</v>
      </c>
      <c r="D9" s="50">
        <v>8113</v>
      </c>
      <c r="E9" s="50">
        <v>4082</v>
      </c>
      <c r="F9" s="50">
        <v>4031</v>
      </c>
      <c r="G9" s="76">
        <v>3495</v>
      </c>
      <c r="H9" s="76">
        <v>8121</v>
      </c>
      <c r="I9" s="155">
        <f t="shared" si="3"/>
        <v>-3</v>
      </c>
      <c r="J9" s="155"/>
      <c r="K9" s="155">
        <f t="shared" si="1"/>
        <v>-8</v>
      </c>
      <c r="L9" s="155"/>
    </row>
    <row r="10" spans="2:14" s="44" customFormat="1" ht="22.5" customHeight="1">
      <c r="B10" s="54" t="s">
        <v>33</v>
      </c>
      <c r="C10" s="50">
        <v>7263</v>
      </c>
      <c r="D10" s="50">
        <v>19447</v>
      </c>
      <c r="E10" s="50">
        <v>9630</v>
      </c>
      <c r="F10" s="50">
        <v>9817</v>
      </c>
      <c r="G10" s="76">
        <v>7251</v>
      </c>
      <c r="H10" s="76">
        <v>19435</v>
      </c>
      <c r="I10" s="155">
        <f t="shared" si="3"/>
        <v>12</v>
      </c>
      <c r="J10" s="155"/>
      <c r="K10" s="155">
        <f t="shared" si="1"/>
        <v>12</v>
      </c>
      <c r="L10" s="155"/>
    </row>
    <row r="11" spans="2:14" s="44" customFormat="1" ht="22.5" customHeight="1">
      <c r="B11" s="54" t="s">
        <v>11</v>
      </c>
      <c r="C11" s="50">
        <v>736</v>
      </c>
      <c r="D11" s="50">
        <v>1499</v>
      </c>
      <c r="E11" s="50">
        <v>794</v>
      </c>
      <c r="F11" s="50">
        <v>705</v>
      </c>
      <c r="G11" s="76">
        <v>733</v>
      </c>
      <c r="H11" s="76">
        <v>1504</v>
      </c>
      <c r="I11" s="155">
        <f t="shared" si="3"/>
        <v>3</v>
      </c>
      <c r="J11" s="155"/>
      <c r="K11" s="155">
        <f t="shared" si="1"/>
        <v>-5</v>
      </c>
      <c r="L11" s="155"/>
    </row>
    <row r="12" spans="2:14" s="44" customFormat="1" ht="22.5" customHeight="1">
      <c r="B12" s="54" t="s">
        <v>12</v>
      </c>
      <c r="C12" s="50">
        <v>1049</v>
      </c>
      <c r="D12" s="50">
        <v>2520</v>
      </c>
      <c r="E12" s="50">
        <v>1277</v>
      </c>
      <c r="F12" s="50">
        <v>1243</v>
      </c>
      <c r="G12" s="76">
        <v>1060</v>
      </c>
      <c r="H12" s="76">
        <v>2542</v>
      </c>
      <c r="I12" s="155">
        <f t="shared" si="3"/>
        <v>-11</v>
      </c>
      <c r="J12" s="155"/>
      <c r="K12" s="155">
        <f t="shared" si="1"/>
        <v>-22</v>
      </c>
      <c r="L12" s="155"/>
    </row>
    <row r="13" spans="2:14" s="44" customFormat="1" ht="22.5" customHeight="1">
      <c r="B13" s="54" t="s">
        <v>13</v>
      </c>
      <c r="C13" s="50">
        <v>6683</v>
      </c>
      <c r="D13" s="50">
        <v>16734</v>
      </c>
      <c r="E13" s="50">
        <v>8337</v>
      </c>
      <c r="F13" s="50">
        <v>8397</v>
      </c>
      <c r="G13" s="76">
        <v>6678</v>
      </c>
      <c r="H13" s="76">
        <v>16704</v>
      </c>
      <c r="I13" s="155">
        <f t="shared" si="3"/>
        <v>5</v>
      </c>
      <c r="J13" s="155"/>
      <c r="K13" s="155">
        <f t="shared" si="1"/>
        <v>30</v>
      </c>
      <c r="L13" s="155"/>
    </row>
    <row r="14" spans="2:14" s="44" customFormat="1" ht="22.5" customHeight="1">
      <c r="B14" s="54" t="s">
        <v>32</v>
      </c>
      <c r="C14" s="50">
        <v>626</v>
      </c>
      <c r="D14" s="50">
        <v>1124</v>
      </c>
      <c r="E14" s="50">
        <v>592</v>
      </c>
      <c r="F14" s="50">
        <v>532</v>
      </c>
      <c r="G14" s="76">
        <v>629</v>
      </c>
      <c r="H14" s="76">
        <v>1132</v>
      </c>
      <c r="I14" s="155">
        <f t="shared" si="3"/>
        <v>-3</v>
      </c>
      <c r="J14" s="155"/>
      <c r="K14" s="155">
        <f t="shared" si="1"/>
        <v>-8</v>
      </c>
      <c r="L14" s="155"/>
    </row>
    <row r="15" spans="2:14" s="44" customFormat="1" ht="22.5" customHeight="1">
      <c r="B15" s="54" t="s">
        <v>14</v>
      </c>
      <c r="C15" s="50">
        <v>1936</v>
      </c>
      <c r="D15" s="50">
        <v>3779</v>
      </c>
      <c r="E15" s="50">
        <v>1963</v>
      </c>
      <c r="F15" s="50">
        <v>1816</v>
      </c>
      <c r="G15" s="76">
        <v>1924</v>
      </c>
      <c r="H15" s="76">
        <v>3774</v>
      </c>
      <c r="I15" s="155">
        <f t="shared" si="3"/>
        <v>12</v>
      </c>
      <c r="J15" s="155"/>
      <c r="K15" s="155">
        <f t="shared" si="1"/>
        <v>5</v>
      </c>
      <c r="L15" s="155"/>
    </row>
    <row r="16" spans="2:14" s="44" customFormat="1" ht="22.5" customHeight="1">
      <c r="B16" s="54" t="s">
        <v>34</v>
      </c>
      <c r="C16" s="50">
        <v>1973</v>
      </c>
      <c r="D16" s="50">
        <v>4039</v>
      </c>
      <c r="E16" s="50">
        <v>2056</v>
      </c>
      <c r="F16" s="50">
        <v>1983</v>
      </c>
      <c r="G16" s="76">
        <v>1975</v>
      </c>
      <c r="H16" s="76">
        <v>4033</v>
      </c>
      <c r="I16" s="155">
        <f t="shared" si="3"/>
        <v>-2</v>
      </c>
      <c r="J16" s="155"/>
      <c r="K16" s="155">
        <f t="shared" si="1"/>
        <v>6</v>
      </c>
      <c r="L16" s="155"/>
    </row>
    <row r="17" spans="2:12" s="44" customFormat="1" ht="22.5" customHeight="1">
      <c r="B17" s="54" t="s">
        <v>15</v>
      </c>
      <c r="C17" s="50">
        <v>1406</v>
      </c>
      <c r="D17" s="50">
        <v>2651</v>
      </c>
      <c r="E17" s="50">
        <v>1303</v>
      </c>
      <c r="F17" s="50">
        <v>1348</v>
      </c>
      <c r="G17" s="76">
        <v>1394</v>
      </c>
      <c r="H17" s="76">
        <v>2635</v>
      </c>
      <c r="I17" s="155">
        <f t="shared" si="3"/>
        <v>12</v>
      </c>
      <c r="J17" s="155"/>
      <c r="K17" s="155">
        <f t="shared" si="1"/>
        <v>16</v>
      </c>
      <c r="L17" s="155"/>
    </row>
    <row r="18" spans="2:12" s="44" customFormat="1" ht="22.5" customHeight="1">
      <c r="B18" s="54" t="s">
        <v>16</v>
      </c>
      <c r="C18" s="50">
        <v>590</v>
      </c>
      <c r="D18" s="50">
        <v>964</v>
      </c>
      <c r="E18" s="50">
        <v>528</v>
      </c>
      <c r="F18" s="50">
        <v>436</v>
      </c>
      <c r="G18" s="76">
        <v>588</v>
      </c>
      <c r="H18" s="76">
        <v>960</v>
      </c>
      <c r="I18" s="155">
        <f t="shared" si="3"/>
        <v>2</v>
      </c>
      <c r="J18" s="155"/>
      <c r="K18" s="155">
        <f t="shared" si="1"/>
        <v>4</v>
      </c>
      <c r="L18" s="155"/>
    </row>
    <row r="19" spans="2:12" s="44" customFormat="1" ht="22.5" customHeight="1">
      <c r="B19" s="54" t="s">
        <v>17</v>
      </c>
      <c r="C19" s="50">
        <v>4768</v>
      </c>
      <c r="D19" s="50">
        <v>11001</v>
      </c>
      <c r="E19" s="50">
        <v>5360</v>
      </c>
      <c r="F19" s="50">
        <v>5641</v>
      </c>
      <c r="G19" s="76">
        <v>4765</v>
      </c>
      <c r="H19" s="76">
        <v>11042</v>
      </c>
      <c r="I19" s="155">
        <f t="shared" si="3"/>
        <v>3</v>
      </c>
      <c r="J19" s="155"/>
      <c r="K19" s="155">
        <f t="shared" si="1"/>
        <v>-41</v>
      </c>
      <c r="L19" s="155"/>
    </row>
    <row r="20" spans="2:12" s="44" customFormat="1" ht="22.5" customHeight="1">
      <c r="B20" s="54" t="s">
        <v>35</v>
      </c>
      <c r="C20" s="50">
        <v>2234</v>
      </c>
      <c r="D20" s="50">
        <v>3909</v>
      </c>
      <c r="E20" s="50">
        <v>1976</v>
      </c>
      <c r="F20" s="50">
        <v>1933</v>
      </c>
      <c r="G20" s="76">
        <v>2227</v>
      </c>
      <c r="H20" s="76">
        <v>3903</v>
      </c>
      <c r="I20" s="155">
        <f t="shared" si="3"/>
        <v>7</v>
      </c>
      <c r="J20" s="155"/>
      <c r="K20" s="155">
        <f t="shared" si="1"/>
        <v>6</v>
      </c>
      <c r="L20" s="155"/>
    </row>
    <row r="21" spans="2:12" s="44" customFormat="1" ht="22.5" customHeight="1">
      <c r="B21" s="54" t="s">
        <v>18</v>
      </c>
      <c r="C21" s="50">
        <v>1731</v>
      </c>
      <c r="D21" s="50">
        <v>3305</v>
      </c>
      <c r="E21" s="50">
        <v>1622</v>
      </c>
      <c r="F21" s="50">
        <v>1683</v>
      </c>
      <c r="G21" s="76">
        <v>1734</v>
      </c>
      <c r="H21" s="76">
        <v>3312</v>
      </c>
      <c r="I21" s="155">
        <f t="shared" si="3"/>
        <v>-3</v>
      </c>
      <c r="J21" s="155"/>
      <c r="K21" s="155">
        <f t="shared" si="1"/>
        <v>-7</v>
      </c>
      <c r="L21" s="155"/>
    </row>
    <row r="22" spans="2:12" s="44" customFormat="1" ht="22.5" customHeight="1">
      <c r="B22" s="54" t="s">
        <v>19</v>
      </c>
      <c r="C22" s="50">
        <v>1747</v>
      </c>
      <c r="D22" s="50">
        <v>3662</v>
      </c>
      <c r="E22" s="50">
        <v>1763</v>
      </c>
      <c r="F22" s="50">
        <v>1899</v>
      </c>
      <c r="G22" s="76">
        <v>1752</v>
      </c>
      <c r="H22" s="76">
        <v>3668</v>
      </c>
      <c r="I22" s="155">
        <f t="shared" si="3"/>
        <v>-5</v>
      </c>
      <c r="J22" s="155"/>
      <c r="K22" s="155">
        <f t="shared" si="1"/>
        <v>-6</v>
      </c>
      <c r="L22" s="155"/>
    </row>
    <row r="23" spans="2:12" s="44" customFormat="1" ht="22.5" customHeight="1">
      <c r="B23" s="54" t="s">
        <v>20</v>
      </c>
      <c r="C23" s="50">
        <v>3387</v>
      </c>
      <c r="D23" s="50">
        <v>7395</v>
      </c>
      <c r="E23" s="50">
        <v>3754</v>
      </c>
      <c r="F23" s="50">
        <v>3641</v>
      </c>
      <c r="G23" s="76">
        <v>3395</v>
      </c>
      <c r="H23" s="76">
        <v>7410</v>
      </c>
      <c r="I23" s="155">
        <f t="shared" si="3"/>
        <v>-8</v>
      </c>
      <c r="J23" s="155"/>
      <c r="K23" s="155">
        <f t="shared" si="1"/>
        <v>-15</v>
      </c>
      <c r="L23" s="155"/>
    </row>
    <row r="24" spans="2:12" s="44" customFormat="1" ht="22.5" customHeight="1">
      <c r="B24" s="54" t="s">
        <v>21</v>
      </c>
      <c r="C24" s="50">
        <v>6098</v>
      </c>
      <c r="D24" s="50">
        <v>12866</v>
      </c>
      <c r="E24" s="50">
        <v>6234</v>
      </c>
      <c r="F24" s="50">
        <v>6632</v>
      </c>
      <c r="G24" s="76">
        <v>6103</v>
      </c>
      <c r="H24" s="76">
        <v>12862</v>
      </c>
      <c r="I24" s="155">
        <f t="shared" si="3"/>
        <v>-5</v>
      </c>
      <c r="J24" s="155"/>
      <c r="K24" s="155">
        <f t="shared" si="1"/>
        <v>4</v>
      </c>
      <c r="L24" s="155"/>
    </row>
    <row r="25" spans="2:12" s="44" customFormat="1" ht="22.5" customHeight="1">
      <c r="B25" s="54" t="s">
        <v>22</v>
      </c>
      <c r="C25" s="50">
        <v>5246</v>
      </c>
      <c r="D25" s="50">
        <v>13200</v>
      </c>
      <c r="E25" s="50">
        <v>6316</v>
      </c>
      <c r="F25" s="50">
        <v>6884</v>
      </c>
      <c r="G25" s="76">
        <v>5246</v>
      </c>
      <c r="H25" s="76">
        <v>13187</v>
      </c>
      <c r="I25" s="155">
        <f t="shared" si="3"/>
        <v>0</v>
      </c>
      <c r="J25" s="155"/>
      <c r="K25" s="155">
        <f t="shared" si="1"/>
        <v>13</v>
      </c>
      <c r="L25" s="155"/>
    </row>
    <row r="26" spans="2:12" s="44" customFormat="1" ht="22.5" customHeight="1">
      <c r="B26" s="54" t="s">
        <v>23</v>
      </c>
      <c r="C26" s="50">
        <v>7696</v>
      </c>
      <c r="D26" s="50">
        <v>18873</v>
      </c>
      <c r="E26" s="50">
        <v>8911</v>
      </c>
      <c r="F26" s="50">
        <v>9962</v>
      </c>
      <c r="G26" s="76">
        <v>7735</v>
      </c>
      <c r="H26" s="76">
        <v>18956</v>
      </c>
      <c r="I26" s="155">
        <f t="shared" si="3"/>
        <v>-39</v>
      </c>
      <c r="J26" s="155"/>
      <c r="K26" s="155">
        <f t="shared" si="1"/>
        <v>-83</v>
      </c>
      <c r="L26" s="155"/>
    </row>
    <row r="27" spans="2:12" s="44" customFormat="1" ht="22.5" customHeight="1">
      <c r="B27" s="54" t="s">
        <v>24</v>
      </c>
      <c r="C27" s="50">
        <v>2160</v>
      </c>
      <c r="D27" s="50">
        <v>5233</v>
      </c>
      <c r="E27" s="50">
        <v>2634</v>
      </c>
      <c r="F27" s="50">
        <v>2599</v>
      </c>
      <c r="G27" s="76">
        <v>2153</v>
      </c>
      <c r="H27" s="76">
        <v>5222</v>
      </c>
      <c r="I27" s="155">
        <f t="shared" si="3"/>
        <v>7</v>
      </c>
      <c r="J27" s="155"/>
      <c r="K27" s="155">
        <f t="shared" si="1"/>
        <v>11</v>
      </c>
      <c r="L27" s="155"/>
    </row>
    <row r="28" spans="2:12" s="44" customFormat="1" ht="22.5" customHeight="1">
      <c r="B28" s="54" t="s">
        <v>25</v>
      </c>
      <c r="C28" s="50">
        <v>6781</v>
      </c>
      <c r="D28" s="50">
        <v>12177</v>
      </c>
      <c r="E28" s="50">
        <v>6319</v>
      </c>
      <c r="F28" s="50">
        <v>5858</v>
      </c>
      <c r="G28" s="76">
        <v>6783</v>
      </c>
      <c r="H28" s="76">
        <v>12183</v>
      </c>
      <c r="I28" s="155">
        <f t="shared" si="3"/>
        <v>-2</v>
      </c>
      <c r="J28" s="155"/>
      <c r="K28" s="155">
        <f t="shared" si="1"/>
        <v>-6</v>
      </c>
      <c r="L28" s="155"/>
    </row>
    <row r="29" spans="2:12" s="44" customFormat="1" ht="22.5" customHeight="1">
      <c r="B29" s="54" t="s">
        <v>26</v>
      </c>
      <c r="C29" s="50">
        <v>2682</v>
      </c>
      <c r="D29" s="50">
        <v>5071</v>
      </c>
      <c r="E29" s="50">
        <v>2493</v>
      </c>
      <c r="F29" s="50">
        <v>2578</v>
      </c>
      <c r="G29" s="76">
        <v>2676</v>
      </c>
      <c r="H29" s="76">
        <v>5070</v>
      </c>
      <c r="I29" s="155">
        <f t="shared" si="3"/>
        <v>6</v>
      </c>
      <c r="J29" s="155"/>
      <c r="K29" s="155">
        <f t="shared" si="1"/>
        <v>1</v>
      </c>
      <c r="L29" s="155"/>
    </row>
    <row r="30" spans="2:12" s="44" customFormat="1" ht="22.5" customHeight="1">
      <c r="B30" s="54" t="s">
        <v>27</v>
      </c>
      <c r="C30" s="50">
        <v>15224</v>
      </c>
      <c r="D30" s="50">
        <v>39003</v>
      </c>
      <c r="E30" s="50">
        <v>19035</v>
      </c>
      <c r="F30" s="50">
        <v>19968</v>
      </c>
      <c r="G30" s="76">
        <v>15231</v>
      </c>
      <c r="H30" s="76">
        <v>39045</v>
      </c>
      <c r="I30" s="155">
        <f t="shared" si="3"/>
        <v>-7</v>
      </c>
      <c r="J30" s="155"/>
      <c r="K30" s="155">
        <f t="shared" si="1"/>
        <v>-42</v>
      </c>
      <c r="L30" s="155"/>
    </row>
    <row r="31" spans="2:12" s="44" customFormat="1" ht="22.5" customHeight="1">
      <c r="B31" s="54" t="s">
        <v>28</v>
      </c>
      <c r="C31" s="50">
        <v>16935</v>
      </c>
      <c r="D31" s="50">
        <v>44510</v>
      </c>
      <c r="E31" s="50">
        <v>21588</v>
      </c>
      <c r="F31" s="50">
        <v>22922</v>
      </c>
      <c r="G31" s="76">
        <v>16970</v>
      </c>
      <c r="H31" s="76">
        <v>44653</v>
      </c>
      <c r="I31" s="162">
        <f t="shared" si="3"/>
        <v>-35</v>
      </c>
      <c r="J31" s="162"/>
      <c r="K31" s="155">
        <f t="shared" si="1"/>
        <v>-143</v>
      </c>
      <c r="L31" s="155"/>
    </row>
    <row r="32" spans="2:12" s="44" customFormat="1" ht="22.5" customHeight="1">
      <c r="B32" s="54" t="s">
        <v>29</v>
      </c>
      <c r="C32" s="50">
        <v>7241</v>
      </c>
      <c r="D32" s="50">
        <v>18010</v>
      </c>
      <c r="E32" s="50">
        <v>8836</v>
      </c>
      <c r="F32" s="50">
        <v>9174</v>
      </c>
      <c r="G32" s="76">
        <v>7238</v>
      </c>
      <c r="H32" s="76">
        <v>18042</v>
      </c>
      <c r="I32" s="155">
        <f t="shared" si="3"/>
        <v>3</v>
      </c>
      <c r="J32" s="155"/>
      <c r="K32" s="155">
        <f t="shared" si="1"/>
        <v>-32</v>
      </c>
      <c r="L32" s="155"/>
    </row>
    <row r="33" spans="2:13" s="44" customFormat="1" ht="22.5" customHeight="1">
      <c r="B33" s="54" t="s">
        <v>30</v>
      </c>
      <c r="C33" s="50">
        <v>7742</v>
      </c>
      <c r="D33" s="50">
        <v>20896</v>
      </c>
      <c r="E33" s="50">
        <v>10487</v>
      </c>
      <c r="F33" s="50">
        <v>10409</v>
      </c>
      <c r="G33" s="76">
        <v>7724</v>
      </c>
      <c r="H33" s="76">
        <v>20908</v>
      </c>
      <c r="I33" s="155">
        <f t="shared" si="3"/>
        <v>18</v>
      </c>
      <c r="J33" s="155"/>
      <c r="K33" s="155">
        <f t="shared" si="1"/>
        <v>-12</v>
      </c>
      <c r="L33" s="155"/>
    </row>
    <row r="34" spans="2:13" s="44" customFormat="1" ht="67.5" customHeight="1">
      <c r="B34" s="163" t="s">
        <v>53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3" ht="9.75" customHeight="1">
      <c r="B35" s="7"/>
      <c r="C35" s="4"/>
      <c r="D35" s="4"/>
      <c r="E35" s="4"/>
      <c r="F35" s="4"/>
      <c r="G35" s="5"/>
      <c r="H35" s="5"/>
      <c r="I35" s="6"/>
      <c r="J35" s="6"/>
      <c r="K35" s="6"/>
      <c r="L35" s="6"/>
    </row>
    <row r="36" spans="2:13" s="2" customFormat="1" ht="32.25" customHeight="1"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3" s="2" customFormat="1" ht="21" customHeight="1" thickBo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63"/>
    </row>
    <row r="38" spans="2:13" s="3" customFormat="1" ht="30" customHeight="1">
      <c r="B38" s="15" t="str">
        <f>"◎ 관외전입 : "&amp;E38+G38</f>
        <v>◎ 관외전입 : 1107</v>
      </c>
      <c r="C38" s="16"/>
      <c r="D38" s="17" t="s">
        <v>36</v>
      </c>
      <c r="E38" s="17">
        <v>307</v>
      </c>
      <c r="F38" s="18" t="s">
        <v>37</v>
      </c>
      <c r="G38" s="17">
        <v>800</v>
      </c>
      <c r="H38" s="19"/>
      <c r="I38" s="20"/>
      <c r="J38" s="20"/>
      <c r="K38" s="21"/>
      <c r="L38" s="165" t="str">
        <f>"▶ "&amp;IF((E39+G39)-(E38+G38)&lt;0,"증"&amp;-((E39+G39)-(E38+G38))&amp;"명","감"&amp;(E39+G39)-(E38+G38)&amp;"명")</f>
        <v>▶ 감332명</v>
      </c>
      <c r="M38" s="22"/>
    </row>
    <row r="39" spans="2:13" s="3" customFormat="1" ht="30" customHeight="1">
      <c r="B39" s="23" t="str">
        <f>"◎ 관외전출 : "&amp;E39+G39</f>
        <v>◎ 관외전출 : 1439</v>
      </c>
      <c r="C39" s="24"/>
      <c r="D39" s="25" t="s">
        <v>36</v>
      </c>
      <c r="E39" s="25">
        <v>400</v>
      </c>
      <c r="F39" s="26" t="s">
        <v>37</v>
      </c>
      <c r="G39" s="25">
        <v>1039</v>
      </c>
      <c r="H39" s="27"/>
      <c r="I39" s="28"/>
      <c r="J39" s="28"/>
      <c r="K39" s="29"/>
      <c r="L39" s="166"/>
      <c r="M39" s="22"/>
    </row>
    <row r="40" spans="2:13" s="3" customFormat="1" ht="30" customHeight="1">
      <c r="B40" s="30" t="str">
        <f>"◎ 출생,등록,국외,기타(복귀) : "&amp;E40+G40+I40+K40</f>
        <v>◎ 출생,등록,국외,기타(복귀) : 168</v>
      </c>
      <c r="C40" s="31"/>
      <c r="D40" s="32" t="s">
        <v>41</v>
      </c>
      <c r="E40" s="32">
        <v>145</v>
      </c>
      <c r="F40" s="33" t="s">
        <v>45</v>
      </c>
      <c r="G40" s="32">
        <v>20</v>
      </c>
      <c r="H40" s="34" t="s">
        <v>38</v>
      </c>
      <c r="I40" s="34">
        <v>1</v>
      </c>
      <c r="J40" s="35" t="s">
        <v>39</v>
      </c>
      <c r="K40" s="36">
        <v>2</v>
      </c>
      <c r="L40" s="192" t="str">
        <f>"▶ "&amp;IF((E41+G41+I41+K41)-(E40+G40+I40+K40)&lt;0,"증"&amp;-((E41+G41+I41+K41)-(E40+G40+I40+K40))&amp;"명","감"&amp;(E41+G41+I41+K41)-(E40+G40+I40+K40)&amp;"명")</f>
        <v>▶ 증10명</v>
      </c>
    </row>
    <row r="41" spans="2:13" s="3" customFormat="1" ht="30" customHeight="1" thickBot="1">
      <c r="B41" s="37" t="str">
        <f>"◎ 사망,말소,국외,기타 : "&amp;E41+G41+I41+K41</f>
        <v>◎ 사망,말소,국외,기타 : 158</v>
      </c>
      <c r="C41" s="38"/>
      <c r="D41" s="39" t="s">
        <v>42</v>
      </c>
      <c r="E41" s="39">
        <v>137</v>
      </c>
      <c r="F41" s="40" t="s">
        <v>43</v>
      </c>
      <c r="G41" s="39">
        <v>18</v>
      </c>
      <c r="H41" s="41" t="s">
        <v>38</v>
      </c>
      <c r="I41" s="41">
        <v>3</v>
      </c>
      <c r="J41" s="42" t="s">
        <v>39</v>
      </c>
      <c r="K41" s="43">
        <v>0</v>
      </c>
      <c r="L41" s="193"/>
      <c r="M41" s="22"/>
    </row>
    <row r="42" spans="2:13" s="3" customFormat="1" ht="27" customHeight="1">
      <c r="B42" s="56" t="str">
        <f>"   ○ 65세이상 :      "&amp;"       "&amp;E42+G42</f>
        <v xml:space="preserve">   ○ 65세이상 :             42386</v>
      </c>
      <c r="C42" s="68"/>
      <c r="D42" s="57" t="s">
        <v>52</v>
      </c>
      <c r="E42" s="58">
        <v>17581</v>
      </c>
      <c r="F42" s="57" t="s">
        <v>44</v>
      </c>
      <c r="G42" s="58">
        <v>24805</v>
      </c>
      <c r="H42" s="59"/>
      <c r="I42" s="10"/>
      <c r="J42" s="10"/>
      <c r="K42" s="11"/>
      <c r="L42" s="64" t="s">
        <v>61</v>
      </c>
      <c r="M42" s="22"/>
    </row>
    <row r="43" spans="2:13" s="3" customFormat="1" ht="21" customHeight="1">
      <c r="B43" s="55" t="s">
        <v>56</v>
      </c>
      <c r="C43" s="66">
        <v>2151</v>
      </c>
      <c r="G43" s="8"/>
      <c r="J43" s="9"/>
      <c r="K43" s="9"/>
      <c r="L43" s="78" t="s">
        <v>60</v>
      </c>
    </row>
    <row r="44" spans="2:13" s="3" customFormat="1" ht="21" customHeight="1" thickBot="1">
      <c r="B44" s="60" t="s">
        <v>57</v>
      </c>
      <c r="C44" s="67">
        <v>223</v>
      </c>
      <c r="D44" s="61"/>
      <c r="E44" s="61"/>
      <c r="F44" s="61"/>
      <c r="G44" s="62"/>
      <c r="H44" s="61"/>
      <c r="I44" s="61"/>
      <c r="J44" s="69"/>
      <c r="K44" s="69"/>
      <c r="L44" s="70" t="s">
        <v>62</v>
      </c>
    </row>
    <row r="45" spans="2:13">
      <c r="L45" s="77"/>
    </row>
  </sheetData>
  <mergeCells count="71">
    <mergeCell ref="I29:J29"/>
    <mergeCell ref="K29:L29"/>
    <mergeCell ref="L40:L41"/>
    <mergeCell ref="I30:J30"/>
    <mergeCell ref="K30:L30"/>
    <mergeCell ref="I31:J31"/>
    <mergeCell ref="K31:L31"/>
    <mergeCell ref="I32:J32"/>
    <mergeCell ref="K32:L32"/>
    <mergeCell ref="I33:J33"/>
    <mergeCell ref="K33:L33"/>
    <mergeCell ref="B34:L34"/>
    <mergeCell ref="B36:L36"/>
    <mergeCell ref="L38:L39"/>
    <mergeCell ref="I26:J26"/>
    <mergeCell ref="K26:L26"/>
    <mergeCell ref="I27:J27"/>
    <mergeCell ref="K27:L27"/>
    <mergeCell ref="I28:J28"/>
    <mergeCell ref="K28:L28"/>
    <mergeCell ref="I23:J23"/>
    <mergeCell ref="K23:L23"/>
    <mergeCell ref="I24:J24"/>
    <mergeCell ref="K24:L24"/>
    <mergeCell ref="I25:J25"/>
    <mergeCell ref="K25:L25"/>
    <mergeCell ref="I20:J20"/>
    <mergeCell ref="K20:L20"/>
    <mergeCell ref="I21:J21"/>
    <mergeCell ref="K21:L21"/>
    <mergeCell ref="I22:J22"/>
    <mergeCell ref="K22:L22"/>
    <mergeCell ref="I17:J17"/>
    <mergeCell ref="K17:L17"/>
    <mergeCell ref="I18:J18"/>
    <mergeCell ref="K18:L18"/>
    <mergeCell ref="I19:J19"/>
    <mergeCell ref="K19:L19"/>
    <mergeCell ref="I14:J14"/>
    <mergeCell ref="K14:L14"/>
    <mergeCell ref="I15:J15"/>
    <mergeCell ref="K15:L15"/>
    <mergeCell ref="I16:J16"/>
    <mergeCell ref="K16:L16"/>
    <mergeCell ref="I11:J11"/>
    <mergeCell ref="K11:L11"/>
    <mergeCell ref="I12:J12"/>
    <mergeCell ref="K12:L12"/>
    <mergeCell ref="I13:J13"/>
    <mergeCell ref="K13:L13"/>
    <mergeCell ref="I9:J9"/>
    <mergeCell ref="K9:L9"/>
    <mergeCell ref="I10:J10"/>
    <mergeCell ref="K10:L10"/>
    <mergeCell ref="I8:J8"/>
    <mergeCell ref="K8:L8"/>
    <mergeCell ref="I6:J6"/>
    <mergeCell ref="K6:L6"/>
    <mergeCell ref="I7:J7"/>
    <mergeCell ref="B1:L1"/>
    <mergeCell ref="B2:E2"/>
    <mergeCell ref="B3:E3"/>
    <mergeCell ref="J3:L3"/>
    <mergeCell ref="B4:B5"/>
    <mergeCell ref="C4:C5"/>
    <mergeCell ref="D4:F4"/>
    <mergeCell ref="G4:H4"/>
    <mergeCell ref="I4:L4"/>
    <mergeCell ref="I5:J5"/>
    <mergeCell ref="K5:L5"/>
    <mergeCell ref="K7:L7"/>
  </mergeCells>
  <phoneticPr fontId="1" type="noConversion"/>
  <conditionalFormatting sqref="I6:L33">
    <cfRule type="cellIs" dxfId="2" priority="1" operator="lessThan">
      <formula>0</formula>
    </cfRule>
    <cfRule type="cellIs" dxfId="1" priority="4" operator="greaterThan">
      <formula>0</formula>
    </cfRule>
  </conditionalFormatting>
  <conditionalFormatting sqref="K6:L33">
    <cfRule type="cellIs" dxfId="0" priority="2" operator="lessThan">
      <formula>0</formula>
    </cfRule>
  </conditionalFormatting>
  <pageMargins left="0.39370078740157483" right="0.11811023622047245" top="0.55118110236220474" bottom="0.35433070866141736" header="0.31496062992125984" footer="0.31496062992125984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91</vt:i4>
      </vt:variant>
      <vt:variant>
        <vt:lpstr>이름 지정된 범위</vt:lpstr>
      </vt:variant>
      <vt:variant>
        <vt:i4>77</vt:i4>
      </vt:variant>
    </vt:vector>
  </HeadingPairs>
  <TitlesOfParts>
    <vt:vector size="168" baseType="lpstr">
      <vt:lpstr>2024. 10</vt:lpstr>
      <vt:lpstr>2024. 9</vt:lpstr>
      <vt:lpstr>2024. 8</vt:lpstr>
      <vt:lpstr>2024. 7</vt:lpstr>
      <vt:lpstr>2024. 6</vt:lpstr>
      <vt:lpstr>2024. 5</vt:lpstr>
      <vt:lpstr>2024. 4</vt:lpstr>
      <vt:lpstr>2024. 3</vt:lpstr>
      <vt:lpstr>2024. 2</vt:lpstr>
      <vt:lpstr>2024. 1</vt:lpstr>
      <vt:lpstr>2023. 12</vt:lpstr>
      <vt:lpstr>2023. 11</vt:lpstr>
      <vt:lpstr>2023. 10</vt:lpstr>
      <vt:lpstr>2023. 9</vt:lpstr>
      <vt:lpstr>2023. 8</vt:lpstr>
      <vt:lpstr>2023. 7</vt:lpstr>
      <vt:lpstr>2023. 6</vt:lpstr>
      <vt:lpstr>2023. 5</vt:lpstr>
      <vt:lpstr>2023. 4</vt:lpstr>
      <vt:lpstr>2023. 3</vt:lpstr>
      <vt:lpstr>2023. 2</vt:lpstr>
      <vt:lpstr>2023. 1 </vt:lpstr>
      <vt:lpstr>2022. 12</vt:lpstr>
      <vt:lpstr>2022. 11</vt:lpstr>
      <vt:lpstr>2022. 10</vt:lpstr>
      <vt:lpstr>2022. 9</vt:lpstr>
      <vt:lpstr>2022. 8</vt:lpstr>
      <vt:lpstr>2022. 7</vt:lpstr>
      <vt:lpstr>2022.6</vt:lpstr>
      <vt:lpstr>2022.5</vt:lpstr>
      <vt:lpstr>2022.4</vt:lpstr>
      <vt:lpstr>2022.3</vt:lpstr>
      <vt:lpstr>2022.2</vt:lpstr>
      <vt:lpstr>2022.1</vt:lpstr>
      <vt:lpstr>2021.12</vt:lpstr>
      <vt:lpstr>2021.11</vt:lpstr>
      <vt:lpstr>2021.10</vt:lpstr>
      <vt:lpstr>2021.9</vt:lpstr>
      <vt:lpstr>2021.8</vt:lpstr>
      <vt:lpstr>2021.7</vt:lpstr>
      <vt:lpstr>2021.6</vt:lpstr>
      <vt:lpstr>2021.5</vt:lpstr>
      <vt:lpstr>2021.4</vt:lpstr>
      <vt:lpstr>2021.3</vt:lpstr>
      <vt:lpstr>2021.2</vt:lpstr>
      <vt:lpstr>2021.1</vt:lpstr>
      <vt:lpstr>2020.12</vt:lpstr>
      <vt:lpstr>2020.11</vt:lpstr>
      <vt:lpstr>2020.10</vt:lpstr>
      <vt:lpstr>2020.09</vt:lpstr>
      <vt:lpstr>2020.08</vt:lpstr>
      <vt:lpstr>2020.07</vt:lpstr>
      <vt:lpstr>2020.06</vt:lpstr>
      <vt:lpstr>2020.05</vt:lpstr>
      <vt:lpstr>2020.04</vt:lpstr>
      <vt:lpstr>2020.03</vt:lpstr>
      <vt:lpstr>2020.02</vt:lpstr>
      <vt:lpstr>2020.01</vt:lpstr>
      <vt:lpstr>2019.12</vt:lpstr>
      <vt:lpstr>2019.11</vt:lpstr>
      <vt:lpstr>2019.10</vt:lpstr>
      <vt:lpstr>2019.9</vt:lpstr>
      <vt:lpstr>2019.8</vt:lpstr>
      <vt:lpstr>2019.7</vt:lpstr>
      <vt:lpstr>2019.6</vt:lpstr>
      <vt:lpstr>2019.5</vt:lpstr>
      <vt:lpstr>2019.4</vt:lpstr>
      <vt:lpstr>2019.3</vt:lpstr>
      <vt:lpstr>2019.2</vt:lpstr>
      <vt:lpstr>2019.1</vt:lpstr>
      <vt:lpstr>2018.12</vt:lpstr>
      <vt:lpstr>2018.11</vt:lpstr>
      <vt:lpstr>2018.10</vt:lpstr>
      <vt:lpstr>2018.9</vt:lpstr>
      <vt:lpstr>2018.8</vt:lpstr>
      <vt:lpstr>2018.7</vt:lpstr>
      <vt:lpstr>2018.6</vt:lpstr>
      <vt:lpstr>2018.5</vt:lpstr>
      <vt:lpstr>2018.4</vt:lpstr>
      <vt:lpstr>2018.3</vt:lpstr>
      <vt:lpstr>2018.2</vt:lpstr>
      <vt:lpstr>2018.1</vt:lpstr>
      <vt:lpstr>2017.12 </vt:lpstr>
      <vt:lpstr>2017.11</vt:lpstr>
      <vt:lpstr>2017.10</vt:lpstr>
      <vt:lpstr>2017.9</vt:lpstr>
      <vt:lpstr>2017.8</vt:lpstr>
      <vt:lpstr>2017.7</vt:lpstr>
      <vt:lpstr>2017.6</vt:lpstr>
      <vt:lpstr>2017.5</vt:lpstr>
      <vt:lpstr>2017.4</vt:lpstr>
      <vt:lpstr>'2017.10'!Print_Area</vt:lpstr>
      <vt:lpstr>'2017.11'!Print_Area</vt:lpstr>
      <vt:lpstr>'2017.12 '!Print_Area</vt:lpstr>
      <vt:lpstr>'2017.4'!Print_Area</vt:lpstr>
      <vt:lpstr>'2017.5'!Print_Area</vt:lpstr>
      <vt:lpstr>'2017.6'!Print_Area</vt:lpstr>
      <vt:lpstr>'2017.7'!Print_Area</vt:lpstr>
      <vt:lpstr>'2017.8'!Print_Area</vt:lpstr>
      <vt:lpstr>'2017.9'!Print_Area</vt:lpstr>
      <vt:lpstr>'2018.1'!Print_Area</vt:lpstr>
      <vt:lpstr>'2018.10'!Print_Area</vt:lpstr>
      <vt:lpstr>'2018.11'!Print_Area</vt:lpstr>
      <vt:lpstr>'2018.12'!Print_Area</vt:lpstr>
      <vt:lpstr>'2018.2'!Print_Area</vt:lpstr>
      <vt:lpstr>'2018.3'!Print_Area</vt:lpstr>
      <vt:lpstr>'2018.4'!Print_Area</vt:lpstr>
      <vt:lpstr>'2018.5'!Print_Area</vt:lpstr>
      <vt:lpstr>'2018.6'!Print_Area</vt:lpstr>
      <vt:lpstr>'2018.7'!Print_Area</vt:lpstr>
      <vt:lpstr>'2018.8'!Print_Area</vt:lpstr>
      <vt:lpstr>'2018.9'!Print_Area</vt:lpstr>
      <vt:lpstr>'2019.1'!Print_Area</vt:lpstr>
      <vt:lpstr>'2019.10'!Print_Area</vt:lpstr>
      <vt:lpstr>'2019.11'!Print_Area</vt:lpstr>
      <vt:lpstr>'2019.12'!Print_Area</vt:lpstr>
      <vt:lpstr>'2019.2'!Print_Area</vt:lpstr>
      <vt:lpstr>'2019.3'!Print_Area</vt:lpstr>
      <vt:lpstr>'2019.4'!Print_Area</vt:lpstr>
      <vt:lpstr>'2019.5'!Print_Area</vt:lpstr>
      <vt:lpstr>'2019.6'!Print_Area</vt:lpstr>
      <vt:lpstr>'2019.7'!Print_Area</vt:lpstr>
      <vt:lpstr>'2019.8'!Print_Area</vt:lpstr>
      <vt:lpstr>'2019.9'!Print_Area</vt:lpstr>
      <vt:lpstr>'2020.01'!Print_Area</vt:lpstr>
      <vt:lpstr>'2020.02'!Print_Area</vt:lpstr>
      <vt:lpstr>'2020.03'!Print_Area</vt:lpstr>
      <vt:lpstr>'2020.04'!Print_Area</vt:lpstr>
      <vt:lpstr>'2020.05'!Print_Area</vt:lpstr>
      <vt:lpstr>'2020.06'!Print_Area</vt:lpstr>
      <vt:lpstr>'2020.07'!Print_Area</vt:lpstr>
      <vt:lpstr>'2020.08'!Print_Area</vt:lpstr>
      <vt:lpstr>'2020.09'!Print_Area</vt:lpstr>
      <vt:lpstr>'2020.10'!Print_Area</vt:lpstr>
      <vt:lpstr>'2020.11'!Print_Area</vt:lpstr>
      <vt:lpstr>'2020.12'!Print_Area</vt:lpstr>
      <vt:lpstr>'2021.1'!Print_Area</vt:lpstr>
      <vt:lpstr>'2021.10'!Print_Area</vt:lpstr>
      <vt:lpstr>'2021.11'!Print_Area</vt:lpstr>
      <vt:lpstr>'2021.12'!Print_Area</vt:lpstr>
      <vt:lpstr>'2021.2'!Print_Area</vt:lpstr>
      <vt:lpstr>'2021.3'!Print_Area</vt:lpstr>
      <vt:lpstr>'2021.4'!Print_Area</vt:lpstr>
      <vt:lpstr>'2021.5'!Print_Area</vt:lpstr>
      <vt:lpstr>'2021.6'!Print_Area</vt:lpstr>
      <vt:lpstr>'2021.7'!Print_Area</vt:lpstr>
      <vt:lpstr>'2021.8'!Print_Area</vt:lpstr>
      <vt:lpstr>'2021.9'!Print_Area</vt:lpstr>
      <vt:lpstr>'2022. 10'!Print_Area</vt:lpstr>
      <vt:lpstr>'2022. 11'!Print_Area</vt:lpstr>
      <vt:lpstr>'2022. 12'!Print_Area</vt:lpstr>
      <vt:lpstr>'2022. 7'!Print_Area</vt:lpstr>
      <vt:lpstr>'2022. 8'!Print_Area</vt:lpstr>
      <vt:lpstr>'2022. 9'!Print_Area</vt:lpstr>
      <vt:lpstr>'2022.1'!Print_Area</vt:lpstr>
      <vt:lpstr>'2022.2'!Print_Area</vt:lpstr>
      <vt:lpstr>'2022.3'!Print_Area</vt:lpstr>
      <vt:lpstr>'2022.4'!Print_Area</vt:lpstr>
      <vt:lpstr>'2022.5'!Print_Area</vt:lpstr>
      <vt:lpstr>'2022.6'!Print_Area</vt:lpstr>
      <vt:lpstr>'2023. 10'!Print_Area</vt:lpstr>
      <vt:lpstr>'2023. 11'!Print_Area</vt:lpstr>
      <vt:lpstr>'2023. 4'!Print_Area</vt:lpstr>
      <vt:lpstr>'2023. 5'!Print_Area</vt:lpstr>
      <vt:lpstr>'2023. 6'!Print_Area</vt:lpstr>
      <vt:lpstr>'2023. 7'!Print_Area</vt:lpstr>
      <vt:lpstr>'2023. 8'!Print_Area</vt:lpstr>
      <vt:lpstr>'2023. 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춘천시</dc:creator>
  <cp:lastModifiedBy>경민 민</cp:lastModifiedBy>
  <cp:lastPrinted>2024-07-01T01:58:45Z</cp:lastPrinted>
  <dcterms:created xsi:type="dcterms:W3CDTF">2014-08-01T00:26:10Z</dcterms:created>
  <dcterms:modified xsi:type="dcterms:W3CDTF">2024-11-16T09:21:20Z</dcterms:modified>
</cp:coreProperties>
</file>