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ovis-my.sharepoint.com/personal/ydk1122_tovism_com/Documents/문서/카카오톡 받은 파일/"/>
    </mc:Choice>
  </mc:AlternateContent>
  <xr:revisionPtr revIDLastSave="0" documentId="8_{0563612B-2582-4E96-8809-4BD02B0E1AFF}" xr6:coauthVersionLast="47" xr6:coauthVersionMax="47" xr10:uidLastSave="{00000000-0000-0000-0000-000000000000}"/>
  <bookViews>
    <workbookView xWindow="-14205" yWindow="-21720" windowWidth="38640" windowHeight="21120" firstSheet="2" activeTab="2" xr2:uid="{00000000-000D-0000-FFFF-FFFF00000000}"/>
  </bookViews>
  <sheets>
    <sheet name="Optical" sheetId="1" r:id="rId1"/>
    <sheet name="색좌표" sheetId="6" r:id="rId2"/>
    <sheet name="Gamma 측정 Data" sheetId="8" r:id="rId3"/>
  </sheets>
  <externalReferences>
    <externalReference r:id="rId4"/>
  </externalReferences>
  <definedNames>
    <definedName name="_1__123Graph_Aｸﾞﾗﾌ_1" hidden="1">'[1]3CH'!$C$9:$H$9</definedName>
    <definedName name="_10__123Graph_Bｸﾞﾗﾌ_6" localSheetId="2" hidden="1">#REF!</definedName>
    <definedName name="_11__123Graph_Bｸﾞﾗﾌ_6" hidden="1">#REF!</definedName>
    <definedName name="_12H1_" hidden="1">#REF!</definedName>
    <definedName name="_13W01_" hidden="1">#REF!</definedName>
    <definedName name="_14W02_" hidden="1">#REF!,#REF!,#REF!</definedName>
    <definedName name="_15W03_" hidden="1">#REF!,#REF!,#REF!,#REF!</definedName>
    <definedName name="_16W04_" hidden="1">#REF!,#REF!,#REF!,#REF!</definedName>
    <definedName name="_17W05_" hidden="1">#REF!</definedName>
    <definedName name="_18W09_" hidden="1">#REF!,#REF!,#REF!</definedName>
    <definedName name="_19W11_" hidden="1">#REF!,#REF!,#REF!</definedName>
    <definedName name="_2__123Graph_Aｸﾞﾗﾌ_2" localSheetId="2" hidden="1">#REF!</definedName>
    <definedName name="_20W12_" hidden="1">#REF!</definedName>
    <definedName name="_21W13_" hidden="1">#REF!,#REF!,#REF!</definedName>
    <definedName name="_22W14_" hidden="1">#REF!,#REF!,#REF!,#REF!</definedName>
    <definedName name="_23W15_" hidden="1">#REF!,#REF!,#REF!,#REF!</definedName>
    <definedName name="_24W16_" hidden="1">#REF!</definedName>
    <definedName name="_25W18_" hidden="1">#REF!,#REF!,#REF!</definedName>
    <definedName name="_26W19_" hidden="1">#REF!,#REF!,#REF!,#REF!</definedName>
    <definedName name="_27W21_" hidden="1">#REF!</definedName>
    <definedName name="_3__123Graph_Aｸﾞﾗﾌ_2" hidden="1">#REF!</definedName>
    <definedName name="_4__123Graph_Aｸﾞﾗﾌ_3" localSheetId="2" hidden="1">#REF!</definedName>
    <definedName name="_5__123Graph_Aｸﾞﾗﾌ_3" hidden="1">#REF!</definedName>
    <definedName name="_6__123Graph_Aｸﾞﾗﾌ_5" localSheetId="2" hidden="1">#REF!</definedName>
    <definedName name="_7__123Graph_Aｸﾞﾗﾌ_5" hidden="1">#REF!</definedName>
    <definedName name="_8__123Graph_Aｸﾞﾗﾌ_6" localSheetId="2" hidden="1">#REF!</definedName>
    <definedName name="_9__123Graph_Aｸﾞﾗﾌ_6" hidden="1">#REF!</definedName>
    <definedName name="aa" hidden="1">#REF!,#REF!,#REF!</definedName>
    <definedName name="ACOG" localSheetId="2" hidden="1">#REF!,#REF!,#REF!</definedName>
    <definedName name="ACOG" hidden="1">#REF!,#REF!,#REF!</definedName>
    <definedName name="D" hidden="1">#REF!</definedName>
    <definedName name="dddd" hidden="1">#REF!</definedName>
    <definedName name="E" hidden="1">#REF!,#REF!,#REF!,#REF!</definedName>
    <definedName name="edc" hidden="1">#REF!</definedName>
    <definedName name="fdf" hidden="1">#REF!,#REF!,#REF!,#REF!</definedName>
    <definedName name="fdfsadfdsafd" hidden="1">#REF!,#REF!,#REF!</definedName>
    <definedName name="GG" hidden="1">#REF!,#REF!,#REF!</definedName>
    <definedName name="H" hidden="1">#REF!,#REF!,#REF!</definedName>
    <definedName name="HH" hidden="1">#REF!,#REF!,#REF!,#REF!</definedName>
    <definedName name="HTML_CodePage" hidden="1">932</definedName>
    <definedName name="HTML_Control" localSheetId="2" hidden="1">{"'新製品一覧'!$A$3:$AE$44","'新製品一覧'!$Y$37"}</definedName>
    <definedName name="HTML_Control" hidden="1">{"'新製品一覧'!$A$3:$AE$44","'新製品一覧'!$Y$37"}</definedName>
    <definedName name="HTML_Description" hidden="1">""</definedName>
    <definedName name="HTML_Email" hidden="1">""</definedName>
    <definedName name="HTML_Header" hidden="1">"新製品一覧"</definedName>
    <definedName name="HTML_LastUpdate" hidden="1">"01/01/22"</definedName>
    <definedName name="HTML_LineAfter" hidden="1">FALSE</definedName>
    <definedName name="HTML_LineBefore" hidden="1">FALSE</definedName>
    <definedName name="HTML_Name" hidden="1">"表示開発設計部"</definedName>
    <definedName name="HTML_OBDlg2" hidden="1">TRUE</definedName>
    <definedName name="HTML_OBDlg4" hidden="1">TRUE</definedName>
    <definedName name="HTML_OS" hidden="1">0</definedName>
    <definedName name="HTML_PathFile" hidden="1">"\\TKLCD001\InetPub\wwwroot\nittei\nittei.htm"</definedName>
    <definedName name="HTML_Title" hidden="1">"コピー ～ テーマ一覧"</definedName>
    <definedName name="JJ" hidden="1">#REF!</definedName>
    <definedName name="JJJ" hidden="1">#REF!,#REF!,#REF!,#REF!</definedName>
    <definedName name="KK" hidden="1">#REF!,#REF!,#REF!</definedName>
    <definedName name="LL" hidden="1">#REF!,#REF!,#REF!,#REF!</definedName>
    <definedName name="NEW" hidden="1">#REF!</definedName>
    <definedName name="NN" hidden="1">#REF!,#REF!,#REF!</definedName>
    <definedName name="OO" hidden="1">#REF!</definedName>
    <definedName name="PP" hidden="1">#REF!,#REF!,#REF!,#REF!</definedName>
    <definedName name="qaz" hidden="1">#REF!</definedName>
    <definedName name="qqqq" hidden="1">#REF!,#REF!,#REF!</definedName>
    <definedName name="rfv" hidden="1">#REF!,#REF!,#REF!</definedName>
    <definedName name="TFT＿Sub_In" localSheetId="2" hidden="1">#REF!,#REF!,#REF!</definedName>
    <definedName name="TFT＿Sub_In" hidden="1">#REF!,#REF!,#REF!</definedName>
    <definedName name="tgb" hidden="1">#REF!,#REF!,#REF!</definedName>
    <definedName name="TT" hidden="1">#REF!,#REF!,#REF!,#REF!</definedName>
    <definedName name="W00" hidden="1">#REF!,#REF!,#REF!</definedName>
    <definedName name="wsx" hidden="1">#REF!,#REF!,#REF!,#REF!</definedName>
    <definedName name="z_" hidden="1">#REF!,#REF!,#REF!</definedName>
    <definedName name="Z_385E821F_5861_4527_B467_DABD823AE6A8_.wvu.FilterData" localSheetId="2" hidden="1">#REF!</definedName>
    <definedName name="Z_385E821F_5861_4527_B467_DABD823AE6A8_.wvu.FilterData" hidden="1">#REF!</definedName>
    <definedName name="Z_84A18DAE_5E59_42F9_9BD2_6320F3FC2495_.wvu.Rows" localSheetId="2" hidden="1">#REF!</definedName>
    <definedName name="Z_84A18DAE_5E59_42F9_9BD2_6320F3FC2495_.wvu.Rows" hidden="1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8" l="1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85" i="8" l="1"/>
  <c r="I84" i="8"/>
  <c r="I83" i="8"/>
  <c r="I82" i="8"/>
  <c r="I81" i="8"/>
  <c r="I80" i="8"/>
  <c r="I79" i="8"/>
  <c r="I78" i="8"/>
  <c r="I77" i="8"/>
  <c r="I76" i="8"/>
  <c r="I75" i="8"/>
  <c r="G85" i="8"/>
  <c r="G84" i="8"/>
  <c r="G83" i="8"/>
  <c r="G82" i="8"/>
  <c r="G81" i="8"/>
  <c r="G80" i="8"/>
  <c r="G79" i="8"/>
  <c r="G78" i="8"/>
  <c r="G77" i="8"/>
  <c r="G76" i="8"/>
  <c r="G75" i="8"/>
  <c r="E85" i="8"/>
  <c r="E84" i="8"/>
  <c r="E83" i="8"/>
  <c r="E82" i="8"/>
  <c r="E81" i="8"/>
  <c r="E80" i="8"/>
  <c r="E79" i="8"/>
  <c r="E78" i="8"/>
  <c r="E77" i="8"/>
  <c r="E76" i="8"/>
  <c r="E75" i="8"/>
  <c r="J22" i="8" l="1"/>
  <c r="J39" i="8"/>
  <c r="J80" i="8" s="1"/>
  <c r="J23" i="8"/>
  <c r="J76" i="8" s="1"/>
  <c r="J7" i="8"/>
  <c r="H8" i="8"/>
  <c r="F40" i="8"/>
  <c r="C85" i="8"/>
  <c r="D45" i="8"/>
  <c r="C78" i="8"/>
  <c r="C77" i="8"/>
  <c r="C75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75" i="8" s="1"/>
  <c r="L20" i="8"/>
  <c r="L21" i="8"/>
  <c r="L22" i="8"/>
  <c r="L23" i="8"/>
  <c r="L76" i="8" s="1"/>
  <c r="L24" i="8"/>
  <c r="L25" i="8"/>
  <c r="L26" i="8"/>
  <c r="L27" i="8"/>
  <c r="L77" i="8" s="1"/>
  <c r="L28" i="8"/>
  <c r="L29" i="8"/>
  <c r="L30" i="8"/>
  <c r="L31" i="8"/>
  <c r="L78" i="8" s="1"/>
  <c r="L32" i="8"/>
  <c r="L33" i="8"/>
  <c r="L34" i="8"/>
  <c r="L35" i="8"/>
  <c r="L79" i="8" s="1"/>
  <c r="L36" i="8"/>
  <c r="L37" i="8"/>
  <c r="L38" i="8"/>
  <c r="L39" i="8"/>
  <c r="L80" i="8" s="1"/>
  <c r="L40" i="8"/>
  <c r="L41" i="8"/>
  <c r="L42" i="8"/>
  <c r="L43" i="8"/>
  <c r="L81" i="8" s="1"/>
  <c r="L44" i="8"/>
  <c r="L45" i="8"/>
  <c r="L46" i="8"/>
  <c r="L47" i="8"/>
  <c r="L82" i="8" s="1"/>
  <c r="L48" i="8"/>
  <c r="L49" i="8"/>
  <c r="L50" i="8"/>
  <c r="L51" i="8"/>
  <c r="L83" i="8" s="1"/>
  <c r="L52" i="8"/>
  <c r="L53" i="8"/>
  <c r="L54" i="8"/>
  <c r="L55" i="8"/>
  <c r="L84" i="8" s="1"/>
  <c r="L56" i="8"/>
  <c r="L57" i="8"/>
  <c r="L58" i="8"/>
  <c r="L59" i="8"/>
  <c r="L85" i="8" s="1"/>
  <c r="L60" i="8"/>
  <c r="L61" i="8"/>
  <c r="L62" i="8"/>
  <c r="L63" i="8"/>
  <c r="L64" i="8"/>
  <c r="L65" i="8"/>
  <c r="L66" i="8"/>
  <c r="L67" i="8"/>
  <c r="L68" i="8"/>
  <c r="L69" i="8"/>
  <c r="L70" i="8"/>
  <c r="K71" i="8"/>
  <c r="I2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L43" i="1"/>
  <c r="L45" i="1" s="1"/>
  <c r="K43" i="1"/>
  <c r="K9" i="1"/>
  <c r="K42" i="1"/>
  <c r="K11" i="1"/>
  <c r="I12" i="1"/>
  <c r="I21" i="1"/>
  <c r="I13" i="1"/>
  <c r="I14" i="1"/>
  <c r="I15" i="1"/>
  <c r="I16" i="1"/>
  <c r="I17" i="1"/>
  <c r="I18" i="1"/>
  <c r="I19" i="1"/>
  <c r="I20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5" i="1" s="1"/>
  <c r="J43" i="1"/>
  <c r="J9" i="1"/>
  <c r="J42" i="1"/>
  <c r="J11" i="1"/>
  <c r="G43" i="1"/>
  <c r="G42" i="1"/>
  <c r="G9" i="1"/>
  <c r="G11" i="1"/>
  <c r="H43" i="1"/>
  <c r="H42" i="1"/>
  <c r="H9" i="1"/>
  <c r="H11" i="1"/>
  <c r="D43" i="1"/>
  <c r="D42" i="1"/>
  <c r="D9" i="1"/>
  <c r="D11" i="1"/>
  <c r="E43" i="1"/>
  <c r="E42" i="1"/>
  <c r="E9" i="1"/>
  <c r="E11" i="1"/>
  <c r="F43" i="1"/>
  <c r="F42" i="1"/>
  <c r="F9" i="1"/>
  <c r="F11" i="1"/>
  <c r="C43" i="1"/>
  <c r="C42" i="1"/>
  <c r="C9" i="1"/>
  <c r="C11" i="1"/>
  <c r="N44" i="1"/>
  <c r="M44" i="1"/>
  <c r="L44" i="1"/>
  <c r="N43" i="1"/>
  <c r="M43" i="1"/>
  <c r="N42" i="1"/>
  <c r="M42" i="1"/>
  <c r="L42" i="1"/>
  <c r="K44" i="1"/>
  <c r="J44" i="1"/>
  <c r="H44" i="1"/>
  <c r="G44" i="1"/>
  <c r="F44" i="1"/>
  <c r="E44" i="1"/>
  <c r="D44" i="1"/>
  <c r="C44" i="1"/>
  <c r="J45" i="1" l="1"/>
  <c r="O42" i="1"/>
  <c r="K45" i="1"/>
  <c r="E45" i="1"/>
  <c r="H45" i="1"/>
  <c r="G45" i="1"/>
  <c r="F45" i="1"/>
  <c r="L71" i="8"/>
  <c r="F59" i="8"/>
  <c r="F85" i="8" s="1"/>
  <c r="F21" i="8"/>
  <c r="F47" i="8"/>
  <c r="F82" i="8" s="1"/>
  <c r="F22" i="8"/>
  <c r="F27" i="8"/>
  <c r="F77" i="8" s="1"/>
  <c r="J55" i="8"/>
  <c r="J84" i="8" s="1"/>
  <c r="F60" i="8"/>
  <c r="F57" i="8"/>
  <c r="F36" i="8"/>
  <c r="F25" i="8"/>
  <c r="F35" i="8"/>
  <c r="F79" i="8" s="1"/>
  <c r="F61" i="8"/>
  <c r="F58" i="8"/>
  <c r="F37" i="8"/>
  <c r="F26" i="8"/>
  <c r="F55" i="8"/>
  <c r="F84" i="8" s="1"/>
  <c r="H18" i="8"/>
  <c r="H7" i="8"/>
  <c r="H29" i="8"/>
  <c r="H48" i="8"/>
  <c r="H30" i="8"/>
  <c r="H65" i="8"/>
  <c r="H27" i="8"/>
  <c r="H77" i="8" s="1"/>
  <c r="H68" i="8"/>
  <c r="H55" i="8"/>
  <c r="H84" i="8" s="1"/>
  <c r="H33" i="8"/>
  <c r="H61" i="8"/>
  <c r="H60" i="8"/>
  <c r="H44" i="8"/>
  <c r="H34" i="8"/>
  <c r="H31" i="8"/>
  <c r="H78" i="8" s="1"/>
  <c r="H14" i="8"/>
  <c r="H9" i="8"/>
  <c r="H39" i="8"/>
  <c r="H80" i="8" s="1"/>
  <c r="H63" i="8"/>
  <c r="H62" i="8"/>
  <c r="H54" i="8"/>
  <c r="H47" i="8"/>
  <c r="H82" i="8" s="1"/>
  <c r="H40" i="8"/>
  <c r="H17" i="8"/>
  <c r="H10" i="8"/>
  <c r="F23" i="8"/>
  <c r="F76" i="8" s="1"/>
  <c r="H69" i="8"/>
  <c r="H66" i="8"/>
  <c r="H41" i="8"/>
  <c r="H32" i="8"/>
  <c r="H28" i="8"/>
  <c r="H13" i="8"/>
  <c r="H15" i="8"/>
  <c r="E71" i="8"/>
  <c r="F38" i="8"/>
  <c r="F34" i="8"/>
  <c r="F33" i="8"/>
  <c r="F32" i="8"/>
  <c r="F31" i="8"/>
  <c r="F78" i="8" s="1"/>
  <c r="F30" i="8"/>
  <c r="F29" i="8"/>
  <c r="F28" i="8"/>
  <c r="F24" i="8"/>
  <c r="F20" i="8"/>
  <c r="F15" i="8"/>
  <c r="F39" i="8"/>
  <c r="F80" i="8" s="1"/>
  <c r="F63" i="8"/>
  <c r="C84" i="8"/>
  <c r="C76" i="8"/>
  <c r="F7" i="8"/>
  <c r="H58" i="8"/>
  <c r="H57" i="8"/>
  <c r="H56" i="8"/>
  <c r="H52" i="8"/>
  <c r="H49" i="8"/>
  <c r="H45" i="8"/>
  <c r="H42" i="8"/>
  <c r="H38" i="8"/>
  <c r="H37" i="8"/>
  <c r="H36" i="8"/>
  <c r="H22" i="8"/>
  <c r="H21" i="8"/>
  <c r="H20" i="8"/>
  <c r="H19" i="8"/>
  <c r="H75" i="8" s="1"/>
  <c r="H11" i="8"/>
  <c r="H70" i="8"/>
  <c r="G71" i="8"/>
  <c r="H64" i="8"/>
  <c r="H53" i="8"/>
  <c r="H50" i="8"/>
  <c r="H46" i="8"/>
  <c r="H26" i="8"/>
  <c r="H25" i="8"/>
  <c r="H24" i="8"/>
  <c r="H16" i="8"/>
  <c r="H12" i="8"/>
  <c r="H23" i="8"/>
  <c r="H76" i="8" s="1"/>
  <c r="H35" i="8"/>
  <c r="H79" i="8" s="1"/>
  <c r="H43" i="8"/>
  <c r="H81" i="8" s="1"/>
  <c r="H51" i="8"/>
  <c r="H83" i="8" s="1"/>
  <c r="H59" i="8"/>
  <c r="H85" i="8" s="1"/>
  <c r="H67" i="8"/>
  <c r="J38" i="8"/>
  <c r="C82" i="8"/>
  <c r="J61" i="8"/>
  <c r="J56" i="8"/>
  <c r="F56" i="8"/>
  <c r="F54" i="8"/>
  <c r="F53" i="8"/>
  <c r="F52" i="8"/>
  <c r="F51" i="8"/>
  <c r="F83" i="8" s="1"/>
  <c r="F50" i="8"/>
  <c r="F49" i="8"/>
  <c r="F48" i="8"/>
  <c r="F46" i="8"/>
  <c r="F45" i="8"/>
  <c r="F44" i="8"/>
  <c r="F19" i="8"/>
  <c r="F75" i="8" s="1"/>
  <c r="F18" i="8"/>
  <c r="F17" i="8"/>
  <c r="F16" i="8"/>
  <c r="F14" i="8"/>
  <c r="F13" i="8"/>
  <c r="F12" i="8"/>
  <c r="F11" i="8"/>
  <c r="F10" i="8"/>
  <c r="F9" i="8"/>
  <c r="F8" i="8"/>
  <c r="F70" i="8"/>
  <c r="F69" i="8"/>
  <c r="F68" i="8"/>
  <c r="F67" i="8"/>
  <c r="F66" i="8"/>
  <c r="F65" i="8"/>
  <c r="F64" i="8"/>
  <c r="F62" i="8"/>
  <c r="F43" i="8"/>
  <c r="F81" i="8" s="1"/>
  <c r="F42" i="8"/>
  <c r="F41" i="8"/>
  <c r="J8" i="8"/>
  <c r="J14" i="8"/>
  <c r="J20" i="8"/>
  <c r="J36" i="8"/>
  <c r="J40" i="8"/>
  <c r="J51" i="8"/>
  <c r="J83" i="8" s="1"/>
  <c r="J58" i="8"/>
  <c r="J62" i="8"/>
  <c r="J67" i="8"/>
  <c r="J10" i="8"/>
  <c r="J16" i="8"/>
  <c r="J21" i="8"/>
  <c r="J32" i="8"/>
  <c r="J37" i="8"/>
  <c r="J41" i="8"/>
  <c r="J64" i="8"/>
  <c r="J68" i="8"/>
  <c r="J11" i="8"/>
  <c r="I71" i="8"/>
  <c r="J69" i="8"/>
  <c r="J60" i="8"/>
  <c r="J34" i="8"/>
  <c r="J27" i="8"/>
  <c r="J77" i="8" s="1"/>
  <c r="J66" i="8"/>
  <c r="J42" i="8"/>
  <c r="J33" i="8"/>
  <c r="J18" i="8"/>
  <c r="J65" i="8"/>
  <c r="J57" i="8"/>
  <c r="J12" i="8"/>
  <c r="J15" i="8"/>
  <c r="J31" i="8"/>
  <c r="J78" i="8" s="1"/>
  <c r="J47" i="8"/>
  <c r="J82" i="8" s="1"/>
  <c r="J63" i="8"/>
  <c r="D25" i="8"/>
  <c r="C80" i="8"/>
  <c r="D8" i="8"/>
  <c r="D10" i="8"/>
  <c r="D12" i="8"/>
  <c r="D14" i="8"/>
  <c r="D16" i="8"/>
  <c r="D18" i="8"/>
  <c r="D21" i="8"/>
  <c r="D23" i="8"/>
  <c r="D76" i="8" s="1"/>
  <c r="D33" i="8"/>
  <c r="D36" i="8"/>
  <c r="D38" i="8"/>
  <c r="D41" i="8"/>
  <c r="D56" i="8"/>
  <c r="D58" i="8"/>
  <c r="D61" i="8"/>
  <c r="D65" i="8"/>
  <c r="D67" i="8"/>
  <c r="D69" i="8"/>
  <c r="C71" i="8"/>
  <c r="D7" i="8"/>
  <c r="D9" i="8"/>
  <c r="D13" i="8"/>
  <c r="D15" i="8"/>
  <c r="D17" i="8"/>
  <c r="D20" i="8"/>
  <c r="D22" i="8"/>
  <c r="D32" i="8"/>
  <c r="D34" i="8"/>
  <c r="D37" i="8"/>
  <c r="D39" i="8"/>
  <c r="D80" i="8" s="1"/>
  <c r="D40" i="8"/>
  <c r="D42" i="8"/>
  <c r="D57" i="8"/>
  <c r="D59" i="8"/>
  <c r="D85" i="8" s="1"/>
  <c r="D60" i="8"/>
  <c r="D62" i="8"/>
  <c r="D64" i="8"/>
  <c r="D66" i="8"/>
  <c r="D68" i="8"/>
  <c r="D70" i="8"/>
  <c r="D26" i="8"/>
  <c r="D29" i="8"/>
  <c r="D46" i="8"/>
  <c r="D49" i="8"/>
  <c r="D52" i="8"/>
  <c r="D27" i="8"/>
  <c r="D77" i="8" s="1"/>
  <c r="D30" i="8"/>
  <c r="D47" i="8"/>
  <c r="D82" i="8" s="1"/>
  <c r="D50" i="8"/>
  <c r="D53" i="8"/>
  <c r="D24" i="8"/>
  <c r="D31" i="8"/>
  <c r="D78" i="8" s="1"/>
  <c r="D44" i="8"/>
  <c r="D54" i="8"/>
  <c r="O43" i="1"/>
  <c r="O45" i="1" s="1"/>
  <c r="O44" i="1"/>
  <c r="D55" i="8"/>
  <c r="D84" i="8" s="1"/>
  <c r="D35" i="8"/>
  <c r="D79" i="8" s="1"/>
  <c r="C79" i="8"/>
  <c r="D28" i="8"/>
  <c r="D19" i="8"/>
  <c r="D75" i="8" s="1"/>
  <c r="C83" i="8"/>
  <c r="D51" i="8"/>
  <c r="D83" i="8" s="1"/>
  <c r="D48" i="8"/>
  <c r="I44" i="1"/>
  <c r="I42" i="1"/>
  <c r="D45" i="1"/>
  <c r="D11" i="8"/>
  <c r="D43" i="8"/>
  <c r="D81" i="8" s="1"/>
  <c r="D63" i="8"/>
  <c r="J70" i="8"/>
  <c r="J71" i="8" s="1"/>
  <c r="J25" i="8"/>
  <c r="J28" i="8"/>
  <c r="J30" i="8"/>
  <c r="J35" i="8"/>
  <c r="J79" i="8" s="1"/>
  <c r="J43" i="8"/>
  <c r="J81" i="8" s="1"/>
  <c r="J45" i="8"/>
  <c r="J48" i="8"/>
  <c r="J50" i="8"/>
  <c r="J53" i="8"/>
  <c r="J19" i="8"/>
  <c r="J75" i="8" s="1"/>
  <c r="J24" i="8"/>
  <c r="J26" i="8"/>
  <c r="J29" i="8"/>
  <c r="J44" i="8"/>
  <c r="J46" i="8"/>
  <c r="J49" i="8"/>
  <c r="J52" i="8"/>
  <c r="J54" i="8"/>
  <c r="J59" i="8"/>
  <c r="J85" i="8" s="1"/>
  <c r="C45" i="1"/>
  <c r="C81" i="8"/>
  <c r="J17" i="8"/>
  <c r="J13" i="8"/>
  <c r="J9" i="8"/>
  <c r="H71" i="8" l="1"/>
  <c r="F7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XNOTE</author>
  </authors>
  <commentList>
    <comment ref="J3" authorId="0" shapeId="0" xr:uid="{00000000-0006-0000-0000-000001000000}">
      <text>
        <r>
          <rPr>
            <sz val="11"/>
            <color indexed="81"/>
            <rFont val="맑은 고딕"/>
            <family val="3"/>
            <charset val="129"/>
          </rPr>
          <t>실제 측정 값을 넣을 것</t>
        </r>
      </text>
    </comment>
  </commentList>
</comments>
</file>

<file path=xl/sharedStrings.xml><?xml version="1.0" encoding="utf-8"?>
<sst xmlns="http://schemas.openxmlformats.org/spreadsheetml/2006/main" count="86" uniqueCount="69">
  <si>
    <t>No.</t>
  </si>
  <si>
    <t>x</t>
  </si>
  <si>
    <t>y</t>
  </si>
  <si>
    <t>Lumi</t>
  </si>
  <si>
    <t>RED</t>
    <phoneticPr fontId="23" type="noConversion"/>
  </si>
  <si>
    <t>GREEN</t>
    <phoneticPr fontId="23" type="noConversion"/>
  </si>
  <si>
    <t>BLUE</t>
    <phoneticPr fontId="23" type="noConversion"/>
  </si>
  <si>
    <t>WHITE</t>
    <phoneticPr fontId="23" type="noConversion"/>
  </si>
  <si>
    <t>MAX</t>
    <phoneticPr fontId="23" type="noConversion"/>
  </si>
  <si>
    <t>MIN</t>
    <phoneticPr fontId="23" type="noConversion"/>
  </si>
  <si>
    <t>AVG</t>
    <phoneticPr fontId="23" type="noConversion"/>
  </si>
  <si>
    <t>Kelvin</t>
  </si>
  <si>
    <t>색좌표</t>
    <phoneticPr fontId="23" type="noConversion"/>
  </si>
  <si>
    <t>Wx</t>
    <phoneticPr fontId="23" type="noConversion"/>
  </si>
  <si>
    <t>Wy</t>
    <phoneticPr fontId="23" type="noConversion"/>
  </si>
  <si>
    <t>Black Body Curve</t>
    <phoneticPr fontId="23" type="noConversion"/>
  </si>
  <si>
    <t>Model</t>
    <phoneticPr fontId="23" type="noConversion"/>
  </si>
  <si>
    <t>EVENT</t>
    <phoneticPr fontId="23" type="noConversion"/>
  </si>
  <si>
    <t>측정일</t>
    <phoneticPr fontId="23" type="noConversion"/>
  </si>
  <si>
    <t>구동 장비</t>
    <phoneticPr fontId="23" type="noConversion"/>
  </si>
  <si>
    <t>측정장비</t>
    <phoneticPr fontId="23" type="noConversion"/>
  </si>
  <si>
    <t>측정자</t>
    <phoneticPr fontId="23" type="noConversion"/>
  </si>
  <si>
    <t>LED Color Rank</t>
    <phoneticPr fontId="23" type="noConversion"/>
  </si>
  <si>
    <t>LED Current</t>
    <phoneticPr fontId="23" type="noConversion"/>
  </si>
  <si>
    <t>RED</t>
    <phoneticPr fontId="23" type="noConversion"/>
  </si>
  <si>
    <t>GREEN</t>
    <phoneticPr fontId="23" type="noConversion"/>
  </si>
  <si>
    <t>BLUE</t>
    <phoneticPr fontId="23" type="noConversion"/>
  </si>
  <si>
    <t>Color Gamut</t>
    <phoneticPr fontId="23" type="noConversion"/>
  </si>
  <si>
    <t>WHITE</t>
    <phoneticPr fontId="23" type="noConversion"/>
  </si>
  <si>
    <t>Black</t>
    <phoneticPr fontId="26" type="noConversion"/>
  </si>
  <si>
    <t>Contrast
Ratio</t>
    <phoneticPr fontId="23" type="noConversion"/>
  </si>
  <si>
    <t>CCT</t>
    <phoneticPr fontId="23" type="noConversion"/>
  </si>
  <si>
    <t>Min</t>
    <phoneticPr fontId="23" type="noConversion"/>
  </si>
  <si>
    <t>Typ</t>
    <phoneticPr fontId="23" type="noConversion"/>
  </si>
  <si>
    <t>Max</t>
    <phoneticPr fontId="23" type="noConversion"/>
  </si>
  <si>
    <t>LM468VN2A</t>
    <phoneticPr fontId="23" type="noConversion"/>
  </si>
  <si>
    <t>DV3</t>
    <phoneticPr fontId="23" type="noConversion"/>
  </si>
  <si>
    <t>13.09.28</t>
    <phoneticPr fontId="23" type="noConversion"/>
  </si>
  <si>
    <t>WT-SYSTEM</t>
    <phoneticPr fontId="23" type="noConversion"/>
  </si>
  <si>
    <t>CA-310</t>
    <phoneticPr fontId="23" type="noConversion"/>
  </si>
  <si>
    <t>김태영J</t>
    <phoneticPr fontId="23" type="noConversion"/>
  </si>
  <si>
    <t>C2S, D2S</t>
    <phoneticPr fontId="23" type="noConversion"/>
  </si>
  <si>
    <t>19.8mA</t>
    <phoneticPr fontId="23" type="noConversion"/>
  </si>
  <si>
    <t>측정목적 : DV3차 이벤트 Sample 광학 평가</t>
    <phoneticPr fontId="23" type="noConversion"/>
  </si>
  <si>
    <t>Spec NG/OK</t>
    <phoneticPr fontId="23" type="noConversion"/>
  </si>
  <si>
    <t>Gamma 측정</t>
    <phoneticPr fontId="23" type="noConversion"/>
  </si>
  <si>
    <t>Model</t>
    <phoneticPr fontId="23" type="noConversion"/>
  </si>
  <si>
    <t>문서번호</t>
    <phoneticPr fontId="23" type="noConversion"/>
  </si>
  <si>
    <t>Event</t>
    <phoneticPr fontId="23" type="noConversion"/>
  </si>
  <si>
    <t>작성일자</t>
    <phoneticPr fontId="23" type="noConversion"/>
  </si>
  <si>
    <t>Main LCD : Gray Scale Characteristics</t>
    <phoneticPr fontId="23" type="noConversion"/>
  </si>
  <si>
    <t>Gray level</t>
    <phoneticPr fontId="23" type="noConversion"/>
  </si>
  <si>
    <t>Sample #1</t>
    <phoneticPr fontId="23" type="noConversion"/>
  </si>
  <si>
    <t>Sample #2</t>
    <phoneticPr fontId="23" type="noConversion"/>
  </si>
  <si>
    <t>Sample #3</t>
    <phoneticPr fontId="23" type="noConversion"/>
  </si>
  <si>
    <t>A1-4.37</t>
    <phoneticPr fontId="23" type="noConversion"/>
  </si>
  <si>
    <t>Sample #4</t>
    <phoneticPr fontId="23" type="noConversion"/>
  </si>
  <si>
    <t>A1-3.92</t>
    <phoneticPr fontId="23" type="noConversion"/>
  </si>
  <si>
    <t>Sample #5</t>
    <phoneticPr fontId="23" type="noConversion"/>
  </si>
  <si>
    <t>G2.2</t>
    <phoneticPr fontId="23" type="noConversion"/>
  </si>
  <si>
    <t>CR</t>
    <phoneticPr fontId="23" type="noConversion"/>
  </si>
  <si>
    <t>Gray</t>
    <phoneticPr fontId="23" type="noConversion"/>
  </si>
  <si>
    <t>Sample1</t>
    <phoneticPr fontId="23" type="noConversion"/>
  </si>
  <si>
    <t>Sample2</t>
    <phoneticPr fontId="23" type="noConversion"/>
  </si>
  <si>
    <t>Sample3</t>
    <phoneticPr fontId="23" type="noConversion"/>
  </si>
  <si>
    <t>Sample4</t>
    <phoneticPr fontId="23" type="noConversion"/>
  </si>
  <si>
    <t>Sample5</t>
    <phoneticPr fontId="23" type="noConversion"/>
  </si>
  <si>
    <t>YM410HZ3AK</t>
    <phoneticPr fontId="23" type="noConversion"/>
  </si>
  <si>
    <t>21.12.16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</si>
</sst>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&quot;-&quot;??_-;_-@_-"/>
    <numFmt numFmtId="177" formatCode="_-&quot;$&quot;* #,##0_-;\-&quot;$&quot;* #,##0_-;_-&quot;$&quot;* &quot;-&quot;_-;_-@_-"/>
    <numFmt numFmtId="178" formatCode="0.000_);[Red]\(0.000\)"/>
    <numFmt numFmtId="179" formatCode="0_);[Red]\(0\)"/>
    <numFmt numFmtId="180" formatCode="0.0_);[Red]\(0.0\)"/>
    <numFmt numFmtId="181" formatCode="0.00_);[Red]\(0.00\)"/>
    <numFmt numFmtId="182" formatCode="0.0000_ "/>
    <numFmt numFmtId="183" formatCode="0.0_ "/>
    <numFmt numFmtId="184" formatCode="0.00_ "/>
    <numFmt numFmtId="185" formatCode="0.0000;[Red]0.0000"/>
    <numFmt numFmtId="186" formatCode="0.0000_);[Red]\(0.0000\)"/>
    <numFmt numFmtId="187" formatCode="0_ "/>
    <numFmt numFmtId="188" formatCode="0.000000_ "/>
    <numFmt numFmtId="189" formatCode="&quot;₩&quot;#,##0;[Red]&quot;₩&quot;\-#,##0"/>
    <numFmt numFmtId="190" formatCode="&quot;₩&quot;#,##0.00;[Red]&quot;₩&quot;\-#,##0.00"/>
    <numFmt numFmtId="191" formatCode="0.000%"/>
    <numFmt numFmtId="192" formatCode="0.0000%"/>
    <numFmt numFmtId="193" formatCode="&quot;￡&quot;#,##0;\-&quot;￡&quot;#,##0"/>
    <numFmt numFmtId="194" formatCode="_-* #,##0.00\ &quot;kr&quot;_-;\-* #,##0.00\ &quot;kr&quot;_-;_-* &quot;-&quot;??\ &quot;kr&quot;_-;_-@_-"/>
    <numFmt numFmtId="195" formatCode="\t&quot;?&quot;#,##0.00_);\(\t&quot;?&quot;#,##0.00\)"/>
    <numFmt numFmtId="196" formatCode="\t&quot;?&quot;#,##0_);\(\t&quot;?&quot;#,##0\)"/>
    <numFmt numFmtId="197" formatCode="#,##0\ &quot;Esc.&quot;;\-#,##0\ &quot;Esc.&quot;"/>
    <numFmt numFmtId="198" formatCode="\t&quot;?&quot;#,##0_);[Red]\(\t&quot;?&quot;#,##0\)"/>
    <numFmt numFmtId="199" formatCode="_-&quot;?&quot;* #,##0.00_-;\-&quot;?&quot;* #,##0.00_-;_-&quot;?&quot;* &quot;-&quot;??_-;_-@_-"/>
    <numFmt numFmtId="200" formatCode="#,##0.00,,,"/>
    <numFmt numFmtId="201" formatCode="00.0000000000000000%"/>
    <numFmt numFmtId="202" formatCode="_-&quot;?&quot;* #,##0_-;\-&quot;?&quot;* #,##0_-;_-&quot;?&quot;* &quot;-&quot;_-;_-@_-"/>
    <numFmt numFmtId="203" formatCode="#,##0;\-#,##0;&quot;-&quot;"/>
  </numFmts>
  <fonts count="103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2"/>
      <name val="新細明體"/>
      <family val="1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24"/>
      <name val="HY견고딕"/>
      <family val="1"/>
      <charset val="129"/>
    </font>
    <font>
      <sz val="8"/>
      <name val="돋움"/>
      <family val="3"/>
      <charset val="129"/>
    </font>
    <font>
      <sz val="20"/>
      <name val="HY견고딕"/>
      <family val="1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1"/>
      <name val="?"/>
      <family val="3"/>
      <charset val="136"/>
    </font>
    <font>
      <sz val="14"/>
      <name val="AngsanaUPC"/>
      <family val="1"/>
    </font>
    <font>
      <sz val="11"/>
      <name val="‚l‚r ‚oƒSƒVƒbƒN"/>
      <family val="1"/>
    </font>
    <font>
      <sz val="11"/>
      <color indexed="8"/>
      <name val="宋体"/>
      <family val="3"/>
      <charset val="129"/>
    </font>
    <font>
      <sz val="12"/>
      <color indexed="8"/>
      <name val="Calibri"/>
      <family val="2"/>
    </font>
    <font>
      <sz val="11"/>
      <color indexed="42"/>
      <name val="宋体"/>
      <family val="3"/>
      <charset val="129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11"/>
      <color indexed="10"/>
      <name val="宋体"/>
      <family val="3"/>
      <charset val="129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sz val="11"/>
      <color indexed="60"/>
      <name val="宋体"/>
      <family val="3"/>
      <charset val="129"/>
    </font>
    <font>
      <sz val="12"/>
      <color indexed="20"/>
      <name val="Calibri"/>
      <family val="2"/>
    </font>
    <font>
      <sz val="12"/>
      <color indexed="20"/>
      <name val="新細明體"/>
      <family val="1"/>
    </font>
    <font>
      <sz val="12"/>
      <color indexed="52"/>
      <name val="Calibri"/>
      <family val="2"/>
    </font>
    <font>
      <sz val="10"/>
      <name val="Courier"/>
      <family val="3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sz val="12"/>
      <color indexed="60"/>
      <name val="Calibri"/>
      <family val="2"/>
    </font>
    <font>
      <sz val="11"/>
      <color indexed="20"/>
      <name val="宋体"/>
      <family val="3"/>
      <charset val="129"/>
    </font>
    <font>
      <sz val="11"/>
      <name val="明朝"/>
      <family val="1"/>
      <charset val="128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新細明體"/>
      <family val="1"/>
    </font>
    <font>
      <b/>
      <sz val="12"/>
      <color indexed="8"/>
      <name val="Calibri"/>
      <family val="2"/>
    </font>
    <font>
      <i/>
      <sz val="11"/>
      <color indexed="23"/>
      <name val="宋体"/>
      <family val="3"/>
      <charset val="129"/>
    </font>
    <font>
      <sz val="12"/>
      <color indexed="17"/>
      <name val="Calibri"/>
      <family val="2"/>
    </font>
    <font>
      <sz val="12"/>
      <color indexed="17"/>
      <name val="新細明體"/>
      <family val="1"/>
    </font>
    <font>
      <sz val="11"/>
      <color indexed="17"/>
      <name val="宋体"/>
      <family val="3"/>
      <charset val="129"/>
    </font>
    <font>
      <b/>
      <sz val="18"/>
      <color indexed="62"/>
      <name val="宋体"/>
      <family val="3"/>
      <charset val="129"/>
    </font>
    <font>
      <b/>
      <sz val="15"/>
      <color indexed="62"/>
      <name val="宋体"/>
      <family val="3"/>
      <charset val="129"/>
    </font>
    <font>
      <b/>
      <sz val="13"/>
      <color indexed="62"/>
      <name val="宋体"/>
      <family val="3"/>
      <charset val="129"/>
    </font>
    <font>
      <b/>
      <sz val="11"/>
      <color indexed="62"/>
      <name val="宋体"/>
      <family val="3"/>
      <charset val="129"/>
    </font>
    <font>
      <b/>
      <sz val="11"/>
      <color indexed="42"/>
      <name val="宋体"/>
      <family val="3"/>
      <charset val="129"/>
    </font>
    <font>
      <b/>
      <sz val="11"/>
      <color indexed="8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52"/>
      <name val="宋体"/>
      <family val="3"/>
      <charset val="129"/>
    </font>
    <font>
      <sz val="11"/>
      <name val=""/>
      <family val="1"/>
      <charset val="136"/>
    </font>
    <font>
      <sz val="11"/>
      <name val=" "/>
      <family val="3"/>
      <charset val="136"/>
    </font>
    <font>
      <sz val="12"/>
      <name val="¹UAAA¼"/>
      <family val="1"/>
      <charset val="129"/>
    </font>
    <font>
      <sz val="8"/>
      <name val="¹UAAA¼"/>
      <family val="1"/>
      <charset val="129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4"/>
      <name val="明朝"/>
      <family val="1"/>
      <charset val="128"/>
    </font>
    <font>
      <b/>
      <sz val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3.5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12"/>
      <name val="돋움"/>
      <family val="3"/>
      <charset val="129"/>
    </font>
    <font>
      <sz val="11"/>
      <name val="ＭＳ Ｐゴシック"/>
      <family val="2"/>
      <charset val="128"/>
    </font>
    <font>
      <sz val="11"/>
      <name val="굴림"/>
      <family val="3"/>
      <charset val="129"/>
    </font>
    <font>
      <b/>
      <sz val="12"/>
      <name val="굴림"/>
      <family val="3"/>
      <charset val="129"/>
    </font>
    <font>
      <sz val="10"/>
      <name val="굴림"/>
      <family val="3"/>
      <charset val="129"/>
    </font>
    <font>
      <b/>
      <sz val="11"/>
      <name val="굴림"/>
      <family val="3"/>
      <charset val="129"/>
    </font>
    <font>
      <sz val="12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0">
    <xf numFmtId="0" fontId="0" fillId="0" borderId="0">
      <alignment vertical="center"/>
    </xf>
    <xf numFmtId="0" fontId="14" fillId="0" borderId="0"/>
    <xf numFmtId="0" fontId="30" fillId="0" borderId="0"/>
    <xf numFmtId="0" fontId="30" fillId="0" borderId="0"/>
    <xf numFmtId="41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29" fillId="0" borderId="0"/>
    <xf numFmtId="0" fontId="11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31" fillId="0" borderId="0"/>
    <xf numFmtId="0" fontId="11" fillId="0" borderId="0"/>
    <xf numFmtId="0" fontId="29" fillId="0" borderId="0"/>
    <xf numFmtId="0" fontId="29" fillId="0" borderId="0"/>
    <xf numFmtId="0" fontId="1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11" fillId="0" borderId="0"/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2" fillId="0" borderId="0"/>
    <xf numFmtId="0" fontId="33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11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5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16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25" borderId="1" applyNumberFormat="0" applyAlignment="0" applyProtection="0"/>
    <xf numFmtId="0" fontId="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5" fillId="14" borderId="2" applyNumberFormat="0" applyAlignment="0" applyProtection="0">
      <alignment vertical="center"/>
    </xf>
    <xf numFmtId="0" fontId="41" fillId="14" borderId="2" applyNumberFormat="0" applyAlignment="0" applyProtection="0"/>
    <xf numFmtId="0" fontId="42" fillId="15" borderId="0" applyNumberFormat="0" applyBorder="0" applyAlignment="0" applyProtection="0">
      <alignment vertical="center"/>
    </xf>
    <xf numFmtId="0" fontId="43" fillId="3" borderId="0" applyNumberFormat="0" applyBorder="0" applyAlignment="0" applyProtection="0"/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/>
    <xf numFmtId="0" fontId="44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5" fillId="0" borderId="3" applyNumberFormat="0" applyFill="0" applyAlignment="0" applyProtection="0"/>
    <xf numFmtId="0" fontId="1" fillId="9" borderId="4" applyNumberFormat="0" applyFont="0" applyAlignment="0" applyProtection="0">
      <alignment vertical="center"/>
    </xf>
    <xf numFmtId="0" fontId="46" fillId="0" borderId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23" borderId="0" applyNumberFormat="0" applyBorder="0" applyAlignment="0" applyProtection="0"/>
    <xf numFmtId="0" fontId="8" fillId="15" borderId="0" applyNumberFormat="0" applyBorder="0" applyAlignment="0" applyProtection="0">
      <alignment vertical="center"/>
    </xf>
    <xf numFmtId="0" fontId="7" fillId="9" borderId="4" applyNumberFormat="0" applyFont="0" applyAlignment="0" applyProtection="0"/>
    <xf numFmtId="0" fontId="11" fillId="0" borderId="0"/>
    <xf numFmtId="0" fontId="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10" fillId="25" borderId="1" applyNumberFormat="0" applyAlignment="0" applyProtection="0">
      <alignment vertical="center"/>
    </xf>
    <xf numFmtId="0" fontId="48" fillId="7" borderId="2" applyNumberFormat="0" applyAlignment="0" applyProtection="0"/>
    <xf numFmtId="0" fontId="49" fillId="14" borderId="5" applyNumberFormat="0" applyAlignment="0" applyProtection="0"/>
    <xf numFmtId="0" fontId="11" fillId="0" borderId="0"/>
    <xf numFmtId="0" fontId="29" fillId="0" borderId="0"/>
    <xf numFmtId="0" fontId="1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0"/>
    <xf numFmtId="0" fontId="15" fillId="7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4" fillId="9" borderId="4" applyNumberFormat="0" applyFont="0" applyAlignment="0" applyProtection="0">
      <alignment vertical="center"/>
    </xf>
    <xf numFmtId="0" fontId="50" fillId="15" borderId="0" applyNumberFormat="0" applyBorder="0" applyAlignment="0" applyProtection="0"/>
    <xf numFmtId="0" fontId="51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6" fontId="14" fillId="0" borderId="0" applyFont="0" applyFill="0" applyBorder="0" applyAlignment="0" applyProtection="0"/>
    <xf numFmtId="202" fontId="14" fillId="0" borderId="0" applyFon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4" fillId="0" borderId="7" applyNumberFormat="0" applyFill="0" applyAlignment="0" applyProtection="0"/>
    <xf numFmtId="0" fontId="55" fillId="0" borderId="8" applyNumberFormat="0" applyFill="0" applyAlignment="0" applyProtection="0"/>
    <xf numFmtId="0" fontId="56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93" fillId="0" borderId="0">
      <alignment vertical="center"/>
    </xf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58" fillId="0" borderId="6" applyNumberFormat="0" applyFill="0" applyAlignment="0" applyProtection="0"/>
    <xf numFmtId="43" fontId="7" fillId="0" borderId="0" applyFont="0" applyFill="0" applyBorder="0" applyAlignment="0" applyProtection="0"/>
    <xf numFmtId="196" fontId="14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60" fillId="4" borderId="0" applyNumberFormat="0" applyBorder="0" applyAlignment="0" applyProtection="0"/>
    <xf numFmtId="0" fontId="61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/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5" fillId="0" borderId="8" applyNumberFormat="0" applyFill="0" applyAlignment="0" applyProtection="0">
      <alignment vertical="center"/>
    </xf>
    <xf numFmtId="0" fontId="66" fillId="0" borderId="1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5" borderId="1" applyNumberFormat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69" fillId="8" borderId="2" applyNumberFormat="0" applyAlignment="0" applyProtection="0">
      <alignment vertical="center"/>
    </xf>
    <xf numFmtId="0" fontId="70" fillId="7" borderId="2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190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74" fillId="0" borderId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195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76" fillId="0" borderId="0"/>
    <xf numFmtId="203" fontId="77" fillId="0" borderId="0" applyFill="0" applyBorder="0" applyAlignment="0"/>
    <xf numFmtId="0" fontId="11" fillId="0" borderId="0" applyFont="0" applyFill="0" applyBorder="0" applyAlignment="0" applyProtection="0"/>
    <xf numFmtId="40" fontId="78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5" fontId="79" fillId="0" borderId="0"/>
    <xf numFmtId="198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38" fontId="80" fillId="26" borderId="0" applyNumberFormat="0" applyBorder="0" applyAlignment="0" applyProtection="0"/>
    <xf numFmtId="0" fontId="81" fillId="0" borderId="13" applyNumberFormat="0" applyAlignment="0" applyProtection="0">
      <alignment horizontal="left" vertical="center"/>
    </xf>
    <xf numFmtId="0" fontId="81" fillId="0" borderId="14">
      <alignment horizontal="left" vertical="center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10" fontId="80" fillId="27" borderId="15" applyNumberFormat="0" applyBorder="0" applyAlignment="0" applyProtection="0"/>
    <xf numFmtId="0" fontId="33" fillId="0" borderId="0"/>
    <xf numFmtId="0" fontId="11" fillId="0" borderId="0"/>
    <xf numFmtId="200" fontId="81" fillId="0" borderId="15">
      <alignment horizontal="right" wrapText="1"/>
    </xf>
    <xf numFmtId="0" fontId="82" fillId="0" borderId="0"/>
    <xf numFmtId="201" fontId="1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78" fillId="0" borderId="0"/>
    <xf numFmtId="195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37" fontId="29" fillId="0" borderId="0"/>
    <xf numFmtId="10" fontId="11" fillId="0" borderId="0" applyFont="0" applyFill="0" applyBorder="0" applyAlignment="0" applyProtection="0"/>
  </cellStyleXfs>
  <cellXfs count="145">
    <xf numFmtId="0" fontId="0" fillId="0" borderId="0" xfId="0">
      <alignment vertical="center"/>
    </xf>
    <xf numFmtId="0" fontId="22" fillId="0" borderId="0" xfId="350" applyFont="1" applyAlignment="1">
      <alignment horizontal="left" vertical="center"/>
    </xf>
    <xf numFmtId="178" fontId="24" fillId="0" borderId="0" xfId="350" applyNumberFormat="1" applyFont="1">
      <alignment vertical="center"/>
    </xf>
    <xf numFmtId="178" fontId="1" fillId="0" borderId="0" xfId="350" applyNumberFormat="1">
      <alignment vertical="center"/>
    </xf>
    <xf numFmtId="179" fontId="1" fillId="0" borderId="0" xfId="350" applyNumberFormat="1">
      <alignment vertical="center"/>
    </xf>
    <xf numFmtId="180" fontId="1" fillId="0" borderId="0" xfId="350" applyNumberFormat="1">
      <alignment vertical="center"/>
    </xf>
    <xf numFmtId="0" fontId="1" fillId="0" borderId="0" xfId="350">
      <alignment vertical="center"/>
    </xf>
    <xf numFmtId="0" fontId="2" fillId="0" borderId="0" xfId="349">
      <alignment vertical="center"/>
    </xf>
    <xf numFmtId="186" fontId="2" fillId="0" borderId="0" xfId="349" applyNumberFormat="1">
      <alignment vertical="center"/>
    </xf>
    <xf numFmtId="181" fontId="2" fillId="0" borderId="0" xfId="349" applyNumberFormat="1">
      <alignment vertical="center"/>
    </xf>
    <xf numFmtId="0" fontId="27" fillId="0" borderId="15" xfId="0" applyFont="1" applyBorder="1" applyAlignment="1">
      <alignment horizontal="center" vertical="center"/>
    </xf>
    <xf numFmtId="183" fontId="27" fillId="0" borderId="15" xfId="350" applyNumberFormat="1" applyFont="1" applyBorder="1" applyAlignment="1">
      <alignment horizontal="center" vertical="center"/>
    </xf>
    <xf numFmtId="186" fontId="27" fillId="0" borderId="15" xfId="0" applyNumberFormat="1" applyFont="1" applyBorder="1" applyAlignment="1">
      <alignment horizontal="center" vertical="center"/>
    </xf>
    <xf numFmtId="0" fontId="27" fillId="28" borderId="15" xfId="350" applyFont="1" applyFill="1" applyBorder="1" applyAlignment="1">
      <alignment horizontal="center" vertical="center" wrapText="1"/>
    </xf>
    <xf numFmtId="186" fontId="28" fillId="28" borderId="15" xfId="350" applyNumberFormat="1" applyFont="1" applyFill="1" applyBorder="1" applyAlignment="1">
      <alignment horizontal="center" vertical="center" wrapText="1"/>
    </xf>
    <xf numFmtId="180" fontId="27" fillId="28" borderId="15" xfId="350" applyNumberFormat="1" applyFont="1" applyFill="1" applyBorder="1" applyAlignment="1">
      <alignment horizontal="center" vertical="center" wrapText="1"/>
    </xf>
    <xf numFmtId="186" fontId="27" fillId="28" borderId="15" xfId="350" applyNumberFormat="1" applyFont="1" applyFill="1" applyBorder="1" applyAlignment="1">
      <alignment horizontal="center" vertical="center" wrapText="1"/>
    </xf>
    <xf numFmtId="182" fontId="27" fillId="0" borderId="15" xfId="353" applyNumberFormat="1" applyFont="1" applyBorder="1" applyAlignment="1">
      <alignment horizontal="center" vertical="center"/>
    </xf>
    <xf numFmtId="184" fontId="27" fillId="0" borderId="15" xfId="353" applyNumberFormat="1" applyFont="1" applyBorder="1" applyAlignment="1">
      <alignment horizontal="center" vertical="center"/>
    </xf>
    <xf numFmtId="187" fontId="27" fillId="0" borderId="15" xfId="353" applyNumberFormat="1" applyFont="1" applyBorder="1" applyAlignment="1">
      <alignment horizontal="center" vertical="center"/>
    </xf>
    <xf numFmtId="178" fontId="28" fillId="29" borderId="15" xfId="350" applyNumberFormat="1" applyFont="1" applyFill="1" applyBorder="1" applyAlignment="1">
      <alignment horizontal="center" vertical="center" wrapText="1"/>
    </xf>
    <xf numFmtId="178" fontId="28" fillId="30" borderId="15" xfId="350" applyNumberFormat="1" applyFont="1" applyFill="1" applyBorder="1" applyAlignment="1">
      <alignment horizontal="center" vertical="center" wrapText="1"/>
    </xf>
    <xf numFmtId="178" fontId="27" fillId="31" borderId="15" xfId="350" applyNumberFormat="1" applyFont="1" applyFill="1" applyBorder="1" applyAlignment="1">
      <alignment horizontal="center" vertical="center" wrapText="1"/>
    </xf>
    <xf numFmtId="178" fontId="27" fillId="32" borderId="15" xfId="350" applyNumberFormat="1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184" fontId="27" fillId="0" borderId="15" xfId="0" applyNumberFormat="1" applyFont="1" applyBorder="1" applyAlignment="1">
      <alignment horizontal="center" vertical="center"/>
    </xf>
    <xf numFmtId="183" fontId="27" fillId="28" borderId="15" xfId="350" applyNumberFormat="1" applyFont="1" applyFill="1" applyBorder="1" applyAlignment="1">
      <alignment horizontal="center" vertical="center"/>
    </xf>
    <xf numFmtId="0" fontId="25" fillId="0" borderId="0" xfId="350" applyFont="1">
      <alignment vertical="center"/>
    </xf>
    <xf numFmtId="0" fontId="84" fillId="0" borderId="0" xfId="345" applyFont="1" applyAlignment="1">
      <alignment horizontal="left" vertical="center"/>
    </xf>
    <xf numFmtId="0" fontId="85" fillId="32" borderId="0" xfId="345" applyFont="1" applyFill="1" applyProtection="1">
      <protection hidden="1"/>
    </xf>
    <xf numFmtId="0" fontId="88" fillId="26" borderId="15" xfId="0" applyFont="1" applyFill="1" applyBorder="1" applyAlignment="1">
      <alignment horizontal="center" vertical="center" wrapText="1"/>
    </xf>
    <xf numFmtId="0" fontId="89" fillId="32" borderId="16" xfId="0" applyFont="1" applyFill="1" applyBorder="1" applyAlignment="1">
      <alignment horizontal="center" vertical="center" wrapText="1"/>
    </xf>
    <xf numFmtId="0" fontId="89" fillId="32" borderId="17" xfId="0" applyFont="1" applyFill="1" applyBorder="1" applyAlignment="1">
      <alignment horizontal="center" vertical="center" wrapText="1"/>
    </xf>
    <xf numFmtId="0" fontId="86" fillId="32" borderId="0" xfId="0" applyFont="1" applyFill="1" applyProtection="1">
      <alignment vertical="center"/>
      <protection hidden="1"/>
    </xf>
    <xf numFmtId="186" fontId="28" fillId="0" borderId="0" xfId="350" applyNumberFormat="1" applyFont="1" applyAlignment="1">
      <alignment horizontal="center" vertical="center" wrapText="1"/>
    </xf>
    <xf numFmtId="0" fontId="27" fillId="32" borderId="0" xfId="350" applyFont="1" applyFill="1" applyAlignment="1">
      <alignment vertical="center" wrapText="1"/>
    </xf>
    <xf numFmtId="178" fontId="87" fillId="0" borderId="0" xfId="350" applyNumberFormat="1" applyFont="1">
      <alignment vertical="center"/>
    </xf>
    <xf numFmtId="179" fontId="87" fillId="0" borderId="0" xfId="350" applyNumberFormat="1" applyFont="1">
      <alignment vertical="center"/>
    </xf>
    <xf numFmtId="180" fontId="87" fillId="0" borderId="0" xfId="350" applyNumberFormat="1" applyFont="1">
      <alignment vertical="center"/>
    </xf>
    <xf numFmtId="0" fontId="87" fillId="0" borderId="0" xfId="350" applyFont="1">
      <alignment vertical="center"/>
    </xf>
    <xf numFmtId="0" fontId="87" fillId="0" borderId="0" xfId="0" applyFont="1">
      <alignment vertical="center"/>
    </xf>
    <xf numFmtId="0" fontId="27" fillId="0" borderId="18" xfId="35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178" fontId="27" fillId="0" borderId="18" xfId="350" applyNumberFormat="1" applyFont="1" applyBorder="1" applyAlignment="1">
      <alignment horizontal="center" vertical="center"/>
    </xf>
    <xf numFmtId="0" fontId="27" fillId="26" borderId="19" xfId="350" applyFont="1" applyFill="1" applyBorder="1" applyAlignment="1">
      <alignment horizontal="center" vertical="center" wrapText="1"/>
    </xf>
    <xf numFmtId="0" fontId="27" fillId="28" borderId="20" xfId="350" applyFont="1" applyFill="1" applyBorder="1" applyAlignment="1">
      <alignment horizontal="center" vertical="center" wrapText="1"/>
    </xf>
    <xf numFmtId="0" fontId="27" fillId="0" borderId="20" xfId="350" applyFont="1" applyBorder="1" applyAlignment="1">
      <alignment horizontal="center" vertical="center" wrapText="1"/>
    </xf>
    <xf numFmtId="183" fontId="27" fillId="0" borderId="21" xfId="350" applyNumberFormat="1" applyFont="1" applyBorder="1" applyAlignment="1">
      <alignment horizontal="center" vertical="center" wrapText="1"/>
    </xf>
    <xf numFmtId="0" fontId="27" fillId="0" borderId="22" xfId="350" applyFont="1" applyBorder="1" applyAlignment="1">
      <alignment horizontal="center" vertical="center" wrapText="1"/>
    </xf>
    <xf numFmtId="183" fontId="27" fillId="0" borderId="23" xfId="350" applyNumberFormat="1" applyFont="1" applyBorder="1" applyAlignment="1">
      <alignment horizontal="center" vertical="center" wrapText="1"/>
    </xf>
    <xf numFmtId="182" fontId="27" fillId="0" borderId="24" xfId="353" applyNumberFormat="1" applyFont="1" applyBorder="1" applyAlignment="1">
      <alignment horizontal="center" vertical="center"/>
    </xf>
    <xf numFmtId="183" fontId="27" fillId="0" borderId="24" xfId="350" applyNumberFormat="1" applyFont="1" applyBorder="1" applyAlignment="1">
      <alignment horizontal="center" vertical="center"/>
    </xf>
    <xf numFmtId="184" fontId="27" fillId="0" borderId="24" xfId="353" applyNumberFormat="1" applyFont="1" applyBorder="1" applyAlignment="1">
      <alignment horizontal="center" vertical="center"/>
    </xf>
    <xf numFmtId="187" fontId="27" fillId="0" borderId="24" xfId="353" applyNumberFormat="1" applyFont="1" applyBorder="1" applyAlignment="1">
      <alignment horizontal="center" vertical="center"/>
    </xf>
    <xf numFmtId="0" fontId="27" fillId="26" borderId="22" xfId="350" applyFont="1" applyFill="1" applyBorder="1" applyAlignment="1">
      <alignment horizontal="center" vertical="center" wrapText="1"/>
    </xf>
    <xf numFmtId="178" fontId="28" fillId="29" borderId="24" xfId="350" applyNumberFormat="1" applyFont="1" applyFill="1" applyBorder="1" applyAlignment="1">
      <alignment horizontal="center" vertical="center" wrapText="1"/>
    </xf>
    <xf numFmtId="178" fontId="28" fillId="30" borderId="24" xfId="350" applyNumberFormat="1" applyFont="1" applyFill="1" applyBorder="1" applyAlignment="1">
      <alignment horizontal="center" vertical="center" wrapText="1"/>
    </xf>
    <xf numFmtId="178" fontId="27" fillId="31" borderId="24" xfId="350" applyNumberFormat="1" applyFont="1" applyFill="1" applyBorder="1" applyAlignment="1">
      <alignment horizontal="center" vertical="center" wrapText="1"/>
    </xf>
    <xf numFmtId="178" fontId="27" fillId="32" borderId="24" xfId="350" applyNumberFormat="1" applyFont="1" applyFill="1" applyBorder="1" applyAlignment="1">
      <alignment horizontal="center" vertical="center" wrapText="1"/>
    </xf>
    <xf numFmtId="180" fontId="27" fillId="32" borderId="24" xfId="350" applyNumberFormat="1" applyFont="1" applyFill="1" applyBorder="1" applyAlignment="1">
      <alignment horizontal="center" vertical="center" wrapText="1"/>
    </xf>
    <xf numFmtId="0" fontId="27" fillId="0" borderId="25" xfId="350" applyFont="1" applyBorder="1" applyAlignment="1">
      <alignment horizontal="center" vertical="center" wrapText="1"/>
    </xf>
    <xf numFmtId="186" fontId="27" fillId="0" borderId="26" xfId="0" applyNumberFormat="1" applyFont="1" applyBorder="1" applyAlignment="1">
      <alignment horizontal="center" vertical="center"/>
    </xf>
    <xf numFmtId="183" fontId="27" fillId="0" borderId="26" xfId="35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84" fontId="27" fillId="0" borderId="26" xfId="0" applyNumberFormat="1" applyFont="1" applyBorder="1" applyAlignment="1">
      <alignment horizontal="center" vertical="center"/>
    </xf>
    <xf numFmtId="183" fontId="27" fillId="0" borderId="27" xfId="350" applyNumberFormat="1" applyFont="1" applyBorder="1" applyAlignment="1">
      <alignment horizontal="center" vertical="center" wrapText="1"/>
    </xf>
    <xf numFmtId="0" fontId="27" fillId="28" borderId="19" xfId="350" applyFont="1" applyFill="1" applyBorder="1" applyAlignment="1">
      <alignment horizontal="center" vertical="center" wrapText="1"/>
    </xf>
    <xf numFmtId="186" fontId="28" fillId="28" borderId="28" xfId="350" applyNumberFormat="1" applyFont="1" applyFill="1" applyBorder="1" applyAlignment="1">
      <alignment horizontal="center" vertical="center" wrapText="1"/>
    </xf>
    <xf numFmtId="183" fontId="27" fillId="28" borderId="28" xfId="350" applyNumberFormat="1" applyFont="1" applyFill="1" applyBorder="1" applyAlignment="1">
      <alignment horizontal="center" vertical="center"/>
    </xf>
    <xf numFmtId="180" fontId="27" fillId="28" borderId="28" xfId="350" applyNumberFormat="1" applyFont="1" applyFill="1" applyBorder="1" applyAlignment="1">
      <alignment horizontal="center" vertical="center" wrapText="1"/>
    </xf>
    <xf numFmtId="0" fontId="27" fillId="28" borderId="28" xfId="350" applyFont="1" applyFill="1" applyBorder="1" applyAlignment="1">
      <alignment horizontal="center" vertical="center" wrapText="1"/>
    </xf>
    <xf numFmtId="0" fontId="27" fillId="28" borderId="29" xfId="350" applyFont="1" applyFill="1" applyBorder="1" applyAlignment="1">
      <alignment horizontal="center" vertical="center" wrapText="1"/>
    </xf>
    <xf numFmtId="186" fontId="28" fillId="28" borderId="30" xfId="350" applyNumberFormat="1" applyFont="1" applyFill="1" applyBorder="1" applyAlignment="1">
      <alignment horizontal="center" vertical="center" wrapText="1"/>
    </xf>
    <xf numFmtId="183" fontId="27" fillId="28" borderId="30" xfId="350" applyNumberFormat="1" applyFont="1" applyFill="1" applyBorder="1" applyAlignment="1">
      <alignment horizontal="center" vertical="center"/>
    </xf>
    <xf numFmtId="180" fontId="27" fillId="28" borderId="30" xfId="350" applyNumberFormat="1" applyFont="1" applyFill="1" applyBorder="1" applyAlignment="1">
      <alignment horizontal="center" vertical="center" wrapText="1"/>
    </xf>
    <xf numFmtId="0" fontId="27" fillId="28" borderId="30" xfId="350" applyFont="1" applyFill="1" applyBorder="1" applyAlignment="1">
      <alignment horizontal="center" vertical="center" wrapText="1"/>
    </xf>
    <xf numFmtId="49" fontId="27" fillId="28" borderId="31" xfId="350" applyNumberFormat="1" applyFont="1" applyFill="1" applyBorder="1" applyAlignment="1">
      <alignment horizontal="center" vertical="center" wrapText="1"/>
    </xf>
    <xf numFmtId="185" fontId="27" fillId="26" borderId="28" xfId="349" applyNumberFormat="1" applyFont="1" applyFill="1" applyBorder="1" applyAlignment="1">
      <alignment horizontal="center"/>
    </xf>
    <xf numFmtId="183" fontId="27" fillId="26" borderId="28" xfId="350" applyNumberFormat="1" applyFont="1" applyFill="1" applyBorder="1" applyAlignment="1">
      <alignment horizontal="center" vertical="center"/>
    </xf>
    <xf numFmtId="184" fontId="27" fillId="26" borderId="28" xfId="353" applyNumberFormat="1" applyFont="1" applyFill="1" applyBorder="1" applyAlignment="1">
      <alignment horizontal="center" vertical="center"/>
    </xf>
    <xf numFmtId="187" fontId="27" fillId="26" borderId="28" xfId="353" applyNumberFormat="1" applyFont="1" applyFill="1" applyBorder="1" applyAlignment="1">
      <alignment horizontal="center" vertical="center"/>
    </xf>
    <xf numFmtId="183" fontId="27" fillId="26" borderId="32" xfId="350" applyNumberFormat="1" applyFont="1" applyFill="1" applyBorder="1" applyAlignment="1">
      <alignment horizontal="center" vertical="center" wrapText="1"/>
    </xf>
    <xf numFmtId="0" fontId="27" fillId="26" borderId="20" xfId="350" applyFont="1" applyFill="1" applyBorder="1" applyAlignment="1">
      <alignment horizontal="center" vertical="center" wrapText="1"/>
    </xf>
    <xf numFmtId="185" fontId="27" fillId="26" borderId="15" xfId="349" applyNumberFormat="1" applyFont="1" applyFill="1" applyBorder="1" applyAlignment="1">
      <alignment horizontal="center"/>
    </xf>
    <xf numFmtId="183" fontId="27" fillId="26" borderId="15" xfId="350" applyNumberFormat="1" applyFont="1" applyFill="1" applyBorder="1" applyAlignment="1">
      <alignment horizontal="center" vertical="center"/>
    </xf>
    <xf numFmtId="184" fontId="27" fillId="26" borderId="15" xfId="353" applyNumberFormat="1" applyFont="1" applyFill="1" applyBorder="1" applyAlignment="1">
      <alignment horizontal="center" vertical="center"/>
    </xf>
    <xf numFmtId="187" fontId="27" fillId="26" borderId="15" xfId="353" applyNumberFormat="1" applyFont="1" applyFill="1" applyBorder="1" applyAlignment="1">
      <alignment horizontal="center" vertical="center"/>
    </xf>
    <xf numFmtId="183" fontId="27" fillId="26" borderId="21" xfId="350" applyNumberFormat="1" applyFont="1" applyFill="1" applyBorder="1" applyAlignment="1">
      <alignment horizontal="center" vertical="center" wrapText="1"/>
    </xf>
    <xf numFmtId="185" fontId="27" fillId="26" borderId="24" xfId="349" applyNumberFormat="1" applyFont="1" applyFill="1" applyBorder="1" applyAlignment="1">
      <alignment horizontal="center"/>
    </xf>
    <xf numFmtId="183" fontId="27" fillId="26" borderId="24" xfId="350" applyNumberFormat="1" applyFont="1" applyFill="1" applyBorder="1" applyAlignment="1">
      <alignment horizontal="center" vertical="center"/>
    </xf>
    <xf numFmtId="184" fontId="27" fillId="26" borderId="24" xfId="353" applyNumberFormat="1" applyFont="1" applyFill="1" applyBorder="1" applyAlignment="1">
      <alignment horizontal="center" vertical="center"/>
    </xf>
    <xf numFmtId="187" fontId="27" fillId="26" borderId="24" xfId="353" applyNumberFormat="1" applyFont="1" applyFill="1" applyBorder="1" applyAlignment="1">
      <alignment horizontal="center" vertical="center"/>
    </xf>
    <xf numFmtId="183" fontId="27" fillId="26" borderId="23" xfId="350" applyNumberFormat="1" applyFont="1" applyFill="1" applyBorder="1" applyAlignment="1">
      <alignment horizontal="center" vertical="center" wrapText="1"/>
    </xf>
    <xf numFmtId="0" fontId="27" fillId="28" borderId="32" xfId="350" applyFont="1" applyFill="1" applyBorder="1" applyAlignment="1">
      <alignment horizontal="center" vertical="center" wrapText="1"/>
    </xf>
    <xf numFmtId="0" fontId="27" fillId="28" borderId="21" xfId="350" applyFont="1" applyFill="1" applyBorder="1" applyAlignment="1">
      <alignment horizontal="center" vertical="center" wrapText="1"/>
    </xf>
    <xf numFmtId="0" fontId="91" fillId="27" borderId="33" xfId="350" applyFont="1" applyFill="1" applyBorder="1" applyAlignment="1">
      <alignment horizontal="center" vertical="center" wrapText="1"/>
    </xf>
    <xf numFmtId="0" fontId="92" fillId="27" borderId="34" xfId="0" applyFont="1" applyFill="1" applyBorder="1" applyAlignment="1">
      <alignment horizontal="center" vertical="center"/>
    </xf>
    <xf numFmtId="0" fontId="92" fillId="27" borderId="35" xfId="0" applyFont="1" applyFill="1" applyBorder="1" applyAlignment="1">
      <alignment horizontal="center" vertical="center"/>
    </xf>
    <xf numFmtId="0" fontId="94" fillId="0" borderId="36" xfId="343" applyFont="1" applyBorder="1">
      <alignment vertical="center"/>
    </xf>
    <xf numFmtId="0" fontId="94" fillId="0" borderId="0" xfId="343" applyFont="1">
      <alignment vertical="center"/>
    </xf>
    <xf numFmtId="0" fontId="96" fillId="0" borderId="28" xfId="343" applyFont="1" applyBorder="1" applyAlignment="1">
      <alignment horizontal="center" vertical="center"/>
    </xf>
    <xf numFmtId="0" fontId="96" fillId="0" borderId="30" xfId="343" applyFont="1" applyBorder="1" applyAlignment="1">
      <alignment horizontal="center" vertical="center"/>
    </xf>
    <xf numFmtId="0" fontId="97" fillId="0" borderId="0" xfId="343" applyFont="1">
      <alignment vertical="center"/>
    </xf>
    <xf numFmtId="0" fontId="98" fillId="28" borderId="15" xfId="343" applyFont="1" applyFill="1" applyBorder="1" applyAlignment="1">
      <alignment horizontal="center" vertical="center"/>
    </xf>
    <xf numFmtId="0" fontId="98" fillId="34" borderId="15" xfId="343" applyFont="1" applyFill="1" applyBorder="1" applyAlignment="1">
      <alignment horizontal="center" vertical="center"/>
    </xf>
    <xf numFmtId="0" fontId="7" fillId="0" borderId="0" xfId="347">
      <alignment vertical="center"/>
    </xf>
    <xf numFmtId="2" fontId="98" fillId="35" borderId="15" xfId="343" applyNumberFormat="1" applyFont="1" applyFill="1" applyBorder="1" applyAlignment="1">
      <alignment horizontal="center" vertical="center"/>
    </xf>
    <xf numFmtId="0" fontId="98" fillId="0" borderId="0" xfId="346" applyFont="1" applyAlignment="1">
      <alignment horizontal="center" vertical="center"/>
    </xf>
    <xf numFmtId="2" fontId="98" fillId="26" borderId="15" xfId="343" applyNumberFormat="1" applyFont="1" applyFill="1" applyBorder="1" applyAlignment="1">
      <alignment horizontal="center" vertical="center"/>
    </xf>
    <xf numFmtId="2" fontId="98" fillId="36" borderId="15" xfId="343" applyNumberFormat="1" applyFont="1" applyFill="1" applyBorder="1" applyAlignment="1">
      <alignment horizontal="center" vertical="center"/>
    </xf>
    <xf numFmtId="0" fontId="98" fillId="0" borderId="0" xfId="348" applyFont="1">
      <alignment vertical="center"/>
    </xf>
    <xf numFmtId="0" fontId="98" fillId="0" borderId="0" xfId="348" applyFont="1" applyAlignment="1">
      <alignment horizontal="center" vertical="center"/>
    </xf>
    <xf numFmtId="0" fontId="98" fillId="37" borderId="15" xfId="343" applyFont="1" applyFill="1" applyBorder="1" applyAlignment="1">
      <alignment horizontal="center" vertical="center"/>
    </xf>
    <xf numFmtId="0" fontId="95" fillId="38" borderId="15" xfId="343" applyFont="1" applyFill="1" applyBorder="1" applyAlignment="1">
      <alignment horizontal="center" vertical="center"/>
    </xf>
    <xf numFmtId="1" fontId="95" fillId="38" borderId="15" xfId="343" applyNumberFormat="1" applyFont="1" applyFill="1" applyBorder="1" applyAlignment="1">
      <alignment horizontal="center" vertical="center"/>
    </xf>
    <xf numFmtId="184" fontId="95" fillId="38" borderId="15" xfId="343" applyNumberFormat="1" applyFont="1" applyFill="1" applyBorder="1" applyAlignment="1">
      <alignment horizontal="center" vertical="center"/>
    </xf>
    <xf numFmtId="1" fontId="95" fillId="38" borderId="37" xfId="343" applyNumberFormat="1" applyFont="1" applyFill="1" applyBorder="1" applyAlignment="1">
      <alignment horizontal="center" vertical="center"/>
    </xf>
    <xf numFmtId="0" fontId="99" fillId="0" borderId="0" xfId="343" applyFont="1" applyAlignment="1">
      <alignment horizontal="center" vertical="center"/>
    </xf>
    <xf numFmtId="1" fontId="100" fillId="0" borderId="0" xfId="343" applyNumberFormat="1" applyFont="1" applyAlignment="1">
      <alignment horizontal="center" vertical="center"/>
    </xf>
    <xf numFmtId="0" fontId="101" fillId="28" borderId="15" xfId="351" applyFont="1" applyFill="1" applyBorder="1" applyAlignment="1">
      <alignment horizontal="center" vertical="center"/>
    </xf>
    <xf numFmtId="0" fontId="101" fillId="28" borderId="15" xfId="351" applyFont="1" applyFill="1" applyBorder="1">
      <alignment vertical="center"/>
    </xf>
    <xf numFmtId="1" fontId="101" fillId="28" borderId="15" xfId="351" applyNumberFormat="1" applyFont="1" applyFill="1" applyBorder="1" applyAlignment="1">
      <alignment horizontal="center" vertical="center"/>
    </xf>
    <xf numFmtId="0" fontId="102" fillId="33" borderId="15" xfId="351" applyFont="1" applyFill="1" applyBorder="1" applyAlignment="1">
      <alignment horizontal="center" vertical="center"/>
    </xf>
    <xf numFmtId="0" fontId="102" fillId="0" borderId="15" xfId="351" applyFont="1" applyBorder="1">
      <alignment vertical="center"/>
    </xf>
    <xf numFmtId="2" fontId="102" fillId="0" borderId="15" xfId="351" applyNumberFormat="1" applyFont="1" applyBorder="1" applyAlignment="1">
      <alignment horizontal="center" vertical="center"/>
    </xf>
    <xf numFmtId="2" fontId="0" fillId="0" borderId="0" xfId="0" applyNumberFormat="1">
      <alignment vertical="center"/>
    </xf>
    <xf numFmtId="0" fontId="27" fillId="0" borderId="18" xfId="350" applyFont="1" applyBorder="1" applyAlignment="1">
      <alignment horizontal="center" vertical="center"/>
    </xf>
    <xf numFmtId="178" fontId="27" fillId="0" borderId="18" xfId="350" applyNumberFormat="1" applyFont="1" applyBorder="1" applyAlignment="1">
      <alignment horizontal="center" vertical="center"/>
    </xf>
    <xf numFmtId="0" fontId="27" fillId="0" borderId="18" xfId="350" applyFont="1" applyBorder="1" applyAlignment="1">
      <alignment horizontal="left" vertical="center"/>
    </xf>
    <xf numFmtId="0" fontId="27" fillId="32" borderId="32" xfId="350" applyFont="1" applyFill="1" applyBorder="1" applyAlignment="1">
      <alignment horizontal="center" vertical="center" wrapText="1"/>
    </xf>
    <xf numFmtId="0" fontId="27" fillId="32" borderId="23" xfId="350" applyFont="1" applyFill="1" applyBorder="1" applyAlignment="1">
      <alignment horizontal="center" vertical="center" wrapText="1"/>
    </xf>
    <xf numFmtId="0" fontId="27" fillId="32" borderId="28" xfId="350" applyFont="1" applyFill="1" applyBorder="1" applyAlignment="1">
      <alignment horizontal="center" vertical="center" wrapText="1"/>
    </xf>
    <xf numFmtId="0" fontId="27" fillId="32" borderId="24" xfId="350" applyFont="1" applyFill="1" applyBorder="1" applyAlignment="1">
      <alignment horizontal="center" vertical="center" wrapText="1"/>
    </xf>
    <xf numFmtId="0" fontId="27" fillId="26" borderId="19" xfId="350" applyFont="1" applyFill="1" applyBorder="1" applyAlignment="1">
      <alignment horizontal="center" vertical="center" wrapText="1"/>
    </xf>
    <xf numFmtId="0" fontId="27" fillId="26" borderId="22" xfId="350" applyFont="1" applyFill="1" applyBorder="1" applyAlignment="1">
      <alignment horizontal="center" vertical="center" wrapText="1"/>
    </xf>
    <xf numFmtId="0" fontId="27" fillId="0" borderId="28" xfId="350" applyFont="1" applyBorder="1" applyAlignment="1">
      <alignment horizontal="center" vertical="center" wrapText="1"/>
    </xf>
    <xf numFmtId="178" fontId="27" fillId="39" borderId="28" xfId="350" applyNumberFormat="1" applyFont="1" applyFill="1" applyBorder="1" applyAlignment="1">
      <alignment horizontal="center" vertical="center" wrapText="1"/>
    </xf>
    <xf numFmtId="178" fontId="27" fillId="39" borderId="24" xfId="350" applyNumberFormat="1" applyFont="1" applyFill="1" applyBorder="1" applyAlignment="1">
      <alignment horizontal="center" vertical="center" wrapText="1"/>
    </xf>
    <xf numFmtId="0" fontId="27" fillId="0" borderId="15" xfId="350" applyFont="1" applyBorder="1" applyAlignment="1">
      <alignment horizontal="center" vertical="center" wrapText="1"/>
    </xf>
    <xf numFmtId="0" fontId="27" fillId="32" borderId="38" xfId="350" applyFont="1" applyFill="1" applyBorder="1" applyAlignment="1">
      <alignment horizontal="center" vertical="center" wrapText="1"/>
    </xf>
    <xf numFmtId="0" fontId="27" fillId="32" borderId="39" xfId="350" applyFont="1" applyFill="1" applyBorder="1" applyAlignment="1">
      <alignment horizontal="center" vertical="center" wrapText="1"/>
    </xf>
    <xf numFmtId="0" fontId="95" fillId="0" borderId="19" xfId="343" applyFont="1" applyBorder="1" applyAlignment="1">
      <alignment horizontal="center" vertical="center"/>
    </xf>
    <xf numFmtId="0" fontId="95" fillId="0" borderId="28" xfId="343" applyFont="1" applyBorder="1" applyAlignment="1">
      <alignment horizontal="center" vertical="center"/>
    </xf>
    <xf numFmtId="0" fontId="95" fillId="0" borderId="29" xfId="343" applyFont="1" applyBorder="1" applyAlignment="1">
      <alignment horizontal="center" vertical="center"/>
    </xf>
    <xf numFmtId="0" fontId="95" fillId="0" borderId="30" xfId="343" applyFont="1" applyBorder="1" applyAlignment="1">
      <alignment horizontal="center" vertical="center"/>
    </xf>
  </cellXfs>
  <cellStyles count="430">
    <cellStyle name="?" xfId="1" xr:uid="{00000000-0005-0000-0000-000000000000}"/>
    <cellStyle name="??&amp;O?&amp;H?_x0008__x000f__x0007_?_x0007__x0001__x0001_" xfId="2" xr:uid="{00000000-0005-0000-0000-000001000000}"/>
    <cellStyle name="??&amp;O?&amp;H?_x0008_??_x0007__x0001__x0001_" xfId="3" xr:uid="{00000000-0005-0000-0000-000002000000}"/>
    <cellStyle name="?d????[0]" xfId="4" xr:uid="{00000000-0005-0000-0000-000003000000}"/>
    <cellStyle name="?d????_PLDT" xfId="5" xr:uid="{00000000-0005-0000-0000-000004000000}"/>
    <cellStyle name="?f?? [0]" xfId="6" xr:uid="{00000000-0005-0000-0000-000005000000}"/>
    <cellStyle name="?f??_PLDT" xfId="7" xr:uid="{00000000-0005-0000-0000-000006000000}"/>
    <cellStyle name="?W?_report3" xfId="8" xr:uid="{00000000-0005-0000-0000-000007000000}"/>
    <cellStyle name="?W準_report3" xfId="9" xr:uid="{00000000-0005-0000-0000-000008000000}"/>
    <cellStyle name="_~5997510" xfId="10" xr:uid="{00000000-0005-0000-0000-000009000000}"/>
    <cellStyle name="_1.36 cell check list_100414 update" xfId="11" xr:uid="{00000000-0005-0000-0000-00000A000000}"/>
    <cellStyle name="_1.36 FS meeting minutes_100415" xfId="12" xr:uid="{00000000-0005-0000-0000-00000B000000}"/>
    <cellStyle name="_1.78色度評估過程by俊儀_CMO無鹵液晶(fab3)" xfId="13" xr:uid="{00000000-0005-0000-0000-00000C000000}"/>
    <cellStyle name="_1.79 128x160 feasibility-1" xfId="14" xr:uid="{00000000-0005-0000-0000-00000D000000}"/>
    <cellStyle name="_1.79+Bohai_CMOcheck+list_0916" xfId="15" xr:uid="{00000000-0005-0000-0000-00000E000000}"/>
    <cellStyle name="_1~6月 機台" xfId="16" xr:uid="{00000000-0005-0000-0000-00000F000000}"/>
    <cellStyle name="_1231 TFT4 生產資訊" xfId="17" xr:uid="{00000000-0005-0000-0000-000010000000}"/>
    <cellStyle name="_1833_DAIC 所需資料_20100928" xfId="18" xr:uid="{00000000-0005-0000-0000-000011000000}"/>
    <cellStyle name="_1839_ FS_Tapeout review_meeting_101020" xfId="19" xr:uid="{00000000-0005-0000-0000-000012000000}"/>
    <cellStyle name="_1839_DAIC 所需資料_20101018" xfId="20" xr:uid="{00000000-0005-0000-0000-000013000000}"/>
    <cellStyle name="_1FAB EDW Data_200807" xfId="21" xr:uid="{00000000-0005-0000-0000-000014000000}"/>
    <cellStyle name="_2.57 Foster QVGA(HX8347-H)_PinDefine_ACD" xfId="22" xr:uid="{00000000-0005-0000-0000-000015000000}"/>
    <cellStyle name="_2.57 Foster QVGA(HX8347-H+ILI9340D)_PinDefine_ACD_1116" xfId="23" xr:uid="{00000000-0005-0000-0000-000016000000}"/>
    <cellStyle name="_2.6QVGA_FS_tape out review_20101117" xfId="24" xr:uid="{00000000-0005-0000-0000-000017000000}"/>
    <cellStyle name="_2.7 RFQ reply from TN side_20100423" xfId="25" xr:uid="{00000000-0005-0000-0000-000018000000}"/>
    <cellStyle name="_200708" xfId="26" xr:uid="{00000000-0005-0000-0000-000019000000}"/>
    <cellStyle name="_20110614_3.5 HVGA(ILI9481+ILI9486+R61581+R61529+HX8357B+HX8357C)_PinDefine_V05(0707)" xfId="27" xr:uid="{00000000-0005-0000-0000-00001A000000}"/>
    <cellStyle name="_2420_STD_clever計算_100719_5%" xfId="28" xr:uid="{00000000-0005-0000-0000-00001B000000}"/>
    <cellStyle name="_2420_STD_clever計算_100805_5" xfId="29" xr:uid="{00000000-0005-0000-0000-00001C000000}"/>
    <cellStyle name="_2704_tape-out review會議版" xfId="30" xr:uid="{00000000-0005-0000-0000-00001D000000}"/>
    <cellStyle name="_2TFT" xfId="31" xr:uid="{00000000-0005-0000-0000-00001E000000}"/>
    <cellStyle name="_3.5'' nHD Maddox_FS_0222" xfId="32" xr:uid="{00000000-0005-0000-0000-00001F000000}"/>
    <cellStyle name="_3.5_IPS_FS_tape out review_20110224" xfId="33" xr:uid="{00000000-0005-0000-0000-000020000000}"/>
    <cellStyle name="_3.5_IPS_FS_tape out review_20110301" xfId="34" xr:uid="{00000000-0005-0000-0000-000021000000}"/>
    <cellStyle name="_3008 3rd FS meeting minutes_091215" xfId="35" xr:uid="{00000000-0005-0000-0000-000022000000}"/>
    <cellStyle name="_3008_FS_ tape-out review_會議版_091221" xfId="36" xr:uid="{00000000-0005-0000-0000-000023000000}"/>
    <cellStyle name="_3516 PS design_1" xfId="37" xr:uid="{00000000-0005-0000-0000-000024000000}"/>
    <cellStyle name="_3516_IPS_tapeout_review_meeting_會議版-20110711_B" xfId="38" xr:uid="{00000000-0005-0000-0000-000025000000}"/>
    <cellStyle name="_4FAB 三廠協調生產達成率 CLIP &amp; CVP Summary" xfId="39" xr:uid="{00000000-0005-0000-0000-000026000000}"/>
    <cellStyle name="_6TFT Output Forecast_200812" xfId="40" xr:uid="{00000000-0005-0000-0000-000027000000}"/>
    <cellStyle name="_7FAB Daily Plan Check List_V70801" xfId="41" xr:uid="{00000000-0005-0000-0000-000028000000}"/>
    <cellStyle name="_8 inch NPVA TO review &amp; 4.2 inch_NPVA DR2 meeting minutes_20101123" xfId="42" xr:uid="{00000000-0005-0000-0000-000029000000}"/>
    <cellStyle name="_A103  Shipping_2008" xfId="71" xr:uid="{00000000-0005-0000-0000-00002A000000}"/>
    <cellStyle name="_A103 9920" xfId="72" xr:uid="{00000000-0005-0000-0000-00002B000000}"/>
    <cellStyle name="_Act BCWP" xfId="73" xr:uid="{00000000-0005-0000-0000-00002C000000}"/>
    <cellStyle name="_Book1" xfId="74" xr:uid="{00000000-0005-0000-0000-00002D000000}"/>
    <cellStyle name="_CDOL_fab3_halfscan final 製程能力_100906" xfId="75" xr:uid="{00000000-0005-0000-0000-00002E000000}"/>
    <cellStyle name="_CF 7 Daily Plan Check List- 200707027" xfId="76" xr:uid="{00000000-0005-0000-0000-00002F000000}"/>
    <cellStyle name="_CF 7 Daily Plan Check List- 200708027" xfId="77" xr:uid="{00000000-0005-0000-0000-000030000000}"/>
    <cellStyle name="_CF 7 Daily Plan Check List- 20071026" xfId="78" xr:uid="{00000000-0005-0000-0000-000031000000}"/>
    <cellStyle name="_CF 7 Daily Plan Check List- 20071127" xfId="79" xr:uid="{00000000-0005-0000-0000-000032000000}"/>
    <cellStyle name="_CF 7 Daily Plan Check List- 20071228" xfId="80" xr:uid="{00000000-0005-0000-0000-000033000000}"/>
    <cellStyle name="_CF 7 Daily Plan Check List- 20080128" xfId="81" xr:uid="{00000000-0005-0000-0000-000034000000}"/>
    <cellStyle name="_CF 附件" xfId="82" xr:uid="{00000000-0005-0000-0000-000035000000}"/>
    <cellStyle name="_CF4 Capa Model - 070411" xfId="83" xr:uid="{00000000-0005-0000-0000-000036000000}"/>
    <cellStyle name="_CF6 生產資訊-20081222" xfId="84" xr:uid="{00000000-0005-0000-0000-000037000000}"/>
    <cellStyle name="_CF7 Tool Performance 1月" xfId="92" xr:uid="{00000000-0005-0000-0000-000038000000}"/>
    <cellStyle name="_CF7 Tool Performance10月" xfId="93" xr:uid="{00000000-0005-0000-0000-000039000000}"/>
    <cellStyle name="_CF7 生產資訊-20080204xls" xfId="85" xr:uid="{00000000-0005-0000-0000-00003A000000}"/>
    <cellStyle name="_CF7 生產資訊-20080213" xfId="86" xr:uid="{00000000-0005-0000-0000-00003B000000}"/>
    <cellStyle name="_CF7 生產資訊-20080219" xfId="87" xr:uid="{00000000-0005-0000-0000-00003C000000}"/>
    <cellStyle name="_CF7 生產資訊-20080529" xfId="88" xr:uid="{00000000-0005-0000-0000-00003D000000}"/>
    <cellStyle name="_CF7 生產資訊-200808010" xfId="89" xr:uid="{00000000-0005-0000-0000-00003E000000}"/>
    <cellStyle name="_CF7 生產資訊-20080922" xfId="90" xr:uid="{00000000-0005-0000-0000-00003F000000}"/>
    <cellStyle name="_CF7 投產計畫_080128" xfId="91" xr:uid="{00000000-0005-0000-0000-000040000000}"/>
    <cellStyle name="_CMO Production Information 1FAB-20090120_V141500" xfId="94" xr:uid="{00000000-0005-0000-0000-000041000000}"/>
    <cellStyle name="_CMO Production Information 1FAB-20090811_V084000" xfId="95" xr:uid="{00000000-0005-0000-0000-000042000000}"/>
    <cellStyle name="_CMO Production Information 1FAB-20090831_V180500" xfId="96" xr:uid="{00000000-0005-0000-0000-000043000000}"/>
    <cellStyle name="_CMO Production Information 7FAB-20080603_V084000" xfId="97" xr:uid="{00000000-0005-0000-0000-000044000000}"/>
    <cellStyle name="_CMO Production Information 7FAB-20080619.1" xfId="98" xr:uid="{00000000-0005-0000-0000-000045000000}"/>
    <cellStyle name="_CMO Production Information 7FAB-20080707_V084000" xfId="99" xr:uid="{00000000-0005-0000-0000-000046000000}"/>
    <cellStyle name="_CMO Production Information 7FAB-20080707_V141500" xfId="100" xr:uid="{00000000-0005-0000-0000-000047000000}"/>
    <cellStyle name="_CMO-FAB VII-Capa-07-Dec-CF7 必達版" xfId="101" xr:uid="{00000000-0005-0000-0000-000048000000}"/>
    <cellStyle name="_CMO-FAB VII-Capa-07-July-CF7" xfId="102" xr:uid="{00000000-0005-0000-0000-000049000000}"/>
    <cellStyle name="_CMO-FAB VII-Capa-07-Nov-CF7(必達版)" xfId="103" xr:uid="{00000000-0005-0000-0000-00004A000000}"/>
    <cellStyle name="_CMO-FAB VII-Capa-07-Oct-CF7(必達版)" xfId="104" xr:uid="{00000000-0005-0000-0000-00004B000000}"/>
    <cellStyle name="_CMO-FAB VII-Capa-07-Sep-CF7_必達版" xfId="105" xr:uid="{00000000-0005-0000-0000-00004C000000}"/>
    <cellStyle name="_CMO-FAB VII-Capa-08-Jan-CF7(必達版)" xfId="106" xr:uid="{00000000-0005-0000-0000-00004D000000}"/>
    <cellStyle name="_CNVR13-1" xfId="107" xr:uid="{00000000-0005-0000-0000-00004E000000}"/>
    <cellStyle name="_DAIC所需資料_TB2420_100715" xfId="108" xr:uid="{00000000-0005-0000-0000-00004F000000}"/>
    <cellStyle name="_DAIC所需資料_TB2420_100809" xfId="109" xr:uid="{00000000-0005-0000-0000-000050000000}"/>
    <cellStyle name="_DAIC所需資料_TB3511_100523" xfId="110" xr:uid="{00000000-0005-0000-0000-000051000000}"/>
    <cellStyle name="_DAIC所需資料_TC3516_20110708" xfId="111" xr:uid="{00000000-0005-0000-0000-000052000000}"/>
    <cellStyle name="_Daily Recover Plan_20071117" xfId="112" xr:uid="{00000000-0005-0000-0000-000053000000}"/>
    <cellStyle name="_Daily Recover Plan_20071121" xfId="113" xr:uid="{00000000-0005-0000-0000-000054000000}"/>
    <cellStyle name="_F02420-01U(HX8347-D)_PinDefine_2010-0809" xfId="114" xr:uid="{00000000-0005-0000-0000-000055000000}"/>
    <cellStyle name="_F02806-05U(HX8347-GH_ILI9340)_PinDefine_20101213" xfId="115" xr:uid="{00000000-0005-0000-0000-000056000000}"/>
    <cellStyle name="_F02812-01U(HX8347-GH_ILI9340-1-D_R61526_S6D04H0A)_PinDefine_20101228" xfId="116" xr:uid="{00000000-0005-0000-0000-000057000000}"/>
    <cellStyle name="_F02812-01U(HX8347-GH_ILI9340-1-D_R61526_S6D04H0A)_PinDefine_20110107" xfId="117" xr:uid="{00000000-0005-0000-0000-000058000000}"/>
    <cellStyle name="_F03215-01Z(NT35410)_PinDefine_20110215" xfId="118" xr:uid="{00000000-0005-0000-0000-000059000000}"/>
    <cellStyle name="_F03215-01Z(NT35410)_PinDefine_20110302" xfId="119" xr:uid="{00000000-0005-0000-0000-00005A000000}"/>
    <cellStyle name="_FAB1 KPI 指標 - 20090803" xfId="120" xr:uid="{00000000-0005-0000-0000-00005B000000}"/>
    <cellStyle name="_FAB1 KPI 指標 - 20090810" xfId="121" xr:uid="{00000000-0005-0000-0000-00005C000000}"/>
    <cellStyle name="_FAB1 KPI 指標 - 20090817" xfId="122" xr:uid="{00000000-0005-0000-0000-00005D000000}"/>
    <cellStyle name="_FAB1 KPI 指標 - 20090831" xfId="123" xr:uid="{00000000-0005-0000-0000-00005E000000}"/>
    <cellStyle name="_FAB4_V61212.101_NEW" xfId="124" xr:uid="{00000000-0005-0000-0000-00005F000000}"/>
    <cellStyle name="_FAB4_V61212.201_New" xfId="125" xr:uid="{00000000-0005-0000-0000-000060000000}"/>
    <cellStyle name="_FAB4_V61212.999_NEW" xfId="126" xr:uid="{00000000-0005-0000-0000-000061000000}"/>
    <cellStyle name="_Fab5_PDI_position" xfId="127" xr:uid="{00000000-0005-0000-0000-000062000000}"/>
    <cellStyle name="_FAB7_V71201.110 for project" xfId="128" xr:uid="{00000000-0005-0000-0000-000063000000}"/>
    <cellStyle name="_FOR奇信半成品 PFCD CODE &amp;料號" xfId="129" xr:uid="{00000000-0005-0000-0000-000064000000}"/>
    <cellStyle name="_FP 210Plan" xfId="130" xr:uid="{00000000-0005-0000-0000-000065000000}"/>
    <cellStyle name="_IC_input_20110422" xfId="131" xr:uid="{00000000-0005-0000-0000-000066000000}"/>
    <cellStyle name="_In_Plan" xfId="132" xr:uid="{00000000-0005-0000-0000-000067000000}"/>
    <cellStyle name="_Input Recover Plan_200711" xfId="133" xr:uid="{00000000-0005-0000-0000-000068000000}"/>
    <cellStyle name="_Input Recover Plan_200712" xfId="134" xr:uid="{00000000-0005-0000-0000-000069000000}"/>
    <cellStyle name="_Interconnection FPC glass driver_vulcan_20110202" xfId="135" xr:uid="{00000000-0005-0000-0000-00006A000000}"/>
    <cellStyle name="_INx_2.22_panel arrangement _許益豪_100406" xfId="136" xr:uid="{00000000-0005-0000-0000-00006B000000}"/>
    <cellStyle name="_INx_2.22_TB2229_tape_out_review_0430_1" xfId="137" xr:uid="{00000000-0005-0000-0000-00006C000000}"/>
    <cellStyle name="_LCD Exp." xfId="138" xr:uid="{00000000-0005-0000-0000-00006D000000}"/>
    <cellStyle name="_LCD4 Capa Model -070912" xfId="139" xr:uid="{00000000-0005-0000-0000-00006E000000}"/>
    <cellStyle name="_Maddox-Arden (MG4)_power consuption_0131" xfId="140" xr:uid="{00000000-0005-0000-0000-00006F000000}"/>
    <cellStyle name="_Mar plan-104-0311" xfId="141" xr:uid="{00000000-0005-0000-0000-000070000000}"/>
    <cellStyle name="_Monitor Board 1LCD-20081224-A103 daily shipping" xfId="142" xr:uid="{00000000-0005-0000-0000-000071000000}"/>
    <cellStyle name="_Monitor Board 6FAB -- TFT CF WIP daily monitor" xfId="143" xr:uid="{00000000-0005-0000-0000-000072000000}"/>
    <cellStyle name="_MS Shipping_2008" xfId="144" xr:uid="{00000000-0005-0000-0000-000073000000}"/>
    <cellStyle name="_NT35510_Pad information" xfId="145" xr:uid="{00000000-0005-0000-0000-000074000000}"/>
    <cellStyle name="_Pre2100 and FAB Slow Moving WIP Review 1FAB-20081211" xfId="146" xr:uid="{00000000-0005-0000-0000-000075000000}"/>
    <cellStyle name="_Pre2100 Slow Moving WIP Review 1FAB-WK14" xfId="147" xr:uid="{00000000-0005-0000-0000-000076000000}"/>
    <cellStyle name="_Sheet1" xfId="148" xr:uid="{00000000-0005-0000-0000-000077000000}"/>
    <cellStyle name="_STEP L1 For Product" xfId="149" xr:uid="{00000000-0005-0000-0000-000078000000}"/>
    <cellStyle name="_TB2232_tapeout review meeting_110128_1" xfId="150" xr:uid="{00000000-0005-0000-0000-000079000000}"/>
    <cellStyle name="_TB2420 FS_20100409" xfId="151" xr:uid="{00000000-0005-0000-0000-00007A000000}"/>
    <cellStyle name="_TB2420 FS_20100712" xfId="152" xr:uid="{00000000-0005-0000-0000-00007B000000}"/>
    <cellStyle name="_TB2420_tape out review_20100806 " xfId="153" xr:uid="{00000000-0005-0000-0000-00007C000000}"/>
    <cellStyle name="_TB2420_tape out review_20100811_會議版 " xfId="154" xr:uid="{00000000-0005-0000-0000-00007D000000}"/>
    <cellStyle name="_TB3511_clever計算_100525" xfId="155" xr:uid="{00000000-0005-0000-0000-00007E000000}"/>
    <cellStyle name="_TB3511_FS_20100524" xfId="156" xr:uid="{00000000-0005-0000-0000-00007F000000}"/>
    <cellStyle name="_TB3511_FS_tape out review_會議版_20100617 " xfId="157" xr:uid="{00000000-0005-0000-0000-000080000000}"/>
    <cellStyle name="_TC1839_tape out review_2010927 " xfId="158" xr:uid="{00000000-0005-0000-0000-000081000000}"/>
    <cellStyle name="_TC2425_DAIC 所需資料_110303" xfId="159" xr:uid="{00000000-0005-0000-0000-000082000000}"/>
    <cellStyle name="_TC2607_DAIC_所需資料_20101130" xfId="160" xr:uid="{00000000-0005-0000-0000-000083000000}"/>
    <cellStyle name="_TC2607_relative_data" xfId="161" xr:uid="{00000000-0005-0000-0000-000084000000}"/>
    <cellStyle name="_TC3215_DAIC_所需資料_20110209" xfId="162" xr:uid="{00000000-0005-0000-0000-000085000000}"/>
    <cellStyle name="_TC3515_DAIC_所需資料_20110224" xfId="163" xr:uid="{00000000-0005-0000-0000-000086000000}"/>
    <cellStyle name="_TC3516_Array DR report_110708" xfId="164" xr:uid="{00000000-0005-0000-0000-000087000000}"/>
    <cellStyle name="_TC3516_Cell_CF DR report_110708" xfId="165" xr:uid="{00000000-0005-0000-0000-000088000000}"/>
    <cellStyle name="_TC3516_FS_會議版_20110615" xfId="166" xr:uid="{00000000-0005-0000-0000-000089000000}"/>
    <cellStyle name="_TC4005_Design rule checklist_110520" xfId="167" xr:uid="{00000000-0005-0000-0000-00008A000000}"/>
    <cellStyle name="_TEST_Job_files" xfId="168" xr:uid="{00000000-0005-0000-0000-00008B000000}"/>
    <cellStyle name="_TFT 產出預估" xfId="170" xr:uid="{00000000-0005-0000-0000-00008C000000}"/>
    <cellStyle name="_TFT 生產資訊 summary -200804" xfId="169" xr:uid="{00000000-0005-0000-0000-00008D000000}"/>
    <cellStyle name="_TFT4 生產資訊 summary -200712" xfId="171" xr:uid="{00000000-0005-0000-0000-00008E000000}"/>
    <cellStyle name="_TFT6 生產資訊 -20080103" xfId="172" xr:uid="{00000000-0005-0000-0000-00008F000000}"/>
    <cellStyle name="_TFT6 生產資訊 -20080106" xfId="173" xr:uid="{00000000-0005-0000-0000-000090000000}"/>
    <cellStyle name="_TFT6 生產資訊 -20080107" xfId="174" xr:uid="{00000000-0005-0000-0000-000091000000}"/>
    <cellStyle name="_TFT6 生產資訊 -20080108" xfId="175" xr:uid="{00000000-0005-0000-0000-000092000000}"/>
    <cellStyle name="_TFT6 生產資訊 -20080109" xfId="176" xr:uid="{00000000-0005-0000-0000-000093000000}"/>
    <cellStyle name="_TFT6 生產資訊 -20080110" xfId="177" xr:uid="{00000000-0005-0000-0000-000094000000}"/>
    <cellStyle name="_TFT6 生產資訊 -20080113" xfId="178" xr:uid="{00000000-0005-0000-0000-000095000000}"/>
    <cellStyle name="_TFT6 生產資訊 -20080114" xfId="179" xr:uid="{00000000-0005-0000-0000-000096000000}"/>
    <cellStyle name="_TFT6 生產資訊 -20080115" xfId="180" xr:uid="{00000000-0005-0000-0000-000097000000}"/>
    <cellStyle name="_TFT6 生產資訊 -20080121" xfId="181" xr:uid="{00000000-0005-0000-0000-000098000000}"/>
    <cellStyle name="_TFT6 生產資訊 -20080122" xfId="182" xr:uid="{00000000-0005-0000-0000-000099000000}"/>
    <cellStyle name="_TFT6 生產資訊 -20080123" xfId="183" xr:uid="{00000000-0005-0000-0000-00009A000000}"/>
    <cellStyle name="_TFT6 生產資訊 -20080124" xfId="184" xr:uid="{00000000-0005-0000-0000-00009B000000}"/>
    <cellStyle name="_TFT6 生產資訊 -20080127" xfId="185" xr:uid="{00000000-0005-0000-0000-00009C000000}"/>
    <cellStyle name="_TFT6 生產資訊 -20080128" xfId="186" xr:uid="{00000000-0005-0000-0000-00009D000000}"/>
    <cellStyle name="_TFT6 生產資訊 -20080129" xfId="187" xr:uid="{00000000-0005-0000-0000-00009E000000}"/>
    <cellStyle name="_TFT6 生產資訊 -20080130" xfId="188" xr:uid="{00000000-0005-0000-0000-00009F000000}"/>
    <cellStyle name="_TFT6 生產資訊 -20080131" xfId="189" xr:uid="{00000000-0005-0000-0000-0000A0000000}"/>
    <cellStyle name="_TFT6 生產資訊 -20080204" xfId="190" xr:uid="{00000000-0005-0000-0000-0000A1000000}"/>
    <cellStyle name="_TFT6 生產資訊 -20080207" xfId="191" xr:uid="{00000000-0005-0000-0000-0000A2000000}"/>
    <cellStyle name="_TFT6 生產資訊 -20080212" xfId="192" xr:uid="{00000000-0005-0000-0000-0000A3000000}"/>
    <cellStyle name="_TFT6 生產資訊 -20080219" xfId="193" xr:uid="{00000000-0005-0000-0000-0000A4000000}"/>
    <cellStyle name="_TFT6 生產資訊 summary -200802" xfId="194" xr:uid="{00000000-0005-0000-0000-0000A5000000}"/>
    <cellStyle name="_TG2811_Feasibility study_20101214" xfId="195" xr:uid="{00000000-0005-0000-0000-0000A6000000}"/>
    <cellStyle name="_TG3211_Tapeout review_20110117" xfId="196" xr:uid="{00000000-0005-0000-0000-0000A7000000}"/>
    <cellStyle name="_TG7032_Tapeout review_meeting_101124" xfId="197" xr:uid="{00000000-0005-0000-0000-0000A8000000}"/>
    <cellStyle name="_Version Mapping" xfId="198" xr:uid="{00000000-0005-0000-0000-0000A9000000}"/>
    <cellStyle name="_Vulcan RA condition 11jan2011_RB" xfId="199" xr:uid="{00000000-0005-0000-0000-0000AA000000}"/>
    <cellStyle name="_範本" xfId="43" xr:uid="{00000000-0005-0000-0000-0000AB000000}"/>
    <cellStyle name="_複製 -CMO Production Information 7FAB-20080707" xfId="44" xr:uid="{00000000-0005-0000-0000-0000AC000000}"/>
    <cellStyle name="_不同色座標系統下色度點轉換" xfId="45" xr:uid="{00000000-0005-0000-0000-0000AD000000}"/>
    <cellStyle name="_三廠協調- 20081120-1" xfId="46" xr:uid="{00000000-0005-0000-0000-0000AE000000}"/>
    <cellStyle name="_三廠協調- 200903(六廠 New Format)" xfId="47" xr:uid="{00000000-0005-0000-0000-0000AF000000}"/>
    <cellStyle name="_三廠協調會議 1FAB-20090722" xfId="48" xr:uid="{00000000-0005-0000-0000-0000B0000000}"/>
    <cellStyle name="_三廠協調會議 1FAB-20090728" xfId="49" xr:uid="{00000000-0005-0000-0000-0000B1000000}"/>
    <cellStyle name="_三廠協調會議 1FAB-20090731" xfId="50" xr:uid="{00000000-0005-0000-0000-0000B2000000}"/>
    <cellStyle name="_三廠協調會議 1FAB-20090812" xfId="51" xr:uid="{00000000-0005-0000-0000-0000B3000000}"/>
    <cellStyle name="_三廠協調會議 1FAB-20090826" xfId="52" xr:uid="{00000000-0005-0000-0000-0000B4000000}"/>
    <cellStyle name="_三廠協調會議 1FAB-20090901" xfId="53" xr:uid="{00000000-0005-0000-0000-0000B5000000}"/>
    <cellStyle name="_三廠協調會議 6FAB_200902" xfId="54" xr:uid="{00000000-0005-0000-0000-0000B6000000}"/>
    <cellStyle name="_三廠協調會議-20081222" xfId="55" xr:uid="{00000000-0005-0000-0000-0000B7000000}"/>
    <cellStyle name="_生產達成率 4FAB-200710_三廠協調-1009" xfId="56" xr:uid="{00000000-0005-0000-0000-0000B8000000}"/>
    <cellStyle name="_生產達成率 7FAB-20080617~0623" xfId="57" xr:uid="{00000000-0005-0000-0000-0000B9000000}"/>
    <cellStyle name="_生產資訊" xfId="58" xr:uid="{00000000-0005-0000-0000-0000BA000000}"/>
    <cellStyle name="_生產資訊 4FAB-200712" xfId="59" xr:uid="{00000000-0005-0000-0000-0000BB000000}"/>
    <cellStyle name="_生產資訊 6FAB -200802" xfId="60" xr:uid="{00000000-0005-0000-0000-0000BC000000}"/>
    <cellStyle name="_生產資訊 7TFT-20080623" xfId="61" xr:uid="{00000000-0005-0000-0000-0000BD000000}"/>
    <cellStyle name="_生產資訊 7TFT-20080630" xfId="62" xr:uid="{00000000-0005-0000-0000-0000BE000000}"/>
    <cellStyle name="_生產資訊 7TFT-20080707" xfId="63" xr:uid="{00000000-0005-0000-0000-0000BF000000}"/>
    <cellStyle name="_生產資訊-20080130" xfId="64" xr:uid="{00000000-0005-0000-0000-0000C0000000}"/>
    <cellStyle name="_線邊倉庫存" xfId="65" xr:uid="{00000000-0005-0000-0000-0000C1000000}"/>
    <cellStyle name="_線邊倉物料庫存表" xfId="66" xr:uid="{00000000-0005-0000-0000-0000C2000000}"/>
    <cellStyle name="_線邊倉物料存表(殘料無法去化)-20081014" xfId="67" xr:uid="{00000000-0005-0000-0000-0000C3000000}"/>
    <cellStyle name="_新增Microsoft Excel 工作表 (2)" xfId="68" xr:uid="{00000000-0005-0000-0000-0000C4000000}"/>
    <cellStyle name="_雙MVA模擬" xfId="69" xr:uid="{00000000-0005-0000-0000-0000C5000000}"/>
    <cellStyle name="_存貨週轉天數週報 7FAB-200805" xfId="70" xr:uid="{00000000-0005-0000-0000-0000C6000000}"/>
    <cellStyle name="¡EW?_report399" xfId="200" xr:uid="{00000000-0005-0000-0000-0000C7000000}"/>
    <cellStyle name="’Ê‰Ý [0.00]_16X" xfId="201" xr:uid="{00000000-0005-0000-0000-0000C8000000}"/>
    <cellStyle name="’Ê‰Ý_16X" xfId="202" xr:uid="{00000000-0005-0000-0000-0000C9000000}"/>
    <cellStyle name="¤@¯ë_PLDT" xfId="203" xr:uid="{00000000-0005-0000-0000-0000CA000000}"/>
    <cellStyle name="•W_16X" xfId="204" xr:uid="{00000000-0005-0000-0000-0000CB000000}"/>
    <cellStyle name="æØè [0.00]_Comdata" xfId="391" xr:uid="{00000000-0005-0000-0000-0000CC000000}"/>
    <cellStyle name="æØè_Comdata" xfId="392" xr:uid="{00000000-0005-0000-0000-0000CD000000}"/>
    <cellStyle name="ÊÝ [0.00]_Comdata" xfId="404" xr:uid="{00000000-0005-0000-0000-0000CE000000}"/>
    <cellStyle name="ÊÝ_Comdata" xfId="405" xr:uid="{00000000-0005-0000-0000-0000CF000000}"/>
    <cellStyle name="0,0_x000d__x000a_NA_x000d__x000a_" xfId="205" xr:uid="{00000000-0005-0000-0000-0000D0000000}"/>
    <cellStyle name="20% - 强调文字颜色 1" xfId="212" xr:uid="{00000000-0005-0000-0000-0000D1000000}"/>
    <cellStyle name="20% - 强调文字颜色 2" xfId="213" xr:uid="{00000000-0005-0000-0000-0000D2000000}"/>
    <cellStyle name="20% - 强调文字颜色 3" xfId="214" xr:uid="{00000000-0005-0000-0000-0000D3000000}"/>
    <cellStyle name="20% - 强调文字颜色 4" xfId="215" xr:uid="{00000000-0005-0000-0000-0000D4000000}"/>
    <cellStyle name="20% - 强调文字颜色 5" xfId="216" xr:uid="{00000000-0005-0000-0000-0000D5000000}"/>
    <cellStyle name="20% - 强调文字颜色 6" xfId="217" xr:uid="{00000000-0005-0000-0000-0000D6000000}"/>
    <cellStyle name="20% - 강조색1" xfId="206" builtinId="30" customBuiltin="1"/>
    <cellStyle name="20% - 강조색2" xfId="207" builtinId="34" customBuiltin="1"/>
    <cellStyle name="20% - 강조색3" xfId="208" builtinId="38" customBuiltin="1"/>
    <cellStyle name="20% - 강조색4" xfId="209" builtinId="42" customBuiltin="1"/>
    <cellStyle name="20% - 강조색5" xfId="210" builtinId="46" customBuiltin="1"/>
    <cellStyle name="20% - 강조색6" xfId="211" builtinId="50" customBuiltin="1"/>
    <cellStyle name="20% - 輔色1" xfId="218" xr:uid="{00000000-0005-0000-0000-0000DD000000}"/>
    <cellStyle name="20% - 輔色2" xfId="219" xr:uid="{00000000-0005-0000-0000-0000DE000000}"/>
    <cellStyle name="20% - 輔色3" xfId="220" xr:uid="{00000000-0005-0000-0000-0000DF000000}"/>
    <cellStyle name="20% - 輔色4" xfId="221" xr:uid="{00000000-0005-0000-0000-0000E0000000}"/>
    <cellStyle name="20% - 輔色5" xfId="222" xr:uid="{00000000-0005-0000-0000-0000E1000000}"/>
    <cellStyle name="20% - 輔色6" xfId="223" xr:uid="{00000000-0005-0000-0000-0000E2000000}"/>
    <cellStyle name="3232" xfId="224" xr:uid="{00000000-0005-0000-0000-0000E3000000}"/>
    <cellStyle name="³f¹ô [0]_PLDT" xfId="225" xr:uid="{00000000-0005-0000-0000-0000E4000000}"/>
    <cellStyle name="³f¹ô_PLDT" xfId="226" xr:uid="{00000000-0005-0000-0000-0000E5000000}"/>
    <cellStyle name="40% - 强调文字颜色 1" xfId="233" xr:uid="{00000000-0005-0000-0000-0000E6000000}"/>
    <cellStyle name="40% - 强调文字颜色 2" xfId="234" xr:uid="{00000000-0005-0000-0000-0000E7000000}"/>
    <cellStyle name="40% - 强调文字颜色 3" xfId="235" xr:uid="{00000000-0005-0000-0000-0000E8000000}"/>
    <cellStyle name="40% - 强调文字颜色 4" xfId="236" xr:uid="{00000000-0005-0000-0000-0000E9000000}"/>
    <cellStyle name="40% - 强调文字颜色 5" xfId="237" xr:uid="{00000000-0005-0000-0000-0000EA000000}"/>
    <cellStyle name="40% - 强调文字颜色 6" xfId="238" xr:uid="{00000000-0005-0000-0000-0000EB000000}"/>
    <cellStyle name="40% - 강조색1" xfId="227" builtinId="31" customBuiltin="1"/>
    <cellStyle name="40% - 강조색2" xfId="228" builtinId="35" customBuiltin="1"/>
    <cellStyle name="40% - 강조색3" xfId="229" builtinId="39" customBuiltin="1"/>
    <cellStyle name="40% - 강조색4" xfId="230" builtinId="43" customBuiltin="1"/>
    <cellStyle name="40% - 강조색5" xfId="231" builtinId="47" customBuiltin="1"/>
    <cellStyle name="40% - 강조색6" xfId="232" builtinId="51" customBuiltin="1"/>
    <cellStyle name="40% - 輔色1" xfId="239" xr:uid="{00000000-0005-0000-0000-0000F2000000}"/>
    <cellStyle name="40% - 輔色2" xfId="240" xr:uid="{00000000-0005-0000-0000-0000F3000000}"/>
    <cellStyle name="40% - 輔色3" xfId="241" xr:uid="{00000000-0005-0000-0000-0000F4000000}"/>
    <cellStyle name="40% - 輔色4" xfId="242" xr:uid="{00000000-0005-0000-0000-0000F5000000}"/>
    <cellStyle name="40% - 輔色5" xfId="243" xr:uid="{00000000-0005-0000-0000-0000F6000000}"/>
    <cellStyle name="40% - 輔色6" xfId="244" xr:uid="{00000000-0005-0000-0000-0000F7000000}"/>
    <cellStyle name="60% - 强调文字颜色 1" xfId="251" xr:uid="{00000000-0005-0000-0000-0000F8000000}"/>
    <cellStyle name="60% - 强调文字颜色 2" xfId="252" xr:uid="{00000000-0005-0000-0000-0000F9000000}"/>
    <cellStyle name="60% - 强调文字颜色 3" xfId="253" xr:uid="{00000000-0005-0000-0000-0000FA000000}"/>
    <cellStyle name="60% - 强调文字颜色 4" xfId="254" xr:uid="{00000000-0005-0000-0000-0000FB000000}"/>
    <cellStyle name="60% - 强调文字颜色 5" xfId="255" xr:uid="{00000000-0005-0000-0000-0000FC000000}"/>
    <cellStyle name="60% - 强调文字颜色 6" xfId="256" xr:uid="{00000000-0005-0000-0000-0000FD000000}"/>
    <cellStyle name="60% - 강조색1" xfId="245" builtinId="32" customBuiltin="1"/>
    <cellStyle name="60% - 강조색2" xfId="246" builtinId="36" customBuiltin="1"/>
    <cellStyle name="60% - 강조색3" xfId="247" builtinId="40" customBuiltin="1"/>
    <cellStyle name="60% - 강조색4" xfId="248" builtinId="44" customBuiltin="1"/>
    <cellStyle name="60% - 강조색5" xfId="249" builtinId="48" customBuiltin="1"/>
    <cellStyle name="60% - 강조색6" xfId="250" builtinId="52" customBuiltin="1"/>
    <cellStyle name="60% - 輔色1" xfId="257" xr:uid="{00000000-0005-0000-0000-000004010000}"/>
    <cellStyle name="60% - 輔色2" xfId="258" xr:uid="{00000000-0005-0000-0000-000005010000}"/>
    <cellStyle name="60% - 輔色3" xfId="259" xr:uid="{00000000-0005-0000-0000-000006010000}"/>
    <cellStyle name="60% - 輔色4" xfId="260" xr:uid="{00000000-0005-0000-0000-000007010000}"/>
    <cellStyle name="60% - 輔色5" xfId="261" xr:uid="{00000000-0005-0000-0000-000008010000}"/>
    <cellStyle name="60% - 輔色6" xfId="262" xr:uid="{00000000-0005-0000-0000-000009010000}"/>
    <cellStyle name="AeE­ [0]_¼oAI¼º " xfId="389" xr:uid="{00000000-0005-0000-0000-00000A010000}"/>
    <cellStyle name="AeE­_¼oAI¼º " xfId="390" xr:uid="{00000000-0005-0000-0000-00000B010000}"/>
    <cellStyle name="åÖãÊêÿÇË [0.00]_report3" xfId="393" xr:uid="{00000000-0005-0000-0000-00000C010000}"/>
    <cellStyle name="åÖãÊêÿÇË_report3" xfId="394" xr:uid="{00000000-0005-0000-0000-00000D010000}"/>
    <cellStyle name="AÞ¸¶ [0]_¼oAI¼º " xfId="395" xr:uid="{00000000-0005-0000-0000-00000E010000}"/>
    <cellStyle name="AÞ¸¶_¼oAI¼º " xfId="396" xr:uid="{00000000-0005-0000-0000-00000F010000}"/>
    <cellStyle name="C￥AØ_  FAB AIA¤  " xfId="397" xr:uid="{00000000-0005-0000-0000-000010010000}"/>
    <cellStyle name="Calc Currency (0)" xfId="398" xr:uid="{00000000-0005-0000-0000-000011010000}"/>
    <cellStyle name="Comma [0]_ SG&amp;A Bridge " xfId="399" xr:uid="{00000000-0005-0000-0000-000012010000}"/>
    <cellStyle name="Comma_ 8. ECN " xfId="400" xr:uid="{00000000-0005-0000-0000-000013010000}"/>
    <cellStyle name="Currency [0]_ 8. ECN " xfId="401" xr:uid="{00000000-0005-0000-0000-000014010000}"/>
    <cellStyle name="Currency_ 8. ECN " xfId="402" xr:uid="{00000000-0005-0000-0000-000015010000}"/>
    <cellStyle name="Date" xfId="403" xr:uid="{00000000-0005-0000-0000-000016010000}"/>
    <cellStyle name="Grey" xfId="406" xr:uid="{00000000-0005-0000-0000-000017010000}"/>
    <cellStyle name="Header1" xfId="407" xr:uid="{00000000-0005-0000-0000-000018010000}"/>
    <cellStyle name="Header2" xfId="408" xr:uid="{00000000-0005-0000-0000-000019010000}"/>
    <cellStyle name="í â› [0.00]_16X" xfId="409" xr:uid="{00000000-0005-0000-0000-00001A010000}"/>
    <cellStyle name="í â›_16X" xfId="410" xr:uid="{00000000-0005-0000-0000-00001B010000}"/>
    <cellStyle name="Input [yellow]" xfId="411" xr:uid="{00000000-0005-0000-0000-00001C010000}"/>
    <cellStyle name="ïWèÄ_16X" xfId="412" xr:uid="{00000000-0005-0000-0000-00001D010000}"/>
    <cellStyle name="l]_x000d__x000a_Path=h:_x000d__x000a_Name=Diana Chang_x000d__x000a_DDEApps=nsf,nsg,nsh,ntf,ns2,ors,org_x000d__x000a_SmartIcons=Read Message_x000d__x000a__x000d__x000a__x000d__x000a_[cc:Edit" xfId="413" xr:uid="{00000000-0005-0000-0000-00001E010000}"/>
    <cellStyle name="Large DB" xfId="414" xr:uid="{00000000-0005-0000-0000-00001F010000}"/>
    <cellStyle name="New Times Roman" xfId="415" xr:uid="{00000000-0005-0000-0000-000020010000}"/>
    <cellStyle name="Normal - Style1" xfId="416" xr:uid="{00000000-0005-0000-0000-000021010000}"/>
    <cellStyle name="Normal - ｽﾀｲﾙ1" xfId="417" xr:uid="{00000000-0005-0000-0000-000022010000}"/>
    <cellStyle name="Normal - ｽﾀｲﾙ2" xfId="418" xr:uid="{00000000-0005-0000-0000-000023010000}"/>
    <cellStyle name="Normal - ｽﾀｲﾙ3" xfId="419" xr:uid="{00000000-0005-0000-0000-000024010000}"/>
    <cellStyle name="Normal - ｽﾀｲﾙ4" xfId="420" xr:uid="{00000000-0005-0000-0000-000025010000}"/>
    <cellStyle name="Normal - ｽﾀｲﾙ5" xfId="421" xr:uid="{00000000-0005-0000-0000-000026010000}"/>
    <cellStyle name="Normal - ｽﾀｲﾙ6" xfId="422" xr:uid="{00000000-0005-0000-0000-000027010000}"/>
    <cellStyle name="Normal - ｽﾀｲﾙ7" xfId="423" xr:uid="{00000000-0005-0000-0000-000028010000}"/>
    <cellStyle name="Normal - ｽﾀｲﾙ8" xfId="424" xr:uid="{00000000-0005-0000-0000-000029010000}"/>
    <cellStyle name="Normal_ 8. ECN " xfId="425" xr:uid="{00000000-0005-0000-0000-00002A010000}"/>
    <cellStyle name="Œ…‹æØ‚è [0.00]_Comdata" xfId="426" xr:uid="{00000000-0005-0000-0000-00002B010000}"/>
    <cellStyle name="Œ…‹æØ‚è_Comdata" xfId="427" xr:uid="{00000000-0005-0000-0000-00002C010000}"/>
    <cellStyle name="Percen - Style2" xfId="428" xr:uid="{00000000-0005-0000-0000-00002D010000}"/>
    <cellStyle name="Percent [2]" xfId="429" xr:uid="{00000000-0005-0000-0000-00002E010000}"/>
    <cellStyle name=" [0.00]_laroux" xfId="386" xr:uid="{00000000-0005-0000-0000-00002F010000}"/>
    <cellStyle name="_laroux" xfId="387" xr:uid="{00000000-0005-0000-0000-000030010000}"/>
    <cellStyle name="?_laroux" xfId="388" xr:uid="{00000000-0005-0000-0000-000031010000}"/>
    <cellStyle name="强调文字颜色 1" xfId="269" xr:uid="{00000000-0005-0000-0000-000032010000}"/>
    <cellStyle name="强调文字颜色 2" xfId="270" xr:uid="{00000000-0005-0000-0000-000033010000}"/>
    <cellStyle name="强调文字颜色 3" xfId="271" xr:uid="{00000000-0005-0000-0000-000034010000}"/>
    <cellStyle name="强调文字颜色 4" xfId="272" xr:uid="{00000000-0005-0000-0000-000035010000}"/>
    <cellStyle name="强调文字颜色 5" xfId="273" xr:uid="{00000000-0005-0000-0000-000036010000}"/>
    <cellStyle name="强调文字颜色 6" xfId="274" xr:uid="{00000000-0005-0000-0000-000037010000}"/>
    <cellStyle name="강조색1" xfId="263" builtinId="29" customBuiltin="1"/>
    <cellStyle name="강조색2" xfId="264" builtinId="33" customBuiltin="1"/>
    <cellStyle name="강조색3" xfId="265" builtinId="37" customBuiltin="1"/>
    <cellStyle name="강조색4" xfId="266" builtinId="41" customBuiltin="1"/>
    <cellStyle name="강조색5" xfId="267" builtinId="45" customBuiltin="1"/>
    <cellStyle name="강조색6" xfId="268" builtinId="49" customBuiltin="1"/>
    <cellStyle name="检查单元格" xfId="380" xr:uid="{00000000-0005-0000-0000-00003E010000}"/>
    <cellStyle name="檢查儲存格" xfId="275" xr:uid="{00000000-0005-0000-0000-00003F010000}"/>
    <cellStyle name="경고문" xfId="276" builtinId="11" customBuiltin="1"/>
    <cellStyle name="警告文本" xfId="277" xr:uid="{00000000-0005-0000-0000-000041010000}"/>
    <cellStyle name="警告文字" xfId="278" xr:uid="{00000000-0005-0000-0000-000042010000}"/>
    <cellStyle name="계산" xfId="279" builtinId="22" customBuiltin="1"/>
    <cellStyle name="计算" xfId="382" xr:uid="{00000000-0005-0000-0000-000044010000}"/>
    <cellStyle name="計算方式" xfId="280" xr:uid="{00000000-0005-0000-0000-000045010000}"/>
    <cellStyle name="适中" xfId="281" xr:uid="{00000000-0005-0000-0000-000046010000}"/>
    <cellStyle name="壞" xfId="282" xr:uid="{00000000-0005-0000-0000-000047010000}"/>
    <cellStyle name="壞_~8784551" xfId="283" xr:uid="{00000000-0005-0000-0000-000048010000}"/>
    <cellStyle name="壞_4.3_fab3_WVGA_IPS_GOP_Tapeoutreview_120222" xfId="284" xr:uid="{00000000-0005-0000-0000-000049010000}"/>
    <cellStyle name="壞_F04307_fpc_fanout_resis_120110" xfId="286" xr:uid="{00000000-0005-0000-0000-00004A010000}"/>
    <cellStyle name="壞_F04307-01Z (NT35510+NT35512+OTM8009A+OTM8018B+R61312)_PinDefine_20120206" xfId="287" xr:uid="{00000000-0005-0000-0000-00004B010000}"/>
    <cellStyle name="壞_F04307-01Z (NT35510+NT35512+OTM8009A+OTM8018B+R61312)_PinDefine_20120210" xfId="288" xr:uid="{00000000-0005-0000-0000-00004C010000}"/>
    <cellStyle name="壞_LCD_Q to PDI_Drawing_120214" xfId="289" xr:uid="{00000000-0005-0000-0000-00004D010000}"/>
    <cellStyle name="壞_LCD_Q to PDI_Drawing_120215" xfId="290" xr:uid="{00000000-0005-0000-0000-00004E010000}"/>
    <cellStyle name="壞_LCD_Quick_Drawing_120202" xfId="291" xr:uid="{00000000-0005-0000-0000-00004F010000}"/>
    <cellStyle name="壞_LUT_S Gamma" xfId="292" xr:uid="{00000000-0005-0000-0000-000050010000}"/>
    <cellStyle name="壞_複製 -F04307-01Z (NT35510+NT35512+OTM8009A+OTM8018B+R61312)_PinDefine_20120214" xfId="285" xr:uid="{00000000-0005-0000-0000-000051010000}"/>
    <cellStyle name="나쁨" xfId="293" builtinId="27" customBuiltin="1"/>
    <cellStyle name="連結的儲存格" xfId="294" xr:uid="{00000000-0005-0000-0000-000053010000}"/>
    <cellStyle name="链接单元格" xfId="385" xr:uid="{00000000-0005-0000-0000-000054010000}"/>
    <cellStyle name="메모" xfId="295" builtinId="10" customBuiltin="1"/>
    <cellStyle name="未定義" xfId="296" xr:uid="{00000000-0005-0000-0000-000056010000}"/>
    <cellStyle name="輔色1" xfId="297" xr:uid="{00000000-0005-0000-0000-000057010000}"/>
    <cellStyle name="輔色2" xfId="298" xr:uid="{00000000-0005-0000-0000-000058010000}"/>
    <cellStyle name="輔色3" xfId="299" xr:uid="{00000000-0005-0000-0000-000059010000}"/>
    <cellStyle name="輔色4" xfId="300" xr:uid="{00000000-0005-0000-0000-00005A010000}"/>
    <cellStyle name="輔色5" xfId="301" xr:uid="{00000000-0005-0000-0000-00005B010000}"/>
    <cellStyle name="輔色6" xfId="302" xr:uid="{00000000-0005-0000-0000-00005C010000}"/>
    <cellStyle name="보통" xfId="303" builtinId="28" customBuiltin="1"/>
    <cellStyle name="備註" xfId="304" xr:uid="{00000000-0005-0000-0000-00005E010000}"/>
    <cellStyle name="常规_20" xfId="305" xr:uid="{00000000-0005-0000-0000-00005F010000}"/>
    <cellStyle name="설명 텍스트" xfId="306" builtinId="53" customBuiltin="1"/>
    <cellStyle name="說明文字" xfId="307" xr:uid="{00000000-0005-0000-0000-000061010000}"/>
    <cellStyle name="셀 확인" xfId="308" builtinId="23" customBuiltin="1"/>
    <cellStyle name="輸入" xfId="309" xr:uid="{00000000-0005-0000-0000-000063010000}"/>
    <cellStyle name="輸出" xfId="310" xr:uid="{00000000-0005-0000-0000-000064010000}"/>
    <cellStyle name="输入" xfId="383" xr:uid="{00000000-0005-0000-0000-000065010000}"/>
    <cellStyle name="输出" xfId="384" xr:uid="{00000000-0005-0000-0000-000066010000}"/>
    <cellStyle name="스타일 1" xfId="311" xr:uid="{00000000-0005-0000-0000-000067010000}"/>
    <cellStyle name="樣式 1" xfId="312" xr:uid="{00000000-0005-0000-0000-000068010000}"/>
    <cellStyle name="연결된 셀" xfId="313" builtinId="24" customBuiltin="1"/>
    <cellStyle name="요약" xfId="314" builtinId="25" customBuiltin="1"/>
    <cellStyle name="一般_4.3_fab3_WVGA_IPS_GOP_Tapeoutreview_120202" xfId="315" xr:uid="{00000000-0005-0000-0000-00006B010000}"/>
    <cellStyle name="입력" xfId="316" builtinId="20" customBuiltin="1"/>
    <cellStyle name="제목" xfId="317" builtinId="15" customBuiltin="1"/>
    <cellStyle name="제목 1" xfId="318" builtinId="16" customBuiltin="1"/>
    <cellStyle name="제목 2" xfId="319" builtinId="17" customBuiltin="1"/>
    <cellStyle name="제목 3" xfId="320" builtinId="18" customBuiltin="1"/>
    <cellStyle name="제목 4" xfId="321" builtinId="19" customBuiltin="1"/>
    <cellStyle name="좋음" xfId="322" builtinId="26" customBuiltin="1"/>
    <cellStyle name="注释" xfId="323" xr:uid="{00000000-0005-0000-0000-000073010000}"/>
    <cellStyle name="中等" xfId="324" xr:uid="{00000000-0005-0000-0000-000074010000}"/>
    <cellStyle name="差" xfId="325" xr:uid="{00000000-0005-0000-0000-000075010000}"/>
    <cellStyle name="千位分隔_NBCMO 生產資訊-200710" xfId="326" xr:uid="{00000000-0005-0000-0000-000076010000}"/>
    <cellStyle name="출력" xfId="327" builtinId="21" customBuiltin="1"/>
    <cellStyle name="콤마 [0]_  RANGE " xfId="328" xr:uid="{00000000-0005-0000-0000-000078010000}"/>
    <cellStyle name="콤마_  RANGE " xfId="329" xr:uid="{00000000-0005-0000-0000-000079010000}"/>
    <cellStyle name="通貨 [0.00]_0298.xls グラフ 1" xfId="330" xr:uid="{00000000-0005-0000-0000-00007A010000}"/>
    <cellStyle name="通貨_0298.xls グラフ 1" xfId="331" xr:uid="{00000000-0005-0000-0000-00007B010000}"/>
    <cellStyle name="標?_laroux" xfId="332" xr:uid="{00000000-0005-0000-0000-00007C010000}"/>
    <cellStyle name="標題" xfId="333" xr:uid="{00000000-0005-0000-0000-00007D010000}"/>
    <cellStyle name="标题" xfId="375" xr:uid="{00000000-0005-0000-0000-00007E010000}"/>
    <cellStyle name="標題 1" xfId="334" xr:uid="{00000000-0005-0000-0000-00007F010000}"/>
    <cellStyle name="标题 1" xfId="376" xr:uid="{00000000-0005-0000-0000-000080010000}"/>
    <cellStyle name="標題 2" xfId="335" xr:uid="{00000000-0005-0000-0000-000081010000}"/>
    <cellStyle name="标题 2" xfId="377" xr:uid="{00000000-0005-0000-0000-000082010000}"/>
    <cellStyle name="標題 3" xfId="336" xr:uid="{00000000-0005-0000-0000-000083010000}"/>
    <cellStyle name="标题 3" xfId="378" xr:uid="{00000000-0005-0000-0000-000084010000}"/>
    <cellStyle name="標題 4" xfId="337" xr:uid="{00000000-0005-0000-0000-000085010000}"/>
    <cellStyle name="标题 4" xfId="379" xr:uid="{00000000-0005-0000-0000-000086010000}"/>
    <cellStyle name="標題_~8784551" xfId="338" xr:uid="{00000000-0005-0000-0000-000087010000}"/>
    <cellStyle name="표준" xfId="0" builtinId="0"/>
    <cellStyle name="표준 2" xfId="339" xr:uid="{00000000-0005-0000-0000-000089010000}"/>
    <cellStyle name="표준 3" xfId="340" xr:uid="{00000000-0005-0000-0000-00008A010000}"/>
    <cellStyle name="표준 5" xfId="341" xr:uid="{00000000-0005-0000-0000-00008B010000}"/>
    <cellStyle name="標準_~9264476" xfId="342" xr:uid="{00000000-0005-0000-0000-00008C010000}"/>
    <cellStyle name="표준_182_Eng Checksheet(0608017)" xfId="343" xr:uid="{00000000-0005-0000-0000-00008D010000}"/>
    <cellStyle name="표준_Display_Quantitative_Test_성적서_Rev2.4_4E" xfId="345" xr:uid="{00000000-0005-0000-0000-00008E010000}"/>
    <cellStyle name="표준_HX8389-B_Gamma_Table_20120812" xfId="346" xr:uid="{00000000-0005-0000-0000-00008F010000}"/>
    <cellStyle name="표준_HX8389-B_Gamma_Table_20121025" xfId="347" xr:uid="{00000000-0005-0000-0000-000090010000}"/>
    <cellStyle name="표준_ILI9486 ENG Sheet V10_S-Curve (120626)" xfId="348" xr:uid="{00000000-0005-0000-0000-000091010000}"/>
    <cellStyle name="표준_LM177BN1A Proto 광학 측정 Data(101115)" xfId="349" xr:uid="{00000000-0005-0000-0000-000092010000}"/>
    <cellStyle name="표준_NM200CNEA 전기광학기구측정 data(090221)" xfId="350" xr:uid="{00000000-0005-0000-0000-000093010000}"/>
    <cellStyle name="표준_NM300QN1A Eng Checksheet_(080417)" xfId="351" xr:uid="{00000000-0005-0000-0000-000094010000}"/>
    <cellStyle name="標準_result_distribution_current_25" xfId="352" xr:uid="{00000000-0005-0000-0000-000095010000}"/>
    <cellStyle name="표준_Sheet1" xfId="353" xr:uid="{00000000-0005-0000-0000-000096010000}"/>
    <cellStyle name="標準_低th液晶γ設定_R69406" xfId="344" xr:uid="{00000000-0005-0000-0000-000097010000}"/>
    <cellStyle name="合計" xfId="354" xr:uid="{00000000-0005-0000-0000-000098010000}"/>
    <cellStyle name="桁区切り [0.00]_~9264476" xfId="355" xr:uid="{00000000-0005-0000-0000-000099010000}"/>
    <cellStyle name="桁区切り_Comdata" xfId="356" xr:uid="{00000000-0005-0000-0000-00009A010000}"/>
    <cellStyle name="解释性文本" xfId="357" xr:uid="{00000000-0005-0000-0000-00009B010000}"/>
    <cellStyle name="好" xfId="358" xr:uid="{00000000-0005-0000-0000-00009C010000}"/>
    <cellStyle name="好_~8784551" xfId="359" xr:uid="{00000000-0005-0000-0000-00009D010000}"/>
    <cellStyle name="好_1839_ FS_Tapeout review_meeting_101020" xfId="360" xr:uid="{00000000-0005-0000-0000-00009E010000}"/>
    <cellStyle name="好_1839_DAIC 所需資料_20101018" xfId="361" xr:uid="{00000000-0005-0000-0000-00009F010000}"/>
    <cellStyle name="好_20100407_北廠區CFINT通訊錄" xfId="362" xr:uid="{00000000-0005-0000-0000-0000A0010000}"/>
    <cellStyle name="好_4.3_fab3_WVGA_IPS_GOP_Tapeoutreview_120222" xfId="363" xr:uid="{00000000-0005-0000-0000-0000A1010000}"/>
    <cellStyle name="好_F04307_fpc_fanout_resis_120110" xfId="365" xr:uid="{00000000-0005-0000-0000-0000A2010000}"/>
    <cellStyle name="好_F04307-01Z (NT35510+NT35512+OTM8009A+OTM8018B+R61312)_PinDefine_20120206" xfId="366" xr:uid="{00000000-0005-0000-0000-0000A3010000}"/>
    <cellStyle name="好_F04307-01Z (NT35510+NT35512+OTM8009A+OTM8018B+R61312)_PinDefine_20120210" xfId="367" xr:uid="{00000000-0005-0000-0000-0000A4010000}"/>
    <cellStyle name="好_LCD_Q to PDI_Drawing_120214" xfId="368" xr:uid="{00000000-0005-0000-0000-0000A5010000}"/>
    <cellStyle name="好_LCD_Q to PDI_Drawing_120215" xfId="369" xr:uid="{00000000-0005-0000-0000-0000A6010000}"/>
    <cellStyle name="好_LCD_Quick_Drawing_120202" xfId="370" xr:uid="{00000000-0005-0000-0000-0000A7010000}"/>
    <cellStyle name="好_LUT_S Gamma" xfId="371" xr:uid="{00000000-0005-0000-0000-0000A8010000}"/>
    <cellStyle name="好_TC1839_tape out review_2010927 " xfId="372" xr:uid="{00000000-0005-0000-0000-0000A9010000}"/>
    <cellStyle name="好_TC8012AX_FS_ tape-out review_0907(MS_DR2)" xfId="373" xr:uid="{00000000-0005-0000-0000-0000AA010000}"/>
    <cellStyle name="好_複製 -F04307-01Z (NT35510+NT35512+OTM8009A+OTM8018B+R61312)_PinDefine_20120214" xfId="364" xr:uid="{00000000-0005-0000-0000-0000AB010000}"/>
    <cellStyle name="貨幣[0]_1" xfId="374" xr:uid="{00000000-0005-0000-0000-0000AC010000}"/>
    <cellStyle name="汇总" xfId="381" xr:uid="{00000000-0005-0000-0000-0000AD010000}"/>
  </cellStyles>
  <dxfs count="2">
    <dxf>
      <fill>
        <patternFill>
          <bgColor indexed="10"/>
        </patternFill>
      </fill>
    </dxf>
    <dxf>
      <font>
        <b val="0"/>
        <i val="0"/>
        <condense val="0"/>
        <extend val="0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 sz="10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White Point </a:t>
            </a:r>
            <a:r>
              <a:rPr lang="ko-KR" altLang="en-US" sz="102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Arial"/>
              </a:rPr>
              <a:t>좌표</a:t>
            </a:r>
            <a:endParaRPr lang="ko-KR" altLang="en-US" sz="1025" b="0" i="0" u="none" strike="noStrike" baseline="0">
              <a:solidFill>
                <a:srgbClr val="000000"/>
              </a:solidFill>
              <a:latin typeface="돋움"/>
              <a:ea typeface="돋움"/>
            </a:endParaRPr>
          </a:p>
        </c:rich>
      </c:tx>
      <c:layout>
        <c:manualLayout>
          <c:xMode val="edge"/>
          <c:yMode val="edge"/>
          <c:x val="0.45439538963102244"/>
          <c:y val="8.99550224887556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76347265264023E-2"/>
          <c:y val="7.7562414294258086E-2"/>
          <c:w val="0.89841349343658372"/>
          <c:h val="0.78009889761340345"/>
        </c:manualLayout>
      </c:layout>
      <c:scatterChart>
        <c:scatterStyle val="lineMarker"/>
        <c:varyColors val="0"/>
        <c:ser>
          <c:idx val="4"/>
          <c:order val="0"/>
          <c:tx>
            <c:strRef>
              <c:f>색좌표!$B$36</c:f>
              <c:strCache>
                <c:ptCount val="1"/>
                <c:pt idx="0">
                  <c:v>Black Body Curve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색좌표!$C$39:$C$92</c:f>
              <c:numCache>
                <c:formatCode>General</c:formatCode>
                <c:ptCount val="54"/>
                <c:pt idx="0">
                  <c:v>0.65300000000000002</c:v>
                </c:pt>
                <c:pt idx="1">
                  <c:v>0.625</c:v>
                </c:pt>
                <c:pt idx="2">
                  <c:v>0.59899999999999998</c:v>
                </c:pt>
                <c:pt idx="3">
                  <c:v>0.58599999999999997</c:v>
                </c:pt>
                <c:pt idx="4">
                  <c:v>0.57299999999999995</c:v>
                </c:pt>
                <c:pt idx="5">
                  <c:v>0.56100000000000005</c:v>
                </c:pt>
                <c:pt idx="6">
                  <c:v>0.54900000000000004</c:v>
                </c:pt>
                <c:pt idx="7">
                  <c:v>0.53800000000000003</c:v>
                </c:pt>
                <c:pt idx="8">
                  <c:v>0.52700000000000002</c:v>
                </c:pt>
                <c:pt idx="9">
                  <c:v>0.51600000000000001</c:v>
                </c:pt>
                <c:pt idx="10">
                  <c:v>0.50600000000000001</c:v>
                </c:pt>
                <c:pt idx="11">
                  <c:v>0.496</c:v>
                </c:pt>
                <c:pt idx="12">
                  <c:v>0.48599999999999999</c:v>
                </c:pt>
                <c:pt idx="13">
                  <c:v>0.47699999999999998</c:v>
                </c:pt>
                <c:pt idx="14">
                  <c:v>0.46800000000000003</c:v>
                </c:pt>
                <c:pt idx="15">
                  <c:v>0.46</c:v>
                </c:pt>
                <c:pt idx="16">
                  <c:v>0.45200000000000001</c:v>
                </c:pt>
                <c:pt idx="17">
                  <c:v>0.44400000000000001</c:v>
                </c:pt>
                <c:pt idx="18">
                  <c:v>0.437</c:v>
                </c:pt>
                <c:pt idx="19">
                  <c:v>0.43</c:v>
                </c:pt>
                <c:pt idx="20">
                  <c:v>0.42299999999999999</c:v>
                </c:pt>
                <c:pt idx="21">
                  <c:v>0.42</c:v>
                </c:pt>
                <c:pt idx="22">
                  <c:v>0.41699999999999998</c:v>
                </c:pt>
                <c:pt idx="23">
                  <c:v>0.41099999999999998</c:v>
                </c:pt>
                <c:pt idx="24">
                  <c:v>0.40500000000000003</c:v>
                </c:pt>
                <c:pt idx="25">
                  <c:v>0.4</c:v>
                </c:pt>
                <c:pt idx="26">
                  <c:v>0.39500000000000002</c:v>
                </c:pt>
                <c:pt idx="27">
                  <c:v>0.39</c:v>
                </c:pt>
                <c:pt idx="28">
                  <c:v>0.38500000000000001</c:v>
                </c:pt>
                <c:pt idx="29">
                  <c:v>0.38</c:v>
                </c:pt>
                <c:pt idx="30">
                  <c:v>0.376</c:v>
                </c:pt>
                <c:pt idx="31">
                  <c:v>0.372</c:v>
                </c:pt>
                <c:pt idx="32">
                  <c:v>0.36799999999999999</c:v>
                </c:pt>
                <c:pt idx="33">
                  <c:v>0.36399999999999999</c:v>
                </c:pt>
                <c:pt idx="34">
                  <c:v>0.36099999999999999</c:v>
                </c:pt>
                <c:pt idx="35">
                  <c:v>0.35699999999999998</c:v>
                </c:pt>
                <c:pt idx="36">
                  <c:v>0.35399999999999998</c:v>
                </c:pt>
                <c:pt idx="37">
                  <c:v>0.35099999999999998</c:v>
                </c:pt>
                <c:pt idx="38">
                  <c:v>0.34799999999999998</c:v>
                </c:pt>
                <c:pt idx="39">
                  <c:v>0.34499999999999997</c:v>
                </c:pt>
                <c:pt idx="40">
                  <c:v>0.34</c:v>
                </c:pt>
                <c:pt idx="41">
                  <c:v>0.33500000000000002</c:v>
                </c:pt>
                <c:pt idx="42">
                  <c:v>0.33</c:v>
                </c:pt>
                <c:pt idx="43">
                  <c:v>0.32600000000000001</c:v>
                </c:pt>
                <c:pt idx="44">
                  <c:v>0.32200000000000001</c:v>
                </c:pt>
                <c:pt idx="45">
                  <c:v>0.314</c:v>
                </c:pt>
                <c:pt idx="46">
                  <c:v>0.30599999999999999</c:v>
                </c:pt>
                <c:pt idx="47">
                  <c:v>0.3</c:v>
                </c:pt>
                <c:pt idx="48">
                  <c:v>0.29499999999999998</c:v>
                </c:pt>
                <c:pt idx="49">
                  <c:v>0.29099999999999998</c:v>
                </c:pt>
                <c:pt idx="50">
                  <c:v>0.28699999999999998</c:v>
                </c:pt>
                <c:pt idx="51">
                  <c:v>0.28499999999999998</c:v>
                </c:pt>
                <c:pt idx="52">
                  <c:v>0.28100000000000003</c:v>
                </c:pt>
                <c:pt idx="53">
                  <c:v>0.26400000000000001</c:v>
                </c:pt>
              </c:numCache>
            </c:numRef>
          </c:xVal>
          <c:yVal>
            <c:numRef>
              <c:f>색좌표!$D$39:$D$92</c:f>
              <c:numCache>
                <c:formatCode>General</c:formatCode>
                <c:ptCount val="54"/>
                <c:pt idx="0">
                  <c:v>0.34399999999999997</c:v>
                </c:pt>
                <c:pt idx="1">
                  <c:v>0.36699999999999999</c:v>
                </c:pt>
                <c:pt idx="2">
                  <c:v>0.38600000000000001</c:v>
                </c:pt>
                <c:pt idx="3">
                  <c:v>0.39300000000000002</c:v>
                </c:pt>
                <c:pt idx="4">
                  <c:v>0.39900000000000002</c:v>
                </c:pt>
                <c:pt idx="5">
                  <c:v>0.40400000000000003</c:v>
                </c:pt>
                <c:pt idx="6">
                  <c:v>0.40799999999999997</c:v>
                </c:pt>
                <c:pt idx="7">
                  <c:v>0.41099999999999998</c:v>
                </c:pt>
                <c:pt idx="8">
                  <c:v>0.41299999999999998</c:v>
                </c:pt>
                <c:pt idx="9">
                  <c:v>0.41499999999999998</c:v>
                </c:pt>
                <c:pt idx="10">
                  <c:v>0.41499999999999998</c:v>
                </c:pt>
                <c:pt idx="11">
                  <c:v>0.41499999999999998</c:v>
                </c:pt>
                <c:pt idx="12">
                  <c:v>0.41499999999999998</c:v>
                </c:pt>
                <c:pt idx="13">
                  <c:v>0.41399999999999998</c:v>
                </c:pt>
                <c:pt idx="14">
                  <c:v>0.41199999999999998</c:v>
                </c:pt>
                <c:pt idx="15">
                  <c:v>0.41099999999999998</c:v>
                </c:pt>
                <c:pt idx="16">
                  <c:v>0.40899999999999997</c:v>
                </c:pt>
                <c:pt idx="17">
                  <c:v>0.40600000000000003</c:v>
                </c:pt>
                <c:pt idx="18">
                  <c:v>0.40400000000000003</c:v>
                </c:pt>
                <c:pt idx="19">
                  <c:v>0.40200000000000002</c:v>
                </c:pt>
                <c:pt idx="20">
                  <c:v>0.39900000000000002</c:v>
                </c:pt>
                <c:pt idx="21">
                  <c:v>0.39800000000000002</c:v>
                </c:pt>
                <c:pt idx="22">
                  <c:v>0.39600000000000002</c:v>
                </c:pt>
                <c:pt idx="23">
                  <c:v>0.39400000000000002</c:v>
                </c:pt>
                <c:pt idx="24">
                  <c:v>0.39100000000000001</c:v>
                </c:pt>
                <c:pt idx="25">
                  <c:v>0.38800000000000001</c:v>
                </c:pt>
                <c:pt idx="26">
                  <c:v>0.38500000000000001</c:v>
                </c:pt>
                <c:pt idx="27">
                  <c:v>0.38200000000000001</c:v>
                </c:pt>
                <c:pt idx="28">
                  <c:v>0.38</c:v>
                </c:pt>
                <c:pt idx="29">
                  <c:v>0.377</c:v>
                </c:pt>
                <c:pt idx="30">
                  <c:v>0.374</c:v>
                </c:pt>
                <c:pt idx="31">
                  <c:v>0.371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0.36399999999999999</c:v>
                </c:pt>
                <c:pt idx="35">
                  <c:v>0.36099999999999999</c:v>
                </c:pt>
                <c:pt idx="36">
                  <c:v>0.35899999999999999</c:v>
                </c:pt>
                <c:pt idx="37">
                  <c:v>0.35599999999999998</c:v>
                </c:pt>
                <c:pt idx="38">
                  <c:v>0.35399999999999998</c:v>
                </c:pt>
                <c:pt idx="39">
                  <c:v>0.35199999999999998</c:v>
                </c:pt>
                <c:pt idx="40">
                  <c:v>0.34699999999999998</c:v>
                </c:pt>
                <c:pt idx="41">
                  <c:v>0.34300000000000003</c:v>
                </c:pt>
                <c:pt idx="42">
                  <c:v>0.33900000000000002</c:v>
                </c:pt>
                <c:pt idx="43">
                  <c:v>0.33500000000000002</c:v>
                </c:pt>
                <c:pt idx="44">
                  <c:v>0.33200000000000002</c:v>
                </c:pt>
                <c:pt idx="45">
                  <c:v>0.32400000000000001</c:v>
                </c:pt>
                <c:pt idx="46">
                  <c:v>0.317</c:v>
                </c:pt>
                <c:pt idx="47">
                  <c:v>0.31</c:v>
                </c:pt>
                <c:pt idx="48">
                  <c:v>0.30499999999999999</c:v>
                </c:pt>
                <c:pt idx="49">
                  <c:v>0.3</c:v>
                </c:pt>
                <c:pt idx="50">
                  <c:v>0.29599999999999999</c:v>
                </c:pt>
                <c:pt idx="51">
                  <c:v>0.29299999999999998</c:v>
                </c:pt>
                <c:pt idx="52">
                  <c:v>0.28799999999999998</c:v>
                </c:pt>
                <c:pt idx="53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4-4704-A36E-1CFF3A362F39}"/>
            </c:ext>
          </c:extLst>
        </c:ser>
        <c:ser>
          <c:idx val="3"/>
          <c:order val="1"/>
          <c:tx>
            <c:v>White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색좌표!$H$8:$H$12</c:f>
              <c:numCache>
                <c:formatCode>0.0000_);[Red]\(0.0000\)</c:formatCode>
                <c:ptCount val="5"/>
                <c:pt idx="0">
                  <c:v>0.27129999999999999</c:v>
                </c:pt>
                <c:pt idx="1">
                  <c:v>0.27129999999999999</c:v>
                </c:pt>
                <c:pt idx="2">
                  <c:v>0.33129999999999998</c:v>
                </c:pt>
                <c:pt idx="3">
                  <c:v>0.33129999999999998</c:v>
                </c:pt>
                <c:pt idx="4">
                  <c:v>0.27129999999999999</c:v>
                </c:pt>
              </c:numCache>
            </c:numRef>
          </c:xVal>
          <c:yVal>
            <c:numRef>
              <c:f>색좌표!$I$8:$I$12</c:f>
              <c:numCache>
                <c:formatCode>0.0000_);[Red]\(0.0000\)</c:formatCode>
                <c:ptCount val="5"/>
                <c:pt idx="0">
                  <c:v>0.28820000000000001</c:v>
                </c:pt>
                <c:pt idx="1">
                  <c:v>0.34820000000000001</c:v>
                </c:pt>
                <c:pt idx="2">
                  <c:v>0.34820000000000001</c:v>
                </c:pt>
                <c:pt idx="3">
                  <c:v>0.28820000000000001</c:v>
                </c:pt>
                <c:pt idx="4">
                  <c:v>0.28820000000000001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4-4704-A36E-1CFF3A362F39}"/>
            </c:ext>
          </c:extLst>
        </c:ser>
        <c:ser>
          <c:idx val="0"/>
          <c:order val="2"/>
          <c:tx>
            <c:v>Min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Optical!$J$42</c:f>
              <c:numCache>
                <c:formatCode>0.0000;[Red]0.0000</c:formatCode>
                <c:ptCount val="1"/>
                <c:pt idx="0">
                  <c:v>0.311</c:v>
                </c:pt>
              </c:numCache>
            </c:numRef>
          </c:xVal>
          <c:yVal>
            <c:numRef>
              <c:f>Optical!$K$42</c:f>
              <c:numCache>
                <c:formatCode>0.0000;[Red]0.0000</c:formatCode>
                <c:ptCount val="1"/>
                <c:pt idx="0">
                  <c:v>0.34549999999999997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4-4704-A36E-1CFF3A362F39}"/>
            </c:ext>
          </c:extLst>
        </c:ser>
        <c:ser>
          <c:idx val="1"/>
          <c:order val="3"/>
          <c:tx>
            <c:v>Max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Optical!$J$43</c:f>
              <c:numCache>
                <c:formatCode>0.0000;[Red]0.0000</c:formatCode>
                <c:ptCount val="1"/>
                <c:pt idx="0">
                  <c:v>0.29559999999999997</c:v>
                </c:pt>
              </c:numCache>
            </c:numRef>
          </c:xVal>
          <c:yVal>
            <c:numRef>
              <c:f>Optical!$K$43</c:f>
              <c:numCache>
                <c:formatCode>0.0000;[Red]0.0000</c:formatCode>
                <c:ptCount val="1"/>
                <c:pt idx="0">
                  <c:v>0.32269999999999999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4-4704-A36E-1CFF3A362F39}"/>
            </c:ext>
          </c:extLst>
        </c:ser>
        <c:ser>
          <c:idx val="2"/>
          <c:order val="4"/>
          <c:tx>
            <c:v>Avg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Optical!$J$44</c:f>
              <c:numCache>
                <c:formatCode>0.0000;[Red]0.0000</c:formatCode>
                <c:ptCount val="1"/>
                <c:pt idx="0">
                  <c:v>0.30478666666666665</c:v>
                </c:pt>
              </c:numCache>
            </c:numRef>
          </c:xVal>
          <c:yVal>
            <c:numRef>
              <c:f>Optical!$K$44</c:f>
              <c:numCache>
                <c:formatCode>0.0000;[Red]0.0000</c:formatCode>
                <c:ptCount val="1"/>
                <c:pt idx="0">
                  <c:v>0.33630333333333334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04-4704-A36E-1CFF3A36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3144"/>
        <c:axId val="398493928"/>
      </c:scatterChart>
      <c:valAx>
        <c:axId val="398493144"/>
        <c:scaling>
          <c:orientation val="minMax"/>
          <c:max val="0.8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398493928"/>
        <c:crosses val="autoZero"/>
        <c:crossBetween val="midCat"/>
      </c:valAx>
      <c:valAx>
        <c:axId val="398493928"/>
        <c:scaling>
          <c:orientation val="minMax"/>
          <c:max val="0.8500000000000006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39849314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4645989380123184E-2"/>
          <c:y val="0.87257716081040348"/>
          <c:w val="0.63817194644480579"/>
          <c:h val="9.5461432977548416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33073374120965E-2"/>
          <c:y val="2.908705285284148E-2"/>
          <c:w val="0.92256833154140994"/>
          <c:h val="0.92907468818193661"/>
        </c:manualLayout>
      </c:layout>
      <c:lineChart>
        <c:grouping val="standard"/>
        <c:varyColors val="0"/>
        <c:ser>
          <c:idx val="1"/>
          <c:order val="0"/>
          <c:tx>
            <c:strRef>
              <c:f>'Gamma 측정 Data'!$H$74</c:f>
              <c:strCache>
                <c:ptCount val="1"/>
                <c:pt idx="0">
                  <c:v>Sample3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0.19544630834189208"/>
                  <c:y val="-5.174402309159777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ko-KR"/>
                </a:p>
              </c:txPr>
            </c:trendlineLbl>
          </c:trendline>
          <c:cat>
            <c:numRef>
              <c:f>'Gamma 측정 Data'!$B$75:$B$85</c:f>
              <c:numCache>
                <c:formatCode>General</c:formatCode>
                <c:ptCount val="11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</c:numCache>
            </c:numRef>
          </c:cat>
          <c:val>
            <c:numRef>
              <c:f>'Gamma 측정 Data'!$H$75:$H$85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0-4957-986D-06CF591E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6360"/>
        <c:axId val="404576752"/>
      </c:lineChart>
      <c:dateAx>
        <c:axId val="40457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576752"/>
        <c:crosses val="autoZero"/>
        <c:auto val="0"/>
        <c:lblOffset val="100"/>
        <c:baseTimeUnit val="days"/>
      </c:dateAx>
      <c:valAx>
        <c:axId val="40457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6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326817480869308E-2"/>
          <c:y val="8.726115855852444E-2"/>
          <c:w val="0.12023728559674891"/>
          <c:h val="5.1330093269720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13861186989918E-2"/>
          <c:y val="3.0798055961832153E-2"/>
          <c:w val="0.92068615450997537"/>
          <c:h val="0.93078569129092736"/>
        </c:manualLayout>
      </c:layout>
      <c:lineChart>
        <c:grouping val="standard"/>
        <c:varyColors val="0"/>
        <c:ser>
          <c:idx val="1"/>
          <c:order val="0"/>
          <c:tx>
            <c:strRef>
              <c:f>'Gamma 측정 Data'!$J$74</c:f>
              <c:strCache>
                <c:ptCount val="1"/>
                <c:pt idx="0">
                  <c:v>Sample4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0.19504149197678758"/>
                  <c:y val="-5.420116786859057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ko-KR"/>
                </a:p>
              </c:txPr>
            </c:trendlineLbl>
          </c:trendline>
          <c:cat>
            <c:numRef>
              <c:f>'Gamma 측정 Data'!$B$75:$B$85</c:f>
              <c:numCache>
                <c:formatCode>General</c:formatCode>
                <c:ptCount val="11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</c:numCache>
            </c:numRef>
          </c:cat>
          <c:val>
            <c:numRef>
              <c:f>'Gamma 측정 Data'!$J$75:$J$85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2-4F96-8F36-F9A3C04F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7536"/>
        <c:axId val="404577928"/>
      </c:lineChart>
      <c:dateAx>
        <c:axId val="4045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577928"/>
        <c:crosses val="autoZero"/>
        <c:auto val="0"/>
        <c:lblOffset val="100"/>
        <c:baseTimeUnit val="days"/>
      </c:dateAx>
      <c:valAx>
        <c:axId val="40457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89919992932715"/>
          <c:y val="6.1596111923664307E-2"/>
          <c:w val="0.11999198359630618"/>
          <c:h val="5.1330093269720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74693302304391E-2"/>
          <c:y val="3.0702486789826969E-2"/>
          <c:w val="0.93593482468327704"/>
          <c:h val="0.93130876595808476"/>
        </c:manualLayout>
      </c:layout>
      <c:lineChart>
        <c:grouping val="standard"/>
        <c:varyColors val="0"/>
        <c:ser>
          <c:idx val="1"/>
          <c:order val="0"/>
          <c:tx>
            <c:strRef>
              <c:f>'Gamma 측정 Data'!$L$74</c:f>
              <c:strCache>
                <c:ptCount val="1"/>
                <c:pt idx="0">
                  <c:v>Sample5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0.19471454806190061"/>
                  <c:y val="-5.405230025113112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ko-KR"/>
                </a:p>
              </c:txPr>
            </c:trendlineLbl>
          </c:trendline>
          <c:cat>
            <c:numRef>
              <c:f>'Gamma 측정 Data'!$B$75:$B$85</c:f>
              <c:numCache>
                <c:formatCode>General</c:formatCode>
                <c:ptCount val="11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</c:numCache>
            </c:numRef>
          </c:cat>
          <c:val>
            <c:numRef>
              <c:f>'Gamma 측정 Data'!$L$75:$L$85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B-46C2-A04F-80DC28E2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8712"/>
        <c:axId val="404579104"/>
      </c:lineChart>
      <c:dateAx>
        <c:axId val="40457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579104"/>
        <c:crosses val="autoZero"/>
        <c:auto val="0"/>
        <c:lblOffset val="100"/>
        <c:baseTimeUnit val="days"/>
      </c:dateAx>
      <c:valAx>
        <c:axId val="40457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8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33613125808815"/>
          <c:y val="6.9933442132383658E-2"/>
          <c:w val="0.11950480458366425"/>
          <c:h val="5.1170811316378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27A-4003-80CE-CD655A78DE3B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smooth val="0"/>
          <c:extLst>
            <c:ext xmlns:c16="http://schemas.microsoft.com/office/drawing/2014/chart" uri="{C3380CC4-5D6E-409C-BE32-E72D297353CC}">
              <c16:uniqueId val="{00000001-527A-4003-80CE-CD655A78DE3B}"/>
            </c:ext>
          </c:extLst>
        </c:ser>
        <c:ser>
          <c:idx val="17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smooth val="0"/>
          <c:extLst>
            <c:ext xmlns:c16="http://schemas.microsoft.com/office/drawing/2014/chart" uri="{C3380CC4-5D6E-409C-BE32-E72D297353CC}">
              <c16:uniqueId val="{00000002-527A-4003-80CE-CD655A78DE3B}"/>
            </c:ext>
          </c:extLst>
        </c:ser>
        <c:ser>
          <c:idx val="8"/>
          <c:order val="3"/>
          <c:tx>
            <c:v>범위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smooth val="0"/>
          <c:extLst>
            <c:ext xmlns:c16="http://schemas.microsoft.com/office/drawing/2014/chart" uri="{C3380CC4-5D6E-409C-BE32-E72D297353CC}">
              <c16:uniqueId val="{00000003-527A-4003-80CE-CD655A78DE3B}"/>
            </c:ext>
          </c:extLst>
        </c:ser>
        <c:ser>
          <c:idx val="1"/>
          <c:order val="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smooth val="0"/>
          <c:extLst>
            <c:ext xmlns:c16="http://schemas.microsoft.com/office/drawing/2014/chart" uri="{C3380CC4-5D6E-409C-BE32-E72D297353CC}">
              <c16:uniqueId val="{00000004-527A-4003-80CE-CD655A78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4712"/>
        <c:axId val="398495104"/>
      </c:scatterChart>
      <c:valAx>
        <c:axId val="398494712"/>
        <c:scaling>
          <c:orientation val="minMax"/>
          <c:max val="0.35000000000000031"/>
          <c:min val="0.25"/>
        </c:scaling>
        <c:delete val="0"/>
        <c:axPos val="b"/>
        <c:numFmt formatCode="#,##0.00_);[Red]\(#,##0.0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398495104"/>
        <c:crosses val="autoZero"/>
        <c:crossBetween val="midCat"/>
      </c:valAx>
      <c:valAx>
        <c:axId val="398495104"/>
        <c:scaling>
          <c:orientation val="minMax"/>
          <c:max val="0.36500000000000032"/>
          <c:min val="0.2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);[Red]\(#,##0.0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  <a:cs typeface="Arial"/>
              </a:defRPr>
            </a:pPr>
            <a:endParaRPr lang="ko-KR"/>
          </a:p>
        </c:txPr>
        <c:crossAx val="39849471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1751898535191"/>
          <c:y val="3.7940525835062855E-2"/>
          <c:w val="0.82460289536117126"/>
          <c:h val="0.88618228200468241"/>
        </c:manualLayout>
      </c:layout>
      <c:scatterChart>
        <c:scatterStyle val="lineMarker"/>
        <c:varyColors val="0"/>
        <c:ser>
          <c:idx val="4"/>
          <c:order val="0"/>
          <c:tx>
            <c:strRef>
              <c:f>색좌표!$B$6</c:f>
              <c:strCache>
                <c:ptCount val="1"/>
                <c:pt idx="0">
                  <c:v>RED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색좌표!$B$8:$B$12</c:f>
              <c:numCache>
                <c:formatCode>0.0000_);[Red]\(0.0000\)</c:formatCode>
                <c:ptCount val="5"/>
                <c:pt idx="0">
                  <c:v>0.61</c:v>
                </c:pt>
                <c:pt idx="1">
                  <c:v>0.61</c:v>
                </c:pt>
                <c:pt idx="2">
                  <c:v>0.67</c:v>
                </c:pt>
                <c:pt idx="3">
                  <c:v>0.67</c:v>
                </c:pt>
                <c:pt idx="4">
                  <c:v>0.61</c:v>
                </c:pt>
              </c:numCache>
            </c:numRef>
          </c:xVal>
          <c:yVal>
            <c:numRef>
              <c:f>색좌표!$C$8:$C$12</c:f>
              <c:numCache>
                <c:formatCode>0.0000_);[Red]\(0.0000\)</c:formatCode>
                <c:ptCount val="5"/>
                <c:pt idx="0">
                  <c:v>0.36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D-4D13-8AFE-DC89E26FA8EF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Optical!$C$12:$C$41</c:f>
              <c:numCache>
                <c:formatCode>0.0000_);[Red]\(0.0000\)</c:formatCode>
                <c:ptCount val="30"/>
                <c:pt idx="0">
                  <c:v>0.64549999999999996</c:v>
                </c:pt>
                <c:pt idx="1">
                  <c:v>0.64100000000000001</c:v>
                </c:pt>
                <c:pt idx="2">
                  <c:v>0.64359999999999995</c:v>
                </c:pt>
                <c:pt idx="3">
                  <c:v>0.64600000000000002</c:v>
                </c:pt>
                <c:pt idx="4">
                  <c:v>0.64449999999999996</c:v>
                </c:pt>
                <c:pt idx="5" formatCode="0.0000_ ">
                  <c:v>0.64480000000000004</c:v>
                </c:pt>
                <c:pt idx="6" formatCode="0.0000_ ">
                  <c:v>0.64039999999999997</c:v>
                </c:pt>
                <c:pt idx="7" formatCode="0.0000_ ">
                  <c:v>0.64100000000000001</c:v>
                </c:pt>
                <c:pt idx="8" formatCode="0.0000_ ">
                  <c:v>0.64180000000000004</c:v>
                </c:pt>
                <c:pt idx="9" formatCode="0.0000_ ">
                  <c:v>0.64180000000000004</c:v>
                </c:pt>
                <c:pt idx="10" formatCode="0.0000_ ">
                  <c:v>0.64180000000000004</c:v>
                </c:pt>
                <c:pt idx="11" formatCode="0.0000_ ">
                  <c:v>0.64190000000000003</c:v>
                </c:pt>
                <c:pt idx="12" formatCode="0.0000_ ">
                  <c:v>0.64400000000000002</c:v>
                </c:pt>
                <c:pt idx="13" formatCode="0.0000_ ">
                  <c:v>0.64319999999999999</c:v>
                </c:pt>
                <c:pt idx="14" formatCode="0.0000_ ">
                  <c:v>0.64459999999999995</c:v>
                </c:pt>
                <c:pt idx="15" formatCode="0.0000_ ">
                  <c:v>0.64759999999999995</c:v>
                </c:pt>
                <c:pt idx="16" formatCode="0.0000_ ">
                  <c:v>0.64370000000000005</c:v>
                </c:pt>
                <c:pt idx="17" formatCode="0.0000_ ">
                  <c:v>0.64280000000000004</c:v>
                </c:pt>
                <c:pt idx="18" formatCode="0.0000_ ">
                  <c:v>0.64190000000000003</c:v>
                </c:pt>
                <c:pt idx="19" formatCode="0.0000_ ">
                  <c:v>0.64610000000000001</c:v>
                </c:pt>
                <c:pt idx="20" formatCode="0.0000_ ">
                  <c:v>0.64649999999999996</c:v>
                </c:pt>
                <c:pt idx="21" formatCode="0.0000_ ">
                  <c:v>0.64459999999999995</c:v>
                </c:pt>
                <c:pt idx="22" formatCode="0.0000_ ">
                  <c:v>0.6452</c:v>
                </c:pt>
                <c:pt idx="23" formatCode="0.0000_ ">
                  <c:v>0.64149999999999996</c:v>
                </c:pt>
                <c:pt idx="24" formatCode="0.0000_ ">
                  <c:v>0.64039999999999997</c:v>
                </c:pt>
                <c:pt idx="25" formatCode="0.0000_ ">
                  <c:v>0.64239999999999997</c:v>
                </c:pt>
                <c:pt idx="26" formatCode="0.0000_ ">
                  <c:v>0.64170000000000005</c:v>
                </c:pt>
                <c:pt idx="27" formatCode="0.0000_ ">
                  <c:v>0.64190000000000003</c:v>
                </c:pt>
                <c:pt idx="28" formatCode="0.0000_ ">
                  <c:v>0.6421</c:v>
                </c:pt>
                <c:pt idx="29" formatCode="0.0000_ ">
                  <c:v>0.64610000000000001</c:v>
                </c:pt>
              </c:numCache>
            </c:numRef>
          </c:xVal>
          <c:yVal>
            <c:numRef>
              <c:f>Optical!$D$12:$D$41</c:f>
              <c:numCache>
                <c:formatCode>0.0000_);[Red]\(0.0000\)</c:formatCode>
                <c:ptCount val="30"/>
                <c:pt idx="0">
                  <c:v>0.34039999999999998</c:v>
                </c:pt>
                <c:pt idx="1">
                  <c:v>0.34129999999999999</c:v>
                </c:pt>
                <c:pt idx="2">
                  <c:v>0.34100000000000003</c:v>
                </c:pt>
                <c:pt idx="3">
                  <c:v>0.3402</c:v>
                </c:pt>
                <c:pt idx="4">
                  <c:v>0.34029999999999999</c:v>
                </c:pt>
                <c:pt idx="5">
                  <c:v>0.3397</c:v>
                </c:pt>
                <c:pt idx="6">
                  <c:v>0.34089999999999998</c:v>
                </c:pt>
                <c:pt idx="7">
                  <c:v>0.34129999999999999</c:v>
                </c:pt>
                <c:pt idx="8">
                  <c:v>0.34050000000000002</c:v>
                </c:pt>
                <c:pt idx="9">
                  <c:v>0.34100000000000003</c:v>
                </c:pt>
                <c:pt idx="10">
                  <c:v>0.3407</c:v>
                </c:pt>
                <c:pt idx="11">
                  <c:v>0.34160000000000001</c:v>
                </c:pt>
                <c:pt idx="12">
                  <c:v>0.34039999999999998</c:v>
                </c:pt>
                <c:pt idx="13">
                  <c:v>0.3407</c:v>
                </c:pt>
                <c:pt idx="14">
                  <c:v>0.34039999999999998</c:v>
                </c:pt>
                <c:pt idx="15">
                  <c:v>0.33979999999999999</c:v>
                </c:pt>
                <c:pt idx="16">
                  <c:v>0.3412</c:v>
                </c:pt>
                <c:pt idx="17">
                  <c:v>0.34050000000000002</c:v>
                </c:pt>
                <c:pt idx="18">
                  <c:v>0.34139999999999998</c:v>
                </c:pt>
                <c:pt idx="19">
                  <c:v>0.34</c:v>
                </c:pt>
                <c:pt idx="20">
                  <c:v>0.34010000000000001</c:v>
                </c:pt>
                <c:pt idx="21">
                  <c:v>0.34060000000000001</c:v>
                </c:pt>
                <c:pt idx="22">
                  <c:v>0.34060000000000001</c:v>
                </c:pt>
                <c:pt idx="23">
                  <c:v>0.3412</c:v>
                </c:pt>
                <c:pt idx="24">
                  <c:v>0.34150000000000003</c:v>
                </c:pt>
                <c:pt idx="25">
                  <c:v>0.34139999999999998</c:v>
                </c:pt>
                <c:pt idx="26">
                  <c:v>0.34100000000000003</c:v>
                </c:pt>
                <c:pt idx="27">
                  <c:v>0.34139999999999998</c:v>
                </c:pt>
                <c:pt idx="28">
                  <c:v>0.34110000000000001</c:v>
                </c:pt>
                <c:pt idx="29">
                  <c:v>0.34050000000000002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D-4D13-8AFE-DC89E26F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5888"/>
        <c:axId val="398496280"/>
      </c:scatterChart>
      <c:valAx>
        <c:axId val="398495888"/>
        <c:scaling>
          <c:orientation val="minMax"/>
        </c:scaling>
        <c:delete val="0"/>
        <c:axPos val="b"/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98496280"/>
        <c:crosses val="autoZero"/>
        <c:crossBetween val="midCat"/>
      </c:valAx>
      <c:valAx>
        <c:axId val="39849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9849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1791625961446"/>
          <c:y val="4.5716491703085727E-2"/>
          <c:w val="0.8235308983865709"/>
          <c:h val="0.879370163935825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색좌표!$D$8:$D$12</c:f>
              <c:numCache>
                <c:formatCode>0.0000_);[Red]\(0.0000\)</c:formatCode>
                <c:ptCount val="5"/>
                <c:pt idx="0">
                  <c:v>0.27</c:v>
                </c:pt>
                <c:pt idx="1">
                  <c:v>0.27</c:v>
                </c:pt>
                <c:pt idx="2">
                  <c:v>0.33</c:v>
                </c:pt>
                <c:pt idx="3">
                  <c:v>0.33</c:v>
                </c:pt>
                <c:pt idx="4">
                  <c:v>0.27</c:v>
                </c:pt>
              </c:numCache>
            </c:numRef>
          </c:xVal>
          <c:yVal>
            <c:numRef>
              <c:f>색좌표!$E$8:$E$12</c:f>
              <c:numCache>
                <c:formatCode>0.0000_);[Red]\(0.0000\)</c:formatCode>
                <c:ptCount val="5"/>
                <c:pt idx="0">
                  <c:v>0.63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0.63</c:v>
                </c:pt>
                <c:pt idx="4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F-4FDD-8754-426E2CE7AE9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Optical!$E$12:$E$41</c:f>
              <c:numCache>
                <c:formatCode>0.0000_);[Red]\(0.0000\)</c:formatCode>
                <c:ptCount val="30"/>
                <c:pt idx="0">
                  <c:v>0.31409999999999999</c:v>
                </c:pt>
                <c:pt idx="1">
                  <c:v>0.31490000000000001</c:v>
                </c:pt>
                <c:pt idx="2">
                  <c:v>0.31409999999999999</c:v>
                </c:pt>
                <c:pt idx="3">
                  <c:v>0.314</c:v>
                </c:pt>
                <c:pt idx="4">
                  <c:v>0.31040000000000001</c:v>
                </c:pt>
                <c:pt idx="5" formatCode="0.0000_ ">
                  <c:v>0.31209999999999999</c:v>
                </c:pt>
                <c:pt idx="6" formatCode="0.0000_ ">
                  <c:v>0.31380000000000002</c:v>
                </c:pt>
                <c:pt idx="7" formatCode="0.0000_ ">
                  <c:v>0.31019999999999998</c:v>
                </c:pt>
                <c:pt idx="8" formatCode="0.0000_ ">
                  <c:v>0.31469999999999998</c:v>
                </c:pt>
                <c:pt idx="9" formatCode="0.0000_ ">
                  <c:v>0.31059999999999999</c:v>
                </c:pt>
                <c:pt idx="10" formatCode="0.0000_ ">
                  <c:v>0.31140000000000001</c:v>
                </c:pt>
                <c:pt idx="11" formatCode="0.0000_ ">
                  <c:v>0.31459999999999999</c:v>
                </c:pt>
                <c:pt idx="12" formatCode="0.0000_ ">
                  <c:v>0.31269999999999998</c:v>
                </c:pt>
                <c:pt idx="13" formatCode="0.0000_ ">
                  <c:v>0.3115</c:v>
                </c:pt>
                <c:pt idx="14" formatCode="0.0000_ ">
                  <c:v>0.31440000000000001</c:v>
                </c:pt>
                <c:pt idx="15" formatCode="0.0000_ ">
                  <c:v>0.31419999999999998</c:v>
                </c:pt>
                <c:pt idx="16" formatCode="0.0000_ ">
                  <c:v>0.31419999999999998</c:v>
                </c:pt>
                <c:pt idx="17" formatCode="0.0000_ ">
                  <c:v>0.31159999999999999</c:v>
                </c:pt>
                <c:pt idx="18" formatCode="0.0000_ ">
                  <c:v>0.31619999999999998</c:v>
                </c:pt>
                <c:pt idx="19" formatCode="0.0000_ ">
                  <c:v>0.313</c:v>
                </c:pt>
                <c:pt idx="20" formatCode="0.0000_ ">
                  <c:v>0.314</c:v>
                </c:pt>
                <c:pt idx="21" formatCode="0.0000_ ">
                  <c:v>0.31569999999999998</c:v>
                </c:pt>
                <c:pt idx="22" formatCode="0.0000_ ">
                  <c:v>0.311</c:v>
                </c:pt>
                <c:pt idx="23" formatCode="0.0000_ ">
                  <c:v>0.31080000000000002</c:v>
                </c:pt>
                <c:pt idx="24" formatCode="0.0000_ ">
                  <c:v>0.31030000000000002</c:v>
                </c:pt>
                <c:pt idx="25" formatCode="0.0000_ ">
                  <c:v>0.31509999999999999</c:v>
                </c:pt>
                <c:pt idx="26" formatCode="0.0000_ ">
                  <c:v>0.3105</c:v>
                </c:pt>
                <c:pt idx="27" formatCode="0.0000_ ">
                  <c:v>0.3145</c:v>
                </c:pt>
                <c:pt idx="28" formatCode="0.0000_ ">
                  <c:v>0.31090000000000001</c:v>
                </c:pt>
                <c:pt idx="29" formatCode="0.0000_ ">
                  <c:v>0.31319999999999998</c:v>
                </c:pt>
              </c:numCache>
            </c:numRef>
          </c:xVal>
          <c:yVal>
            <c:numRef>
              <c:f>Optical!$F$12:$F$41</c:f>
              <c:numCache>
                <c:formatCode>0.0000_);[Red]\(0.0000\)</c:formatCode>
                <c:ptCount val="30"/>
                <c:pt idx="0">
                  <c:v>0.62060000000000004</c:v>
                </c:pt>
                <c:pt idx="1">
                  <c:v>0.61709999999999998</c:v>
                </c:pt>
                <c:pt idx="2">
                  <c:v>0.62090000000000001</c:v>
                </c:pt>
                <c:pt idx="3">
                  <c:v>0.62190000000000001</c:v>
                </c:pt>
                <c:pt idx="4">
                  <c:v>0.61070000000000002</c:v>
                </c:pt>
                <c:pt idx="5" formatCode="0.0000_ ">
                  <c:v>0.60929999999999995</c:v>
                </c:pt>
                <c:pt idx="6" formatCode="0.0000_ ">
                  <c:v>0.61890000000000001</c:v>
                </c:pt>
                <c:pt idx="7" formatCode="0.0000_ ">
                  <c:v>0.61429999999999996</c:v>
                </c:pt>
                <c:pt idx="8" formatCode="0.0000_ ">
                  <c:v>0.61880000000000002</c:v>
                </c:pt>
                <c:pt idx="9" formatCode="0.0000_ ">
                  <c:v>0.61399999999999999</c:v>
                </c:pt>
                <c:pt idx="10" formatCode="0.0000_ ">
                  <c:v>0.60829999999999995</c:v>
                </c:pt>
                <c:pt idx="11" formatCode="0.0000_ ">
                  <c:v>0.61839999999999995</c:v>
                </c:pt>
                <c:pt idx="12" formatCode="0.0000_ ">
                  <c:v>0.62229999999999996</c:v>
                </c:pt>
                <c:pt idx="13" formatCode="0.0000_ ">
                  <c:v>0.61299999999999999</c:v>
                </c:pt>
                <c:pt idx="14" formatCode="0.0000_ ">
                  <c:v>0.61850000000000005</c:v>
                </c:pt>
                <c:pt idx="15" formatCode="0.0000_ ">
                  <c:v>0.62160000000000004</c:v>
                </c:pt>
                <c:pt idx="16" formatCode="0.0000_ ">
                  <c:v>0.62</c:v>
                </c:pt>
                <c:pt idx="17" formatCode="0.0000_ ">
                  <c:v>0.624</c:v>
                </c:pt>
                <c:pt idx="18" formatCode="0.0000_ ">
                  <c:v>0.61739999999999995</c:v>
                </c:pt>
                <c:pt idx="19" formatCode="0.0000_ ">
                  <c:v>0.62070000000000003</c:v>
                </c:pt>
                <c:pt idx="20" formatCode="0.0000_ ">
                  <c:v>0.622</c:v>
                </c:pt>
                <c:pt idx="21" formatCode="0.0000_ ">
                  <c:v>0.61760000000000004</c:v>
                </c:pt>
                <c:pt idx="22" formatCode="0.0000_ ">
                  <c:v>0.6129</c:v>
                </c:pt>
                <c:pt idx="23" formatCode="0.0000_ ">
                  <c:v>0.61240000000000006</c:v>
                </c:pt>
                <c:pt idx="24" formatCode="0.0000_ ">
                  <c:v>0.61229999999999996</c:v>
                </c:pt>
                <c:pt idx="25" formatCode="0.0000_ ">
                  <c:v>0.61980000000000002</c:v>
                </c:pt>
                <c:pt idx="26" formatCode="0.0000_ ">
                  <c:v>0.61029999999999995</c:v>
                </c:pt>
                <c:pt idx="27" formatCode="0.0000_ ">
                  <c:v>0.62009999999999998</c:v>
                </c:pt>
                <c:pt idx="28" formatCode="0.0000_ ">
                  <c:v>0.61529999999999996</c:v>
                </c:pt>
                <c:pt idx="29" formatCode="0.0000_ ">
                  <c:v>0.62129999999999996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F-4FDD-8754-426E2CE7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7064"/>
        <c:axId val="398497456"/>
      </c:scatterChart>
      <c:valAx>
        <c:axId val="398497064"/>
        <c:scaling>
          <c:orientation val="minMax"/>
          <c:min val="0.26"/>
        </c:scaling>
        <c:delete val="0"/>
        <c:axPos val="b"/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98497456"/>
        <c:crosses val="autoZero"/>
        <c:crossBetween val="midCat"/>
      </c:valAx>
      <c:valAx>
        <c:axId val="39849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98497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994516838684"/>
          <c:y val="6.4294165340249232E-2"/>
          <c:w val="0.82891958484635753"/>
          <c:h val="0.8599344614258335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색좌표!$F$8:$F$12</c:f>
              <c:numCache>
                <c:formatCode>0.0000_);[Red]\(0.0000\)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0.18</c:v>
                </c:pt>
                <c:pt idx="3">
                  <c:v>0.18</c:v>
                </c:pt>
                <c:pt idx="4">
                  <c:v>0.12</c:v>
                </c:pt>
              </c:numCache>
            </c:numRef>
          </c:xVal>
          <c:yVal>
            <c:numRef>
              <c:f>색좌표!$G$8:$G$12</c:f>
              <c:numCache>
                <c:formatCode>0.0000_);[Red]\(0.0000\)</c:formatCode>
                <c:ptCount val="5"/>
                <c:pt idx="0">
                  <c:v>0.09</c:v>
                </c:pt>
                <c:pt idx="1">
                  <c:v>0.03</c:v>
                </c:pt>
                <c:pt idx="2">
                  <c:v>0.03</c:v>
                </c:pt>
                <c:pt idx="3">
                  <c:v>0.09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4BB-97BC-A4FBC6286F8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Optical!$G$12:$G$41</c:f>
              <c:numCache>
                <c:formatCode>0.0000_);[Red]\(0.0000\)</c:formatCode>
                <c:ptCount val="30"/>
                <c:pt idx="0">
                  <c:v>0.14940000000000001</c:v>
                </c:pt>
                <c:pt idx="1">
                  <c:v>0.1489</c:v>
                </c:pt>
                <c:pt idx="2">
                  <c:v>0.14910000000000001</c:v>
                </c:pt>
                <c:pt idx="3">
                  <c:v>0.1492</c:v>
                </c:pt>
                <c:pt idx="4">
                  <c:v>0.14649999999999999</c:v>
                </c:pt>
                <c:pt idx="5" formatCode="0.0000_ ">
                  <c:v>0.1469</c:v>
                </c:pt>
                <c:pt idx="6" formatCode="0.0000_ ">
                  <c:v>0.14899999999999999</c:v>
                </c:pt>
                <c:pt idx="7" formatCode="0.0000_ ">
                  <c:v>0.1467</c:v>
                </c:pt>
                <c:pt idx="8" formatCode="0.0000_ ">
                  <c:v>0.14960000000000001</c:v>
                </c:pt>
                <c:pt idx="9" formatCode="0.0000_ ">
                  <c:v>0.14649999999999999</c:v>
                </c:pt>
                <c:pt idx="10" formatCode="0.0000_ ">
                  <c:v>0.1464</c:v>
                </c:pt>
                <c:pt idx="11" formatCode="0.0000_ ">
                  <c:v>0.14910000000000001</c:v>
                </c:pt>
                <c:pt idx="12" formatCode="0.0000_ ">
                  <c:v>0.14849999999999999</c:v>
                </c:pt>
                <c:pt idx="13" formatCode="0.0000_ ">
                  <c:v>0.14699999999999999</c:v>
                </c:pt>
                <c:pt idx="14" formatCode="0.0000_ ">
                  <c:v>0.14940000000000001</c:v>
                </c:pt>
                <c:pt idx="15" formatCode="0.0000_ ">
                  <c:v>0.14949999999999999</c:v>
                </c:pt>
                <c:pt idx="16" formatCode="0.0000_ ">
                  <c:v>0.1492</c:v>
                </c:pt>
                <c:pt idx="17" formatCode="0.0000_ ">
                  <c:v>0.14929999999999999</c:v>
                </c:pt>
                <c:pt idx="18" formatCode="0.0000_ ">
                  <c:v>0.14949999999999999</c:v>
                </c:pt>
                <c:pt idx="19" formatCode="0.0000_ ">
                  <c:v>0.14879999999999999</c:v>
                </c:pt>
                <c:pt idx="20" formatCode="0.0000_ ">
                  <c:v>0.1492</c:v>
                </c:pt>
                <c:pt idx="21" formatCode="0.0000_ ">
                  <c:v>0.14940000000000001</c:v>
                </c:pt>
                <c:pt idx="22" formatCode="0.0000_ ">
                  <c:v>0.1467</c:v>
                </c:pt>
                <c:pt idx="23" formatCode="0.0000_ ">
                  <c:v>0.14610000000000001</c:v>
                </c:pt>
                <c:pt idx="24" formatCode="0.0000_ ">
                  <c:v>0.1469</c:v>
                </c:pt>
                <c:pt idx="25" formatCode="0.0000_ ">
                  <c:v>0.14940000000000001</c:v>
                </c:pt>
                <c:pt idx="26" formatCode="0.0000_ ">
                  <c:v>0.1459</c:v>
                </c:pt>
                <c:pt idx="27" formatCode="0.0000_ ">
                  <c:v>0.1497</c:v>
                </c:pt>
                <c:pt idx="28" formatCode="0.0000_ ">
                  <c:v>0.1464</c:v>
                </c:pt>
                <c:pt idx="29" formatCode="0.0000_ ">
                  <c:v>0.14910000000000001</c:v>
                </c:pt>
              </c:numCache>
            </c:numRef>
          </c:xVal>
          <c:yVal>
            <c:numRef>
              <c:f>Optical!$H$12:$H$41</c:f>
              <c:numCache>
                <c:formatCode>0.0000_);[Red]\(0.0000\)</c:formatCode>
                <c:ptCount val="30"/>
                <c:pt idx="0">
                  <c:v>5.0599999999999999E-2</c:v>
                </c:pt>
                <c:pt idx="1">
                  <c:v>5.1799999999999999E-2</c:v>
                </c:pt>
                <c:pt idx="2">
                  <c:v>5.1400000000000001E-2</c:v>
                </c:pt>
                <c:pt idx="3">
                  <c:v>4.9799999999999997E-2</c:v>
                </c:pt>
                <c:pt idx="4">
                  <c:v>5.0799999999999998E-2</c:v>
                </c:pt>
                <c:pt idx="5" formatCode="0.0000_ ">
                  <c:v>5.1299999999999998E-2</c:v>
                </c:pt>
                <c:pt idx="6" formatCode="0.0000_ ">
                  <c:v>5.0299999999999997E-2</c:v>
                </c:pt>
                <c:pt idx="7" formatCode="0.0000_ ">
                  <c:v>5.2600000000000001E-2</c:v>
                </c:pt>
                <c:pt idx="8" formatCode="0.0000_ ">
                  <c:v>4.8899999999999999E-2</c:v>
                </c:pt>
                <c:pt idx="9" formatCode="0.0000_ ">
                  <c:v>5.28E-2</c:v>
                </c:pt>
                <c:pt idx="10" formatCode="0.0000_ ">
                  <c:v>5.0799999999999998E-2</c:v>
                </c:pt>
                <c:pt idx="11" formatCode="0.0000_ ">
                  <c:v>5.0299999999999997E-2</c:v>
                </c:pt>
                <c:pt idx="12" formatCode="0.0000_ ">
                  <c:v>5.0599999999999999E-2</c:v>
                </c:pt>
                <c:pt idx="13" formatCode="0.0000_ ">
                  <c:v>5.0200000000000002E-2</c:v>
                </c:pt>
                <c:pt idx="14" formatCode="0.0000_ ">
                  <c:v>4.8300000000000003E-2</c:v>
                </c:pt>
                <c:pt idx="15" formatCode="0.0000_ ">
                  <c:v>5.0299999999999997E-2</c:v>
                </c:pt>
                <c:pt idx="16" formatCode="0.0000_ ">
                  <c:v>0.05</c:v>
                </c:pt>
                <c:pt idx="17" formatCode="0.0000_ ">
                  <c:v>4.9799999999999997E-2</c:v>
                </c:pt>
                <c:pt idx="18" formatCode="0.0000_ ">
                  <c:v>5.1999999999999998E-2</c:v>
                </c:pt>
                <c:pt idx="19" formatCode="0.0000_ ">
                  <c:v>5.1299999999999998E-2</c:v>
                </c:pt>
                <c:pt idx="20" formatCode="0.0000_ ">
                  <c:v>0.05</c:v>
                </c:pt>
                <c:pt idx="21" formatCode="0.0000_ ">
                  <c:v>4.9399999999999999E-2</c:v>
                </c:pt>
                <c:pt idx="22" formatCode="0.0000_ ">
                  <c:v>5.16E-2</c:v>
                </c:pt>
                <c:pt idx="23" formatCode="0.0000_ ">
                  <c:v>5.3600000000000002E-2</c:v>
                </c:pt>
                <c:pt idx="24" formatCode="0.0000_ ">
                  <c:v>5.0500000000000003E-2</c:v>
                </c:pt>
                <c:pt idx="25" formatCode="0.0000_ ">
                  <c:v>5.0099999999999999E-2</c:v>
                </c:pt>
                <c:pt idx="26" formatCode="0.0000_ ">
                  <c:v>5.4600000000000003E-2</c:v>
                </c:pt>
                <c:pt idx="27" formatCode="0.0000_ ">
                  <c:v>4.9399999999999999E-2</c:v>
                </c:pt>
                <c:pt idx="28" formatCode="0.0000_ ">
                  <c:v>5.2999999999999999E-2</c:v>
                </c:pt>
                <c:pt idx="29" formatCode="0.0000_ ">
                  <c:v>5.1200000000000002E-2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2-44BB-97BC-A4FBC628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69304"/>
        <c:axId val="404569696"/>
      </c:scatterChart>
      <c:valAx>
        <c:axId val="404569304"/>
        <c:scaling>
          <c:orientation val="minMax"/>
          <c:min val="0.11"/>
        </c:scaling>
        <c:delete val="0"/>
        <c:axPos val="b"/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69696"/>
        <c:crosses val="autoZero"/>
        <c:crossBetween val="midCat"/>
      </c:valAx>
      <c:valAx>
        <c:axId val="404569696"/>
        <c:scaling>
          <c:orientation val="minMax"/>
          <c:min val="2.000000000000000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69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64509394572"/>
          <c:y val="3.7361877710607679E-2"/>
          <c:w val="0.83924843423799578"/>
          <c:h val="0.888678948402311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xVal>
            <c:numRef>
              <c:f>색좌표!$H$8:$H$12</c:f>
              <c:numCache>
                <c:formatCode>0.0000_);[Red]\(0.0000\)</c:formatCode>
                <c:ptCount val="5"/>
                <c:pt idx="0">
                  <c:v>0.27129999999999999</c:v>
                </c:pt>
                <c:pt idx="1">
                  <c:v>0.27129999999999999</c:v>
                </c:pt>
                <c:pt idx="2">
                  <c:v>0.33129999999999998</c:v>
                </c:pt>
                <c:pt idx="3">
                  <c:v>0.33129999999999998</c:v>
                </c:pt>
                <c:pt idx="4">
                  <c:v>0.27129999999999999</c:v>
                </c:pt>
              </c:numCache>
            </c:numRef>
          </c:xVal>
          <c:yVal>
            <c:numRef>
              <c:f>색좌표!$I$8:$I$12</c:f>
              <c:numCache>
                <c:formatCode>0.0000_);[Red]\(0.0000\)</c:formatCode>
                <c:ptCount val="5"/>
                <c:pt idx="0">
                  <c:v>0.28820000000000001</c:v>
                </c:pt>
                <c:pt idx="1">
                  <c:v>0.34820000000000001</c:v>
                </c:pt>
                <c:pt idx="2">
                  <c:v>0.34820000000000001</c:v>
                </c:pt>
                <c:pt idx="3">
                  <c:v>0.28820000000000001</c:v>
                </c:pt>
                <c:pt idx="4">
                  <c:v>0.28820000000000001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E-4138-8117-F9AC346F1BB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Optical!$J$12:$J$41</c:f>
              <c:numCache>
                <c:formatCode>0.0000_);[Red]\(0.0000\)</c:formatCode>
                <c:ptCount val="30"/>
                <c:pt idx="0">
                  <c:v>0.3095</c:v>
                </c:pt>
                <c:pt idx="1">
                  <c:v>0.30959999999999999</c:v>
                </c:pt>
                <c:pt idx="2">
                  <c:v>0.30840000000000001</c:v>
                </c:pt>
                <c:pt idx="3">
                  <c:v>0.30890000000000001</c:v>
                </c:pt>
                <c:pt idx="4">
                  <c:v>0.29559999999999997</c:v>
                </c:pt>
                <c:pt idx="5" formatCode="0.0000_ ">
                  <c:v>0.29809999999999998</c:v>
                </c:pt>
                <c:pt idx="6" formatCode="0.0000_ ">
                  <c:v>0.30840000000000001</c:v>
                </c:pt>
                <c:pt idx="7" formatCode="0.0000_ ">
                  <c:v>0.3</c:v>
                </c:pt>
                <c:pt idx="8" formatCode="0.0000_ ">
                  <c:v>0.30640000000000001</c:v>
                </c:pt>
                <c:pt idx="9" formatCode="0.0000_ ">
                  <c:v>0.2989</c:v>
                </c:pt>
                <c:pt idx="10" formatCode="0.0000_ ">
                  <c:v>0.2994</c:v>
                </c:pt>
                <c:pt idx="11" formatCode="0.0000_ ">
                  <c:v>0.307</c:v>
                </c:pt>
                <c:pt idx="12" formatCode="0.0000_ ">
                  <c:v>0.30769999999999997</c:v>
                </c:pt>
                <c:pt idx="13" formatCode="0.0000_ ">
                  <c:v>0.30009999999999998</c:v>
                </c:pt>
                <c:pt idx="14" formatCode="0.0000_ ">
                  <c:v>0.30790000000000001</c:v>
                </c:pt>
                <c:pt idx="15" formatCode="0.0000_ ">
                  <c:v>0.30530000000000002</c:v>
                </c:pt>
                <c:pt idx="16" formatCode="0.0000_ ">
                  <c:v>0.3085</c:v>
                </c:pt>
                <c:pt idx="17" formatCode="0.0000_ ">
                  <c:v>0.30730000000000002</c:v>
                </c:pt>
                <c:pt idx="18" formatCode="0.0000_ ">
                  <c:v>0.311</c:v>
                </c:pt>
                <c:pt idx="19" formatCode="0.0000_ ">
                  <c:v>0.3044</c:v>
                </c:pt>
                <c:pt idx="20" formatCode="0.0000_ ">
                  <c:v>0.30890000000000001</c:v>
                </c:pt>
                <c:pt idx="21" formatCode="0.0000_ ">
                  <c:v>0.30930000000000002</c:v>
                </c:pt>
                <c:pt idx="22" formatCode="0.0000_ ">
                  <c:v>0.29849999999999999</c:v>
                </c:pt>
                <c:pt idx="23" formatCode="0.0000_ ">
                  <c:v>0.30220000000000002</c:v>
                </c:pt>
                <c:pt idx="24" formatCode="0.0000_ ">
                  <c:v>0.29699999999999999</c:v>
                </c:pt>
                <c:pt idx="25" formatCode="0.0000_ ">
                  <c:v>0.31059999999999999</c:v>
                </c:pt>
                <c:pt idx="26" formatCode="0.0000_ ">
                  <c:v>0.29780000000000001</c:v>
                </c:pt>
                <c:pt idx="27" formatCode="0.0000_ ">
                  <c:v>0.31040000000000001</c:v>
                </c:pt>
                <c:pt idx="28" formatCode="0.0000_ ">
                  <c:v>0.30199999999999999</c:v>
                </c:pt>
                <c:pt idx="29" formatCode="0.0000_ ">
                  <c:v>0.30449999999999999</c:v>
                </c:pt>
              </c:numCache>
            </c:numRef>
          </c:xVal>
          <c:yVal>
            <c:numRef>
              <c:f>Optical!$K$12:$K$41</c:f>
              <c:numCache>
                <c:formatCode>0.0000_);[Red]\(0.0000\)</c:formatCode>
                <c:ptCount val="30"/>
                <c:pt idx="0">
                  <c:v>0.34429999999999999</c:v>
                </c:pt>
                <c:pt idx="1">
                  <c:v>0.34370000000000001</c:v>
                </c:pt>
                <c:pt idx="2">
                  <c:v>0.34239999999999998</c:v>
                </c:pt>
                <c:pt idx="3">
                  <c:v>0.34239999999999998</c:v>
                </c:pt>
                <c:pt idx="4">
                  <c:v>0.32450000000000001</c:v>
                </c:pt>
                <c:pt idx="5" formatCode="0.0000_ ">
                  <c:v>0.32779999999999998</c:v>
                </c:pt>
                <c:pt idx="6" formatCode="0.0000_ ">
                  <c:v>0.33960000000000001</c:v>
                </c:pt>
                <c:pt idx="7" formatCode="0.0000_ ">
                  <c:v>0.32869999999999999</c:v>
                </c:pt>
                <c:pt idx="8" formatCode="0.0000_ ">
                  <c:v>0.33629999999999999</c:v>
                </c:pt>
                <c:pt idx="9" formatCode="0.0000_ ">
                  <c:v>0.32640000000000002</c:v>
                </c:pt>
                <c:pt idx="10" formatCode="0.0000_ ">
                  <c:v>0.32500000000000001</c:v>
                </c:pt>
                <c:pt idx="11" formatCode="0.0000_ ">
                  <c:v>0.34079999999999999</c:v>
                </c:pt>
                <c:pt idx="12" formatCode="0.0000_ ">
                  <c:v>0.33810000000000001</c:v>
                </c:pt>
                <c:pt idx="13" formatCode="0.0000_ ">
                  <c:v>0.33029999999999998</c:v>
                </c:pt>
                <c:pt idx="14" formatCode="0.0000_ ">
                  <c:v>0.3417</c:v>
                </c:pt>
                <c:pt idx="15" formatCode="0.0000_ ">
                  <c:v>0.33810000000000001</c:v>
                </c:pt>
                <c:pt idx="16" formatCode="0.0000_ ">
                  <c:v>0.3417</c:v>
                </c:pt>
                <c:pt idx="17" formatCode="0.0000_ ">
                  <c:v>0.33900000000000002</c:v>
                </c:pt>
                <c:pt idx="18" formatCode="0.0000_ ">
                  <c:v>0.34549999999999997</c:v>
                </c:pt>
                <c:pt idx="19" formatCode="0.0000_ ">
                  <c:v>0.3377</c:v>
                </c:pt>
                <c:pt idx="20" formatCode="0.0000_ ">
                  <c:v>0.34410000000000002</c:v>
                </c:pt>
                <c:pt idx="21" formatCode="0.0000_ ">
                  <c:v>0.34320000000000001</c:v>
                </c:pt>
                <c:pt idx="22" formatCode="0.0000_ ">
                  <c:v>0.32979999999999998</c:v>
                </c:pt>
                <c:pt idx="23" formatCode="0.0000_ ">
                  <c:v>0.33300000000000002</c:v>
                </c:pt>
                <c:pt idx="24" formatCode="0.0000_ ">
                  <c:v>0.32269999999999999</c:v>
                </c:pt>
                <c:pt idx="25" formatCode="0.0000_ ">
                  <c:v>0.34310000000000002</c:v>
                </c:pt>
                <c:pt idx="26" formatCode="0.0000_ ">
                  <c:v>0.32669999999999999</c:v>
                </c:pt>
                <c:pt idx="27" formatCode="0.0000_ ">
                  <c:v>0.34429999999999999</c:v>
                </c:pt>
                <c:pt idx="28" formatCode="0.0000_ ">
                  <c:v>0.33040000000000003</c:v>
                </c:pt>
                <c:pt idx="29" formatCode="0.0000_ ">
                  <c:v>0.33779999999999999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E-4138-8117-F9AC346F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70480"/>
        <c:axId val="404570872"/>
      </c:scatterChart>
      <c:valAx>
        <c:axId val="404570480"/>
        <c:scaling>
          <c:orientation val="minMax"/>
          <c:min val="0.25"/>
        </c:scaling>
        <c:delete val="0"/>
        <c:axPos val="b"/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0872"/>
        <c:crosses val="autoZero"/>
        <c:crossBetween val="midCat"/>
      </c:valAx>
      <c:valAx>
        <c:axId val="404570872"/>
        <c:scaling>
          <c:orientation val="minMax"/>
          <c:max val="0.36000000000000004"/>
          <c:min val="0.2800000000000000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0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88634860700876E-2"/>
          <c:y val="2.06896551724138E-2"/>
          <c:w val="0.92564525946526899"/>
          <c:h val="0.94051724137931036"/>
        </c:manualLayout>
      </c:layout>
      <c:lineChart>
        <c:grouping val="standard"/>
        <c:varyColors val="0"/>
        <c:ser>
          <c:idx val="0"/>
          <c:order val="0"/>
          <c:tx>
            <c:strRef>
              <c:f>'Gamma 측정 Data'!$M$6</c:f>
              <c:strCache>
                <c:ptCount val="1"/>
                <c:pt idx="0">
                  <c:v>G2.2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'Gamma 측정 Data'!$B$7:$B$70</c:f>
              <c:numCache>
                <c:formatCode>General</c:formatCod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255</c:v>
                </c:pt>
              </c:numCache>
            </c:numRef>
          </c:cat>
          <c:val>
            <c:numRef>
              <c:f>'Gamma 측정 Data'!$M$7:$M$70</c:f>
              <c:numCache>
                <c:formatCode>0.00</c:formatCode>
                <c:ptCount val="64"/>
                <c:pt idx="0">
                  <c:v>0</c:v>
                </c:pt>
                <c:pt idx="1">
                  <c:v>2.733277739701722E-2</c:v>
                </c:pt>
                <c:pt idx="2">
                  <c:v>0.12558846573381524</c:v>
                </c:pt>
                <c:pt idx="3">
                  <c:v>0.30644357822179258</c:v>
                </c:pt>
                <c:pt idx="4">
                  <c:v>0.57705305598014034</c:v>
                </c:pt>
                <c:pt idx="5">
                  <c:v>0.94279609261953323</c:v>
                </c:pt>
                <c:pt idx="6">
                  <c:v>1.4080449368111134</c:v>
                </c:pt>
                <c:pt idx="7">
                  <c:v>1.9765119864034546</c:v>
                </c:pt>
                <c:pt idx="8">
                  <c:v>2.6514395846015995</c:v>
                </c:pt>
                <c:pt idx="9">
                  <c:v>3.4357162197363724</c:v>
                </c:pt>
                <c:pt idx="10">
                  <c:v>4.3319532827587617</c:v>
                </c:pt>
                <c:pt idx="11">
                  <c:v>5.3425386382691746</c:v>
                </c:pt>
                <c:pt idx="12">
                  <c:v>6.469675610707327</c:v>
                </c:pt>
                <c:pt idx="13">
                  <c:v>7.7154123073591077</c:v>
                </c:pt>
                <c:pt idx="14">
                  <c:v>9.0816642696542988</c:v>
                </c:pt>
                <c:pt idx="15">
                  <c:v>10.570232360922921</c:v>
                </c:pt>
                <c:pt idx="16">
                  <c:v>12.182817156823498</c:v>
                </c:pt>
                <c:pt idx="17">
                  <c:v>13.921030706848903</c:v>
                </c:pt>
                <c:pt idx="18">
                  <c:v>15.786406279391228</c:v>
                </c:pt>
                <c:pt idx="19">
                  <c:v>17.780406532862692</c:v>
                </c:pt>
                <c:pt idx="20">
                  <c:v>19.904430439315949</c:v>
                </c:pt>
                <c:pt idx="21">
                  <c:v>22.15981920585336</c:v>
                </c:pt>
                <c:pt idx="22">
                  <c:v>24.547861381151652</c:v>
                </c:pt>
                <c:pt idx="23">
                  <c:v>27.069797292249707</c:v>
                </c:pt>
                <c:pt idx="24">
                  <c:v>29.726822925535735</c:v>
                </c:pt>
                <c:pt idx="25">
                  <c:v>32.520093342422683</c:v>
                </c:pt>
                <c:pt idx="26">
                  <c:v>35.450725702349153</c:v>
                </c:pt>
                <c:pt idx="27">
                  <c:v>38.519801951980192</c:v>
                </c:pt>
                <c:pt idx="28">
                  <c:v>41.728371228748905</c:v>
                </c:pt>
                <c:pt idx="29">
                  <c:v>45.077452018430307</c:v>
                </c:pt>
                <c:pt idx="30">
                  <c:v>48.568034099714346</c:v>
                </c:pt>
                <c:pt idx="31">
                  <c:v>52.201080303352583</c:v>
                </c:pt>
                <c:pt idx="32">
                  <c:v>55.977528109091246</c:v>
                </c:pt>
                <c:pt idx="33">
                  <c:v>59.898291100049363</c:v>
                </c:pt>
                <c:pt idx="34">
                  <c:v>63.964260291282194</c:v>
                </c:pt>
                <c:pt idx="35">
                  <c:v>68.176305346861795</c:v>
                </c:pt>
                <c:pt idx="36">
                  <c:v>72.535275697806284</c:v>
                </c:pt>
                <c:pt idx="37">
                  <c:v>77.042001571507413</c:v>
                </c:pt>
                <c:pt idx="38">
                  <c:v>81.697294941911665</c:v>
                </c:pt>
                <c:pt idx="39">
                  <c:v>86.501950408508236</c:v>
                </c:pt>
                <c:pt idx="40">
                  <c:v>91.456746011180741</c:v>
                </c:pt>
                <c:pt idx="41">
                  <c:v>96.562443987109418</c:v>
                </c:pt>
                <c:pt idx="42">
                  <c:v>101.81979147518202</c:v>
                </c:pt>
                <c:pt idx="43">
                  <c:v>107.22952117273458</c:v>
                </c:pt>
                <c:pt idx="44">
                  <c:v>112.79235194889641</c:v>
                </c:pt>
                <c:pt idx="45">
                  <c:v>118.50898941834186</c:v>
                </c:pt>
                <c:pt idx="46">
                  <c:v>124.38012647884175</c:v>
                </c:pt>
                <c:pt idx="47">
                  <c:v>130.4064438156442</c:v>
                </c:pt>
                <c:pt idx="48">
                  <c:v>136.58861037540422</c:v>
                </c:pt>
                <c:pt idx="49">
                  <c:v>142.92728381210352</c:v>
                </c:pt>
                <c:pt idx="50">
                  <c:v>149.42311090716362</c:v>
                </c:pt>
                <c:pt idx="51">
                  <c:v>156.07672796573382</c:v>
                </c:pt>
                <c:pt idx="52">
                  <c:v>162.88876119095835</c:v>
                </c:pt>
                <c:pt idx="53">
                  <c:v>169.8598270378418</c:v>
                </c:pt>
                <c:pt idx="54">
                  <c:v>176.99053254820524</c:v>
                </c:pt>
                <c:pt idx="55">
                  <c:v>184.28147566806507</c:v>
                </c:pt>
                <c:pt idx="56">
                  <c:v>191.73324554867793</c:v>
                </c:pt>
                <c:pt idx="57">
                  <c:v>199.34642283236059</c:v>
                </c:pt>
                <c:pt idx="58">
                  <c:v>207.12157992411471</c:v>
                </c:pt>
                <c:pt idx="59">
                  <c:v>215.05928125000352</c:v>
                </c:pt>
                <c:pt idx="60">
                  <c:v>223.16008350312711</c:v>
                </c:pt>
                <c:pt idx="61">
                  <c:v>231.42453587801151</c:v>
                </c:pt>
                <c:pt idx="62">
                  <c:v>239.85318029411698</c:v>
                </c:pt>
                <c:pt idx="6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F-4C1C-B5E0-39212B241831}"/>
            </c:ext>
          </c:extLst>
        </c:ser>
        <c:ser>
          <c:idx val="1"/>
          <c:order val="1"/>
          <c:tx>
            <c:strRef>
              <c:f>'Gamma 측정 Data'!$D$6</c:f>
              <c:strCache>
                <c:ptCount val="1"/>
                <c:pt idx="0">
                  <c:v>Sample #1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'Gamma 측정 Data'!$D$7:$D$70</c:f>
              <c:numCache>
                <c:formatCode>0.00</c:formatCode>
                <c:ptCount val="64"/>
                <c:pt idx="0">
                  <c:v>8.5575162208594169E-3</c:v>
                </c:pt>
                <c:pt idx="1">
                  <c:v>0.20343782383477221</c:v>
                </c:pt>
                <c:pt idx="2">
                  <c:v>0.33953222038238035</c:v>
                </c:pt>
                <c:pt idx="3">
                  <c:v>0.57376507429004242</c:v>
                </c:pt>
                <c:pt idx="4">
                  <c:v>0.89017742675611122</c:v>
                </c:pt>
                <c:pt idx="5">
                  <c:v>1.2535784632938711</c:v>
                </c:pt>
                <c:pt idx="6">
                  <c:v>1.5657081632400773</c:v>
                </c:pt>
                <c:pt idx="7">
                  <c:v>1.9756788302267279</c:v>
                </c:pt>
                <c:pt idx="8">
                  <c:v>2.5183472313406217</c:v>
                </c:pt>
                <c:pt idx="9">
                  <c:v>3.2151344943016187</c:v>
                </c:pt>
                <c:pt idx="10">
                  <c:v>4.0518628269678656</c:v>
                </c:pt>
                <c:pt idx="11">
                  <c:v>4.8642686833255233</c:v>
                </c:pt>
                <c:pt idx="12">
                  <c:v>5.8527096543188843</c:v>
                </c:pt>
                <c:pt idx="13">
                  <c:v>6.9628603455871048</c:v>
                </c:pt>
                <c:pt idx="14">
                  <c:v>8.0317843400971398</c:v>
                </c:pt>
                <c:pt idx="15">
                  <c:v>9.2598190940846816</c:v>
                </c:pt>
                <c:pt idx="16">
                  <c:v>10.642632499151864</c:v>
                </c:pt>
                <c:pt idx="17">
                  <c:v>12.210139698605621</c:v>
                </c:pt>
                <c:pt idx="18">
                  <c:v>13.959653338057095</c:v>
                </c:pt>
                <c:pt idx="19">
                  <c:v>15.947414063102027</c:v>
                </c:pt>
                <c:pt idx="20">
                  <c:v>18.00851420581418</c:v>
                </c:pt>
                <c:pt idx="21">
                  <c:v>20.278264041682995</c:v>
                </c:pt>
                <c:pt idx="22">
                  <c:v>22.741352383235157</c:v>
                </c:pt>
                <c:pt idx="23">
                  <c:v>25.444534540685471</c:v>
                </c:pt>
                <c:pt idx="24">
                  <c:v>28.330965827180094</c:v>
                </c:pt>
                <c:pt idx="25">
                  <c:v>31.279257859809281</c:v>
                </c:pt>
                <c:pt idx="26">
                  <c:v>34.024343491910699</c:v>
                </c:pt>
                <c:pt idx="27">
                  <c:v>36.935220202278316</c:v>
                </c:pt>
                <c:pt idx="28">
                  <c:v>39.922934106723282</c:v>
                </c:pt>
                <c:pt idx="29">
                  <c:v>43.090119365510922</c:v>
                </c:pt>
                <c:pt idx="30">
                  <c:v>46.33250901935012</c:v>
                </c:pt>
                <c:pt idx="31">
                  <c:v>49.734400171855661</c:v>
                </c:pt>
                <c:pt idx="32">
                  <c:v>53.215812726779184</c:v>
                </c:pt>
                <c:pt idx="33">
                  <c:v>57.117914849577069</c:v>
                </c:pt>
                <c:pt idx="34">
                  <c:v>61.134608632711902</c:v>
                </c:pt>
                <c:pt idx="35">
                  <c:v>65.296646068316917</c:v>
                </c:pt>
                <c:pt idx="36">
                  <c:v>69.60298833127014</c:v>
                </c:pt>
                <c:pt idx="37">
                  <c:v>73.824223697796981</c:v>
                </c:pt>
                <c:pt idx="38">
                  <c:v>78.13778928746153</c:v>
                </c:pt>
                <c:pt idx="39">
                  <c:v>82.647976598731006</c:v>
                </c:pt>
                <c:pt idx="40">
                  <c:v>87.622476582482605</c:v>
                </c:pt>
                <c:pt idx="41">
                  <c:v>92.544412392587432</c:v>
                </c:pt>
                <c:pt idx="42">
                  <c:v>97.621442087803459</c:v>
                </c:pt>
                <c:pt idx="43">
                  <c:v>102.55475400826899</c:v>
                </c:pt>
                <c:pt idx="44">
                  <c:v>107.74058663509859</c:v>
                </c:pt>
                <c:pt idx="45">
                  <c:v>112.84555953059778</c:v>
                </c:pt>
                <c:pt idx="46">
                  <c:v>118.76158994910878</c:v>
                </c:pt>
                <c:pt idx="47">
                  <c:v>124.62918380923665</c:v>
                </c:pt>
                <c:pt idx="48">
                  <c:v>130.59656402678183</c:v>
                </c:pt>
                <c:pt idx="49">
                  <c:v>136.27910733065508</c:v>
                </c:pt>
                <c:pt idx="50">
                  <c:v>141.9368346061751</c:v>
                </c:pt>
                <c:pt idx="51">
                  <c:v>147.98035548272188</c:v>
                </c:pt>
                <c:pt idx="52">
                  <c:v>155.13833248044583</c:v>
                </c:pt>
                <c:pt idx="53">
                  <c:v>161.99708253994316</c:v>
                </c:pt>
                <c:pt idx="54">
                  <c:v>169.11160631966325</c:v>
                </c:pt>
                <c:pt idx="55">
                  <c:v>177.10152430847825</c:v>
                </c:pt>
                <c:pt idx="56">
                  <c:v>184.78250665426211</c:v>
                </c:pt>
                <c:pt idx="57">
                  <c:v>192.12654723576728</c:v>
                </c:pt>
                <c:pt idx="58">
                  <c:v>199.32486915585454</c:v>
                </c:pt>
                <c:pt idx="59">
                  <c:v>209.42114193259593</c:v>
                </c:pt>
                <c:pt idx="60">
                  <c:v>216.5496656268916</c:v>
                </c:pt>
                <c:pt idx="61">
                  <c:v>227.1725868755307</c:v>
                </c:pt>
                <c:pt idx="62">
                  <c:v>235.56413567210805</c:v>
                </c:pt>
                <c:pt idx="6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F-4C1C-B5E0-39212B241831}"/>
            </c:ext>
          </c:extLst>
        </c:ser>
        <c:ser>
          <c:idx val="2"/>
          <c:order val="2"/>
          <c:tx>
            <c:strRef>
              <c:f>'Gamma 측정 Data'!$F$6</c:f>
              <c:strCache>
                <c:ptCount val="1"/>
                <c:pt idx="0">
                  <c:v>Sample #2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'Gamma 측정 Data'!$F$7:$F$70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F-4C1C-B5E0-39212B241831}"/>
            </c:ext>
          </c:extLst>
        </c:ser>
        <c:ser>
          <c:idx val="3"/>
          <c:order val="3"/>
          <c:tx>
            <c:strRef>
              <c:f>'Gamma 측정 Data'!$H$6</c:f>
              <c:strCache>
                <c:ptCount val="1"/>
                <c:pt idx="0">
                  <c:v>Sample #3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'Gamma 측정 Data'!$H$7:$H$70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F-4C1C-B5E0-39212B241831}"/>
            </c:ext>
          </c:extLst>
        </c:ser>
        <c:ser>
          <c:idx val="4"/>
          <c:order val="4"/>
          <c:tx>
            <c:strRef>
              <c:f>'Gamma 측정 Data'!$J$6</c:f>
              <c:strCache>
                <c:ptCount val="1"/>
                <c:pt idx="0">
                  <c:v>Sample #4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'Gamma 측정 Data'!$J$7:$J$70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F-4C1C-B5E0-39212B241831}"/>
            </c:ext>
          </c:extLst>
        </c:ser>
        <c:ser>
          <c:idx val="5"/>
          <c:order val="5"/>
          <c:tx>
            <c:strRef>
              <c:f>'Gamma 측정 Data'!$L$6</c:f>
              <c:strCache>
                <c:ptCount val="1"/>
                <c:pt idx="0">
                  <c:v>Sample #5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'Gamma 측정 Data'!$L$7:$L$70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F-4C1C-B5E0-39212B2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72832"/>
        <c:axId val="404573224"/>
      </c:lineChart>
      <c:catAx>
        <c:axId val="404572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4045732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04573224"/>
        <c:scaling>
          <c:orientation val="minMax"/>
          <c:max val="26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404572832"/>
        <c:crosses val="autoZero"/>
        <c:crossBetween val="between"/>
        <c:majorUnit val="20"/>
        <c:min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775348263648286"/>
          <c:y val="6.629008885487922E-2"/>
          <c:w val="0.12065354745916039"/>
          <c:h val="0.14787789052242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29394747186699E-2"/>
          <c:y val="2.410396854064448E-2"/>
          <c:w val="0.92071085395748797"/>
          <c:h val="0.92628107677619509"/>
        </c:manualLayout>
      </c:layout>
      <c:lineChart>
        <c:grouping val="standard"/>
        <c:varyColors val="0"/>
        <c:ser>
          <c:idx val="1"/>
          <c:order val="0"/>
          <c:tx>
            <c:v>Sample #1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6.2909710846498448E-2"/>
                  <c:y val="-2.649875545557290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ko-KR"/>
                </a:p>
              </c:txPr>
            </c:trendlineLbl>
          </c:trendline>
          <c:cat>
            <c:numRef>
              <c:f>'Gamma 측정 Data'!$B$75:$B$85</c:f>
              <c:numCache>
                <c:formatCode>General</c:formatCode>
                <c:ptCount val="11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</c:numCache>
            </c:numRef>
          </c:cat>
          <c:val>
            <c:numRef>
              <c:f>'Gamma 측정 Data'!$D$75:$D$85</c:f>
              <c:numCache>
                <c:formatCode>0.00</c:formatCode>
                <c:ptCount val="11"/>
                <c:pt idx="0">
                  <c:v>5.8527096543188843</c:v>
                </c:pt>
                <c:pt idx="1">
                  <c:v>10.642632499151864</c:v>
                </c:pt>
                <c:pt idx="2">
                  <c:v>18.00851420581418</c:v>
                </c:pt>
                <c:pt idx="3">
                  <c:v>28.330965827180094</c:v>
                </c:pt>
                <c:pt idx="4">
                  <c:v>39.922934106723282</c:v>
                </c:pt>
                <c:pt idx="5">
                  <c:v>53.215812726779184</c:v>
                </c:pt>
                <c:pt idx="6">
                  <c:v>69.60298833127014</c:v>
                </c:pt>
                <c:pt idx="7">
                  <c:v>87.622476582482605</c:v>
                </c:pt>
                <c:pt idx="8">
                  <c:v>107.74058663509859</c:v>
                </c:pt>
                <c:pt idx="9">
                  <c:v>130.59656402678183</c:v>
                </c:pt>
                <c:pt idx="10">
                  <c:v>155.13833248044583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3-4038-9EDA-1BB5B672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4008"/>
        <c:axId val="404574400"/>
      </c:lineChart>
      <c:dateAx>
        <c:axId val="40457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574400"/>
        <c:crosses val="autoZero"/>
        <c:auto val="0"/>
        <c:lblOffset val="100"/>
        <c:baseTimeUnit val="days"/>
      </c:dateAx>
      <c:valAx>
        <c:axId val="4045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4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164024870467465E-2"/>
          <c:y val="7.5755329699168372E-2"/>
          <c:w val="0.29962886662816351"/>
          <c:h val="0.104901303348700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33073374120965E-2"/>
          <c:y val="3.2610408199980109E-2"/>
          <c:w val="0.92032090564240521"/>
          <c:h val="0.93025480233627467"/>
        </c:manualLayout>
      </c:layout>
      <c:lineChart>
        <c:grouping val="standard"/>
        <c:varyColors val="0"/>
        <c:ser>
          <c:idx val="1"/>
          <c:order val="0"/>
          <c:tx>
            <c:strRef>
              <c:f>'Gamma 측정 Data'!$F$74</c:f>
              <c:strCache>
                <c:ptCount val="1"/>
                <c:pt idx="0">
                  <c:v>Sample2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0.19575352349050776"/>
                  <c:y val="-5.708667103020531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ko-KR"/>
                </a:p>
              </c:txPr>
            </c:trendlineLbl>
          </c:trendline>
          <c:cat>
            <c:numRef>
              <c:f>'Gamma 측정 Data'!$B$75:$B$85</c:f>
              <c:numCache>
                <c:formatCode>General</c:formatCode>
                <c:ptCount val="11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</c:numCache>
            </c:numRef>
          </c:cat>
          <c:val>
            <c:numRef>
              <c:f>'Gamma 측정 Data'!$F$75:$F$85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7-485C-8DD9-4E81E94B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5184"/>
        <c:axId val="404575576"/>
      </c:lineChart>
      <c:dateAx>
        <c:axId val="40457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575576"/>
        <c:crosses val="autoZero"/>
        <c:auto val="0"/>
        <c:lblOffset val="100"/>
        <c:baseTimeUnit val="days"/>
      </c:dateAx>
      <c:valAx>
        <c:axId val="40457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0457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927925172130278E-2"/>
          <c:y val="6.5220816399960219E-2"/>
          <c:w val="0.12023728559674891"/>
          <c:h val="5.1490118210494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37</xdr:row>
      <xdr:rowOff>0</xdr:rowOff>
    </xdr:from>
    <xdr:to>
      <xdr:col>12</xdr:col>
      <xdr:colOff>85725</xdr:colOff>
      <xdr:row>68</xdr:row>
      <xdr:rowOff>47625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58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152400</xdr:rowOff>
    </xdr:from>
    <xdr:to>
      <xdr:col>0</xdr:col>
      <xdr:colOff>0</xdr:colOff>
      <xdr:row>20</xdr:row>
      <xdr:rowOff>9525</xdr:rowOff>
    </xdr:to>
    <xdr:grpSp>
      <xdr:nvGrpSpPr>
        <xdr:cNvPr id="4099" name="Group 8">
          <a:extLst>
            <a:ext uri="{FF2B5EF4-FFF2-40B4-BE49-F238E27FC236}">
              <a16:creationId xmlns:a16="http://schemas.microsoft.com/office/drawing/2014/main" id="{00000000-0008-0000-0100-000003100000}"/>
            </a:ext>
          </a:extLst>
        </xdr:cNvPr>
        <xdr:cNvGrpSpPr>
          <a:grpSpLocks/>
        </xdr:cNvGrpSpPr>
      </xdr:nvGrpSpPr>
      <xdr:grpSpPr bwMode="auto">
        <a:xfrm>
          <a:off x="0" y="1894114"/>
          <a:ext cx="0" cy="2306411"/>
          <a:chOff x="732" y="107"/>
          <a:chExt cx="257" cy="262"/>
        </a:xfrm>
      </xdr:grpSpPr>
      <xdr:sp macro="" textlink="">
        <xdr:nvSpPr>
          <xdr:cNvPr id="4125" name="Line 4">
            <a:extLst>
              <a:ext uri="{FF2B5EF4-FFF2-40B4-BE49-F238E27FC236}">
                <a16:creationId xmlns:a16="http://schemas.microsoft.com/office/drawing/2014/main" id="{00000000-0008-0000-0100-00001D100000}"/>
              </a:ext>
            </a:extLst>
          </xdr:cNvPr>
          <xdr:cNvSpPr>
            <a:spLocks noChangeShapeType="1"/>
          </xdr:cNvSpPr>
        </xdr:nvSpPr>
        <xdr:spPr bwMode="auto">
          <a:xfrm>
            <a:off x="732" y="107"/>
            <a:ext cx="0" cy="262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126" name="Line 5">
            <a:extLst>
              <a:ext uri="{FF2B5EF4-FFF2-40B4-BE49-F238E27FC236}">
                <a16:creationId xmlns:a16="http://schemas.microsoft.com/office/drawing/2014/main" id="{00000000-0008-0000-0100-00001E100000}"/>
              </a:ext>
            </a:extLst>
          </xdr:cNvPr>
          <xdr:cNvSpPr>
            <a:spLocks noChangeShapeType="1"/>
          </xdr:cNvSpPr>
        </xdr:nvSpPr>
        <xdr:spPr bwMode="auto">
          <a:xfrm>
            <a:off x="987" y="107"/>
            <a:ext cx="0" cy="262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127" name="Line 6">
            <a:extLst>
              <a:ext uri="{FF2B5EF4-FFF2-40B4-BE49-F238E27FC236}">
                <a16:creationId xmlns:a16="http://schemas.microsoft.com/office/drawing/2014/main" id="{00000000-0008-0000-0100-00001F100000}"/>
              </a:ext>
            </a:extLst>
          </xdr:cNvPr>
          <xdr:cNvSpPr>
            <a:spLocks noChangeShapeType="1"/>
          </xdr:cNvSpPr>
        </xdr:nvSpPr>
        <xdr:spPr bwMode="auto">
          <a:xfrm>
            <a:off x="732" y="107"/>
            <a:ext cx="257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128" name="Line 7">
            <a:extLst>
              <a:ext uri="{FF2B5EF4-FFF2-40B4-BE49-F238E27FC236}">
                <a16:creationId xmlns:a16="http://schemas.microsoft.com/office/drawing/2014/main" id="{00000000-0008-0000-0100-000020100000}"/>
              </a:ext>
            </a:extLst>
          </xdr:cNvPr>
          <xdr:cNvSpPr>
            <a:spLocks noChangeShapeType="1"/>
          </xdr:cNvSpPr>
        </xdr:nvSpPr>
        <xdr:spPr bwMode="auto">
          <a:xfrm>
            <a:off x="732" y="368"/>
            <a:ext cx="257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0</xdr:colOff>
      <xdr:row>15</xdr:row>
      <xdr:rowOff>104775</xdr:rowOff>
    </xdr:from>
    <xdr:to>
      <xdr:col>6</xdr:col>
      <xdr:colOff>371475</xdr:colOff>
      <xdr:row>32</xdr:row>
      <xdr:rowOff>142875</xdr:rowOff>
    </xdr:to>
    <xdr:graphicFrame macro="">
      <xdr:nvGraphicFramePr>
        <xdr:cNvPr id="4100" name="차트 10">
          <a:extLst>
            <a:ext uri="{FF2B5EF4-FFF2-40B4-BE49-F238E27FC236}">
              <a16:creationId xmlns:a16="http://schemas.microsoft.com/office/drawing/2014/main" id="{00000000-0008-0000-01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723900</xdr:colOff>
      <xdr:row>13</xdr:row>
      <xdr:rowOff>38100</xdr:rowOff>
    </xdr:from>
    <xdr:to>
      <xdr:col>4</xdr:col>
      <xdr:colOff>581025</xdr:colOff>
      <xdr:row>15</xdr:row>
      <xdr:rowOff>19050</xdr:rowOff>
    </xdr:to>
    <xdr:sp macro="" textlink="">
      <xdr:nvSpPr>
        <xdr:cNvPr id="10251" name="Text Box 11">
          <a:extLst>
            <a:ext uri="{FF2B5EF4-FFF2-40B4-BE49-F238E27FC236}">
              <a16:creationId xmlns:a16="http://schemas.microsoft.com/office/drawing/2014/main" id="{00000000-0008-0000-0100-00000B280000}"/>
            </a:ext>
          </a:extLst>
        </xdr:cNvPr>
        <xdr:cNvSpPr txBox="1">
          <a:spLocks noChangeArrowheads="1"/>
        </xdr:cNvSpPr>
      </xdr:nvSpPr>
      <xdr:spPr bwMode="auto">
        <a:xfrm>
          <a:off x="1933575" y="2781300"/>
          <a:ext cx="1381125" cy="381000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RED</a:t>
          </a:r>
        </a:p>
      </xdr:txBody>
    </xdr:sp>
    <xdr:clientData/>
  </xdr:twoCellAnchor>
  <xdr:twoCellAnchor>
    <xdr:from>
      <xdr:col>6</xdr:col>
      <xdr:colOff>485775</xdr:colOff>
      <xdr:row>15</xdr:row>
      <xdr:rowOff>104775</xdr:rowOff>
    </xdr:from>
    <xdr:to>
      <xdr:col>12</xdr:col>
      <xdr:colOff>47625</xdr:colOff>
      <xdr:row>32</xdr:row>
      <xdr:rowOff>171450</xdr:rowOff>
    </xdr:to>
    <xdr:graphicFrame macro="">
      <xdr:nvGraphicFramePr>
        <xdr:cNvPr id="4102" name="차트 12">
          <a:extLst>
            <a:ext uri="{FF2B5EF4-FFF2-40B4-BE49-F238E27FC236}">
              <a16:creationId xmlns:a16="http://schemas.microsoft.com/office/drawing/2014/main" id="{00000000-0008-0000-0100-00000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12</xdr:row>
      <xdr:rowOff>180975</xdr:rowOff>
    </xdr:from>
    <xdr:to>
      <xdr:col>10</xdr:col>
      <xdr:colOff>428625</xdr:colOff>
      <xdr:row>14</xdr:row>
      <xdr:rowOff>161925</xdr:rowOff>
    </xdr:to>
    <xdr:sp macro="" textlink="">
      <xdr:nvSpPr>
        <xdr:cNvPr id="10253" name="Text Box 13">
          <a:extLst>
            <a:ext uri="{FF2B5EF4-FFF2-40B4-BE49-F238E27FC236}">
              <a16:creationId xmlns:a16="http://schemas.microsoft.com/office/drawing/2014/main" id="{00000000-0008-0000-0100-00000D280000}"/>
            </a:ext>
          </a:extLst>
        </xdr:cNvPr>
        <xdr:cNvSpPr txBox="1">
          <a:spLocks noChangeArrowheads="1"/>
        </xdr:cNvSpPr>
      </xdr:nvSpPr>
      <xdr:spPr bwMode="auto">
        <a:xfrm>
          <a:off x="6362700" y="2724150"/>
          <a:ext cx="1371600" cy="38100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Green</a:t>
          </a:r>
        </a:p>
      </xdr:txBody>
    </xdr:sp>
    <xdr:clientData/>
  </xdr:twoCellAnchor>
  <xdr:twoCellAnchor>
    <xdr:from>
      <xdr:col>12</xdr:col>
      <xdr:colOff>152400</xdr:colOff>
      <xdr:row>15</xdr:row>
      <xdr:rowOff>66675</xdr:rowOff>
    </xdr:from>
    <xdr:to>
      <xdr:col>17</xdr:col>
      <xdr:colOff>600075</xdr:colOff>
      <xdr:row>32</xdr:row>
      <xdr:rowOff>152400</xdr:rowOff>
    </xdr:to>
    <xdr:graphicFrame macro="">
      <xdr:nvGraphicFramePr>
        <xdr:cNvPr id="4104" name="차트 14">
          <a:extLst>
            <a:ext uri="{FF2B5EF4-FFF2-40B4-BE49-F238E27FC236}">
              <a16:creationId xmlns:a16="http://schemas.microsoft.com/office/drawing/2014/main" id="{00000000-0008-0000-01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12</xdr:row>
      <xdr:rowOff>180975</xdr:rowOff>
    </xdr:from>
    <xdr:to>
      <xdr:col>16</xdr:col>
      <xdr:colOff>333375</xdr:colOff>
      <xdr:row>14</xdr:row>
      <xdr:rowOff>161925</xdr:rowOff>
    </xdr:to>
    <xdr:sp macro="" textlink="">
      <xdr:nvSpPr>
        <xdr:cNvPr id="10255" name="Text Box 15">
          <a:extLst>
            <a:ext uri="{FF2B5EF4-FFF2-40B4-BE49-F238E27FC236}">
              <a16:creationId xmlns:a16="http://schemas.microsoft.com/office/drawing/2014/main" id="{00000000-0008-0000-0100-00000F280000}"/>
            </a:ext>
          </a:extLst>
        </xdr:cNvPr>
        <xdr:cNvSpPr txBox="1">
          <a:spLocks noChangeArrowheads="1"/>
        </xdr:cNvSpPr>
      </xdr:nvSpPr>
      <xdr:spPr bwMode="auto">
        <a:xfrm>
          <a:off x="10839450" y="2724150"/>
          <a:ext cx="1371600" cy="3810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Blue</a:t>
          </a:r>
        </a:p>
      </xdr:txBody>
    </xdr:sp>
    <xdr:clientData/>
  </xdr:twoCellAnchor>
  <xdr:twoCellAnchor>
    <xdr:from>
      <xdr:col>17</xdr:col>
      <xdr:colOff>695325</xdr:colOff>
      <xdr:row>15</xdr:row>
      <xdr:rowOff>57150</xdr:rowOff>
    </xdr:from>
    <xdr:to>
      <xdr:col>23</xdr:col>
      <xdr:colOff>685800</xdr:colOff>
      <xdr:row>32</xdr:row>
      <xdr:rowOff>152400</xdr:rowOff>
    </xdr:to>
    <xdr:graphicFrame macro="">
      <xdr:nvGraphicFramePr>
        <xdr:cNvPr id="4106" name="차트 16">
          <a:extLst>
            <a:ext uri="{FF2B5EF4-FFF2-40B4-BE49-F238E27FC236}">
              <a16:creationId xmlns:a16="http://schemas.microsoft.com/office/drawing/2014/main" id="{00000000-0008-0000-0100-00000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438150</xdr:colOff>
      <xdr:row>3</xdr:row>
      <xdr:rowOff>104775</xdr:rowOff>
    </xdr:from>
    <xdr:to>
      <xdr:col>2</xdr:col>
      <xdr:colOff>609600</xdr:colOff>
      <xdr:row>4</xdr:row>
      <xdr:rowOff>180975</xdr:rowOff>
    </xdr:to>
    <xdr:sp macro="" textlink="">
      <xdr:nvSpPr>
        <xdr:cNvPr id="10257" name="Text Box 17">
          <a:extLst>
            <a:ext uri="{FF2B5EF4-FFF2-40B4-BE49-F238E27FC236}">
              <a16:creationId xmlns:a16="http://schemas.microsoft.com/office/drawing/2014/main" id="{00000000-0008-0000-0100-000011280000}"/>
            </a:ext>
          </a:extLst>
        </xdr:cNvPr>
        <xdr:cNvSpPr txBox="1">
          <a:spLocks noChangeArrowheads="1"/>
        </xdr:cNvSpPr>
      </xdr:nvSpPr>
      <xdr:spPr bwMode="auto">
        <a:xfrm>
          <a:off x="438150" y="838200"/>
          <a:ext cx="138112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LGE Spec</a:t>
          </a:r>
        </a:p>
      </xdr:txBody>
    </xdr:sp>
    <xdr:clientData/>
  </xdr:twoCellAnchor>
  <xdr:twoCellAnchor>
    <xdr:from>
      <xdr:col>20</xdr:col>
      <xdr:colOff>390525</xdr:colOff>
      <xdr:row>12</xdr:row>
      <xdr:rowOff>180975</xdr:rowOff>
    </xdr:from>
    <xdr:to>
      <xdr:col>22</xdr:col>
      <xdr:colOff>238125</xdr:colOff>
      <xdr:row>14</xdr:row>
      <xdr:rowOff>161925</xdr:rowOff>
    </xdr:to>
    <xdr:sp macro="" textlink="">
      <xdr:nvSpPr>
        <xdr:cNvPr id="10258" name="Text Box 18">
          <a:extLst>
            <a:ext uri="{FF2B5EF4-FFF2-40B4-BE49-F238E27FC236}">
              <a16:creationId xmlns:a16="http://schemas.microsoft.com/office/drawing/2014/main" id="{00000000-0008-0000-0100-000012280000}"/>
            </a:ext>
          </a:extLst>
        </xdr:cNvPr>
        <xdr:cNvSpPr txBox="1">
          <a:spLocks noChangeArrowheads="1"/>
        </xdr:cNvSpPr>
      </xdr:nvSpPr>
      <xdr:spPr bwMode="auto">
        <a:xfrm>
          <a:off x="15316200" y="2724150"/>
          <a:ext cx="13716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White</a:t>
          </a:r>
        </a:p>
      </xdr:txBody>
    </xdr:sp>
    <xdr:clientData/>
  </xdr:twoCellAnchor>
  <xdr:twoCellAnchor>
    <xdr:from>
      <xdr:col>2</xdr:col>
      <xdr:colOff>161925</xdr:colOff>
      <xdr:row>18</xdr:row>
      <xdr:rowOff>19050</xdr:rowOff>
    </xdr:from>
    <xdr:to>
      <xdr:col>2</xdr:col>
      <xdr:colOff>161925</xdr:colOff>
      <xdr:row>29</xdr:row>
      <xdr:rowOff>114300</xdr:rowOff>
    </xdr:to>
    <xdr:sp macro="" textlink="">
      <xdr:nvSpPr>
        <xdr:cNvPr id="4109" name="Line 19">
          <a:extLst>
            <a:ext uri="{FF2B5EF4-FFF2-40B4-BE49-F238E27FC236}">
              <a16:creationId xmlns:a16="http://schemas.microsoft.com/office/drawing/2014/main" id="{00000000-0008-0000-0100-00000D100000}"/>
            </a:ext>
          </a:extLst>
        </xdr:cNvPr>
        <xdr:cNvSpPr>
          <a:spLocks noChangeShapeType="1"/>
        </xdr:cNvSpPr>
      </xdr:nvSpPr>
      <xdr:spPr bwMode="auto">
        <a:xfrm>
          <a:off x="1371600" y="3762375"/>
          <a:ext cx="0" cy="229552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5</xdr:col>
      <xdr:colOff>466725</xdr:colOff>
      <xdr:row>18</xdr:row>
      <xdr:rowOff>19050</xdr:rowOff>
    </xdr:from>
    <xdr:to>
      <xdr:col>5</xdr:col>
      <xdr:colOff>466725</xdr:colOff>
      <xdr:row>29</xdr:row>
      <xdr:rowOff>114300</xdr:rowOff>
    </xdr:to>
    <xdr:sp macro="" textlink="">
      <xdr:nvSpPr>
        <xdr:cNvPr id="4110" name="Line 20">
          <a:extLst>
            <a:ext uri="{FF2B5EF4-FFF2-40B4-BE49-F238E27FC236}">
              <a16:creationId xmlns:a16="http://schemas.microsoft.com/office/drawing/2014/main" id="{00000000-0008-0000-0100-00000E100000}"/>
            </a:ext>
          </a:extLst>
        </xdr:cNvPr>
        <xdr:cNvSpPr>
          <a:spLocks noChangeShapeType="1"/>
        </xdr:cNvSpPr>
      </xdr:nvSpPr>
      <xdr:spPr bwMode="auto">
        <a:xfrm>
          <a:off x="3962400" y="3762375"/>
          <a:ext cx="0" cy="229552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171450</xdr:colOff>
      <xdr:row>18</xdr:row>
      <xdr:rowOff>19050</xdr:rowOff>
    </xdr:from>
    <xdr:to>
      <xdr:col>5</xdr:col>
      <xdr:colOff>457200</xdr:colOff>
      <xdr:row>18</xdr:row>
      <xdr:rowOff>19050</xdr:rowOff>
    </xdr:to>
    <xdr:sp macro="" textlink="">
      <xdr:nvSpPr>
        <xdr:cNvPr id="4111" name="Line 21">
          <a:extLst>
            <a:ext uri="{FF2B5EF4-FFF2-40B4-BE49-F238E27FC236}">
              <a16:creationId xmlns:a16="http://schemas.microsoft.com/office/drawing/2014/main" id="{00000000-0008-0000-0100-00000F100000}"/>
            </a:ext>
          </a:extLst>
        </xdr:cNvPr>
        <xdr:cNvSpPr>
          <a:spLocks noChangeShapeType="1"/>
        </xdr:cNvSpPr>
      </xdr:nvSpPr>
      <xdr:spPr bwMode="auto">
        <a:xfrm>
          <a:off x="1381125" y="3762375"/>
          <a:ext cx="257175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171450</xdr:colOff>
      <xdr:row>29</xdr:row>
      <xdr:rowOff>95250</xdr:rowOff>
    </xdr:from>
    <xdr:to>
      <xdr:col>5</xdr:col>
      <xdr:colOff>457200</xdr:colOff>
      <xdr:row>29</xdr:row>
      <xdr:rowOff>95250</xdr:rowOff>
    </xdr:to>
    <xdr:sp macro="" textlink="">
      <xdr:nvSpPr>
        <xdr:cNvPr id="4112" name="Line 22">
          <a:extLst>
            <a:ext uri="{FF2B5EF4-FFF2-40B4-BE49-F238E27FC236}">
              <a16:creationId xmlns:a16="http://schemas.microsoft.com/office/drawing/2014/main" id="{00000000-0008-0000-0100-000010100000}"/>
            </a:ext>
          </a:extLst>
        </xdr:cNvPr>
        <xdr:cNvSpPr>
          <a:spLocks noChangeShapeType="1"/>
        </xdr:cNvSpPr>
      </xdr:nvSpPr>
      <xdr:spPr bwMode="auto">
        <a:xfrm>
          <a:off x="1381125" y="6038850"/>
          <a:ext cx="257175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600075</xdr:colOff>
      <xdr:row>18</xdr:row>
      <xdr:rowOff>19050</xdr:rowOff>
    </xdr:from>
    <xdr:to>
      <xdr:col>7</xdr:col>
      <xdr:colOff>600075</xdr:colOff>
      <xdr:row>29</xdr:row>
      <xdr:rowOff>114300</xdr:rowOff>
    </xdr:to>
    <xdr:sp macro="" textlink="">
      <xdr:nvSpPr>
        <xdr:cNvPr id="4113" name="Line 28">
          <a:extLst>
            <a:ext uri="{FF2B5EF4-FFF2-40B4-BE49-F238E27FC236}">
              <a16:creationId xmlns:a16="http://schemas.microsoft.com/office/drawing/2014/main" id="{00000000-0008-0000-0100-000011100000}"/>
            </a:ext>
          </a:extLst>
        </xdr:cNvPr>
        <xdr:cNvSpPr>
          <a:spLocks noChangeShapeType="1"/>
        </xdr:cNvSpPr>
      </xdr:nvSpPr>
      <xdr:spPr bwMode="auto">
        <a:xfrm>
          <a:off x="5619750" y="3762375"/>
          <a:ext cx="0" cy="2295525"/>
        </a:xfrm>
        <a:prstGeom prst="line">
          <a:avLst/>
        </a:prstGeom>
        <a:noFill/>
        <a:ln w="19050">
          <a:solidFill>
            <a:srgbClr val="00FF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18</xdr:row>
      <xdr:rowOff>19050</xdr:rowOff>
    </xdr:from>
    <xdr:to>
      <xdr:col>11</xdr:col>
      <xdr:colOff>142875</xdr:colOff>
      <xdr:row>29</xdr:row>
      <xdr:rowOff>114300</xdr:rowOff>
    </xdr:to>
    <xdr:sp macro="" textlink="">
      <xdr:nvSpPr>
        <xdr:cNvPr id="4114" name="Line 29">
          <a:extLs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SpPr>
          <a:spLocks noChangeShapeType="1"/>
        </xdr:cNvSpPr>
      </xdr:nvSpPr>
      <xdr:spPr bwMode="auto">
        <a:xfrm>
          <a:off x="8210550" y="3762375"/>
          <a:ext cx="0" cy="2295525"/>
        </a:xfrm>
        <a:prstGeom prst="line">
          <a:avLst/>
        </a:prstGeom>
        <a:noFill/>
        <a:ln w="19050">
          <a:solidFill>
            <a:srgbClr val="00FF00"/>
          </a:solidFill>
          <a:round/>
          <a:headEnd/>
          <a:tailEnd/>
        </a:ln>
      </xdr:spPr>
    </xdr:sp>
    <xdr:clientData/>
  </xdr:twoCellAnchor>
  <xdr:twoCellAnchor>
    <xdr:from>
      <xdr:col>7</xdr:col>
      <xdr:colOff>609600</xdr:colOff>
      <xdr:row>18</xdr:row>
      <xdr:rowOff>19050</xdr:rowOff>
    </xdr:from>
    <xdr:to>
      <xdr:col>11</xdr:col>
      <xdr:colOff>133350</xdr:colOff>
      <xdr:row>18</xdr:row>
      <xdr:rowOff>19050</xdr:rowOff>
    </xdr:to>
    <xdr:sp macro="" textlink="">
      <xdr:nvSpPr>
        <xdr:cNvPr id="4115" name="Line 30">
          <a:extLst>
            <a:ext uri="{FF2B5EF4-FFF2-40B4-BE49-F238E27FC236}">
              <a16:creationId xmlns:a16="http://schemas.microsoft.com/office/drawing/2014/main" id="{00000000-0008-0000-0100-000013100000}"/>
            </a:ext>
          </a:extLst>
        </xdr:cNvPr>
        <xdr:cNvSpPr>
          <a:spLocks noChangeShapeType="1"/>
        </xdr:cNvSpPr>
      </xdr:nvSpPr>
      <xdr:spPr bwMode="auto">
        <a:xfrm>
          <a:off x="5629275" y="3762375"/>
          <a:ext cx="2571750" cy="0"/>
        </a:xfrm>
        <a:prstGeom prst="line">
          <a:avLst/>
        </a:prstGeom>
        <a:noFill/>
        <a:ln w="19050">
          <a:solidFill>
            <a:srgbClr val="00FF00"/>
          </a:solidFill>
          <a:round/>
          <a:headEnd/>
          <a:tailEnd/>
        </a:ln>
      </xdr:spPr>
    </xdr:sp>
    <xdr:clientData/>
  </xdr:twoCellAnchor>
  <xdr:twoCellAnchor>
    <xdr:from>
      <xdr:col>7</xdr:col>
      <xdr:colOff>609600</xdr:colOff>
      <xdr:row>29</xdr:row>
      <xdr:rowOff>95250</xdr:rowOff>
    </xdr:from>
    <xdr:to>
      <xdr:col>11</xdr:col>
      <xdr:colOff>133350</xdr:colOff>
      <xdr:row>29</xdr:row>
      <xdr:rowOff>95250</xdr:rowOff>
    </xdr:to>
    <xdr:sp macro="" textlink="">
      <xdr:nvSpPr>
        <xdr:cNvPr id="4116" name="Line 31">
          <a:extLs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>
          <a:spLocks noChangeShapeType="1"/>
        </xdr:cNvSpPr>
      </xdr:nvSpPr>
      <xdr:spPr bwMode="auto">
        <a:xfrm>
          <a:off x="5629275" y="6038850"/>
          <a:ext cx="2571750" cy="0"/>
        </a:xfrm>
        <a:prstGeom prst="line">
          <a:avLst/>
        </a:prstGeom>
        <a:noFill/>
        <a:ln w="19050">
          <a:solidFill>
            <a:srgbClr val="00FF00"/>
          </a:solidFill>
          <a:round/>
          <a:headEnd/>
          <a:tailEnd/>
        </a:ln>
      </xdr:spPr>
    </xdr:sp>
    <xdr:clientData/>
  </xdr:twoCellAnchor>
  <xdr:twoCellAnchor>
    <xdr:from>
      <xdr:col>13</xdr:col>
      <xdr:colOff>304800</xdr:colOff>
      <xdr:row>18</xdr:row>
      <xdr:rowOff>19050</xdr:rowOff>
    </xdr:from>
    <xdr:to>
      <xdr:col>13</xdr:col>
      <xdr:colOff>304800</xdr:colOff>
      <xdr:row>29</xdr:row>
      <xdr:rowOff>114300</xdr:rowOff>
    </xdr:to>
    <xdr:sp macro="" textlink="">
      <xdr:nvSpPr>
        <xdr:cNvPr id="4117" name="Line 32">
          <a:extLst>
            <a:ext uri="{FF2B5EF4-FFF2-40B4-BE49-F238E27FC236}">
              <a16:creationId xmlns:a16="http://schemas.microsoft.com/office/drawing/2014/main" id="{00000000-0008-0000-0100-000015100000}"/>
            </a:ext>
          </a:extLst>
        </xdr:cNvPr>
        <xdr:cNvSpPr>
          <a:spLocks noChangeShapeType="1"/>
        </xdr:cNvSpPr>
      </xdr:nvSpPr>
      <xdr:spPr bwMode="auto">
        <a:xfrm>
          <a:off x="9896475" y="3762375"/>
          <a:ext cx="0" cy="2295525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16</xdr:col>
      <xdr:colOff>695325</xdr:colOff>
      <xdr:row>18</xdr:row>
      <xdr:rowOff>38100</xdr:rowOff>
    </xdr:from>
    <xdr:to>
      <xdr:col>16</xdr:col>
      <xdr:colOff>695325</xdr:colOff>
      <xdr:row>29</xdr:row>
      <xdr:rowOff>133350</xdr:rowOff>
    </xdr:to>
    <xdr:sp macro="" textlink="">
      <xdr:nvSpPr>
        <xdr:cNvPr id="4118" name="Line 33">
          <a:extLst>
            <a:ext uri="{FF2B5EF4-FFF2-40B4-BE49-F238E27FC236}">
              <a16:creationId xmlns:a16="http://schemas.microsoft.com/office/drawing/2014/main" id="{00000000-0008-0000-0100-000016100000}"/>
            </a:ext>
          </a:extLst>
        </xdr:cNvPr>
        <xdr:cNvSpPr>
          <a:spLocks noChangeShapeType="1"/>
        </xdr:cNvSpPr>
      </xdr:nvSpPr>
      <xdr:spPr bwMode="auto">
        <a:xfrm>
          <a:off x="12573000" y="3781425"/>
          <a:ext cx="0" cy="2295525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13</xdr:col>
      <xdr:colOff>295275</xdr:colOff>
      <xdr:row>18</xdr:row>
      <xdr:rowOff>47625</xdr:rowOff>
    </xdr:from>
    <xdr:to>
      <xdr:col>16</xdr:col>
      <xdr:colOff>676275</xdr:colOff>
      <xdr:row>18</xdr:row>
      <xdr:rowOff>47625</xdr:rowOff>
    </xdr:to>
    <xdr:sp macro="" textlink="">
      <xdr:nvSpPr>
        <xdr:cNvPr id="4119" name="Line 34">
          <a:extLst>
            <a:ext uri="{FF2B5EF4-FFF2-40B4-BE49-F238E27FC236}">
              <a16:creationId xmlns:a16="http://schemas.microsoft.com/office/drawing/2014/main" id="{00000000-0008-0000-0100-000017100000}"/>
            </a:ext>
          </a:extLst>
        </xdr:cNvPr>
        <xdr:cNvSpPr>
          <a:spLocks noChangeShapeType="1"/>
        </xdr:cNvSpPr>
      </xdr:nvSpPr>
      <xdr:spPr bwMode="auto">
        <a:xfrm>
          <a:off x="9886950" y="3790950"/>
          <a:ext cx="2667000" cy="0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29</xdr:row>
      <xdr:rowOff>104775</xdr:rowOff>
    </xdr:from>
    <xdr:to>
      <xdr:col>16</xdr:col>
      <xdr:colOff>695325</xdr:colOff>
      <xdr:row>29</xdr:row>
      <xdr:rowOff>104775</xdr:rowOff>
    </xdr:to>
    <xdr:sp macro="" textlink="">
      <xdr:nvSpPr>
        <xdr:cNvPr id="4120" name="Line 35">
          <a:extLst>
            <a:ext uri="{FF2B5EF4-FFF2-40B4-BE49-F238E27FC236}">
              <a16:creationId xmlns:a16="http://schemas.microsoft.com/office/drawing/2014/main" id="{00000000-0008-0000-0100-000018100000}"/>
            </a:ext>
          </a:extLst>
        </xdr:cNvPr>
        <xdr:cNvSpPr>
          <a:spLocks noChangeShapeType="1"/>
        </xdr:cNvSpPr>
      </xdr:nvSpPr>
      <xdr:spPr bwMode="auto">
        <a:xfrm>
          <a:off x="9906000" y="6048375"/>
          <a:ext cx="2667000" cy="0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19</xdr:col>
      <xdr:colOff>561975</xdr:colOff>
      <xdr:row>18</xdr:row>
      <xdr:rowOff>47625</xdr:rowOff>
    </xdr:from>
    <xdr:to>
      <xdr:col>19</xdr:col>
      <xdr:colOff>561975</xdr:colOff>
      <xdr:row>29</xdr:row>
      <xdr:rowOff>152400</xdr:rowOff>
    </xdr:to>
    <xdr:sp macro="" textlink="">
      <xdr:nvSpPr>
        <xdr:cNvPr id="4121" name="Line 36">
          <a:extLst>
            <a:ext uri="{FF2B5EF4-FFF2-40B4-BE49-F238E27FC236}">
              <a16:creationId xmlns:a16="http://schemas.microsoft.com/office/drawing/2014/main" id="{00000000-0008-0000-0100-000019100000}"/>
            </a:ext>
          </a:extLst>
        </xdr:cNvPr>
        <xdr:cNvSpPr>
          <a:spLocks noChangeShapeType="1"/>
        </xdr:cNvSpPr>
      </xdr:nvSpPr>
      <xdr:spPr bwMode="auto">
        <a:xfrm>
          <a:off x="14725650" y="3790950"/>
          <a:ext cx="0" cy="230505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23</xdr:col>
      <xdr:colOff>104775</xdr:colOff>
      <xdr:row>18</xdr:row>
      <xdr:rowOff>47625</xdr:rowOff>
    </xdr:from>
    <xdr:to>
      <xdr:col>23</xdr:col>
      <xdr:colOff>104775</xdr:colOff>
      <xdr:row>29</xdr:row>
      <xdr:rowOff>161925</xdr:rowOff>
    </xdr:to>
    <xdr:sp macro="" textlink="">
      <xdr:nvSpPr>
        <xdr:cNvPr id="4122" name="Line 37">
          <a:extLst>
            <a:ext uri="{FF2B5EF4-FFF2-40B4-BE49-F238E27FC236}">
              <a16:creationId xmlns:a16="http://schemas.microsoft.com/office/drawing/2014/main" id="{00000000-0008-0000-0100-00001A100000}"/>
            </a:ext>
          </a:extLst>
        </xdr:cNvPr>
        <xdr:cNvSpPr>
          <a:spLocks noChangeShapeType="1"/>
        </xdr:cNvSpPr>
      </xdr:nvSpPr>
      <xdr:spPr bwMode="auto">
        <a:xfrm>
          <a:off x="17316450" y="3790950"/>
          <a:ext cx="0" cy="2314575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19</xdr:col>
      <xdr:colOff>552450</xdr:colOff>
      <xdr:row>18</xdr:row>
      <xdr:rowOff>47625</xdr:rowOff>
    </xdr:from>
    <xdr:to>
      <xdr:col>23</xdr:col>
      <xdr:colOff>95250</xdr:colOff>
      <xdr:row>18</xdr:row>
      <xdr:rowOff>47625</xdr:rowOff>
    </xdr:to>
    <xdr:sp macro="" textlink="">
      <xdr:nvSpPr>
        <xdr:cNvPr id="4123" name="Line 38">
          <a:extLst>
            <a:ext uri="{FF2B5EF4-FFF2-40B4-BE49-F238E27FC236}">
              <a16:creationId xmlns:a16="http://schemas.microsoft.com/office/drawing/2014/main" id="{00000000-0008-0000-0100-00001B100000}"/>
            </a:ext>
          </a:extLst>
        </xdr:cNvPr>
        <xdr:cNvSpPr>
          <a:spLocks noChangeShapeType="1"/>
        </xdr:cNvSpPr>
      </xdr:nvSpPr>
      <xdr:spPr bwMode="auto">
        <a:xfrm>
          <a:off x="14716125" y="3790950"/>
          <a:ext cx="259080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19</xdr:col>
      <xdr:colOff>552450</xdr:colOff>
      <xdr:row>29</xdr:row>
      <xdr:rowOff>161925</xdr:rowOff>
    </xdr:from>
    <xdr:to>
      <xdr:col>23</xdr:col>
      <xdr:colOff>95250</xdr:colOff>
      <xdr:row>29</xdr:row>
      <xdr:rowOff>161925</xdr:rowOff>
    </xdr:to>
    <xdr:sp macro="" textlink="">
      <xdr:nvSpPr>
        <xdr:cNvPr id="4124" name="Line 39">
          <a:extLst>
            <a:ext uri="{FF2B5EF4-FFF2-40B4-BE49-F238E27FC236}">
              <a16:creationId xmlns:a16="http://schemas.microsoft.com/office/drawing/2014/main" id="{00000000-0008-0000-0100-00001C100000}"/>
            </a:ext>
          </a:extLst>
        </xdr:cNvPr>
        <xdr:cNvSpPr>
          <a:spLocks noChangeShapeType="1"/>
        </xdr:cNvSpPr>
      </xdr:nvSpPr>
      <xdr:spPr bwMode="auto">
        <a:xfrm>
          <a:off x="14716125" y="6105525"/>
          <a:ext cx="259080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</xdr:row>
      <xdr:rowOff>0</xdr:rowOff>
    </xdr:from>
    <xdr:to>
      <xdr:col>1</xdr:col>
      <xdr:colOff>0</xdr:colOff>
      <xdr:row>72</xdr:row>
      <xdr:rowOff>0</xdr:rowOff>
    </xdr:to>
    <xdr:sp macro="" textlink="">
      <xdr:nvSpPr>
        <xdr:cNvPr id="21505" name="Rectangle 1">
          <a:extLst>
            <a:ext uri="{FF2B5EF4-FFF2-40B4-BE49-F238E27FC236}">
              <a16:creationId xmlns:a16="http://schemas.microsoft.com/office/drawing/2014/main" id="{00000000-0008-0000-0300-000001540000}"/>
            </a:ext>
          </a:extLst>
        </xdr:cNvPr>
        <xdr:cNvSpPr>
          <a:spLocks noChangeArrowheads="1"/>
        </xdr:cNvSpPr>
      </xdr:nvSpPr>
      <xdr:spPr bwMode="auto">
        <a:xfrm>
          <a:off x="1076325" y="1478280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18000" tIns="0" rIns="18000" bIns="0" anchor="ctr" upright="1"/>
        <a:lstStyle/>
        <a:p>
          <a:pPr algn="l" rtl="0">
            <a:defRPr sz="1000"/>
          </a:pPr>
          <a:r>
            <a:rPr lang="ko-KR" altLang="en-US" sz="1200" b="1" i="1" u="none" strike="noStrike" baseline="0">
              <a:solidFill>
                <a:srgbClr val="000080"/>
              </a:solidFill>
              <a:latin typeface="Tahoma"/>
              <a:cs typeface="Tahoma"/>
            </a:rPr>
            <a:t>NeoDis Confidential </a:t>
          </a:r>
        </a:p>
      </xdr:txBody>
    </xdr:sp>
    <xdr:clientData/>
  </xdr:twoCellAnchor>
  <xdr:twoCellAnchor>
    <xdr:from>
      <xdr:col>13</xdr:col>
      <xdr:colOff>123825</xdr:colOff>
      <xdr:row>4</xdr:row>
      <xdr:rowOff>152400</xdr:rowOff>
    </xdr:from>
    <xdr:to>
      <xdr:col>29</xdr:col>
      <xdr:colOff>485775</xdr:colOff>
      <xdr:row>58</xdr:row>
      <xdr:rowOff>0</xdr:rowOff>
    </xdr:to>
    <xdr:graphicFrame macro="">
      <xdr:nvGraphicFramePr>
        <xdr:cNvPr id="13314" name="차트 2">
          <a:extLst>
            <a:ext uri="{FF2B5EF4-FFF2-40B4-BE49-F238E27FC236}">
              <a16:creationId xmlns:a16="http://schemas.microsoft.com/office/drawing/2014/main" id="{00000000-0008-0000-03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00000000-0008-0000-0300-000003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00000000-0008-0000-0300-000004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17" name="Line 5">
          <a:extLst>
            <a:ext uri="{FF2B5EF4-FFF2-40B4-BE49-F238E27FC236}">
              <a16:creationId xmlns:a16="http://schemas.microsoft.com/office/drawing/2014/main" id="{00000000-0008-0000-0300-000005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104775</xdr:colOff>
      <xdr:row>72</xdr:row>
      <xdr:rowOff>0</xdr:rowOff>
    </xdr:from>
    <xdr:to>
      <xdr:col>5</xdr:col>
      <xdr:colOff>104775</xdr:colOff>
      <xdr:row>72</xdr:row>
      <xdr:rowOff>0</xdr:rowOff>
    </xdr:to>
    <xdr:sp macro="" textlink="">
      <xdr:nvSpPr>
        <xdr:cNvPr id="13318" name="Line 6">
          <a:extLst>
            <a:ext uri="{FF2B5EF4-FFF2-40B4-BE49-F238E27FC236}">
              <a16:creationId xmlns:a16="http://schemas.microsoft.com/office/drawing/2014/main" id="{00000000-0008-0000-0300-000006340000}"/>
            </a:ext>
          </a:extLst>
        </xdr:cNvPr>
        <xdr:cNvSpPr>
          <a:spLocks noChangeShapeType="1"/>
        </xdr:cNvSpPr>
      </xdr:nvSpPr>
      <xdr:spPr bwMode="auto">
        <a:xfrm>
          <a:off x="501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19" name="Line 7">
          <a:extLst>
            <a:ext uri="{FF2B5EF4-FFF2-40B4-BE49-F238E27FC236}">
              <a16:creationId xmlns:a16="http://schemas.microsoft.com/office/drawing/2014/main" id="{00000000-0008-0000-0300-000007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20" name="Line 8">
          <a:extLst>
            <a:ext uri="{FF2B5EF4-FFF2-40B4-BE49-F238E27FC236}">
              <a16:creationId xmlns:a16="http://schemas.microsoft.com/office/drawing/2014/main" id="{00000000-0008-0000-0300-000008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0</xdr:rowOff>
    </xdr:from>
    <xdr:to>
      <xdr:col>13</xdr:col>
      <xdr:colOff>0</xdr:colOff>
      <xdr:row>72</xdr:row>
      <xdr:rowOff>0</xdr:rowOff>
    </xdr:to>
    <xdr:sp macro="" textlink="">
      <xdr:nvSpPr>
        <xdr:cNvPr id="13321" name="Line 9">
          <a:extLst>
            <a:ext uri="{FF2B5EF4-FFF2-40B4-BE49-F238E27FC236}">
              <a16:creationId xmlns:a16="http://schemas.microsoft.com/office/drawing/2014/main" id="{00000000-0008-0000-0300-000009340000}"/>
            </a:ext>
          </a:extLst>
        </xdr:cNvPr>
        <xdr:cNvSpPr>
          <a:spLocks noChangeShapeType="1"/>
        </xdr:cNvSpPr>
      </xdr:nvSpPr>
      <xdr:spPr bwMode="auto">
        <a:xfrm>
          <a:off x="12639675" y="1478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161925</xdr:rowOff>
    </xdr:from>
    <xdr:to>
      <xdr:col>13</xdr:col>
      <xdr:colOff>0</xdr:colOff>
      <xdr:row>53</xdr:row>
      <xdr:rowOff>76200</xdr:rowOff>
    </xdr:to>
    <xdr:sp macro="" textlink="">
      <xdr:nvSpPr>
        <xdr:cNvPr id="13322" name="Line 10">
          <a:extLst>
            <a:ext uri="{FF2B5EF4-FFF2-40B4-BE49-F238E27FC236}">
              <a16:creationId xmlns:a16="http://schemas.microsoft.com/office/drawing/2014/main" id="{00000000-0008-0000-0300-00000A340000}"/>
            </a:ext>
          </a:extLst>
        </xdr:cNvPr>
        <xdr:cNvSpPr>
          <a:spLocks noChangeShapeType="1"/>
        </xdr:cNvSpPr>
      </xdr:nvSpPr>
      <xdr:spPr bwMode="auto">
        <a:xfrm>
          <a:off x="12639675" y="3114675"/>
          <a:ext cx="0" cy="782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171450</xdr:rowOff>
    </xdr:from>
    <xdr:to>
      <xdr:col>13</xdr:col>
      <xdr:colOff>0</xdr:colOff>
      <xdr:row>53</xdr:row>
      <xdr:rowOff>85725</xdr:rowOff>
    </xdr:to>
    <xdr:sp macro="" textlink="">
      <xdr:nvSpPr>
        <xdr:cNvPr id="13323" name="Line 11">
          <a:extLst>
            <a:ext uri="{FF2B5EF4-FFF2-40B4-BE49-F238E27FC236}">
              <a16:creationId xmlns:a16="http://schemas.microsoft.com/office/drawing/2014/main" id="{00000000-0008-0000-0300-00000B340000}"/>
            </a:ext>
          </a:extLst>
        </xdr:cNvPr>
        <xdr:cNvSpPr>
          <a:spLocks noChangeShapeType="1"/>
        </xdr:cNvSpPr>
      </xdr:nvSpPr>
      <xdr:spPr bwMode="auto">
        <a:xfrm>
          <a:off x="12639675" y="3124200"/>
          <a:ext cx="0" cy="782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37</xdr:row>
      <xdr:rowOff>95250</xdr:rowOff>
    </xdr:to>
    <xdr:sp macro="" textlink="">
      <xdr:nvSpPr>
        <xdr:cNvPr id="13324" name="Line 12">
          <a:extLst>
            <a:ext uri="{FF2B5EF4-FFF2-40B4-BE49-F238E27FC236}">
              <a16:creationId xmlns:a16="http://schemas.microsoft.com/office/drawing/2014/main" id="{00000000-0008-0000-0300-00000C34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765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86</xdr:row>
      <xdr:rowOff>19050</xdr:rowOff>
    </xdr:from>
    <xdr:to>
      <xdr:col>6</xdr:col>
      <xdr:colOff>733425</xdr:colOff>
      <xdr:row>107</xdr:row>
      <xdr:rowOff>66675</xdr:rowOff>
    </xdr:to>
    <xdr:graphicFrame macro="">
      <xdr:nvGraphicFramePr>
        <xdr:cNvPr id="13325" name="차트 13">
          <a:extLst>
            <a:ext uri="{FF2B5EF4-FFF2-40B4-BE49-F238E27FC236}">
              <a16:creationId xmlns:a16="http://schemas.microsoft.com/office/drawing/2014/main" id="{00000000-0008-0000-0300-00000D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12</xdr:col>
      <xdr:colOff>609600</xdr:colOff>
      <xdr:row>107</xdr:row>
      <xdr:rowOff>57150</xdr:rowOff>
    </xdr:to>
    <xdr:graphicFrame macro="">
      <xdr:nvGraphicFramePr>
        <xdr:cNvPr id="13326" name="차트 14">
          <a:extLst>
            <a:ext uri="{FF2B5EF4-FFF2-40B4-BE49-F238E27FC236}">
              <a16:creationId xmlns:a16="http://schemas.microsoft.com/office/drawing/2014/main" id="{00000000-0008-0000-0300-00000E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20</xdr:col>
      <xdr:colOff>142875</xdr:colOff>
      <xdr:row>107</xdr:row>
      <xdr:rowOff>66675</xdr:rowOff>
    </xdr:to>
    <xdr:graphicFrame macro="">
      <xdr:nvGraphicFramePr>
        <xdr:cNvPr id="13327" name="차트 15">
          <a:extLst>
            <a:ext uri="{FF2B5EF4-FFF2-40B4-BE49-F238E27FC236}">
              <a16:creationId xmlns:a16="http://schemas.microsoft.com/office/drawing/2014/main" id="{00000000-0008-0000-0300-00000F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108</xdr:row>
      <xdr:rowOff>85725</xdr:rowOff>
    </xdr:from>
    <xdr:to>
      <xdr:col>6</xdr:col>
      <xdr:colOff>771525</xdr:colOff>
      <xdr:row>129</xdr:row>
      <xdr:rowOff>161925</xdr:rowOff>
    </xdr:to>
    <xdr:graphicFrame macro="">
      <xdr:nvGraphicFramePr>
        <xdr:cNvPr id="13328" name="차트 16">
          <a:extLst>
            <a:ext uri="{FF2B5EF4-FFF2-40B4-BE49-F238E27FC236}">
              <a16:creationId xmlns:a16="http://schemas.microsoft.com/office/drawing/2014/main" id="{00000000-0008-0000-0300-000010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</xdr:colOff>
      <xdr:row>108</xdr:row>
      <xdr:rowOff>85725</xdr:rowOff>
    </xdr:from>
    <xdr:to>
      <xdr:col>12</xdr:col>
      <xdr:colOff>666750</xdr:colOff>
      <xdr:row>130</xdr:row>
      <xdr:rowOff>0</xdr:rowOff>
    </xdr:to>
    <xdr:graphicFrame macro="">
      <xdr:nvGraphicFramePr>
        <xdr:cNvPr id="13329" name="차트 17">
          <a:extLst>
            <a:ext uri="{FF2B5EF4-FFF2-40B4-BE49-F238E27FC236}">
              <a16:creationId xmlns:a16="http://schemas.microsoft.com/office/drawing/2014/main" id="{00000000-0008-0000-0300-00001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o.com.tw\fs$\YAC&#25552;&#20379;&#30340;&#36039;&#26009;\SPEC\G5.5Tact_user_Ver2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CH"/>
      <sheetName val="3CH"/>
      <sheetName val="2CH"/>
      <sheetName val="Pumping data"/>
      <sheetName val=" Detail"/>
    </sheetNames>
    <sheetDataSet>
      <sheetData sheetId="0" refreshError="1"/>
      <sheetData sheetId="1" refreshError="1">
        <row r="9">
          <cell r="C9">
            <v>75</v>
          </cell>
          <cell r="D9">
            <v>75</v>
          </cell>
          <cell r="E9">
            <v>81.666666666666671</v>
          </cell>
          <cell r="F9">
            <v>88.333333333333329</v>
          </cell>
          <cell r="G9">
            <v>95</v>
          </cell>
          <cell r="H9">
            <v>101.66666666666667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3"/>
  </sheetPr>
  <dimension ref="B1:V53"/>
  <sheetViews>
    <sheetView zoomScale="85" workbookViewId="0">
      <selection activeCell="G26" sqref="G26"/>
    </sheetView>
  </sheetViews>
  <sheetFormatPr defaultRowHeight="13.5"/>
  <cols>
    <col min="1" max="1" width="4.88671875" customWidth="1"/>
    <col min="4" max="4" width="9.6640625" bestFit="1" customWidth="1"/>
    <col min="15" max="15" width="10" bestFit="1" customWidth="1"/>
    <col min="19" max="19" width="12.44140625" bestFit="1" customWidth="1"/>
    <col min="22" max="22" width="12.44140625" bestFit="1" customWidth="1"/>
  </cols>
  <sheetData>
    <row r="1" spans="2:22" ht="13.5" customHeight="1" thickBot="1">
      <c r="B1" s="1"/>
      <c r="C1" s="2"/>
      <c r="E1" s="3"/>
      <c r="F1" s="3"/>
      <c r="G1" s="3"/>
      <c r="H1" s="3"/>
      <c r="I1" s="3"/>
      <c r="J1" s="3"/>
      <c r="K1" s="3"/>
      <c r="L1" s="4"/>
      <c r="M1" s="5"/>
      <c r="N1" s="6"/>
      <c r="O1" s="6"/>
    </row>
    <row r="2" spans="2:22" s="40" customFormat="1" ht="21" customHeight="1" thickBot="1">
      <c r="B2" s="41" t="s">
        <v>16</v>
      </c>
      <c r="C2" s="41" t="s">
        <v>17</v>
      </c>
      <c r="D2" s="41" t="s">
        <v>18</v>
      </c>
      <c r="E2" s="41" t="s">
        <v>19</v>
      </c>
      <c r="F2" s="41" t="s">
        <v>20</v>
      </c>
      <c r="G2" s="42" t="s">
        <v>21</v>
      </c>
      <c r="H2" s="127" t="s">
        <v>22</v>
      </c>
      <c r="I2" s="127"/>
      <c r="J2" s="43" t="s">
        <v>23</v>
      </c>
      <c r="K2" s="36"/>
      <c r="L2" s="37"/>
      <c r="M2" s="38"/>
      <c r="N2" s="39"/>
      <c r="O2" s="39"/>
    </row>
    <row r="3" spans="2:22" s="40" customFormat="1" ht="21" customHeight="1" thickBot="1">
      <c r="B3" s="42" t="s">
        <v>35</v>
      </c>
      <c r="C3" s="41" t="s">
        <v>36</v>
      </c>
      <c r="D3" s="41" t="s">
        <v>37</v>
      </c>
      <c r="E3" s="41" t="s">
        <v>38</v>
      </c>
      <c r="F3" s="41" t="s">
        <v>39</v>
      </c>
      <c r="G3" s="41" t="s">
        <v>40</v>
      </c>
      <c r="H3" s="126" t="s">
        <v>41</v>
      </c>
      <c r="I3" s="126"/>
      <c r="J3" s="41" t="s">
        <v>42</v>
      </c>
      <c r="K3" s="36"/>
      <c r="L3" s="37"/>
      <c r="M3" s="38"/>
      <c r="N3" s="39"/>
      <c r="O3" s="39"/>
    </row>
    <row r="4" spans="2:22" s="40" customFormat="1" ht="25.5" customHeight="1" thickBot="1">
      <c r="B4" s="128" t="s">
        <v>43</v>
      </c>
      <c r="C4" s="128"/>
      <c r="D4" s="128"/>
      <c r="E4" s="128"/>
      <c r="F4" s="128"/>
      <c r="G4" s="128"/>
      <c r="H4" s="128"/>
      <c r="I4" s="128"/>
      <c r="J4" s="128"/>
      <c r="K4" s="36"/>
      <c r="L4" s="37"/>
      <c r="M4" s="38"/>
      <c r="N4" s="39"/>
      <c r="O4" s="39"/>
    </row>
    <row r="5" spans="2:22" s="40" customFormat="1" ht="13.5" customHeight="1">
      <c r="C5" s="36"/>
      <c r="D5" s="36"/>
      <c r="E5" s="36"/>
      <c r="F5" s="36"/>
      <c r="G5" s="36"/>
      <c r="H5" s="36"/>
      <c r="I5" s="36"/>
      <c r="J5" s="36"/>
      <c r="K5" s="36"/>
      <c r="L5" s="37"/>
      <c r="M5" s="38"/>
      <c r="N5" s="39"/>
      <c r="O5" s="39"/>
    </row>
    <row r="6" spans="2:22" ht="14.25" thickBot="1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2:22" ht="13.5" customHeight="1">
      <c r="B7" s="133" t="s">
        <v>0</v>
      </c>
      <c r="C7" s="135" t="s">
        <v>24</v>
      </c>
      <c r="D7" s="135"/>
      <c r="E7" s="135" t="s">
        <v>25</v>
      </c>
      <c r="F7" s="135"/>
      <c r="G7" s="135" t="s">
        <v>26</v>
      </c>
      <c r="H7" s="135"/>
      <c r="I7" s="136" t="s">
        <v>27</v>
      </c>
      <c r="J7" s="131" t="s">
        <v>28</v>
      </c>
      <c r="K7" s="131"/>
      <c r="L7" s="131"/>
      <c r="M7" s="131"/>
      <c r="N7" s="131" t="s">
        <v>29</v>
      </c>
      <c r="O7" s="129" t="s">
        <v>30</v>
      </c>
    </row>
    <row r="8" spans="2:22" ht="13.5" customHeight="1" thickBot="1">
      <c r="B8" s="134"/>
      <c r="C8" s="55" t="s">
        <v>1</v>
      </c>
      <c r="D8" s="55" t="s">
        <v>2</v>
      </c>
      <c r="E8" s="56" t="s">
        <v>1</v>
      </c>
      <c r="F8" s="56" t="s">
        <v>2</v>
      </c>
      <c r="G8" s="57" t="s">
        <v>1</v>
      </c>
      <c r="H8" s="57" t="s">
        <v>2</v>
      </c>
      <c r="I8" s="137"/>
      <c r="J8" s="58" t="s">
        <v>1</v>
      </c>
      <c r="K8" s="58" t="s">
        <v>2</v>
      </c>
      <c r="L8" s="59" t="s">
        <v>3</v>
      </c>
      <c r="M8" s="59" t="s">
        <v>31</v>
      </c>
      <c r="N8" s="132"/>
      <c r="O8" s="130"/>
    </row>
    <row r="9" spans="2:22" ht="13.5" customHeight="1">
      <c r="B9" s="66" t="s">
        <v>32</v>
      </c>
      <c r="C9" s="67">
        <f t="shared" ref="C9:H9" si="0">C10-0.03</f>
        <v>0.61</v>
      </c>
      <c r="D9" s="67">
        <f t="shared" si="0"/>
        <v>0.30000000000000004</v>
      </c>
      <c r="E9" s="67">
        <f t="shared" si="0"/>
        <v>0.27</v>
      </c>
      <c r="F9" s="67">
        <f t="shared" si="0"/>
        <v>0.56999999999999995</v>
      </c>
      <c r="G9" s="67">
        <f t="shared" si="0"/>
        <v>0.12</v>
      </c>
      <c r="H9" s="67">
        <f t="shared" si="0"/>
        <v>0.03</v>
      </c>
      <c r="I9" s="68">
        <v>65</v>
      </c>
      <c r="J9" s="67">
        <f>J10-0.03</f>
        <v>0.27129999999999999</v>
      </c>
      <c r="K9" s="67">
        <f>K10-0.03</f>
        <v>0.28820000000000001</v>
      </c>
      <c r="L9" s="69">
        <v>350</v>
      </c>
      <c r="M9" s="69"/>
      <c r="N9" s="70"/>
      <c r="O9" s="93">
        <v>700</v>
      </c>
    </row>
    <row r="10" spans="2:22" ht="13.5" customHeight="1">
      <c r="B10" s="45" t="s">
        <v>33</v>
      </c>
      <c r="C10" s="14">
        <v>0.64</v>
      </c>
      <c r="D10" s="14">
        <v>0.33</v>
      </c>
      <c r="E10" s="14">
        <v>0.3</v>
      </c>
      <c r="F10" s="14">
        <v>0.6</v>
      </c>
      <c r="G10" s="16">
        <v>0.15</v>
      </c>
      <c r="H10" s="16">
        <v>0.06</v>
      </c>
      <c r="I10" s="26">
        <v>70</v>
      </c>
      <c r="J10" s="16">
        <v>0.30130000000000001</v>
      </c>
      <c r="K10" s="16">
        <v>0.31819999999999998</v>
      </c>
      <c r="L10" s="15">
        <v>450</v>
      </c>
      <c r="M10" s="15"/>
      <c r="N10" s="13"/>
      <c r="O10" s="94">
        <v>1000</v>
      </c>
    </row>
    <row r="11" spans="2:22" ht="13.5" customHeight="1" thickBot="1">
      <c r="B11" s="71" t="s">
        <v>34</v>
      </c>
      <c r="C11" s="72">
        <f t="shared" ref="C11:H11" si="1">C10+0.03</f>
        <v>0.67</v>
      </c>
      <c r="D11" s="72">
        <f t="shared" si="1"/>
        <v>0.36</v>
      </c>
      <c r="E11" s="72">
        <f t="shared" si="1"/>
        <v>0.32999999999999996</v>
      </c>
      <c r="F11" s="72">
        <f t="shared" si="1"/>
        <v>0.63</v>
      </c>
      <c r="G11" s="72">
        <f t="shared" si="1"/>
        <v>0.18</v>
      </c>
      <c r="H11" s="72">
        <f t="shared" si="1"/>
        <v>0.09</v>
      </c>
      <c r="I11" s="73"/>
      <c r="J11" s="72">
        <f>J10+0.03</f>
        <v>0.33130000000000004</v>
      </c>
      <c r="K11" s="72">
        <f>K10+0.03</f>
        <v>0.34819999999999995</v>
      </c>
      <c r="L11" s="74"/>
      <c r="M11" s="74"/>
      <c r="N11" s="75"/>
      <c r="O11" s="76"/>
    </row>
    <row r="12" spans="2:22">
      <c r="B12" s="60">
        <v>1</v>
      </c>
      <c r="C12" s="61">
        <v>0.64549999999999996</v>
      </c>
      <c r="D12" s="61">
        <v>0.34039999999999998</v>
      </c>
      <c r="E12" s="61">
        <v>0.31409999999999999</v>
      </c>
      <c r="F12" s="61">
        <v>0.62060000000000004</v>
      </c>
      <c r="G12" s="61">
        <v>0.14940000000000001</v>
      </c>
      <c r="H12" s="61">
        <v>5.0599999999999999E-2</v>
      </c>
      <c r="I12" s="62">
        <f>1/2*((C12*F12+E12*H12+G12*D12)-(D12*E12+F12*G12+H12*C12))/0.1582*100</f>
        <v>74.287907711757256</v>
      </c>
      <c r="J12" s="61">
        <v>0.3095</v>
      </c>
      <c r="K12" s="61">
        <v>0.34429999999999999</v>
      </c>
      <c r="L12" s="63">
        <v>300</v>
      </c>
      <c r="M12" s="63">
        <v>6590</v>
      </c>
      <c r="N12" s="64">
        <v>0.49</v>
      </c>
      <c r="O12" s="65">
        <f>L12/N12</f>
        <v>612.24489795918373</v>
      </c>
    </row>
    <row r="13" spans="2:22">
      <c r="B13" s="46">
        <v>2</v>
      </c>
      <c r="C13" s="12">
        <v>0.64100000000000001</v>
      </c>
      <c r="D13" s="61">
        <v>0.34129999999999999</v>
      </c>
      <c r="E13" s="12">
        <v>0.31490000000000001</v>
      </c>
      <c r="F13" s="12">
        <v>0.61709999999999998</v>
      </c>
      <c r="G13" s="12">
        <v>0.1489</v>
      </c>
      <c r="H13" s="12">
        <v>5.1799999999999999E-2</v>
      </c>
      <c r="I13" s="11">
        <f t="shared" ref="I13:I41" si="2">1/2*((C13*F13+E13*H13+G13*D13)-(D13*E13+F13*G13+H13*C13))/0.1582*100</f>
        <v>72.732974083438677</v>
      </c>
      <c r="J13" s="12">
        <v>0.30959999999999999</v>
      </c>
      <c r="K13" s="12">
        <v>0.34370000000000001</v>
      </c>
      <c r="L13" s="10">
        <v>549.15</v>
      </c>
      <c r="M13" s="10">
        <v>6589</v>
      </c>
      <c r="N13" s="25">
        <v>0.46</v>
      </c>
      <c r="O13" s="47">
        <f t="shared" ref="O13:O41" si="3">L13/N13</f>
        <v>1193.8043478260868</v>
      </c>
    </row>
    <row r="14" spans="2:22">
      <c r="B14" s="46">
        <v>3</v>
      </c>
      <c r="C14" s="12">
        <v>0.64359999999999995</v>
      </c>
      <c r="D14" s="61">
        <v>0.34100000000000003</v>
      </c>
      <c r="E14" s="12">
        <v>0.31409999999999999</v>
      </c>
      <c r="F14" s="12">
        <v>0.62090000000000001</v>
      </c>
      <c r="G14" s="12">
        <v>0.14910000000000001</v>
      </c>
      <c r="H14" s="12">
        <v>5.1400000000000001E-2</v>
      </c>
      <c r="I14" s="11">
        <f t="shared" si="2"/>
        <v>73.904472187104929</v>
      </c>
      <c r="J14" s="12">
        <v>0.30840000000000001</v>
      </c>
      <c r="K14" s="12">
        <v>0.34239999999999998</v>
      </c>
      <c r="L14" s="10">
        <v>541.5</v>
      </c>
      <c r="M14" s="10">
        <v>6657</v>
      </c>
      <c r="N14" s="25">
        <v>0.44</v>
      </c>
      <c r="O14" s="47">
        <f t="shared" si="3"/>
        <v>1230.6818181818182</v>
      </c>
    </row>
    <row r="15" spans="2:22">
      <c r="B15" s="46">
        <v>4</v>
      </c>
      <c r="C15" s="12">
        <v>0.64600000000000002</v>
      </c>
      <c r="D15" s="61">
        <v>0.3402</v>
      </c>
      <c r="E15" s="12">
        <v>0.314</v>
      </c>
      <c r="F15" s="12">
        <v>0.62190000000000001</v>
      </c>
      <c r="G15" s="12">
        <v>0.1492</v>
      </c>
      <c r="H15" s="12">
        <v>4.9799999999999997E-2</v>
      </c>
      <c r="I15" s="11">
        <f t="shared" si="2"/>
        <v>74.703337547408353</v>
      </c>
      <c r="J15" s="12">
        <v>0.30890000000000001</v>
      </c>
      <c r="K15" s="12">
        <v>0.34239999999999998</v>
      </c>
      <c r="L15" s="10">
        <v>538.59</v>
      </c>
      <c r="M15" s="10">
        <v>6634</v>
      </c>
      <c r="N15" s="25">
        <v>0.43</v>
      </c>
      <c r="O15" s="47">
        <f t="shared" si="3"/>
        <v>1252.5348837209303</v>
      </c>
    </row>
    <row r="16" spans="2:22">
      <c r="B16" s="46">
        <v>5</v>
      </c>
      <c r="C16" s="12">
        <v>0.64449999999999996</v>
      </c>
      <c r="D16" s="61">
        <v>0.34029999999999999</v>
      </c>
      <c r="E16" s="12">
        <v>0.31040000000000001</v>
      </c>
      <c r="F16" s="12">
        <v>0.61070000000000002</v>
      </c>
      <c r="G16" s="12">
        <v>0.14649999999999999</v>
      </c>
      <c r="H16" s="12">
        <v>5.0799999999999998E-2</v>
      </c>
      <c r="I16" s="11">
        <f t="shared" si="2"/>
        <v>73.129314159292022</v>
      </c>
      <c r="J16" s="12">
        <v>0.29559999999999997</v>
      </c>
      <c r="K16" s="12">
        <v>0.32450000000000001</v>
      </c>
      <c r="L16" s="10">
        <v>547.09</v>
      </c>
      <c r="M16" s="10">
        <v>7603</v>
      </c>
      <c r="N16" s="25">
        <v>0.45</v>
      </c>
      <c r="O16" s="47">
        <f t="shared" si="3"/>
        <v>1215.7555555555557</v>
      </c>
    </row>
    <row r="17" spans="2:21">
      <c r="B17" s="46">
        <v>6</v>
      </c>
      <c r="C17" s="17">
        <v>0.64480000000000004</v>
      </c>
      <c r="D17" s="61">
        <v>0.3397</v>
      </c>
      <c r="E17" s="17">
        <v>0.31209999999999999</v>
      </c>
      <c r="F17" s="17">
        <v>0.60929999999999995</v>
      </c>
      <c r="G17" s="17">
        <v>0.1469</v>
      </c>
      <c r="H17" s="17">
        <v>5.1299999999999998E-2</v>
      </c>
      <c r="I17" s="11">
        <f t="shared" si="2"/>
        <v>72.75111251580276</v>
      </c>
      <c r="J17" s="17">
        <v>0.29809999999999998</v>
      </c>
      <c r="K17" s="17">
        <v>0.32779999999999998</v>
      </c>
      <c r="L17" s="18">
        <v>564.5</v>
      </c>
      <c r="M17" s="19">
        <v>7391</v>
      </c>
      <c r="N17" s="18">
        <v>0.54</v>
      </c>
      <c r="O17" s="47">
        <f t="shared" si="3"/>
        <v>1045.3703703703702</v>
      </c>
    </row>
    <row r="18" spans="2:21">
      <c r="B18" s="46">
        <v>7</v>
      </c>
      <c r="C18" s="17">
        <v>0.64039999999999997</v>
      </c>
      <c r="D18" s="61">
        <v>0.34089999999999998</v>
      </c>
      <c r="E18" s="17">
        <v>0.31380000000000002</v>
      </c>
      <c r="F18" s="17">
        <v>0.61890000000000001</v>
      </c>
      <c r="G18" s="17">
        <v>0.14899999999999999</v>
      </c>
      <c r="H18" s="17">
        <v>5.0299999999999997E-2</v>
      </c>
      <c r="I18" s="11">
        <f t="shared" si="2"/>
        <v>73.172932996207322</v>
      </c>
      <c r="J18" s="17">
        <v>0.30840000000000001</v>
      </c>
      <c r="K18" s="17">
        <v>0.33960000000000001</v>
      </c>
      <c r="L18" s="18">
        <v>555.52</v>
      </c>
      <c r="M18" s="19">
        <v>6677</v>
      </c>
      <c r="N18" s="18">
        <v>0.44</v>
      </c>
      <c r="O18" s="47">
        <f t="shared" si="3"/>
        <v>1262.5454545454545</v>
      </c>
    </row>
    <row r="19" spans="2:21">
      <c r="B19" s="46">
        <v>8</v>
      </c>
      <c r="C19" s="17">
        <v>0.64100000000000001</v>
      </c>
      <c r="D19" s="61">
        <v>0.34129999999999999</v>
      </c>
      <c r="E19" s="17">
        <v>0.31019999999999998</v>
      </c>
      <c r="F19" s="17">
        <v>0.61429999999999996</v>
      </c>
      <c r="G19" s="17">
        <v>0.1467</v>
      </c>
      <c r="H19" s="17">
        <v>5.2600000000000001E-2</v>
      </c>
      <c r="I19" s="11">
        <f t="shared" si="2"/>
        <v>72.83371049304678</v>
      </c>
      <c r="J19" s="17">
        <v>0.3</v>
      </c>
      <c r="K19" s="17">
        <v>0.32869999999999999</v>
      </c>
      <c r="L19" s="18">
        <v>496.25</v>
      </c>
      <c r="M19" s="19">
        <v>7259</v>
      </c>
      <c r="N19" s="18">
        <v>0.43</v>
      </c>
      <c r="O19" s="47">
        <f t="shared" si="3"/>
        <v>1154.0697674418604</v>
      </c>
    </row>
    <row r="20" spans="2:21">
      <c r="B20" s="46">
        <v>9</v>
      </c>
      <c r="C20" s="17">
        <v>0.64180000000000004</v>
      </c>
      <c r="D20" s="61">
        <v>0.34050000000000002</v>
      </c>
      <c r="E20" s="17">
        <v>0.31469999999999998</v>
      </c>
      <c r="F20" s="17">
        <v>0.61880000000000002</v>
      </c>
      <c r="G20" s="17">
        <v>0.14960000000000001</v>
      </c>
      <c r="H20" s="17">
        <v>4.8899999999999999E-2</v>
      </c>
      <c r="I20" s="11">
        <f t="shared" si="2"/>
        <v>73.439197218710504</v>
      </c>
      <c r="J20" s="17">
        <v>0.30640000000000001</v>
      </c>
      <c r="K20" s="17">
        <v>0.33629999999999999</v>
      </c>
      <c r="L20" s="18">
        <v>538.17999999999995</v>
      </c>
      <c r="M20" s="19">
        <v>6810</v>
      </c>
      <c r="N20" s="18">
        <v>0.42</v>
      </c>
      <c r="O20" s="47">
        <f t="shared" si="3"/>
        <v>1281.3809523809523</v>
      </c>
    </row>
    <row r="21" spans="2:21">
      <c r="B21" s="46">
        <v>10</v>
      </c>
      <c r="C21" s="17">
        <v>0.64180000000000004</v>
      </c>
      <c r="D21" s="61">
        <v>0.34100000000000003</v>
      </c>
      <c r="E21" s="17">
        <v>0.31059999999999999</v>
      </c>
      <c r="F21" s="17">
        <v>0.61399999999999999</v>
      </c>
      <c r="G21" s="17">
        <v>0.14649999999999999</v>
      </c>
      <c r="H21" s="17">
        <v>5.28E-2</v>
      </c>
      <c r="I21" s="11">
        <f t="shared" si="2"/>
        <v>72.904152970922894</v>
      </c>
      <c r="J21" s="17">
        <v>0.2989</v>
      </c>
      <c r="K21" s="17">
        <v>0.32640000000000002</v>
      </c>
      <c r="L21" s="18">
        <v>528.69000000000005</v>
      </c>
      <c r="M21" s="19">
        <v>7361</v>
      </c>
      <c r="N21" s="18">
        <v>0.45</v>
      </c>
      <c r="O21" s="47">
        <f t="shared" si="3"/>
        <v>1174.8666666666668</v>
      </c>
    </row>
    <row r="22" spans="2:21">
      <c r="B22" s="46">
        <v>11</v>
      </c>
      <c r="C22" s="17">
        <v>0.64180000000000004</v>
      </c>
      <c r="D22" s="61">
        <v>0.3407</v>
      </c>
      <c r="E22" s="17">
        <v>0.31140000000000001</v>
      </c>
      <c r="F22" s="17">
        <v>0.60829999999999995</v>
      </c>
      <c r="G22" s="17">
        <v>0.1464</v>
      </c>
      <c r="H22" s="17">
        <v>5.0799999999999998E-2</v>
      </c>
      <c r="I22" s="11">
        <f t="shared" si="2"/>
        <v>72.171934260429836</v>
      </c>
      <c r="J22" s="17">
        <v>0.2994</v>
      </c>
      <c r="K22" s="17">
        <v>0.32500000000000001</v>
      </c>
      <c r="L22" s="18">
        <v>542.17999999999995</v>
      </c>
      <c r="M22" s="19">
        <v>7348</v>
      </c>
      <c r="N22" s="18">
        <v>0.45</v>
      </c>
      <c r="O22" s="47">
        <f t="shared" si="3"/>
        <v>1204.8444444444442</v>
      </c>
      <c r="P22" s="24"/>
      <c r="Q22" s="24"/>
      <c r="R22" s="24"/>
      <c r="S22" s="24"/>
      <c r="T22" s="24"/>
      <c r="U22" s="24"/>
    </row>
    <row r="23" spans="2:21">
      <c r="B23" s="46">
        <v>12</v>
      </c>
      <c r="C23" s="17">
        <v>0.64190000000000003</v>
      </c>
      <c r="D23" s="61">
        <v>0.34160000000000001</v>
      </c>
      <c r="E23" s="17">
        <v>0.31459999999999999</v>
      </c>
      <c r="F23" s="17">
        <v>0.61839999999999995</v>
      </c>
      <c r="G23" s="17">
        <v>0.14910000000000001</v>
      </c>
      <c r="H23" s="17">
        <v>5.0299999999999997E-2</v>
      </c>
      <c r="I23" s="11">
        <f t="shared" si="2"/>
        <v>73.245742730720593</v>
      </c>
      <c r="J23" s="17">
        <v>0.307</v>
      </c>
      <c r="K23" s="17">
        <v>0.34079999999999999</v>
      </c>
      <c r="L23" s="18">
        <v>579.87</v>
      </c>
      <c r="M23" s="19">
        <v>6742</v>
      </c>
      <c r="N23" s="18">
        <v>0.45</v>
      </c>
      <c r="O23" s="47">
        <f t="shared" si="3"/>
        <v>1288.5999999999999</v>
      </c>
      <c r="P23" s="24"/>
      <c r="Q23" s="24"/>
      <c r="R23" s="24"/>
      <c r="S23" s="24"/>
      <c r="T23" s="24"/>
      <c r="U23" s="24"/>
    </row>
    <row r="24" spans="2:21">
      <c r="B24" s="46">
        <v>13</v>
      </c>
      <c r="C24" s="17">
        <v>0.64400000000000002</v>
      </c>
      <c r="D24" s="61">
        <v>0.34039999999999998</v>
      </c>
      <c r="E24" s="17">
        <v>0.31269999999999998</v>
      </c>
      <c r="F24" s="17">
        <v>0.62229999999999996</v>
      </c>
      <c r="G24" s="17">
        <v>0.14849999999999999</v>
      </c>
      <c r="H24" s="17">
        <v>5.0599999999999999E-2</v>
      </c>
      <c r="I24" s="11">
        <f t="shared" si="2"/>
        <v>74.49184260429837</v>
      </c>
      <c r="J24" s="17">
        <v>0.30769999999999997</v>
      </c>
      <c r="K24" s="17">
        <v>0.33810000000000001</v>
      </c>
      <c r="L24" s="18">
        <v>537.36</v>
      </c>
      <c r="M24" s="19">
        <v>6724</v>
      </c>
      <c r="N24" s="18">
        <v>0.49</v>
      </c>
      <c r="O24" s="47">
        <f t="shared" si="3"/>
        <v>1096.6530612244899</v>
      </c>
      <c r="P24" s="24"/>
      <c r="Q24" s="24"/>
      <c r="R24" s="24"/>
      <c r="S24" s="24"/>
      <c r="T24" s="24"/>
      <c r="U24" s="24"/>
    </row>
    <row r="25" spans="2:21">
      <c r="B25" s="46">
        <v>14</v>
      </c>
      <c r="C25" s="17">
        <v>0.64319999999999999</v>
      </c>
      <c r="D25" s="61">
        <v>0.3407</v>
      </c>
      <c r="E25" s="17">
        <v>0.3115</v>
      </c>
      <c r="F25" s="17">
        <v>0.61299999999999999</v>
      </c>
      <c r="G25" s="17">
        <v>0.14699999999999999</v>
      </c>
      <c r="H25" s="17">
        <v>5.0200000000000002E-2</v>
      </c>
      <c r="I25" s="11">
        <f t="shared" si="2"/>
        <v>73.158694690265492</v>
      </c>
      <c r="J25" s="17">
        <v>0.30009999999999998</v>
      </c>
      <c r="K25" s="17">
        <v>0.33029999999999998</v>
      </c>
      <c r="L25" s="18">
        <v>522.08000000000004</v>
      </c>
      <c r="M25" s="19">
        <v>7234</v>
      </c>
      <c r="N25" s="18">
        <v>0.47</v>
      </c>
      <c r="O25" s="47">
        <f t="shared" si="3"/>
        <v>1110.808510638298</v>
      </c>
      <c r="P25" s="24"/>
      <c r="Q25" s="24"/>
      <c r="R25" s="24"/>
      <c r="S25" s="24"/>
      <c r="T25" s="24"/>
      <c r="U25" s="24"/>
    </row>
    <row r="26" spans="2:21">
      <c r="B26" s="46">
        <v>15</v>
      </c>
      <c r="C26" s="17">
        <v>0.64459999999999995</v>
      </c>
      <c r="D26" s="61">
        <v>0.34039999999999998</v>
      </c>
      <c r="E26" s="17">
        <v>0.31440000000000001</v>
      </c>
      <c r="F26" s="17">
        <v>0.61850000000000005</v>
      </c>
      <c r="G26" s="17">
        <v>0.14940000000000001</v>
      </c>
      <c r="H26" s="17">
        <v>4.8300000000000003E-2</v>
      </c>
      <c r="I26" s="11">
        <f t="shared" si="2"/>
        <v>74.00965233881162</v>
      </c>
      <c r="J26" s="17">
        <v>0.30790000000000001</v>
      </c>
      <c r="K26" s="17">
        <v>0.3417</v>
      </c>
      <c r="L26" s="18">
        <v>552.83000000000004</v>
      </c>
      <c r="M26" s="19">
        <v>6692</v>
      </c>
      <c r="N26" s="18">
        <v>0.47</v>
      </c>
      <c r="O26" s="47">
        <f t="shared" si="3"/>
        <v>1176.2340425531916</v>
      </c>
      <c r="P26" s="24"/>
      <c r="Q26" s="24"/>
      <c r="R26" s="24"/>
      <c r="S26" s="24"/>
      <c r="T26" s="24"/>
      <c r="U26" s="24"/>
    </row>
    <row r="27" spans="2:21">
      <c r="B27" s="46">
        <v>16</v>
      </c>
      <c r="C27" s="17">
        <v>0.64759999999999995</v>
      </c>
      <c r="D27" s="61">
        <v>0.33979999999999999</v>
      </c>
      <c r="E27" s="17">
        <v>0.31419999999999998</v>
      </c>
      <c r="F27" s="17">
        <v>0.62160000000000004</v>
      </c>
      <c r="G27" s="17">
        <v>0.14949999999999999</v>
      </c>
      <c r="H27" s="17">
        <v>5.0299999999999997E-2</v>
      </c>
      <c r="I27" s="11">
        <f t="shared" si="2"/>
        <v>74.868482932996216</v>
      </c>
      <c r="J27" s="17">
        <v>0.30530000000000002</v>
      </c>
      <c r="K27" s="17">
        <v>0.33810000000000001</v>
      </c>
      <c r="L27" s="18">
        <v>519.15</v>
      </c>
      <c r="M27" s="19">
        <v>6854</v>
      </c>
      <c r="N27" s="18">
        <v>0.4</v>
      </c>
      <c r="O27" s="47">
        <f t="shared" si="3"/>
        <v>1297.8749999999998</v>
      </c>
      <c r="P27" s="24"/>
      <c r="Q27" s="24"/>
      <c r="R27" s="24"/>
      <c r="S27" s="24"/>
      <c r="T27" s="24"/>
      <c r="U27" s="24"/>
    </row>
    <row r="28" spans="2:21">
      <c r="B28" s="46">
        <v>17</v>
      </c>
      <c r="C28" s="17">
        <v>0.64370000000000005</v>
      </c>
      <c r="D28" s="61">
        <v>0.3412</v>
      </c>
      <c r="E28" s="17">
        <v>0.31419999999999998</v>
      </c>
      <c r="F28" s="17">
        <v>0.62</v>
      </c>
      <c r="G28" s="17">
        <v>0.1492</v>
      </c>
      <c r="H28" s="17">
        <v>0.05</v>
      </c>
      <c r="I28" s="11">
        <f t="shared" si="2"/>
        <v>73.899178255372945</v>
      </c>
      <c r="J28" s="17">
        <v>0.3085</v>
      </c>
      <c r="K28" s="17">
        <v>0.3417</v>
      </c>
      <c r="L28" s="18">
        <v>539.99</v>
      </c>
      <c r="M28" s="19">
        <v>6657</v>
      </c>
      <c r="N28" s="18">
        <v>0.44</v>
      </c>
      <c r="O28" s="47">
        <f t="shared" si="3"/>
        <v>1227.25</v>
      </c>
      <c r="P28" s="24"/>
      <c r="Q28" s="24"/>
      <c r="R28" s="24"/>
      <c r="S28" s="24"/>
      <c r="T28" s="24"/>
      <c r="U28" s="24"/>
    </row>
    <row r="29" spans="2:21">
      <c r="B29" s="46">
        <v>18</v>
      </c>
      <c r="C29" s="17">
        <v>0.64280000000000004</v>
      </c>
      <c r="D29" s="61">
        <v>0.34050000000000002</v>
      </c>
      <c r="E29" s="17">
        <v>0.31159999999999999</v>
      </c>
      <c r="F29" s="17">
        <v>0.624</v>
      </c>
      <c r="G29" s="17">
        <v>0.14929999999999999</v>
      </c>
      <c r="H29" s="17">
        <v>4.9799999999999997E-2</v>
      </c>
      <c r="I29" s="11">
        <f t="shared" si="2"/>
        <v>74.648258533501874</v>
      </c>
      <c r="J29" s="17">
        <v>0.30730000000000002</v>
      </c>
      <c r="K29" s="17">
        <v>0.33900000000000002</v>
      </c>
      <c r="L29" s="18">
        <v>547.74</v>
      </c>
      <c r="M29" s="19">
        <v>6739</v>
      </c>
      <c r="N29" s="18">
        <v>0.49</v>
      </c>
      <c r="O29" s="47">
        <f t="shared" si="3"/>
        <v>1117.8367346938776</v>
      </c>
      <c r="P29" s="24"/>
      <c r="Q29" s="24"/>
      <c r="R29" s="24"/>
      <c r="S29" s="24"/>
      <c r="T29" s="24"/>
      <c r="U29" s="24"/>
    </row>
    <row r="30" spans="2:21">
      <c r="B30" s="46">
        <v>19</v>
      </c>
      <c r="C30" s="17">
        <v>0.64190000000000003</v>
      </c>
      <c r="D30" s="61">
        <v>0.34139999999999998</v>
      </c>
      <c r="E30" s="17">
        <v>0.31619999999999998</v>
      </c>
      <c r="F30" s="17">
        <v>0.61739999999999995</v>
      </c>
      <c r="G30" s="17">
        <v>0.14949999999999999</v>
      </c>
      <c r="H30" s="17">
        <v>5.1999999999999998E-2</v>
      </c>
      <c r="I30" s="11">
        <f t="shared" si="2"/>
        <v>72.743356510745912</v>
      </c>
      <c r="J30" s="17">
        <v>0.311</v>
      </c>
      <c r="K30" s="17">
        <v>0.34549999999999997</v>
      </c>
      <c r="L30" s="18">
        <v>561.76</v>
      </c>
      <c r="M30" s="19">
        <v>6508</v>
      </c>
      <c r="N30" s="18">
        <v>0.47</v>
      </c>
      <c r="O30" s="47">
        <f t="shared" si="3"/>
        <v>1195.2340425531916</v>
      </c>
      <c r="P30" s="24"/>
      <c r="Q30" s="24"/>
      <c r="R30" s="24"/>
      <c r="S30" s="24"/>
      <c r="T30" s="24"/>
      <c r="U30" s="24"/>
    </row>
    <row r="31" spans="2:21">
      <c r="B31" s="46">
        <v>20</v>
      </c>
      <c r="C31" s="17">
        <v>0.64610000000000001</v>
      </c>
      <c r="D31" s="61">
        <v>0.34</v>
      </c>
      <c r="E31" s="17">
        <v>0.313</v>
      </c>
      <c r="F31" s="17">
        <v>0.62070000000000003</v>
      </c>
      <c r="G31" s="17">
        <v>0.14879999999999999</v>
      </c>
      <c r="H31" s="17">
        <v>5.1299999999999998E-2</v>
      </c>
      <c r="I31" s="11">
        <f t="shared" si="2"/>
        <v>74.512667509481673</v>
      </c>
      <c r="J31" s="17">
        <v>0.3044</v>
      </c>
      <c r="K31" s="17">
        <v>0.3377</v>
      </c>
      <c r="L31" s="18">
        <v>555.67999999999995</v>
      </c>
      <c r="M31" s="19">
        <v>6909</v>
      </c>
      <c r="N31" s="18">
        <v>0.46</v>
      </c>
      <c r="O31" s="47">
        <f t="shared" si="3"/>
        <v>1207.9999999999998</v>
      </c>
      <c r="P31" s="24"/>
      <c r="Q31" s="24"/>
      <c r="R31" s="24"/>
      <c r="S31" s="24"/>
      <c r="T31" s="24"/>
      <c r="U31" s="24"/>
    </row>
    <row r="32" spans="2:21">
      <c r="B32" s="46">
        <v>21</v>
      </c>
      <c r="C32" s="17">
        <v>0.64649999999999996</v>
      </c>
      <c r="D32" s="61">
        <v>0.34010000000000001</v>
      </c>
      <c r="E32" s="17">
        <v>0.314</v>
      </c>
      <c r="F32" s="17">
        <v>0.622</v>
      </c>
      <c r="G32" s="17">
        <v>0.1492</v>
      </c>
      <c r="H32" s="17">
        <v>0.05</v>
      </c>
      <c r="I32" s="11">
        <f t="shared" si="2"/>
        <v>74.79365360303413</v>
      </c>
      <c r="J32" s="17">
        <v>0.30890000000000001</v>
      </c>
      <c r="K32" s="17">
        <v>0.34410000000000002</v>
      </c>
      <c r="L32" s="18">
        <v>545.41999999999996</v>
      </c>
      <c r="M32" s="19">
        <v>6619</v>
      </c>
      <c r="N32" s="18">
        <v>0.41</v>
      </c>
      <c r="O32" s="47">
        <f t="shared" si="3"/>
        <v>1330.2926829268292</v>
      </c>
      <c r="P32" s="24"/>
      <c r="Q32" s="24"/>
      <c r="R32" s="24"/>
      <c r="S32" s="24"/>
      <c r="T32" s="24"/>
      <c r="U32" s="24"/>
    </row>
    <row r="33" spans="2:21">
      <c r="B33" s="46">
        <v>22</v>
      </c>
      <c r="C33" s="17">
        <v>0.64459999999999995</v>
      </c>
      <c r="D33" s="61">
        <v>0.34060000000000001</v>
      </c>
      <c r="E33" s="17">
        <v>0.31569999999999998</v>
      </c>
      <c r="F33" s="17">
        <v>0.61760000000000004</v>
      </c>
      <c r="G33" s="17">
        <v>0.14940000000000001</v>
      </c>
      <c r="H33" s="17">
        <v>4.9399999999999999E-2</v>
      </c>
      <c r="I33" s="11">
        <f t="shared" si="2"/>
        <v>73.623919089759795</v>
      </c>
      <c r="J33" s="17">
        <v>0.30930000000000002</v>
      </c>
      <c r="K33" s="17">
        <v>0.34320000000000001</v>
      </c>
      <c r="L33" s="18">
        <v>565.69000000000005</v>
      </c>
      <c r="M33" s="19">
        <v>6608</v>
      </c>
      <c r="N33" s="18">
        <v>0.46</v>
      </c>
      <c r="O33" s="47">
        <f t="shared" si="3"/>
        <v>1229.7608695652175</v>
      </c>
      <c r="P33" s="24"/>
      <c r="Q33" s="24"/>
      <c r="R33" s="24"/>
      <c r="S33" s="24"/>
      <c r="T33" s="24"/>
      <c r="U33" s="24"/>
    </row>
    <row r="34" spans="2:21">
      <c r="B34" s="46">
        <v>23</v>
      </c>
      <c r="C34" s="17">
        <v>0.6452</v>
      </c>
      <c r="D34" s="61">
        <v>0.34060000000000001</v>
      </c>
      <c r="E34" s="17">
        <v>0.311</v>
      </c>
      <c r="F34" s="17">
        <v>0.6129</v>
      </c>
      <c r="G34" s="17">
        <v>0.1467</v>
      </c>
      <c r="H34" s="17">
        <v>5.16E-2</v>
      </c>
      <c r="I34" s="11">
        <f t="shared" si="2"/>
        <v>73.427733881163078</v>
      </c>
      <c r="J34" s="17">
        <v>0.29849999999999999</v>
      </c>
      <c r="K34" s="17">
        <v>0.32979999999999998</v>
      </c>
      <c r="L34" s="18">
        <v>511.99</v>
      </c>
      <c r="M34" s="19">
        <v>7342</v>
      </c>
      <c r="N34" s="18">
        <v>0.4</v>
      </c>
      <c r="O34" s="47">
        <f t="shared" si="3"/>
        <v>1279.9749999999999</v>
      </c>
      <c r="P34" s="24"/>
      <c r="Q34" s="24"/>
      <c r="R34" s="24"/>
      <c r="S34" s="24"/>
      <c r="T34" s="24"/>
      <c r="U34" s="24"/>
    </row>
    <row r="35" spans="2:21">
      <c r="B35" s="46">
        <v>24</v>
      </c>
      <c r="C35" s="17">
        <v>0.64149999999999996</v>
      </c>
      <c r="D35" s="61">
        <v>0.3412</v>
      </c>
      <c r="E35" s="17">
        <v>0.31080000000000002</v>
      </c>
      <c r="F35" s="17">
        <v>0.61240000000000006</v>
      </c>
      <c r="G35" s="17">
        <v>0.14610000000000001</v>
      </c>
      <c r="H35" s="17">
        <v>5.3600000000000002E-2</v>
      </c>
      <c r="I35" s="11">
        <f t="shared" si="2"/>
        <v>72.522692793931711</v>
      </c>
      <c r="J35" s="17">
        <v>0.30220000000000002</v>
      </c>
      <c r="K35" s="17">
        <v>0.33300000000000002</v>
      </c>
      <c r="L35" s="18">
        <v>562.91</v>
      </c>
      <c r="M35" s="19">
        <v>7080</v>
      </c>
      <c r="N35" s="18">
        <v>0.48</v>
      </c>
      <c r="O35" s="47">
        <f t="shared" si="3"/>
        <v>1172.7291666666667</v>
      </c>
      <c r="P35" s="24"/>
      <c r="Q35" s="24"/>
      <c r="R35" s="24"/>
      <c r="S35" s="24"/>
      <c r="T35" s="24"/>
      <c r="U35" s="24"/>
    </row>
    <row r="36" spans="2:21">
      <c r="B36" s="46">
        <v>25</v>
      </c>
      <c r="C36" s="17">
        <v>0.64039999999999997</v>
      </c>
      <c r="D36" s="61">
        <v>0.34150000000000003</v>
      </c>
      <c r="E36" s="17">
        <v>0.31030000000000002</v>
      </c>
      <c r="F36" s="17">
        <v>0.61229999999999996</v>
      </c>
      <c r="G36" s="17">
        <v>0.1469</v>
      </c>
      <c r="H36" s="17">
        <v>5.0500000000000003E-2</v>
      </c>
      <c r="I36" s="11">
        <f t="shared" si="2"/>
        <v>72.597629582806562</v>
      </c>
      <c r="J36" s="17">
        <v>0.29699999999999999</v>
      </c>
      <c r="K36" s="17">
        <v>0.32269999999999999</v>
      </c>
      <c r="L36" s="18">
        <v>531.72</v>
      </c>
      <c r="M36" s="19">
        <v>7536</v>
      </c>
      <c r="N36" s="18">
        <v>0.48</v>
      </c>
      <c r="O36" s="47">
        <f t="shared" si="3"/>
        <v>1107.75</v>
      </c>
      <c r="P36" s="24"/>
      <c r="Q36" s="24"/>
      <c r="R36" s="24"/>
      <c r="S36" s="24"/>
      <c r="T36" s="24"/>
      <c r="U36" s="24"/>
    </row>
    <row r="37" spans="2:21">
      <c r="B37" s="46">
        <v>26</v>
      </c>
      <c r="C37" s="17">
        <v>0.64239999999999997</v>
      </c>
      <c r="D37" s="61">
        <v>0.34139999999999998</v>
      </c>
      <c r="E37" s="17">
        <v>0.31509999999999999</v>
      </c>
      <c r="F37" s="17">
        <v>0.61980000000000002</v>
      </c>
      <c r="G37" s="17">
        <v>0.14940000000000001</v>
      </c>
      <c r="H37" s="17">
        <v>5.0099999999999999E-2</v>
      </c>
      <c r="I37" s="11">
        <f t="shared" si="2"/>
        <v>73.512544247787588</v>
      </c>
      <c r="J37" s="17">
        <v>0.31059999999999999</v>
      </c>
      <c r="K37" s="17">
        <v>0.34310000000000002</v>
      </c>
      <c r="L37" s="18">
        <v>513.92999999999995</v>
      </c>
      <c r="M37" s="19">
        <v>6542</v>
      </c>
      <c r="N37" s="18">
        <v>0.44</v>
      </c>
      <c r="O37" s="47">
        <f t="shared" si="3"/>
        <v>1168.0227272727273</v>
      </c>
      <c r="P37" s="24"/>
      <c r="Q37" s="24"/>
      <c r="R37" s="24"/>
      <c r="S37" s="24"/>
      <c r="T37" s="24"/>
      <c r="U37" s="24"/>
    </row>
    <row r="38" spans="2:21">
      <c r="B38" s="46">
        <v>27</v>
      </c>
      <c r="C38" s="17">
        <v>0.64170000000000005</v>
      </c>
      <c r="D38" s="61">
        <v>0.34100000000000003</v>
      </c>
      <c r="E38" s="17">
        <v>0.3105</v>
      </c>
      <c r="F38" s="17">
        <v>0.61029999999999995</v>
      </c>
      <c r="G38" s="17">
        <v>0.1459</v>
      </c>
      <c r="H38" s="17">
        <v>5.4600000000000003E-2</v>
      </c>
      <c r="I38" s="11">
        <f t="shared" si="2"/>
        <v>72.179083438685225</v>
      </c>
      <c r="J38" s="17">
        <v>0.29780000000000001</v>
      </c>
      <c r="K38" s="17">
        <v>0.32669999999999999</v>
      </c>
      <c r="L38" s="18">
        <v>551.5</v>
      </c>
      <c r="M38" s="19">
        <v>7426</v>
      </c>
      <c r="N38" s="18">
        <v>0.49</v>
      </c>
      <c r="O38" s="47">
        <f t="shared" si="3"/>
        <v>1125.5102040816328</v>
      </c>
      <c r="P38" s="24"/>
      <c r="Q38" s="24"/>
      <c r="R38" s="24"/>
      <c r="S38" s="24"/>
      <c r="T38" s="24"/>
      <c r="U38" s="24"/>
    </row>
    <row r="39" spans="2:21">
      <c r="B39" s="46">
        <v>28</v>
      </c>
      <c r="C39" s="17">
        <v>0.64190000000000003</v>
      </c>
      <c r="D39" s="61">
        <v>0.34139999999999998</v>
      </c>
      <c r="E39" s="17">
        <v>0.3145</v>
      </c>
      <c r="F39" s="17">
        <v>0.62009999999999998</v>
      </c>
      <c r="G39" s="17">
        <v>0.1497</v>
      </c>
      <c r="H39" s="17">
        <v>4.9399999999999999E-2</v>
      </c>
      <c r="I39" s="11">
        <f t="shared" si="2"/>
        <v>73.570461441213652</v>
      </c>
      <c r="J39" s="17">
        <v>0.31040000000000001</v>
      </c>
      <c r="K39" s="17">
        <v>0.34429999999999999</v>
      </c>
      <c r="L39" s="18">
        <v>551.21</v>
      </c>
      <c r="M39" s="19">
        <v>6544</v>
      </c>
      <c r="N39" s="18">
        <v>0.44</v>
      </c>
      <c r="O39" s="47">
        <f t="shared" si="3"/>
        <v>1252.75</v>
      </c>
      <c r="P39" s="24"/>
      <c r="Q39" s="24"/>
      <c r="R39" s="24"/>
      <c r="S39" s="24"/>
      <c r="T39" s="24"/>
      <c r="U39" s="24"/>
    </row>
    <row r="40" spans="2:21">
      <c r="B40" s="46">
        <v>29</v>
      </c>
      <c r="C40" s="17">
        <v>0.6421</v>
      </c>
      <c r="D40" s="61">
        <v>0.34110000000000001</v>
      </c>
      <c r="E40" s="17">
        <v>0.31090000000000001</v>
      </c>
      <c r="F40" s="17">
        <v>0.61529999999999996</v>
      </c>
      <c r="G40" s="17">
        <v>0.1464</v>
      </c>
      <c r="H40" s="17">
        <v>5.2999999999999999E-2</v>
      </c>
      <c r="I40" s="11">
        <f t="shared" si="2"/>
        <v>73.116201011377981</v>
      </c>
      <c r="J40" s="17">
        <v>0.30199999999999999</v>
      </c>
      <c r="K40" s="17">
        <v>0.33040000000000003</v>
      </c>
      <c r="L40" s="18">
        <v>525.48</v>
      </c>
      <c r="M40" s="19">
        <v>7120</v>
      </c>
      <c r="N40" s="18">
        <v>0.42</v>
      </c>
      <c r="O40" s="47">
        <f t="shared" si="3"/>
        <v>1251.1428571428573</v>
      </c>
      <c r="P40" s="24"/>
      <c r="Q40" s="24"/>
      <c r="R40" s="24"/>
      <c r="S40" s="24"/>
      <c r="T40" s="24"/>
      <c r="U40" s="24"/>
    </row>
    <row r="41" spans="2:21" ht="14.25" thickBot="1">
      <c r="B41" s="48">
        <v>30</v>
      </c>
      <c r="C41" s="50">
        <v>0.64610000000000001</v>
      </c>
      <c r="D41" s="61">
        <v>0.34050000000000002</v>
      </c>
      <c r="E41" s="50">
        <v>0.31319999999999998</v>
      </c>
      <c r="F41" s="50">
        <v>0.62129999999999996</v>
      </c>
      <c r="G41" s="50">
        <v>0.14910000000000001</v>
      </c>
      <c r="H41" s="50">
        <v>5.1200000000000002E-2</v>
      </c>
      <c r="I41" s="51">
        <f t="shared" si="2"/>
        <v>74.546640328697862</v>
      </c>
      <c r="J41" s="50">
        <v>0.30449999999999999</v>
      </c>
      <c r="K41" s="50">
        <v>0.33779999999999999</v>
      </c>
      <c r="L41" s="52">
        <v>524.09</v>
      </c>
      <c r="M41" s="53">
        <v>6902</v>
      </c>
      <c r="N41" s="52">
        <v>0.4</v>
      </c>
      <c r="O41" s="49">
        <f t="shared" si="3"/>
        <v>1310.2249999999999</v>
      </c>
      <c r="P41" s="24"/>
      <c r="Q41" s="24"/>
      <c r="R41" s="24"/>
      <c r="S41" s="24"/>
      <c r="T41" s="24"/>
      <c r="U41" s="24"/>
    </row>
    <row r="42" spans="2:21">
      <c r="B42" s="44" t="s">
        <v>8</v>
      </c>
      <c r="C42" s="77">
        <f>MAX(C12:C41)</f>
        <v>0.64759999999999995</v>
      </c>
      <c r="D42" s="77">
        <f t="shared" ref="D42:I42" si="4">MAX(D12:D41)</f>
        <v>0.34160000000000001</v>
      </c>
      <c r="E42" s="77">
        <f t="shared" si="4"/>
        <v>0.31619999999999998</v>
      </c>
      <c r="F42" s="77">
        <f t="shared" si="4"/>
        <v>0.624</v>
      </c>
      <c r="G42" s="77">
        <f t="shared" si="4"/>
        <v>0.1497</v>
      </c>
      <c r="H42" s="77">
        <f t="shared" si="4"/>
        <v>5.4600000000000003E-2</v>
      </c>
      <c r="I42" s="78">
        <f t="shared" si="4"/>
        <v>74.868482932996216</v>
      </c>
      <c r="J42" s="77">
        <f t="shared" ref="J42:O42" si="5">MAX(J12:J41)</f>
        <v>0.311</v>
      </c>
      <c r="K42" s="77">
        <f t="shared" si="5"/>
        <v>0.34549999999999997</v>
      </c>
      <c r="L42" s="79">
        <f t="shared" si="5"/>
        <v>579.87</v>
      </c>
      <c r="M42" s="80">
        <f t="shared" si="5"/>
        <v>7603</v>
      </c>
      <c r="N42" s="79">
        <f t="shared" si="5"/>
        <v>0.54</v>
      </c>
      <c r="O42" s="81">
        <f t="shared" si="5"/>
        <v>1330.2926829268292</v>
      </c>
      <c r="P42" s="24"/>
      <c r="Q42" s="24"/>
      <c r="R42" s="24"/>
      <c r="S42" s="24"/>
      <c r="T42" s="24"/>
      <c r="U42" s="24"/>
    </row>
    <row r="43" spans="2:21">
      <c r="B43" s="82" t="s">
        <v>9</v>
      </c>
      <c r="C43" s="83">
        <f t="shared" ref="C43:O43" si="6">MIN(C12:C41)</f>
        <v>0.64039999999999997</v>
      </c>
      <c r="D43" s="83">
        <f t="shared" si="6"/>
        <v>0.3397</v>
      </c>
      <c r="E43" s="83">
        <f t="shared" si="6"/>
        <v>0.31019999999999998</v>
      </c>
      <c r="F43" s="83">
        <f t="shared" si="6"/>
        <v>0.60829999999999995</v>
      </c>
      <c r="G43" s="83">
        <f t="shared" si="6"/>
        <v>0.1459</v>
      </c>
      <c r="H43" s="83">
        <f t="shared" si="6"/>
        <v>4.8300000000000003E-2</v>
      </c>
      <c r="I43" s="84">
        <f t="shared" si="6"/>
        <v>72.171934260429836</v>
      </c>
      <c r="J43" s="83">
        <f t="shared" si="6"/>
        <v>0.29559999999999997</v>
      </c>
      <c r="K43" s="83">
        <f t="shared" si="6"/>
        <v>0.32269999999999999</v>
      </c>
      <c r="L43" s="85">
        <f t="shared" si="6"/>
        <v>300</v>
      </c>
      <c r="M43" s="86">
        <f t="shared" si="6"/>
        <v>6508</v>
      </c>
      <c r="N43" s="85">
        <f t="shared" si="6"/>
        <v>0.4</v>
      </c>
      <c r="O43" s="87">
        <f t="shared" si="6"/>
        <v>612.24489795918373</v>
      </c>
      <c r="P43" s="24"/>
      <c r="Q43" s="24"/>
      <c r="R43" s="24"/>
      <c r="S43" s="24"/>
      <c r="T43" s="24"/>
      <c r="U43" s="24"/>
    </row>
    <row r="44" spans="2:21" ht="14.25" thickBot="1">
      <c r="B44" s="54" t="s">
        <v>10</v>
      </c>
      <c r="C44" s="88">
        <f t="shared" ref="C44:O44" si="7">AVERAGE(C12:C41)</f>
        <v>0.64334666666666662</v>
      </c>
      <c r="D44" s="88">
        <f t="shared" si="7"/>
        <v>0.34075666666666671</v>
      </c>
      <c r="E44" s="88">
        <f t="shared" si="7"/>
        <v>0.31295666666666661</v>
      </c>
      <c r="F44" s="88">
        <f t="shared" si="7"/>
        <v>0.61715666666666669</v>
      </c>
      <c r="G44" s="88">
        <f t="shared" si="7"/>
        <v>0.14824333333333334</v>
      </c>
      <c r="H44" s="88">
        <f t="shared" si="7"/>
        <v>5.0910000000000004E-2</v>
      </c>
      <c r="I44" s="89">
        <f t="shared" si="7"/>
        <v>73.516649388959124</v>
      </c>
      <c r="J44" s="88">
        <f t="shared" si="7"/>
        <v>0.30478666666666665</v>
      </c>
      <c r="K44" s="88">
        <f t="shared" si="7"/>
        <v>0.33630333333333334</v>
      </c>
      <c r="L44" s="90">
        <f t="shared" si="7"/>
        <v>533.40166666666664</v>
      </c>
      <c r="M44" s="91">
        <f t="shared" si="7"/>
        <v>6923.2333333333336</v>
      </c>
      <c r="N44" s="90">
        <f t="shared" si="7"/>
        <v>0.45200000000000012</v>
      </c>
      <c r="O44" s="92">
        <f t="shared" si="7"/>
        <v>1185.8249686137433</v>
      </c>
      <c r="P44" s="24"/>
      <c r="Q44" s="24"/>
      <c r="R44" s="24"/>
      <c r="S44" s="24"/>
      <c r="T44" s="24"/>
      <c r="U44" s="24"/>
    </row>
    <row r="45" spans="2:21" ht="18" customHeight="1" thickBot="1">
      <c r="B45" s="95" t="s">
        <v>44</v>
      </c>
      <c r="C45" s="96" t="str">
        <f t="shared" ref="C45:H45" si="8">IF(AND(C43&gt;C9, C42&lt;C11 ),"OK","NG")</f>
        <v>OK</v>
      </c>
      <c r="D45" s="96" t="str">
        <f t="shared" si="8"/>
        <v>OK</v>
      </c>
      <c r="E45" s="96" t="str">
        <f t="shared" si="8"/>
        <v>OK</v>
      </c>
      <c r="F45" s="96" t="str">
        <f t="shared" si="8"/>
        <v>OK</v>
      </c>
      <c r="G45" s="96" t="str">
        <f t="shared" si="8"/>
        <v>OK</v>
      </c>
      <c r="H45" s="96" t="str">
        <f t="shared" si="8"/>
        <v>OK</v>
      </c>
      <c r="I45" s="96" t="str">
        <f>IF(I43&gt;I9,"OK","NG")</f>
        <v>OK</v>
      </c>
      <c r="J45" s="96" t="str">
        <f>IF(AND(J43&gt;J9, J42&lt;J11 ),"OK","NG")</f>
        <v>OK</v>
      </c>
      <c r="K45" s="96" t="str">
        <f>IF(AND(K43&gt;K9, K42&lt;K11 ),"OK","NG")</f>
        <v>OK</v>
      </c>
      <c r="L45" s="96" t="str">
        <f>IF(L43&gt;L9,"OK","NG")</f>
        <v>NG</v>
      </c>
      <c r="M45" s="96"/>
      <c r="N45" s="96"/>
      <c r="O45" s="97" t="str">
        <f>IF(O43&gt;O9,"OK","NG")</f>
        <v>NG</v>
      </c>
    </row>
    <row r="48" spans="2:21" ht="16.5"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3:15" ht="16.5"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3:15" ht="16.5"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3:15" ht="16.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3:15" ht="16.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3:15" ht="16.5"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</row>
  </sheetData>
  <mergeCells count="11">
    <mergeCell ref="H3:I3"/>
    <mergeCell ref="H2:I2"/>
    <mergeCell ref="B4:J4"/>
    <mergeCell ref="O7:O8"/>
    <mergeCell ref="N7:N8"/>
    <mergeCell ref="B7:B8"/>
    <mergeCell ref="C7:D7"/>
    <mergeCell ref="E7:F7"/>
    <mergeCell ref="G7:H7"/>
    <mergeCell ref="I7:I8"/>
    <mergeCell ref="J7:M7"/>
  </mergeCells>
  <phoneticPr fontId="23" type="noConversion"/>
  <conditionalFormatting sqref="C45:H45">
    <cfRule type="cellIs" dxfId="1" priority="1" stopIfTrue="1" operator="equal">
      <formula>"NG"</formula>
    </cfRule>
  </conditionalFormatting>
  <conditionalFormatting sqref="I45:O45">
    <cfRule type="cellIs" dxfId="0" priority="2" stopIfTrue="1" operator="equal">
      <formula>"NG"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</sheetPr>
  <dimension ref="B2:M92"/>
  <sheetViews>
    <sheetView showGridLines="0" zoomScale="70" zoomScaleNormal="85" workbookViewId="0">
      <selection activeCell="S10" sqref="S10"/>
    </sheetView>
  </sheetViews>
  <sheetFormatPr defaultColWidth="8.88671875" defaultRowHeight="16.5"/>
  <cols>
    <col min="1" max="1" width="5.109375" style="29" customWidth="1"/>
    <col min="2" max="16384" width="8.88671875" style="29"/>
  </cols>
  <sheetData>
    <row r="2" spans="2:13" ht="24.75" customHeight="1">
      <c r="B2" s="28" t="s">
        <v>12</v>
      </c>
    </row>
    <row r="5" spans="2:13" ht="15.75" customHeight="1"/>
    <row r="6" spans="2:13" ht="15.75" customHeight="1">
      <c r="B6" s="138" t="s">
        <v>4</v>
      </c>
      <c r="C6" s="138"/>
      <c r="D6" s="138" t="s">
        <v>5</v>
      </c>
      <c r="E6" s="138"/>
      <c r="F6" s="138" t="s">
        <v>6</v>
      </c>
      <c r="G6" s="138"/>
      <c r="H6" s="139" t="s">
        <v>7</v>
      </c>
      <c r="I6" s="140"/>
      <c r="L6" s="35"/>
      <c r="M6" s="35"/>
    </row>
    <row r="7" spans="2:13" ht="15.75" customHeight="1">
      <c r="B7" s="20" t="s">
        <v>1</v>
      </c>
      <c r="C7" s="20" t="s">
        <v>2</v>
      </c>
      <c r="D7" s="21" t="s">
        <v>1</v>
      </c>
      <c r="E7" s="21" t="s">
        <v>2</v>
      </c>
      <c r="F7" s="22" t="s">
        <v>1</v>
      </c>
      <c r="G7" s="22" t="s">
        <v>2</v>
      </c>
      <c r="H7" s="23" t="s">
        <v>1</v>
      </c>
      <c r="I7" s="23" t="s">
        <v>2</v>
      </c>
    </row>
    <row r="8" spans="2:13" ht="15.75" customHeight="1">
      <c r="B8" s="14">
        <v>0.61</v>
      </c>
      <c r="C8" s="14">
        <v>0.36</v>
      </c>
      <c r="D8" s="14">
        <v>0.27</v>
      </c>
      <c r="E8" s="14">
        <v>0.63</v>
      </c>
      <c r="F8" s="14">
        <v>0.12</v>
      </c>
      <c r="G8" s="14">
        <v>0.09</v>
      </c>
      <c r="H8" s="14">
        <v>0.27129999999999999</v>
      </c>
      <c r="I8" s="14">
        <v>0.28820000000000001</v>
      </c>
    </row>
    <row r="9" spans="2:13" ht="15.75" customHeight="1">
      <c r="B9" s="14">
        <v>0.61</v>
      </c>
      <c r="C9" s="14">
        <v>0.3</v>
      </c>
      <c r="D9" s="14">
        <v>0.27</v>
      </c>
      <c r="E9" s="14">
        <v>0.56999999999999995</v>
      </c>
      <c r="F9" s="14">
        <v>0.12</v>
      </c>
      <c r="G9" s="14">
        <v>0.03</v>
      </c>
      <c r="H9" s="14">
        <v>0.27129999999999999</v>
      </c>
      <c r="I9" s="14">
        <v>0.34820000000000001</v>
      </c>
    </row>
    <row r="10" spans="2:13" ht="15.75" customHeight="1">
      <c r="B10" s="14">
        <v>0.67</v>
      </c>
      <c r="C10" s="14">
        <v>0.3</v>
      </c>
      <c r="D10" s="14">
        <v>0.33</v>
      </c>
      <c r="E10" s="14">
        <v>0.56999999999999995</v>
      </c>
      <c r="F10" s="14">
        <v>0.18</v>
      </c>
      <c r="G10" s="14">
        <v>0.03</v>
      </c>
      <c r="H10" s="14">
        <v>0.33129999999999998</v>
      </c>
      <c r="I10" s="14">
        <v>0.34820000000000001</v>
      </c>
    </row>
    <row r="11" spans="2:13" ht="15.75" customHeight="1">
      <c r="B11" s="14">
        <v>0.67</v>
      </c>
      <c r="C11" s="14">
        <v>0.36</v>
      </c>
      <c r="D11" s="14">
        <v>0.33</v>
      </c>
      <c r="E11" s="14">
        <v>0.63</v>
      </c>
      <c r="F11" s="14">
        <v>0.18</v>
      </c>
      <c r="G11" s="14">
        <v>0.09</v>
      </c>
      <c r="H11" s="14">
        <v>0.33129999999999998</v>
      </c>
      <c r="I11" s="14">
        <v>0.28820000000000001</v>
      </c>
    </row>
    <row r="12" spans="2:13" ht="15.75" customHeight="1">
      <c r="B12" s="14">
        <v>0.61</v>
      </c>
      <c r="C12" s="14">
        <v>0.36</v>
      </c>
      <c r="D12" s="14">
        <v>0.27</v>
      </c>
      <c r="E12" s="14">
        <v>0.63</v>
      </c>
      <c r="F12" s="14">
        <v>0.12</v>
      </c>
      <c r="G12" s="14">
        <v>0.09</v>
      </c>
      <c r="H12" s="14">
        <v>0.27129999999999999</v>
      </c>
      <c r="I12" s="14">
        <v>0.28820000000000001</v>
      </c>
    </row>
    <row r="13" spans="2:13" ht="15.75" customHeight="1">
      <c r="L13" s="34"/>
    </row>
    <row r="14" spans="2:13" ht="15.75" customHeight="1"/>
    <row r="15" spans="2:13" ht="15.75" customHeight="1"/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4" ht="15.75" customHeight="1"/>
    <row r="34" spans="2:4" ht="15.75" customHeight="1"/>
    <row r="35" spans="2:4" ht="15.75" customHeight="1"/>
    <row r="36" spans="2:4" ht="15.75" customHeight="1">
      <c r="B36" s="33" t="s">
        <v>15</v>
      </c>
    </row>
    <row r="37" spans="2:4" ht="15.75" customHeight="1"/>
    <row r="38" spans="2:4" ht="15.75" customHeight="1">
      <c r="B38" s="30" t="s">
        <v>11</v>
      </c>
      <c r="C38" s="30" t="s">
        <v>13</v>
      </c>
      <c r="D38" s="30" t="s">
        <v>14</v>
      </c>
    </row>
    <row r="39" spans="2:4" ht="15.75" customHeight="1">
      <c r="B39" s="31">
        <v>1000</v>
      </c>
      <c r="C39" s="31">
        <v>0.65300000000000002</v>
      </c>
      <c r="D39" s="31">
        <v>0.34399999999999997</v>
      </c>
    </row>
    <row r="40" spans="2:4" ht="15.75" customHeight="1">
      <c r="B40" s="32">
        <v>1200</v>
      </c>
      <c r="C40" s="32">
        <v>0.625</v>
      </c>
      <c r="D40" s="32">
        <v>0.36699999999999999</v>
      </c>
    </row>
    <row r="41" spans="2:4" ht="15.75" customHeight="1">
      <c r="B41" s="32">
        <v>1400</v>
      </c>
      <c r="C41" s="32">
        <v>0.59899999999999998</v>
      </c>
      <c r="D41" s="32">
        <v>0.38600000000000001</v>
      </c>
    </row>
    <row r="42" spans="2:4" ht="15.75" customHeight="1">
      <c r="B42" s="32">
        <v>1500</v>
      </c>
      <c r="C42" s="32">
        <v>0.58599999999999997</v>
      </c>
      <c r="D42" s="32">
        <v>0.39300000000000002</v>
      </c>
    </row>
    <row r="43" spans="2:4" ht="15.75" customHeight="1">
      <c r="B43" s="32">
        <v>1600</v>
      </c>
      <c r="C43" s="32">
        <v>0.57299999999999995</v>
      </c>
      <c r="D43" s="32">
        <v>0.39900000000000002</v>
      </c>
    </row>
    <row r="44" spans="2:4" ht="15.75" customHeight="1">
      <c r="B44" s="32">
        <v>1700</v>
      </c>
      <c r="C44" s="32">
        <v>0.56100000000000005</v>
      </c>
      <c r="D44" s="32">
        <v>0.40400000000000003</v>
      </c>
    </row>
    <row r="45" spans="2:4" ht="15.75" customHeight="1">
      <c r="B45" s="32">
        <v>1800</v>
      </c>
      <c r="C45" s="32">
        <v>0.54900000000000004</v>
      </c>
      <c r="D45" s="32">
        <v>0.40799999999999997</v>
      </c>
    </row>
    <row r="46" spans="2:4" ht="15.75" customHeight="1">
      <c r="B46" s="32">
        <v>1900</v>
      </c>
      <c r="C46" s="32">
        <v>0.53800000000000003</v>
      </c>
      <c r="D46" s="32">
        <v>0.41099999999999998</v>
      </c>
    </row>
    <row r="47" spans="2:4" ht="15.75" customHeight="1">
      <c r="B47" s="32">
        <v>2000</v>
      </c>
      <c r="C47" s="32">
        <v>0.52700000000000002</v>
      </c>
      <c r="D47" s="32">
        <v>0.41299999999999998</v>
      </c>
    </row>
    <row r="48" spans="2:4" ht="15.75" customHeight="1">
      <c r="B48" s="32">
        <v>2100</v>
      </c>
      <c r="C48" s="32">
        <v>0.51600000000000001</v>
      </c>
      <c r="D48" s="32">
        <v>0.41499999999999998</v>
      </c>
    </row>
    <row r="49" spans="2:4" ht="15.75" customHeight="1">
      <c r="B49" s="32">
        <v>2200</v>
      </c>
      <c r="C49" s="32">
        <v>0.50600000000000001</v>
      </c>
      <c r="D49" s="32">
        <v>0.41499999999999998</v>
      </c>
    </row>
    <row r="50" spans="2:4" ht="15.75" customHeight="1">
      <c r="B50" s="32">
        <v>2300</v>
      </c>
      <c r="C50" s="32">
        <v>0.496</v>
      </c>
      <c r="D50" s="32">
        <v>0.41499999999999998</v>
      </c>
    </row>
    <row r="51" spans="2:4" ht="15.75" customHeight="1">
      <c r="B51" s="32">
        <v>2400</v>
      </c>
      <c r="C51" s="32">
        <v>0.48599999999999999</v>
      </c>
      <c r="D51" s="32">
        <v>0.41499999999999998</v>
      </c>
    </row>
    <row r="52" spans="2:4" ht="15.75" customHeight="1">
      <c r="B52" s="32">
        <v>2500</v>
      </c>
      <c r="C52" s="32">
        <v>0.47699999999999998</v>
      </c>
      <c r="D52" s="32">
        <v>0.41399999999999998</v>
      </c>
    </row>
    <row r="53" spans="2:4" ht="15.75" customHeight="1">
      <c r="B53" s="32">
        <v>2600</v>
      </c>
      <c r="C53" s="32">
        <v>0.46800000000000003</v>
      </c>
      <c r="D53" s="32">
        <v>0.41199999999999998</v>
      </c>
    </row>
    <row r="54" spans="2:4" ht="15.75" customHeight="1">
      <c r="B54" s="32">
        <v>2700</v>
      </c>
      <c r="C54" s="32">
        <v>0.46</v>
      </c>
      <c r="D54" s="32">
        <v>0.41099999999999998</v>
      </c>
    </row>
    <row r="55" spans="2:4" ht="15.75" customHeight="1">
      <c r="B55" s="32">
        <v>2800</v>
      </c>
      <c r="C55" s="32">
        <v>0.45200000000000001</v>
      </c>
      <c r="D55" s="32">
        <v>0.40899999999999997</v>
      </c>
    </row>
    <row r="56" spans="2:4" ht="15.75" customHeight="1">
      <c r="B56" s="32">
        <v>2900</v>
      </c>
      <c r="C56" s="32">
        <v>0.44400000000000001</v>
      </c>
      <c r="D56" s="32">
        <v>0.40600000000000003</v>
      </c>
    </row>
    <row r="57" spans="2:4" ht="15.75" customHeight="1">
      <c r="B57" s="32">
        <v>3000</v>
      </c>
      <c r="C57" s="32">
        <v>0.437</v>
      </c>
      <c r="D57" s="32">
        <v>0.40400000000000003</v>
      </c>
    </row>
    <row r="58" spans="2:4">
      <c r="B58" s="32">
        <v>3100</v>
      </c>
      <c r="C58" s="32">
        <v>0.43</v>
      </c>
      <c r="D58" s="32">
        <v>0.40200000000000002</v>
      </c>
    </row>
    <row r="59" spans="2:4">
      <c r="B59" s="32">
        <v>3200</v>
      </c>
      <c r="C59" s="32">
        <v>0.42299999999999999</v>
      </c>
      <c r="D59" s="32">
        <v>0.39900000000000002</v>
      </c>
    </row>
    <row r="60" spans="2:4">
      <c r="B60" s="32">
        <v>3250</v>
      </c>
      <c r="C60" s="32">
        <v>0.42</v>
      </c>
      <c r="D60" s="32">
        <v>0.39800000000000002</v>
      </c>
    </row>
    <row r="61" spans="2:4">
      <c r="B61" s="32">
        <v>3300</v>
      </c>
      <c r="C61" s="32">
        <v>0.41699999999999998</v>
      </c>
      <c r="D61" s="32">
        <v>0.39600000000000002</v>
      </c>
    </row>
    <row r="62" spans="2:4">
      <c r="B62" s="32">
        <v>3400</v>
      </c>
      <c r="C62" s="32">
        <v>0.41099999999999998</v>
      </c>
      <c r="D62" s="32">
        <v>0.39400000000000002</v>
      </c>
    </row>
    <row r="63" spans="2:4">
      <c r="B63" s="32">
        <v>3500</v>
      </c>
      <c r="C63" s="32">
        <v>0.40500000000000003</v>
      </c>
      <c r="D63" s="32">
        <v>0.39100000000000001</v>
      </c>
    </row>
    <row r="64" spans="2:4">
      <c r="B64" s="32">
        <v>3600</v>
      </c>
      <c r="C64" s="32">
        <v>0.4</v>
      </c>
      <c r="D64" s="32">
        <v>0.38800000000000001</v>
      </c>
    </row>
    <row r="65" spans="2:4">
      <c r="B65" s="32">
        <v>3700</v>
      </c>
      <c r="C65" s="32">
        <v>0.39500000000000002</v>
      </c>
      <c r="D65" s="32">
        <v>0.38500000000000001</v>
      </c>
    </row>
    <row r="66" spans="2:4">
      <c r="B66" s="32">
        <v>3800</v>
      </c>
      <c r="C66" s="32">
        <v>0.39</v>
      </c>
      <c r="D66" s="32">
        <v>0.38200000000000001</v>
      </c>
    </row>
    <row r="67" spans="2:4">
      <c r="B67" s="32">
        <v>3900</v>
      </c>
      <c r="C67" s="32">
        <v>0.38500000000000001</v>
      </c>
      <c r="D67" s="32">
        <v>0.38</v>
      </c>
    </row>
    <row r="68" spans="2:4">
      <c r="B68" s="32">
        <v>4000</v>
      </c>
      <c r="C68" s="32">
        <v>0.38</v>
      </c>
      <c r="D68" s="32">
        <v>0.377</v>
      </c>
    </row>
    <row r="69" spans="2:4">
      <c r="B69" s="32">
        <v>4100</v>
      </c>
      <c r="C69" s="32">
        <v>0.376</v>
      </c>
      <c r="D69" s="32">
        <v>0.374</v>
      </c>
    </row>
    <row r="70" spans="2:4">
      <c r="B70" s="32">
        <v>4200</v>
      </c>
      <c r="C70" s="32">
        <v>0.372</v>
      </c>
      <c r="D70" s="32">
        <v>0.371</v>
      </c>
    </row>
    <row r="71" spans="2:4">
      <c r="B71" s="32">
        <v>4300</v>
      </c>
      <c r="C71" s="32">
        <v>0.36799999999999999</v>
      </c>
      <c r="D71" s="32">
        <v>0.36899999999999999</v>
      </c>
    </row>
    <row r="72" spans="2:4">
      <c r="B72" s="32">
        <v>4400</v>
      </c>
      <c r="C72" s="32">
        <v>0.36399999999999999</v>
      </c>
      <c r="D72" s="32">
        <v>0.36599999999999999</v>
      </c>
    </row>
    <row r="73" spans="2:4">
      <c r="B73" s="32">
        <v>4500</v>
      </c>
      <c r="C73" s="32">
        <v>0.36099999999999999</v>
      </c>
      <c r="D73" s="32">
        <v>0.36399999999999999</v>
      </c>
    </row>
    <row r="74" spans="2:4">
      <c r="B74" s="32">
        <v>4600</v>
      </c>
      <c r="C74" s="32">
        <v>0.35699999999999998</v>
      </c>
      <c r="D74" s="32">
        <v>0.36099999999999999</v>
      </c>
    </row>
    <row r="75" spans="2:4">
      <c r="B75" s="32">
        <v>4700</v>
      </c>
      <c r="C75" s="32">
        <v>0.35399999999999998</v>
      </c>
      <c r="D75" s="32">
        <v>0.35899999999999999</v>
      </c>
    </row>
    <row r="76" spans="2:4">
      <c r="B76" s="32">
        <v>4800</v>
      </c>
      <c r="C76" s="32">
        <v>0.35099999999999998</v>
      </c>
      <c r="D76" s="32">
        <v>0.35599999999999998</v>
      </c>
    </row>
    <row r="77" spans="2:4">
      <c r="B77" s="32">
        <v>4900</v>
      </c>
      <c r="C77" s="32">
        <v>0.34799999999999998</v>
      </c>
      <c r="D77" s="32">
        <v>0.35399999999999998</v>
      </c>
    </row>
    <row r="78" spans="2:4">
      <c r="B78" s="32">
        <v>5000</v>
      </c>
      <c r="C78" s="32">
        <v>0.34499999999999997</v>
      </c>
      <c r="D78" s="32">
        <v>0.35199999999999998</v>
      </c>
    </row>
    <row r="79" spans="2:4">
      <c r="B79" s="32">
        <v>5200</v>
      </c>
      <c r="C79" s="32">
        <v>0.34</v>
      </c>
      <c r="D79" s="32">
        <v>0.34699999999999998</v>
      </c>
    </row>
    <row r="80" spans="2:4">
      <c r="B80" s="32">
        <v>5400</v>
      </c>
      <c r="C80" s="32">
        <v>0.33500000000000002</v>
      </c>
      <c r="D80" s="32">
        <v>0.34300000000000003</v>
      </c>
    </row>
    <row r="81" spans="2:4">
      <c r="B81" s="32">
        <v>5600</v>
      </c>
      <c r="C81" s="32">
        <v>0.33</v>
      </c>
      <c r="D81" s="32">
        <v>0.33900000000000002</v>
      </c>
    </row>
    <row r="82" spans="2:4">
      <c r="B82" s="32">
        <v>5800</v>
      </c>
      <c r="C82" s="32">
        <v>0.32600000000000001</v>
      </c>
      <c r="D82" s="32">
        <v>0.33500000000000002</v>
      </c>
    </row>
    <row r="83" spans="2:4">
      <c r="B83" s="32">
        <v>6000</v>
      </c>
      <c r="C83" s="32">
        <v>0.32200000000000001</v>
      </c>
      <c r="D83" s="32">
        <v>0.33200000000000002</v>
      </c>
    </row>
    <row r="84" spans="2:4">
      <c r="B84" s="32">
        <v>6500</v>
      </c>
      <c r="C84" s="32">
        <v>0.314</v>
      </c>
      <c r="D84" s="32">
        <v>0.32400000000000001</v>
      </c>
    </row>
    <row r="85" spans="2:4">
      <c r="B85" s="32">
        <v>7000</v>
      </c>
      <c r="C85" s="32">
        <v>0.30599999999999999</v>
      </c>
      <c r="D85" s="32">
        <v>0.317</v>
      </c>
    </row>
    <row r="86" spans="2:4">
      <c r="B86" s="32">
        <v>7500</v>
      </c>
      <c r="C86" s="32">
        <v>0.3</v>
      </c>
      <c r="D86" s="32">
        <v>0.31</v>
      </c>
    </row>
    <row r="87" spans="2:4">
      <c r="B87" s="32">
        <v>8000</v>
      </c>
      <c r="C87" s="32">
        <v>0.29499999999999998</v>
      </c>
      <c r="D87" s="32">
        <v>0.30499999999999999</v>
      </c>
    </row>
    <row r="88" spans="2:4">
      <c r="B88" s="32">
        <v>8500</v>
      </c>
      <c r="C88" s="32">
        <v>0.29099999999999998</v>
      </c>
      <c r="D88" s="32">
        <v>0.3</v>
      </c>
    </row>
    <row r="89" spans="2:4">
      <c r="B89" s="32">
        <v>9000</v>
      </c>
      <c r="C89" s="32">
        <v>0.28699999999999998</v>
      </c>
      <c r="D89" s="32">
        <v>0.29599999999999999</v>
      </c>
    </row>
    <row r="90" spans="2:4">
      <c r="B90" s="32">
        <v>9300</v>
      </c>
      <c r="C90" s="32">
        <v>0.28499999999999998</v>
      </c>
      <c r="D90" s="32">
        <v>0.29299999999999998</v>
      </c>
    </row>
    <row r="91" spans="2:4">
      <c r="B91" s="32">
        <v>10000</v>
      </c>
      <c r="C91" s="32">
        <v>0.28100000000000003</v>
      </c>
      <c r="D91" s="32">
        <v>0.28799999999999998</v>
      </c>
    </row>
    <row r="92" spans="2:4">
      <c r="B92" s="32">
        <v>15000</v>
      </c>
      <c r="C92" s="32">
        <v>0.26400000000000001</v>
      </c>
      <c r="D92" s="32">
        <v>0.26700000000000002</v>
      </c>
    </row>
  </sheetData>
  <mergeCells count="4">
    <mergeCell ref="D6:E6"/>
    <mergeCell ref="F6:G6"/>
    <mergeCell ref="H6:I6"/>
    <mergeCell ref="B6:C6"/>
  </mergeCells>
  <phoneticPr fontId="2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2"/>
  </sheetPr>
  <dimension ref="A1:W85"/>
  <sheetViews>
    <sheetView tabSelected="1" zoomScale="85" zoomScaleNormal="85" workbookViewId="0">
      <selection activeCell="C7" sqref="C7:C70"/>
    </sheetView>
  </sheetViews>
  <sheetFormatPr defaultColWidth="8.88671875" defaultRowHeight="13.5"/>
  <cols>
    <col min="1" max="1" width="12.5546875" style="98" customWidth="1"/>
    <col min="2" max="2" width="10.77734375" style="99" customWidth="1"/>
    <col min="3" max="12" width="11.33203125" style="99" customWidth="1"/>
    <col min="13" max="13" width="10.77734375" style="99" customWidth="1"/>
    <col min="14" max="20" width="8.88671875" style="99"/>
    <col min="21" max="21" width="12.44140625" style="99" bestFit="1" customWidth="1"/>
    <col min="22" max="16384" width="8.88671875" style="99"/>
  </cols>
  <sheetData>
    <row r="1" spans="1:13" ht="14.25" thickBot="1"/>
    <row r="2" spans="1:13" ht="13.5" customHeight="1">
      <c r="B2" s="141" t="s">
        <v>45</v>
      </c>
      <c r="C2" s="142"/>
      <c r="D2" s="100" t="s">
        <v>46</v>
      </c>
      <c r="E2" s="100" t="s">
        <v>67</v>
      </c>
      <c r="F2" s="100" t="s">
        <v>47</v>
      </c>
      <c r="G2" s="100"/>
      <c r="H2" s="100"/>
      <c r="I2" s="100"/>
      <c r="J2" s="100"/>
      <c r="K2" s="100"/>
      <c r="L2" s="100"/>
      <c r="M2" s="100"/>
    </row>
    <row r="3" spans="1:13" ht="14.25" customHeight="1" thickBot="1">
      <c r="B3" s="143"/>
      <c r="C3" s="144"/>
      <c r="D3" s="101" t="s">
        <v>48</v>
      </c>
      <c r="E3" s="101"/>
      <c r="F3" s="101" t="s">
        <v>49</v>
      </c>
      <c r="G3" s="101" t="s">
        <v>68</v>
      </c>
      <c r="H3" s="101"/>
      <c r="I3" s="101"/>
      <c r="J3" s="101"/>
      <c r="K3" s="101"/>
      <c r="L3" s="101"/>
      <c r="M3" s="101"/>
    </row>
    <row r="4" spans="1:13" ht="14.25" customHeight="1">
      <c r="B4" s="102" t="s">
        <v>50</v>
      </c>
    </row>
    <row r="6" spans="1:13" ht="14.25">
      <c r="B6" s="103" t="s">
        <v>51</v>
      </c>
      <c r="C6" s="103" t="s">
        <v>52</v>
      </c>
      <c r="D6" s="103" t="s">
        <v>52</v>
      </c>
      <c r="E6" s="103" t="s">
        <v>53</v>
      </c>
      <c r="F6" s="103" t="s">
        <v>53</v>
      </c>
      <c r="G6" s="103" t="s">
        <v>54</v>
      </c>
      <c r="H6" s="103" t="s">
        <v>54</v>
      </c>
      <c r="I6" s="103" t="s">
        <v>55</v>
      </c>
      <c r="J6" s="103" t="s">
        <v>56</v>
      </c>
      <c r="K6" s="103" t="s">
        <v>57</v>
      </c>
      <c r="L6" s="103" t="s">
        <v>58</v>
      </c>
      <c r="M6" s="103" t="s">
        <v>59</v>
      </c>
    </row>
    <row r="7" spans="1:13" ht="15.75" customHeight="1">
      <c r="A7" s="98">
        <v>0</v>
      </c>
      <c r="B7" s="104">
        <v>0</v>
      </c>
      <c r="C7">
        <v>0.11790564910548</v>
      </c>
      <c r="D7" s="106">
        <f t="shared" ref="D7:D38" si="0">255*C7/$C$70</f>
        <v>8.5575162208594169E-3</v>
      </c>
      <c r="E7" s="105"/>
      <c r="F7" s="106" t="e">
        <f t="shared" ref="F7:F38" si="1">255*E7/$E$70</f>
        <v>#DIV/0!</v>
      </c>
      <c r="G7" s="105"/>
      <c r="H7" s="106" t="e">
        <f t="shared" ref="H7:H38" si="2">255*G7/$G$70</f>
        <v>#DIV/0!</v>
      </c>
      <c r="I7" s="107"/>
      <c r="J7" s="106" t="e">
        <f t="shared" ref="J7:J38" si="3">255*I7/$I$70</f>
        <v>#DIV/0!</v>
      </c>
      <c r="K7" s="105"/>
      <c r="L7" s="106" t="e">
        <f t="shared" ref="L7:L38" si="4">255*K7/$K$70</f>
        <v>#DIV/0!</v>
      </c>
      <c r="M7" s="108">
        <f t="shared" ref="M7:M70" si="5">((255)/(255^2.2))*((B7)^2.2)</f>
        <v>0</v>
      </c>
    </row>
    <row r="8" spans="1:13" ht="15.75" customHeight="1">
      <c r="A8" s="98">
        <v>1</v>
      </c>
      <c r="B8" s="104">
        <v>4</v>
      </c>
      <c r="C8">
        <v>2.802970868273293</v>
      </c>
      <c r="D8" s="109">
        <f t="shared" si="0"/>
        <v>0.20343782383477221</v>
      </c>
      <c r="E8" s="105"/>
      <c r="F8" s="109" t="e">
        <f t="shared" si="1"/>
        <v>#DIV/0!</v>
      </c>
      <c r="G8" s="105"/>
      <c r="H8" s="109" t="e">
        <f t="shared" si="2"/>
        <v>#DIV/0!</v>
      </c>
      <c r="I8" s="111"/>
      <c r="J8" s="109" t="e">
        <f t="shared" si="3"/>
        <v>#DIV/0!</v>
      </c>
      <c r="K8" s="110"/>
      <c r="L8" s="109" t="e">
        <f t="shared" si="4"/>
        <v>#DIV/0!</v>
      </c>
      <c r="M8" s="108">
        <f t="shared" si="5"/>
        <v>2.733277739701722E-2</v>
      </c>
    </row>
    <row r="9" spans="1:13" ht="15.75" customHeight="1">
      <c r="A9" s="98">
        <v>2</v>
      </c>
      <c r="B9" s="104">
        <v>8</v>
      </c>
      <c r="C9">
        <v>4.678082495342208</v>
      </c>
      <c r="D9" s="109">
        <f t="shared" si="0"/>
        <v>0.33953222038238035</v>
      </c>
      <c r="E9" s="105"/>
      <c r="F9" s="109" t="e">
        <f t="shared" si="1"/>
        <v>#DIV/0!</v>
      </c>
      <c r="G9" s="105"/>
      <c r="H9" s="109" t="e">
        <f t="shared" si="2"/>
        <v>#DIV/0!</v>
      </c>
      <c r="I9" s="111"/>
      <c r="J9" s="109" t="e">
        <f t="shared" si="3"/>
        <v>#DIV/0!</v>
      </c>
      <c r="K9" s="110"/>
      <c r="L9" s="109" t="e">
        <f t="shared" si="4"/>
        <v>#DIV/0!</v>
      </c>
      <c r="M9" s="108">
        <f t="shared" si="5"/>
        <v>0.12558846573381524</v>
      </c>
    </row>
    <row r="10" spans="1:13" ht="15.75" customHeight="1">
      <c r="A10" s="98">
        <v>3</v>
      </c>
      <c r="B10" s="104">
        <v>12</v>
      </c>
      <c r="C10">
        <v>7.9053479739039769</v>
      </c>
      <c r="D10" s="109">
        <f t="shared" si="0"/>
        <v>0.57376507429004242</v>
      </c>
      <c r="E10" s="105"/>
      <c r="F10" s="109" t="e">
        <f t="shared" si="1"/>
        <v>#DIV/0!</v>
      </c>
      <c r="G10" s="105"/>
      <c r="H10" s="109" t="e">
        <f t="shared" si="2"/>
        <v>#DIV/0!</v>
      </c>
      <c r="I10" s="111"/>
      <c r="J10" s="109" t="e">
        <f t="shared" si="3"/>
        <v>#DIV/0!</v>
      </c>
      <c r="K10" s="110"/>
      <c r="L10" s="109" t="e">
        <f t="shared" si="4"/>
        <v>#DIV/0!</v>
      </c>
      <c r="M10" s="108">
        <f t="shared" si="5"/>
        <v>0.30644357822179258</v>
      </c>
    </row>
    <row r="11" spans="1:13" ht="15.75" customHeight="1">
      <c r="A11" s="98">
        <v>4</v>
      </c>
      <c r="B11" s="104">
        <v>16</v>
      </c>
      <c r="C11">
        <v>12.264884414111519</v>
      </c>
      <c r="D11" s="106">
        <f t="shared" si="0"/>
        <v>0.89017742675611122</v>
      </c>
      <c r="E11" s="105"/>
      <c r="F11" s="106" t="e">
        <f t="shared" si="1"/>
        <v>#DIV/0!</v>
      </c>
      <c r="G11" s="105"/>
      <c r="H11" s="106" t="e">
        <f t="shared" si="2"/>
        <v>#DIV/0!</v>
      </c>
      <c r="I11" s="107"/>
      <c r="J11" s="106" t="e">
        <f t="shared" si="3"/>
        <v>#DIV/0!</v>
      </c>
      <c r="K11" s="105"/>
      <c r="L11" s="106" t="e">
        <f t="shared" si="4"/>
        <v>#DIV/0!</v>
      </c>
      <c r="M11" s="108">
        <f t="shared" si="5"/>
        <v>0.57705305598014034</v>
      </c>
    </row>
    <row r="12" spans="1:13" ht="15.75" customHeight="1">
      <c r="A12" s="98">
        <v>5</v>
      </c>
      <c r="B12" s="104">
        <v>20</v>
      </c>
      <c r="C12">
        <v>17.271831990108726</v>
      </c>
      <c r="D12" s="109">
        <f t="shared" si="0"/>
        <v>1.2535784632938711</v>
      </c>
      <c r="E12" s="105"/>
      <c r="F12" s="109" t="e">
        <f t="shared" si="1"/>
        <v>#DIV/0!</v>
      </c>
      <c r="G12" s="105"/>
      <c r="H12" s="109" t="e">
        <f t="shared" si="2"/>
        <v>#DIV/0!</v>
      </c>
      <c r="I12" s="111"/>
      <c r="J12" s="109" t="e">
        <f t="shared" si="3"/>
        <v>#DIV/0!</v>
      </c>
      <c r="K12" s="110"/>
      <c r="L12" s="109" t="e">
        <f t="shared" si="4"/>
        <v>#DIV/0!</v>
      </c>
      <c r="M12" s="108">
        <f t="shared" si="5"/>
        <v>0.94279609261953323</v>
      </c>
    </row>
    <row r="13" spans="1:13" ht="15.75" customHeight="1">
      <c r="A13" s="98">
        <v>6</v>
      </c>
      <c r="B13" s="104">
        <v>24</v>
      </c>
      <c r="C13">
        <v>21.572361948503616</v>
      </c>
      <c r="D13" s="109">
        <f t="shared" si="0"/>
        <v>1.5657081632400773</v>
      </c>
      <c r="E13" s="105"/>
      <c r="F13" s="109" t="e">
        <f t="shared" si="1"/>
        <v>#DIV/0!</v>
      </c>
      <c r="G13" s="105"/>
      <c r="H13" s="109" t="e">
        <f t="shared" si="2"/>
        <v>#DIV/0!</v>
      </c>
      <c r="I13" s="111"/>
      <c r="J13" s="109" t="e">
        <f t="shared" si="3"/>
        <v>#DIV/0!</v>
      </c>
      <c r="K13" s="110"/>
      <c r="L13" s="109" t="e">
        <f t="shared" si="4"/>
        <v>#DIV/0!</v>
      </c>
      <c r="M13" s="108">
        <f t="shared" si="5"/>
        <v>1.4080449368111134</v>
      </c>
    </row>
    <row r="14" spans="1:13" ht="15.75" customHeight="1">
      <c r="A14" s="98">
        <v>7</v>
      </c>
      <c r="B14" s="104">
        <v>28</v>
      </c>
      <c r="C14">
        <v>27.220946930141331</v>
      </c>
      <c r="D14" s="109">
        <f t="shared" si="0"/>
        <v>1.9756788302267279</v>
      </c>
      <c r="E14" s="105"/>
      <c r="F14" s="109" t="e">
        <f t="shared" si="1"/>
        <v>#DIV/0!</v>
      </c>
      <c r="G14" s="105"/>
      <c r="H14" s="109" t="e">
        <f t="shared" si="2"/>
        <v>#DIV/0!</v>
      </c>
      <c r="I14" s="111"/>
      <c r="J14" s="109" t="e">
        <f t="shared" si="3"/>
        <v>#DIV/0!</v>
      </c>
      <c r="K14" s="110"/>
      <c r="L14" s="109" t="e">
        <f t="shared" si="4"/>
        <v>#DIV/0!</v>
      </c>
      <c r="M14" s="108">
        <f t="shared" si="5"/>
        <v>1.9765119864034546</v>
      </c>
    </row>
    <row r="15" spans="1:13" ht="15.75" customHeight="1">
      <c r="A15" s="98">
        <v>8</v>
      </c>
      <c r="B15" s="104">
        <v>32</v>
      </c>
      <c r="C15">
        <v>34.697844248361179</v>
      </c>
      <c r="D15" s="106">
        <f t="shared" si="0"/>
        <v>2.5183472313406217</v>
      </c>
      <c r="E15" s="105"/>
      <c r="F15" s="106" t="e">
        <f t="shared" si="1"/>
        <v>#DIV/0!</v>
      </c>
      <c r="G15" s="105"/>
      <c r="H15" s="106" t="e">
        <f t="shared" si="2"/>
        <v>#DIV/0!</v>
      </c>
      <c r="I15" s="107"/>
      <c r="J15" s="106" t="e">
        <f t="shared" si="3"/>
        <v>#DIV/0!</v>
      </c>
      <c r="K15" s="105"/>
      <c r="L15" s="106" t="e">
        <f t="shared" si="4"/>
        <v>#DIV/0!</v>
      </c>
      <c r="M15" s="108">
        <f t="shared" si="5"/>
        <v>2.6514395846015995</v>
      </c>
    </row>
    <row r="16" spans="1:13" ht="15.75" customHeight="1">
      <c r="A16" s="98">
        <v>9</v>
      </c>
      <c r="B16" s="104">
        <v>36</v>
      </c>
      <c r="C16">
        <v>44.298194678032516</v>
      </c>
      <c r="D16" s="109">
        <f t="shared" si="0"/>
        <v>3.2151344943016187</v>
      </c>
      <c r="E16" s="105"/>
      <c r="F16" s="109" t="e">
        <f t="shared" si="1"/>
        <v>#DIV/0!</v>
      </c>
      <c r="G16" s="105"/>
      <c r="H16" s="109" t="e">
        <f t="shared" si="2"/>
        <v>#DIV/0!</v>
      </c>
      <c r="I16" s="111"/>
      <c r="J16" s="109" t="e">
        <f t="shared" si="3"/>
        <v>#DIV/0!</v>
      </c>
      <c r="K16" s="110"/>
      <c r="L16" s="109" t="e">
        <f t="shared" si="4"/>
        <v>#DIV/0!</v>
      </c>
      <c r="M16" s="108">
        <f t="shared" si="5"/>
        <v>3.4357162197363724</v>
      </c>
    </row>
    <row r="17" spans="1:13" ht="15.75" customHeight="1">
      <c r="A17" s="98">
        <v>10</v>
      </c>
      <c r="B17" s="104">
        <v>40</v>
      </c>
      <c r="C17">
        <v>55.826656283221517</v>
      </c>
      <c r="D17" s="109">
        <f t="shared" si="0"/>
        <v>4.0518628269678656</v>
      </c>
      <c r="E17" s="105"/>
      <c r="F17" s="109" t="e">
        <f t="shared" si="1"/>
        <v>#DIV/0!</v>
      </c>
      <c r="G17" s="105"/>
      <c r="H17" s="109" t="e">
        <f t="shared" si="2"/>
        <v>#DIV/0!</v>
      </c>
      <c r="I17" s="111"/>
      <c r="J17" s="109" t="e">
        <f t="shared" si="3"/>
        <v>#DIV/0!</v>
      </c>
      <c r="K17" s="110"/>
      <c r="L17" s="109" t="e">
        <f t="shared" si="4"/>
        <v>#DIV/0!</v>
      </c>
      <c r="M17" s="108">
        <f t="shared" si="5"/>
        <v>4.3319532827587617</v>
      </c>
    </row>
    <row r="18" spans="1:13" ht="15.75" customHeight="1">
      <c r="A18" s="98">
        <v>11</v>
      </c>
      <c r="B18" s="104">
        <v>44</v>
      </c>
      <c r="C18">
        <v>67.020002268059528</v>
      </c>
      <c r="D18" s="109">
        <f t="shared" si="0"/>
        <v>4.8642686833255233</v>
      </c>
      <c r="E18" s="105"/>
      <c r="F18" s="109" t="e">
        <f t="shared" si="1"/>
        <v>#DIV/0!</v>
      </c>
      <c r="G18" s="105"/>
      <c r="H18" s="109" t="e">
        <f t="shared" si="2"/>
        <v>#DIV/0!</v>
      </c>
      <c r="I18" s="111"/>
      <c r="J18" s="109" t="e">
        <f t="shared" si="3"/>
        <v>#DIV/0!</v>
      </c>
      <c r="K18" s="110"/>
      <c r="L18" s="109" t="e">
        <f t="shared" si="4"/>
        <v>#DIV/0!</v>
      </c>
      <c r="M18" s="108">
        <f t="shared" si="5"/>
        <v>5.3425386382691746</v>
      </c>
    </row>
    <row r="19" spans="1:13" ht="15.75" customHeight="1">
      <c r="A19" s="98">
        <v>12</v>
      </c>
      <c r="B19" s="112">
        <v>48</v>
      </c>
      <c r="C19">
        <v>80.638763983444164</v>
      </c>
      <c r="D19" s="106">
        <f t="shared" si="0"/>
        <v>5.8527096543188843</v>
      </c>
      <c r="E19" s="105"/>
      <c r="F19" s="106" t="e">
        <f t="shared" si="1"/>
        <v>#DIV/0!</v>
      </c>
      <c r="G19" s="105"/>
      <c r="H19" s="106" t="e">
        <f t="shared" si="2"/>
        <v>#DIV/0!</v>
      </c>
      <c r="I19" s="107"/>
      <c r="J19" s="106" t="e">
        <f t="shared" si="3"/>
        <v>#DIV/0!</v>
      </c>
      <c r="K19" s="105"/>
      <c r="L19" s="106" t="e">
        <f t="shared" si="4"/>
        <v>#DIV/0!</v>
      </c>
      <c r="M19" s="108">
        <f t="shared" si="5"/>
        <v>6.469675610707327</v>
      </c>
    </row>
    <row r="20" spans="1:13" ht="15.75" customHeight="1">
      <c r="A20" s="98">
        <v>13</v>
      </c>
      <c r="B20" s="112">
        <v>52</v>
      </c>
      <c r="C20">
        <v>95.934444935800158</v>
      </c>
      <c r="D20" s="109">
        <f t="shared" si="0"/>
        <v>6.9628603455871048</v>
      </c>
      <c r="E20" s="105"/>
      <c r="F20" s="109" t="e">
        <f t="shared" si="1"/>
        <v>#DIV/0!</v>
      </c>
      <c r="G20" s="105"/>
      <c r="H20" s="109" t="e">
        <f t="shared" si="2"/>
        <v>#DIV/0!</v>
      </c>
      <c r="I20" s="111"/>
      <c r="J20" s="109" t="e">
        <f t="shared" si="3"/>
        <v>#DIV/0!</v>
      </c>
      <c r="K20" s="110"/>
      <c r="L20" s="109" t="e">
        <f t="shared" si="4"/>
        <v>#DIV/0!</v>
      </c>
      <c r="M20" s="108">
        <f t="shared" si="5"/>
        <v>7.7154123073591077</v>
      </c>
    </row>
    <row r="21" spans="1:13" ht="15.75" customHeight="1">
      <c r="A21" s="98">
        <v>14</v>
      </c>
      <c r="B21" s="112">
        <v>56</v>
      </c>
      <c r="C21">
        <v>110.66210354191742</v>
      </c>
      <c r="D21" s="109">
        <f t="shared" si="0"/>
        <v>8.0317843400971398</v>
      </c>
      <c r="E21" s="105"/>
      <c r="F21" s="109" t="e">
        <f t="shared" si="1"/>
        <v>#DIV/0!</v>
      </c>
      <c r="G21" s="105"/>
      <c r="H21" s="109" t="e">
        <f t="shared" si="2"/>
        <v>#DIV/0!</v>
      </c>
      <c r="I21" s="111"/>
      <c r="J21" s="109" t="e">
        <f t="shared" si="3"/>
        <v>#DIV/0!</v>
      </c>
      <c r="K21" s="110"/>
      <c r="L21" s="109" t="e">
        <f t="shared" si="4"/>
        <v>#DIV/0!</v>
      </c>
      <c r="M21" s="108">
        <f t="shared" si="5"/>
        <v>9.0816642696542988</v>
      </c>
    </row>
    <row r="22" spans="1:13" ht="15.75" customHeight="1">
      <c r="A22" s="98">
        <v>15</v>
      </c>
      <c r="B22" s="112">
        <v>60</v>
      </c>
      <c r="C22">
        <v>127.58199373622993</v>
      </c>
      <c r="D22" s="109">
        <f t="shared" si="0"/>
        <v>9.2598190940846816</v>
      </c>
      <c r="E22" s="105"/>
      <c r="F22" s="109" t="e">
        <f t="shared" si="1"/>
        <v>#DIV/0!</v>
      </c>
      <c r="G22" s="105"/>
      <c r="H22" s="109" t="e">
        <f t="shared" si="2"/>
        <v>#DIV/0!</v>
      </c>
      <c r="I22" s="111"/>
      <c r="J22" s="109" t="e">
        <f t="shared" si="3"/>
        <v>#DIV/0!</v>
      </c>
      <c r="K22" s="110"/>
      <c r="L22" s="109" t="e">
        <f t="shared" si="4"/>
        <v>#DIV/0!</v>
      </c>
      <c r="M22" s="108">
        <f t="shared" si="5"/>
        <v>10.570232360922921</v>
      </c>
    </row>
    <row r="23" spans="1:13" ht="15.75" customHeight="1">
      <c r="A23" s="98">
        <v>16</v>
      </c>
      <c r="B23" s="112">
        <v>64</v>
      </c>
      <c r="C23">
        <v>146.63442763273633</v>
      </c>
      <c r="D23" s="106">
        <f t="shared" si="0"/>
        <v>10.642632499151864</v>
      </c>
      <c r="E23" s="105"/>
      <c r="F23" s="106" t="e">
        <f t="shared" si="1"/>
        <v>#DIV/0!</v>
      </c>
      <c r="G23" s="105"/>
      <c r="H23" s="106" t="e">
        <f t="shared" si="2"/>
        <v>#DIV/0!</v>
      </c>
      <c r="I23" s="107"/>
      <c r="J23" s="106" t="e">
        <f t="shared" si="3"/>
        <v>#DIV/0!</v>
      </c>
      <c r="K23" s="105"/>
      <c r="L23" s="106" t="e">
        <f t="shared" si="4"/>
        <v>#DIV/0!</v>
      </c>
      <c r="M23" s="108">
        <f t="shared" si="5"/>
        <v>12.182817156823498</v>
      </c>
    </row>
    <row r="24" spans="1:13" ht="15.75" customHeight="1">
      <c r="A24" s="98">
        <v>17</v>
      </c>
      <c r="B24" s="112">
        <v>68</v>
      </c>
      <c r="C24">
        <v>168.23157674226468</v>
      </c>
      <c r="D24" s="109">
        <f t="shared" si="0"/>
        <v>12.210139698605621</v>
      </c>
      <c r="E24" s="105"/>
      <c r="F24" s="109" t="e">
        <f t="shared" si="1"/>
        <v>#DIV/0!</v>
      </c>
      <c r="G24" s="105"/>
      <c r="H24" s="109" t="e">
        <f t="shared" si="2"/>
        <v>#DIV/0!</v>
      </c>
      <c r="I24" s="111"/>
      <c r="J24" s="109" t="e">
        <f t="shared" si="3"/>
        <v>#DIV/0!</v>
      </c>
      <c r="K24" s="110"/>
      <c r="L24" s="109" t="e">
        <f t="shared" si="4"/>
        <v>#DIV/0!</v>
      </c>
      <c r="M24" s="108">
        <f t="shared" si="5"/>
        <v>13.921030706848903</v>
      </c>
    </row>
    <row r="25" spans="1:13" ht="15.75" customHeight="1">
      <c r="A25" s="98">
        <v>18</v>
      </c>
      <c r="B25" s="112">
        <v>72</v>
      </c>
      <c r="C25">
        <v>192.33641463618579</v>
      </c>
      <c r="D25" s="109">
        <f t="shared" si="0"/>
        <v>13.959653338057095</v>
      </c>
      <c r="E25" s="105"/>
      <c r="F25" s="109" t="e">
        <f t="shared" si="1"/>
        <v>#DIV/0!</v>
      </c>
      <c r="G25" s="105"/>
      <c r="H25" s="109" t="e">
        <f t="shared" si="2"/>
        <v>#DIV/0!</v>
      </c>
      <c r="I25" s="111"/>
      <c r="J25" s="109" t="e">
        <f t="shared" si="3"/>
        <v>#DIV/0!</v>
      </c>
      <c r="K25" s="110"/>
      <c r="L25" s="109" t="e">
        <f t="shared" si="4"/>
        <v>#DIV/0!</v>
      </c>
      <c r="M25" s="108">
        <f t="shared" si="5"/>
        <v>15.786406279391228</v>
      </c>
    </row>
    <row r="26" spans="1:13" ht="15.75" customHeight="1">
      <c r="A26" s="98">
        <v>19</v>
      </c>
      <c r="B26" s="112">
        <v>76</v>
      </c>
      <c r="C26">
        <v>219.72382618225063</v>
      </c>
      <c r="D26" s="109">
        <f t="shared" si="0"/>
        <v>15.947414063102027</v>
      </c>
      <c r="E26" s="105"/>
      <c r="F26" s="109" t="e">
        <f t="shared" si="1"/>
        <v>#DIV/0!</v>
      </c>
      <c r="G26" s="105"/>
      <c r="H26" s="109" t="e">
        <f t="shared" si="2"/>
        <v>#DIV/0!</v>
      </c>
      <c r="I26" s="111"/>
      <c r="J26" s="109" t="e">
        <f t="shared" si="3"/>
        <v>#DIV/0!</v>
      </c>
      <c r="K26" s="110"/>
      <c r="L26" s="109" t="e">
        <f t="shared" si="4"/>
        <v>#DIV/0!</v>
      </c>
      <c r="M26" s="108">
        <f t="shared" si="5"/>
        <v>17.780406532862692</v>
      </c>
    </row>
    <row r="27" spans="1:13" ht="15.75" customHeight="1">
      <c r="A27" s="98">
        <v>20</v>
      </c>
      <c r="B27" s="112">
        <v>80</v>
      </c>
      <c r="C27">
        <v>248.12170985853399</v>
      </c>
      <c r="D27" s="106">
        <f t="shared" si="0"/>
        <v>18.00851420581418</v>
      </c>
      <c r="E27" s="105"/>
      <c r="F27" s="106" t="e">
        <f t="shared" si="1"/>
        <v>#DIV/0!</v>
      </c>
      <c r="G27" s="105"/>
      <c r="H27" s="106" t="e">
        <f t="shared" si="2"/>
        <v>#DIV/0!</v>
      </c>
      <c r="I27" s="107"/>
      <c r="J27" s="106" t="e">
        <f t="shared" si="3"/>
        <v>#DIV/0!</v>
      </c>
      <c r="K27" s="105"/>
      <c r="L27" s="106" t="e">
        <f t="shared" si="4"/>
        <v>#DIV/0!</v>
      </c>
      <c r="M27" s="108">
        <f t="shared" si="5"/>
        <v>19.904430439315949</v>
      </c>
    </row>
    <row r="28" spans="1:13" ht="15.75" customHeight="1">
      <c r="A28" s="98">
        <v>21</v>
      </c>
      <c r="B28" s="112">
        <v>84</v>
      </c>
      <c r="C28">
        <v>279.39437365469951</v>
      </c>
      <c r="D28" s="109">
        <f t="shared" si="0"/>
        <v>20.278264041682995</v>
      </c>
      <c r="E28" s="105"/>
      <c r="F28" s="109" t="e">
        <f t="shared" si="1"/>
        <v>#DIV/0!</v>
      </c>
      <c r="G28" s="105"/>
      <c r="H28" s="109" t="e">
        <f t="shared" si="2"/>
        <v>#DIV/0!</v>
      </c>
      <c r="I28" s="111"/>
      <c r="J28" s="109" t="e">
        <f t="shared" si="3"/>
        <v>#DIV/0!</v>
      </c>
      <c r="K28" s="110"/>
      <c r="L28" s="109" t="e">
        <f t="shared" si="4"/>
        <v>#DIV/0!</v>
      </c>
      <c r="M28" s="108">
        <f t="shared" si="5"/>
        <v>22.15981920585336</v>
      </c>
    </row>
    <row r="29" spans="1:13" ht="15.75" customHeight="1">
      <c r="A29" s="98">
        <v>22</v>
      </c>
      <c r="B29" s="112">
        <v>88</v>
      </c>
      <c r="C29">
        <v>313.33085968869062</v>
      </c>
      <c r="D29" s="109">
        <f t="shared" si="0"/>
        <v>22.741352383235157</v>
      </c>
      <c r="E29" s="105"/>
      <c r="F29" s="109" t="e">
        <f t="shared" si="1"/>
        <v>#DIV/0!</v>
      </c>
      <c r="G29" s="105"/>
      <c r="H29" s="109" t="e">
        <f t="shared" si="2"/>
        <v>#DIV/0!</v>
      </c>
      <c r="I29" s="111"/>
      <c r="J29" s="109" t="e">
        <f t="shared" si="3"/>
        <v>#DIV/0!</v>
      </c>
      <c r="K29" s="110"/>
      <c r="L29" s="109" t="e">
        <f t="shared" si="4"/>
        <v>#DIV/0!</v>
      </c>
      <c r="M29" s="108">
        <f t="shared" si="5"/>
        <v>24.547861381151652</v>
      </c>
    </row>
    <row r="30" spans="1:13" ht="15.75" customHeight="1">
      <c r="A30" s="98">
        <v>23</v>
      </c>
      <c r="B30" s="112">
        <v>92</v>
      </c>
      <c r="C30">
        <v>350.5753636660985</v>
      </c>
      <c r="D30" s="109">
        <f t="shared" si="0"/>
        <v>25.444534540685471</v>
      </c>
      <c r="E30" s="105"/>
      <c r="F30" s="109" t="e">
        <f t="shared" si="1"/>
        <v>#DIV/0!</v>
      </c>
      <c r="G30" s="105"/>
      <c r="H30" s="109" t="e">
        <f t="shared" si="2"/>
        <v>#DIV/0!</v>
      </c>
      <c r="I30" s="111"/>
      <c r="J30" s="109" t="e">
        <f t="shared" si="3"/>
        <v>#DIV/0!</v>
      </c>
      <c r="K30" s="110"/>
      <c r="L30" s="109" t="e">
        <f t="shared" si="4"/>
        <v>#DIV/0!</v>
      </c>
      <c r="M30" s="108">
        <f t="shared" si="5"/>
        <v>27.069797292249707</v>
      </c>
    </row>
    <row r="31" spans="1:13" ht="15.75" customHeight="1">
      <c r="A31" s="98">
        <v>24</v>
      </c>
      <c r="B31" s="112">
        <v>96</v>
      </c>
      <c r="C31">
        <v>390.34467822526341</v>
      </c>
      <c r="D31" s="106">
        <f t="shared" si="0"/>
        <v>28.330965827180094</v>
      </c>
      <c r="E31" s="105"/>
      <c r="F31" s="106" t="e">
        <f t="shared" si="1"/>
        <v>#DIV/0!</v>
      </c>
      <c r="G31" s="105"/>
      <c r="H31" s="106" t="e">
        <f t="shared" si="2"/>
        <v>#DIV/0!</v>
      </c>
      <c r="I31" s="107"/>
      <c r="J31" s="106" t="e">
        <f t="shared" si="3"/>
        <v>#DIV/0!</v>
      </c>
      <c r="K31" s="105"/>
      <c r="L31" s="106" t="e">
        <f t="shared" si="4"/>
        <v>#DIV/0!</v>
      </c>
      <c r="M31" s="108">
        <f t="shared" si="5"/>
        <v>29.726822925535735</v>
      </c>
    </row>
    <row r="32" spans="1:13" ht="15.75" customHeight="1">
      <c r="A32" s="98">
        <v>25</v>
      </c>
      <c r="B32" s="112">
        <v>100</v>
      </c>
      <c r="C32">
        <v>430.96631152258811</v>
      </c>
      <c r="D32" s="109">
        <f t="shared" si="0"/>
        <v>31.279257859809281</v>
      </c>
      <c r="E32" s="105"/>
      <c r="F32" s="109" t="e">
        <f t="shared" si="1"/>
        <v>#DIV/0!</v>
      </c>
      <c r="G32" s="105"/>
      <c r="H32" s="109" t="e">
        <f t="shared" si="2"/>
        <v>#DIV/0!</v>
      </c>
      <c r="I32" s="111"/>
      <c r="J32" s="109" t="e">
        <f t="shared" si="3"/>
        <v>#DIV/0!</v>
      </c>
      <c r="K32" s="110"/>
      <c r="L32" s="109" t="e">
        <f t="shared" si="4"/>
        <v>#DIV/0!</v>
      </c>
      <c r="M32" s="108">
        <f t="shared" si="5"/>
        <v>32.520093342422683</v>
      </c>
    </row>
    <row r="33" spans="1:13" ht="15.75" customHeight="1">
      <c r="A33" s="98">
        <v>26</v>
      </c>
      <c r="B33" s="112">
        <v>104</v>
      </c>
      <c r="C33">
        <v>468.78816250711833</v>
      </c>
      <c r="D33" s="109">
        <f t="shared" si="0"/>
        <v>34.024343491910699</v>
      </c>
      <c r="E33" s="105"/>
      <c r="F33" s="109" t="e">
        <f t="shared" si="1"/>
        <v>#DIV/0!</v>
      </c>
      <c r="G33" s="105"/>
      <c r="H33" s="109" t="e">
        <f t="shared" si="2"/>
        <v>#DIV/0!</v>
      </c>
      <c r="I33" s="111"/>
      <c r="J33" s="109" t="e">
        <f t="shared" si="3"/>
        <v>#DIV/0!</v>
      </c>
      <c r="K33" s="110"/>
      <c r="L33" s="109" t="e">
        <f t="shared" si="4"/>
        <v>#DIV/0!</v>
      </c>
      <c r="M33" s="108">
        <f t="shared" si="5"/>
        <v>35.450725702349153</v>
      </c>
    </row>
    <row r="34" spans="1:13" ht="15.75" customHeight="1">
      <c r="A34" s="98">
        <v>27</v>
      </c>
      <c r="B34" s="112">
        <v>108</v>
      </c>
      <c r="C34">
        <v>508.89428666091516</v>
      </c>
      <c r="D34" s="109">
        <f t="shared" si="0"/>
        <v>36.935220202278316</v>
      </c>
      <c r="E34" s="105"/>
      <c r="F34" s="109" t="e">
        <f t="shared" si="1"/>
        <v>#DIV/0!</v>
      </c>
      <c r="G34" s="105"/>
      <c r="H34" s="109" t="e">
        <f t="shared" si="2"/>
        <v>#DIV/0!</v>
      </c>
      <c r="I34" s="111"/>
      <c r="J34" s="109" t="e">
        <f t="shared" si="3"/>
        <v>#DIV/0!</v>
      </c>
      <c r="K34" s="110"/>
      <c r="L34" s="109" t="e">
        <f t="shared" si="4"/>
        <v>#DIV/0!</v>
      </c>
      <c r="M34" s="108">
        <f t="shared" si="5"/>
        <v>38.519801951980192</v>
      </c>
    </row>
    <row r="35" spans="1:13" ht="15.75" customHeight="1">
      <c r="A35" s="98">
        <v>28</v>
      </c>
      <c r="B35" s="112">
        <v>112</v>
      </c>
      <c r="C35">
        <v>550.05907538622057</v>
      </c>
      <c r="D35" s="106">
        <f t="shared" si="0"/>
        <v>39.922934106723282</v>
      </c>
      <c r="E35" s="105"/>
      <c r="F35" s="106" t="e">
        <f t="shared" si="1"/>
        <v>#DIV/0!</v>
      </c>
      <c r="G35" s="105"/>
      <c r="H35" s="106" t="e">
        <f t="shared" si="2"/>
        <v>#DIV/0!</v>
      </c>
      <c r="I35" s="107"/>
      <c r="J35" s="106" t="e">
        <f t="shared" si="3"/>
        <v>#DIV/0!</v>
      </c>
      <c r="K35" s="105"/>
      <c r="L35" s="106" t="e">
        <f t="shared" si="4"/>
        <v>#DIV/0!</v>
      </c>
      <c r="M35" s="108">
        <f t="shared" si="5"/>
        <v>41.728371228748905</v>
      </c>
    </row>
    <row r="36" spans="1:13" ht="15.75" customHeight="1">
      <c r="A36" s="98">
        <v>29</v>
      </c>
      <c r="B36" s="112">
        <v>116</v>
      </c>
      <c r="C36">
        <v>593.69662442929575</v>
      </c>
      <c r="D36" s="109">
        <f t="shared" si="0"/>
        <v>43.090119365510922</v>
      </c>
      <c r="E36" s="105"/>
      <c r="F36" s="109" t="e">
        <f t="shared" si="1"/>
        <v>#DIV/0!</v>
      </c>
      <c r="G36" s="105"/>
      <c r="H36" s="109" t="e">
        <f t="shared" si="2"/>
        <v>#DIV/0!</v>
      </c>
      <c r="I36" s="111"/>
      <c r="J36" s="109" t="e">
        <f t="shared" si="3"/>
        <v>#DIV/0!</v>
      </c>
      <c r="K36" s="110"/>
      <c r="L36" s="109" t="e">
        <f t="shared" si="4"/>
        <v>#DIV/0!</v>
      </c>
      <c r="M36" s="108">
        <f t="shared" si="5"/>
        <v>45.077452018430307</v>
      </c>
    </row>
    <row r="37" spans="1:13" ht="15.75" customHeight="1">
      <c r="A37" s="98">
        <v>30</v>
      </c>
      <c r="B37" s="112">
        <v>120</v>
      </c>
      <c r="C37">
        <v>638.37034130253232</v>
      </c>
      <c r="D37" s="109">
        <f t="shared" si="0"/>
        <v>46.33250901935012</v>
      </c>
      <c r="E37" s="105"/>
      <c r="F37" s="109" t="e">
        <f t="shared" si="1"/>
        <v>#DIV/0!</v>
      </c>
      <c r="G37" s="105"/>
      <c r="H37" s="109" t="e">
        <f t="shared" si="2"/>
        <v>#DIV/0!</v>
      </c>
      <c r="I37" s="111"/>
      <c r="J37" s="109" t="e">
        <f t="shared" si="3"/>
        <v>#DIV/0!</v>
      </c>
      <c r="K37" s="110"/>
      <c r="L37" s="109" t="e">
        <f t="shared" si="4"/>
        <v>#DIV/0!</v>
      </c>
      <c r="M37" s="108">
        <f t="shared" si="5"/>
        <v>48.568034099714346</v>
      </c>
    </row>
    <row r="38" spans="1:13" ht="15.75" customHeight="1">
      <c r="A38" s="98">
        <v>31</v>
      </c>
      <c r="B38" s="112">
        <v>124</v>
      </c>
      <c r="C38">
        <v>685.24167337721144</v>
      </c>
      <c r="D38" s="109">
        <f t="shared" si="0"/>
        <v>49.734400171855661</v>
      </c>
      <c r="E38" s="105"/>
      <c r="F38" s="109" t="e">
        <f t="shared" si="1"/>
        <v>#DIV/0!</v>
      </c>
      <c r="G38" s="105"/>
      <c r="H38" s="109" t="e">
        <f t="shared" si="2"/>
        <v>#DIV/0!</v>
      </c>
      <c r="I38" s="111"/>
      <c r="J38" s="109" t="e">
        <f t="shared" si="3"/>
        <v>#DIV/0!</v>
      </c>
      <c r="K38" s="110"/>
      <c r="L38" s="109" t="e">
        <f t="shared" si="4"/>
        <v>#DIV/0!</v>
      </c>
      <c r="M38" s="108">
        <f t="shared" si="5"/>
        <v>52.201080303352583</v>
      </c>
    </row>
    <row r="39" spans="1:13" ht="15.75" customHeight="1">
      <c r="A39" s="98">
        <v>32</v>
      </c>
      <c r="B39" s="112">
        <v>128</v>
      </c>
      <c r="C39">
        <v>733.20865310570593</v>
      </c>
      <c r="D39" s="106">
        <f t="shared" ref="D39:D70" si="6">255*C39/$C$70</f>
        <v>53.215812726779184</v>
      </c>
      <c r="E39" s="105"/>
      <c r="F39" s="106" t="e">
        <f t="shared" ref="F39:F70" si="7">255*E39/$E$70</f>
        <v>#DIV/0!</v>
      </c>
      <c r="G39" s="105"/>
      <c r="H39" s="106" t="e">
        <f t="shared" ref="H39:H70" si="8">255*G39/$G$70</f>
        <v>#DIV/0!</v>
      </c>
      <c r="I39" s="107"/>
      <c r="J39" s="106" t="e">
        <f t="shared" ref="J39:J70" si="9">255*I39/$I$70</f>
        <v>#DIV/0!</v>
      </c>
      <c r="K39" s="105"/>
      <c r="L39" s="106" t="e">
        <f t="shared" ref="L39:L70" si="10">255*K39/$K$70</f>
        <v>#DIV/0!</v>
      </c>
      <c r="M39" s="108">
        <f t="shared" si="5"/>
        <v>55.977528109091246</v>
      </c>
    </row>
    <row r="40" spans="1:13" ht="15.75" customHeight="1">
      <c r="A40" s="98">
        <v>33</v>
      </c>
      <c r="B40" s="112">
        <v>132</v>
      </c>
      <c r="C40">
        <v>786.97190307102721</v>
      </c>
      <c r="D40" s="109">
        <f t="shared" si="6"/>
        <v>57.117914849577069</v>
      </c>
      <c r="E40" s="105"/>
      <c r="F40" s="109" t="e">
        <f t="shared" si="7"/>
        <v>#DIV/0!</v>
      </c>
      <c r="G40" s="105"/>
      <c r="H40" s="109" t="e">
        <f t="shared" si="8"/>
        <v>#DIV/0!</v>
      </c>
      <c r="I40" s="111"/>
      <c r="J40" s="109" t="e">
        <f t="shared" si="9"/>
        <v>#DIV/0!</v>
      </c>
      <c r="K40" s="110"/>
      <c r="L40" s="109" t="e">
        <f t="shared" si="10"/>
        <v>#DIV/0!</v>
      </c>
      <c r="M40" s="108">
        <f t="shared" si="5"/>
        <v>59.898291100049363</v>
      </c>
    </row>
    <row r="41" spans="1:13" ht="15.75" customHeight="1">
      <c r="A41" s="98">
        <v>34</v>
      </c>
      <c r="B41" s="112">
        <v>136</v>
      </c>
      <c r="C41">
        <v>842.31399948494391</v>
      </c>
      <c r="D41" s="109">
        <f t="shared" si="6"/>
        <v>61.134608632711902</v>
      </c>
      <c r="E41" s="105"/>
      <c r="F41" s="109" t="e">
        <f t="shared" si="7"/>
        <v>#DIV/0!</v>
      </c>
      <c r="G41" s="105"/>
      <c r="H41" s="109" t="e">
        <f t="shared" si="8"/>
        <v>#DIV/0!</v>
      </c>
      <c r="I41" s="111"/>
      <c r="J41" s="109" t="e">
        <f t="shared" si="9"/>
        <v>#DIV/0!</v>
      </c>
      <c r="K41" s="110"/>
      <c r="L41" s="109" t="e">
        <f t="shared" si="10"/>
        <v>#DIV/0!</v>
      </c>
      <c r="M41" s="108">
        <f t="shared" si="5"/>
        <v>63.964260291282194</v>
      </c>
    </row>
    <row r="42" spans="1:13" ht="15.75" customHeight="1">
      <c r="A42" s="98">
        <v>35</v>
      </c>
      <c r="B42" s="112">
        <v>140</v>
      </c>
      <c r="C42">
        <v>899.65864398005351</v>
      </c>
      <c r="D42" s="109">
        <f t="shared" si="6"/>
        <v>65.296646068316917</v>
      </c>
      <c r="E42" s="105"/>
      <c r="F42" s="109" t="e">
        <f t="shared" si="7"/>
        <v>#DIV/0!</v>
      </c>
      <c r="G42" s="105"/>
      <c r="H42" s="109" t="e">
        <f t="shared" si="8"/>
        <v>#DIV/0!</v>
      </c>
      <c r="I42" s="111"/>
      <c r="J42" s="109" t="e">
        <f t="shared" si="9"/>
        <v>#DIV/0!</v>
      </c>
      <c r="K42" s="105"/>
      <c r="L42" s="109" t="e">
        <f t="shared" si="10"/>
        <v>#DIV/0!</v>
      </c>
      <c r="M42" s="108">
        <f t="shared" si="5"/>
        <v>68.176305346861795</v>
      </c>
    </row>
    <row r="43" spans="1:13" ht="15.75" customHeight="1">
      <c r="A43" s="98">
        <v>36</v>
      </c>
      <c r="B43" s="112">
        <v>144</v>
      </c>
      <c r="C43">
        <v>958.99152360068604</v>
      </c>
      <c r="D43" s="106">
        <f t="shared" si="6"/>
        <v>69.60298833127014</v>
      </c>
      <c r="E43" s="105"/>
      <c r="F43" s="106" t="e">
        <f t="shared" si="7"/>
        <v>#DIV/0!</v>
      </c>
      <c r="G43" s="105"/>
      <c r="H43" s="106" t="e">
        <f t="shared" si="8"/>
        <v>#DIV/0!</v>
      </c>
      <c r="I43" s="107"/>
      <c r="J43" s="106" t="e">
        <f t="shared" si="9"/>
        <v>#DIV/0!</v>
      </c>
      <c r="K43" s="105"/>
      <c r="L43" s="106" t="e">
        <f t="shared" si="10"/>
        <v>#DIV/0!</v>
      </c>
      <c r="M43" s="108">
        <f t="shared" si="5"/>
        <v>72.535275697806284</v>
      </c>
    </row>
    <row r="44" spans="1:13" ht="15.75" customHeight="1">
      <c r="A44" s="98">
        <v>37</v>
      </c>
      <c r="B44" s="112">
        <v>148</v>
      </c>
      <c r="C44">
        <v>1017.1517985066414</v>
      </c>
      <c r="D44" s="109">
        <f t="shared" si="6"/>
        <v>73.824223697796981</v>
      </c>
      <c r="E44" s="105"/>
      <c r="F44" s="109" t="e">
        <f t="shared" si="7"/>
        <v>#DIV/0!</v>
      </c>
      <c r="G44" s="105"/>
      <c r="H44" s="109" t="e">
        <f t="shared" si="8"/>
        <v>#DIV/0!</v>
      </c>
      <c r="I44" s="111"/>
      <c r="J44" s="109" t="e">
        <f t="shared" si="9"/>
        <v>#DIV/0!</v>
      </c>
      <c r="K44" s="110"/>
      <c r="L44" s="109" t="e">
        <f t="shared" si="10"/>
        <v>#DIV/0!</v>
      </c>
      <c r="M44" s="108">
        <f t="shared" si="5"/>
        <v>77.042001571507413</v>
      </c>
    </row>
    <row r="45" spans="1:13" ht="15.75" customHeight="1">
      <c r="A45" s="98">
        <v>38</v>
      </c>
      <c r="B45" s="112">
        <v>152</v>
      </c>
      <c r="C45">
        <v>1076.5842012835985</v>
      </c>
      <c r="D45" s="109">
        <f t="shared" si="6"/>
        <v>78.13778928746153</v>
      </c>
      <c r="E45" s="105"/>
      <c r="F45" s="109" t="e">
        <f t="shared" si="7"/>
        <v>#DIV/0!</v>
      </c>
      <c r="G45" s="105"/>
      <c r="H45" s="109" t="e">
        <f t="shared" si="8"/>
        <v>#DIV/0!</v>
      </c>
      <c r="I45" s="111"/>
      <c r="J45" s="109" t="e">
        <f t="shared" si="9"/>
        <v>#DIV/0!</v>
      </c>
      <c r="K45" s="110"/>
      <c r="L45" s="109" t="e">
        <f t="shared" si="10"/>
        <v>#DIV/0!</v>
      </c>
      <c r="M45" s="108">
        <f t="shared" si="5"/>
        <v>81.697294941911665</v>
      </c>
    </row>
    <row r="46" spans="1:13" ht="15.75" customHeight="1">
      <c r="A46" s="98">
        <v>39</v>
      </c>
      <c r="B46" s="112">
        <v>156</v>
      </c>
      <c r="C46">
        <v>1138.7256625204809</v>
      </c>
      <c r="D46" s="109">
        <f t="shared" si="6"/>
        <v>82.647976598731006</v>
      </c>
      <c r="E46" s="105"/>
      <c r="F46" s="109" t="e">
        <f t="shared" si="7"/>
        <v>#DIV/0!</v>
      </c>
      <c r="G46" s="105"/>
      <c r="H46" s="109" t="e">
        <f t="shared" si="8"/>
        <v>#DIV/0!</v>
      </c>
      <c r="I46" s="111"/>
      <c r="J46" s="109" t="e">
        <f t="shared" si="9"/>
        <v>#DIV/0!</v>
      </c>
      <c r="K46" s="110"/>
      <c r="L46" s="109" t="e">
        <f t="shared" si="10"/>
        <v>#DIV/0!</v>
      </c>
      <c r="M46" s="108">
        <f t="shared" si="5"/>
        <v>86.501950408508236</v>
      </c>
    </row>
    <row r="47" spans="1:13" ht="12.75" customHeight="1">
      <c r="A47" s="98">
        <v>40</v>
      </c>
      <c r="B47" s="112">
        <v>160</v>
      </c>
      <c r="C47">
        <v>1207.2644341011592</v>
      </c>
      <c r="D47" s="106">
        <f t="shared" si="6"/>
        <v>87.622476582482605</v>
      </c>
      <c r="E47" s="105"/>
      <c r="F47" s="106" t="e">
        <f t="shared" si="7"/>
        <v>#DIV/0!</v>
      </c>
      <c r="G47" s="105"/>
      <c r="H47" s="106" t="e">
        <f t="shared" si="8"/>
        <v>#DIV/0!</v>
      </c>
      <c r="I47" s="107"/>
      <c r="J47" s="106" t="e">
        <f t="shared" si="9"/>
        <v>#DIV/0!</v>
      </c>
      <c r="K47" s="105"/>
      <c r="L47" s="106" t="e">
        <f t="shared" si="10"/>
        <v>#DIV/0!</v>
      </c>
      <c r="M47" s="108">
        <f t="shared" si="5"/>
        <v>91.456746011180741</v>
      </c>
    </row>
    <row r="48" spans="1:13" ht="15.75" customHeight="1">
      <c r="A48" s="98">
        <v>41</v>
      </c>
      <c r="B48" s="112">
        <v>164</v>
      </c>
      <c r="C48">
        <v>1275.0789753264908</v>
      </c>
      <c r="D48" s="109">
        <f t="shared" si="6"/>
        <v>92.544412392587432</v>
      </c>
      <c r="E48" s="105"/>
      <c r="F48" s="109" t="e">
        <f t="shared" si="7"/>
        <v>#DIV/0!</v>
      </c>
      <c r="G48" s="105"/>
      <c r="H48" s="109" t="e">
        <f t="shared" si="8"/>
        <v>#DIV/0!</v>
      </c>
      <c r="I48" s="111"/>
      <c r="J48" s="109" t="e">
        <f t="shared" si="9"/>
        <v>#DIV/0!</v>
      </c>
      <c r="K48" s="110"/>
      <c r="L48" s="109" t="e">
        <f t="shared" si="10"/>
        <v>#DIV/0!</v>
      </c>
      <c r="M48" s="108">
        <f t="shared" si="5"/>
        <v>96.562443987109418</v>
      </c>
    </row>
    <row r="49" spans="1:23" ht="15.75" customHeight="1">
      <c r="A49" s="98">
        <v>42</v>
      </c>
      <c r="B49" s="112">
        <v>168</v>
      </c>
      <c r="C49">
        <v>1345.030403555525</v>
      </c>
      <c r="D49" s="109">
        <f t="shared" si="6"/>
        <v>97.621442087803459</v>
      </c>
      <c r="E49" s="105"/>
      <c r="F49" s="109" t="e">
        <f t="shared" si="7"/>
        <v>#DIV/0!</v>
      </c>
      <c r="G49" s="105"/>
      <c r="H49" s="109" t="e">
        <f t="shared" si="8"/>
        <v>#DIV/0!</v>
      </c>
      <c r="I49" s="111"/>
      <c r="J49" s="109" t="e">
        <f t="shared" si="9"/>
        <v>#DIV/0!</v>
      </c>
      <c r="K49" s="110"/>
      <c r="L49" s="109" t="e">
        <f t="shared" si="10"/>
        <v>#DIV/0!</v>
      </c>
      <c r="M49" s="108">
        <f t="shared" si="5"/>
        <v>101.81979147518202</v>
      </c>
    </row>
    <row r="50" spans="1:23" ht="15.75" customHeight="1">
      <c r="A50" s="98">
        <v>43</v>
      </c>
      <c r="B50" s="112">
        <v>172</v>
      </c>
      <c r="C50">
        <v>1413.0016850828038</v>
      </c>
      <c r="D50" s="109">
        <f t="shared" si="6"/>
        <v>102.55475400826899</v>
      </c>
      <c r="E50" s="105"/>
      <c r="F50" s="109" t="e">
        <f t="shared" si="7"/>
        <v>#DIV/0!</v>
      </c>
      <c r="G50" s="105"/>
      <c r="H50" s="109" t="e">
        <f t="shared" si="8"/>
        <v>#DIV/0!</v>
      </c>
      <c r="I50" s="111"/>
      <c r="J50" s="109" t="e">
        <f t="shared" si="9"/>
        <v>#DIV/0!</v>
      </c>
      <c r="K50" s="110"/>
      <c r="L50" s="109" t="e">
        <f t="shared" si="10"/>
        <v>#DIV/0!</v>
      </c>
      <c r="M50" s="108">
        <f t="shared" si="5"/>
        <v>107.22952117273458</v>
      </c>
    </row>
    <row r="51" spans="1:23" ht="15.75" customHeight="1">
      <c r="A51" s="98">
        <v>44</v>
      </c>
      <c r="B51" s="112">
        <v>176</v>
      </c>
      <c r="C51">
        <v>1484.4522025271417</v>
      </c>
      <c r="D51" s="106">
        <f t="shared" si="6"/>
        <v>107.74058663509859</v>
      </c>
      <c r="E51" s="105"/>
      <c r="F51" s="106" t="e">
        <f t="shared" si="7"/>
        <v>#DIV/0!</v>
      </c>
      <c r="G51" s="105"/>
      <c r="H51" s="106" t="e">
        <f t="shared" si="8"/>
        <v>#DIV/0!</v>
      </c>
      <c r="I51" s="107"/>
      <c r="J51" s="106" t="e">
        <f t="shared" si="9"/>
        <v>#DIV/0!</v>
      </c>
      <c r="K51" s="105"/>
      <c r="L51" s="106" t="e">
        <f t="shared" si="10"/>
        <v>#DIV/0!</v>
      </c>
      <c r="M51" s="108">
        <f t="shared" si="5"/>
        <v>112.79235194889641</v>
      </c>
    </row>
    <row r="52" spans="1:23" ht="15.75" customHeight="1">
      <c r="A52" s="98">
        <v>45</v>
      </c>
      <c r="B52" s="112">
        <v>180</v>
      </c>
      <c r="C52">
        <v>1554.7886327920983</v>
      </c>
      <c r="D52" s="109">
        <f t="shared" si="6"/>
        <v>112.84555953059778</v>
      </c>
      <c r="E52" s="105"/>
      <c r="F52" s="109" t="e">
        <f t="shared" si="7"/>
        <v>#DIV/0!</v>
      </c>
      <c r="G52" s="105"/>
      <c r="H52" s="109" t="e">
        <f t="shared" si="8"/>
        <v>#DIV/0!</v>
      </c>
      <c r="I52" s="111"/>
      <c r="J52" s="109" t="e">
        <f t="shared" si="9"/>
        <v>#DIV/0!</v>
      </c>
      <c r="K52" s="110"/>
      <c r="L52" s="109" t="e">
        <f t="shared" si="10"/>
        <v>#DIV/0!</v>
      </c>
      <c r="M52" s="108">
        <f t="shared" si="5"/>
        <v>118.50898941834186</v>
      </c>
    </row>
    <row r="53" spans="1:23" ht="15.75" customHeight="1">
      <c r="A53" s="98">
        <v>46</v>
      </c>
      <c r="B53" s="112">
        <v>184</v>
      </c>
      <c r="C53">
        <v>1636.2998316750204</v>
      </c>
      <c r="D53" s="109">
        <f t="shared" si="6"/>
        <v>118.76158994910878</v>
      </c>
      <c r="E53" s="105"/>
      <c r="F53" s="109" t="e">
        <f t="shared" si="7"/>
        <v>#DIV/0!</v>
      </c>
      <c r="G53" s="105"/>
      <c r="H53" s="109" t="e">
        <f t="shared" si="8"/>
        <v>#DIV/0!</v>
      </c>
      <c r="I53" s="111"/>
      <c r="J53" s="109" t="e">
        <f t="shared" si="9"/>
        <v>#DIV/0!</v>
      </c>
      <c r="K53" s="110"/>
      <c r="L53" s="109" t="e">
        <f t="shared" si="10"/>
        <v>#DIV/0!</v>
      </c>
      <c r="M53" s="108">
        <f t="shared" si="5"/>
        <v>124.38012647884175</v>
      </c>
    </row>
    <row r="54" spans="1:23" ht="15.75" customHeight="1">
      <c r="A54" s="98">
        <v>47</v>
      </c>
      <c r="B54" s="112">
        <v>188</v>
      </c>
      <c r="C54">
        <v>1717.1436705776391</v>
      </c>
      <c r="D54" s="109">
        <f t="shared" si="6"/>
        <v>124.62918380923665</v>
      </c>
      <c r="E54" s="105"/>
      <c r="F54" s="109" t="e">
        <f t="shared" si="7"/>
        <v>#DIV/0!</v>
      </c>
      <c r="G54" s="105"/>
      <c r="H54" s="109" t="e">
        <f t="shared" si="8"/>
        <v>#DIV/0!</v>
      </c>
      <c r="I54" s="111"/>
      <c r="J54" s="109" t="e">
        <f t="shared" si="9"/>
        <v>#DIV/0!</v>
      </c>
      <c r="K54" s="110"/>
      <c r="L54" s="109" t="e">
        <f t="shared" si="10"/>
        <v>#DIV/0!</v>
      </c>
      <c r="M54" s="108">
        <f t="shared" si="5"/>
        <v>130.4064438156442</v>
      </c>
    </row>
    <row r="55" spans="1:23" ht="15.75" customHeight="1">
      <c r="A55" s="98">
        <v>48</v>
      </c>
      <c r="B55" s="112">
        <v>192</v>
      </c>
      <c r="C55">
        <v>1799.3623681354459</v>
      </c>
      <c r="D55" s="106">
        <f t="shared" si="6"/>
        <v>130.59656402678183</v>
      </c>
      <c r="E55" s="105"/>
      <c r="F55" s="106" t="e">
        <f t="shared" si="7"/>
        <v>#DIV/0!</v>
      </c>
      <c r="G55" s="105"/>
      <c r="H55" s="106" t="e">
        <f t="shared" si="8"/>
        <v>#DIV/0!</v>
      </c>
      <c r="I55" s="107"/>
      <c r="J55" s="106" t="e">
        <f t="shared" si="9"/>
        <v>#DIV/0!</v>
      </c>
      <c r="K55" s="105"/>
      <c r="L55" s="106" t="e">
        <f t="shared" si="10"/>
        <v>#DIV/0!</v>
      </c>
      <c r="M55" s="108">
        <f t="shared" si="5"/>
        <v>136.58861037540422</v>
      </c>
    </row>
    <row r="56" spans="1:23" ht="15.75" customHeight="1">
      <c r="A56" s="98">
        <v>49</v>
      </c>
      <c r="B56" s="112">
        <v>196</v>
      </c>
      <c r="C56">
        <v>1877.6565763520782</v>
      </c>
      <c r="D56" s="109">
        <f t="shared" si="6"/>
        <v>136.27910733065508</v>
      </c>
      <c r="E56" s="105"/>
      <c r="F56" s="109" t="e">
        <f t="shared" si="7"/>
        <v>#DIV/0!</v>
      </c>
      <c r="G56" s="105"/>
      <c r="H56" s="109" t="e">
        <f t="shared" si="8"/>
        <v>#DIV/0!</v>
      </c>
      <c r="I56" s="111"/>
      <c r="J56" s="109" t="e">
        <f t="shared" si="9"/>
        <v>#DIV/0!</v>
      </c>
      <c r="K56" s="110"/>
      <c r="L56" s="109" t="e">
        <f t="shared" si="10"/>
        <v>#DIV/0!</v>
      </c>
      <c r="M56" s="108">
        <f t="shared" si="5"/>
        <v>142.92728381210352</v>
      </c>
    </row>
    <row r="57" spans="1:23" ht="15.75" customHeight="1">
      <c r="A57" s="98">
        <v>50</v>
      </c>
      <c r="B57" s="112">
        <v>200</v>
      </c>
      <c r="C57">
        <v>1955.6088687772944</v>
      </c>
      <c r="D57" s="109">
        <f t="shared" si="6"/>
        <v>141.9368346061751</v>
      </c>
      <c r="E57" s="105"/>
      <c r="F57" s="109" t="e">
        <f t="shared" si="7"/>
        <v>#DIV/0!</v>
      </c>
      <c r="G57" s="105"/>
      <c r="H57" s="109" t="e">
        <f t="shared" si="8"/>
        <v>#DIV/0!</v>
      </c>
      <c r="I57" s="111"/>
      <c r="J57" s="109" t="e">
        <f t="shared" si="9"/>
        <v>#DIV/0!</v>
      </c>
      <c r="K57" s="110"/>
      <c r="L57" s="109" t="e">
        <f t="shared" si="10"/>
        <v>#DIV/0!</v>
      </c>
      <c r="M57" s="108">
        <f t="shared" si="5"/>
        <v>149.42311090716362</v>
      </c>
    </row>
    <row r="58" spans="1:23" ht="15.75" customHeight="1">
      <c r="A58" s="98">
        <v>51</v>
      </c>
      <c r="B58" s="112">
        <v>204</v>
      </c>
      <c r="C58">
        <v>2038.8766340308209</v>
      </c>
      <c r="D58" s="109">
        <f t="shared" si="6"/>
        <v>147.98035548272188</v>
      </c>
      <c r="E58" s="105"/>
      <c r="F58" s="109" t="e">
        <f t="shared" si="7"/>
        <v>#DIV/0!</v>
      </c>
      <c r="G58" s="105"/>
      <c r="H58" s="109" t="e">
        <f t="shared" si="8"/>
        <v>#DIV/0!</v>
      </c>
      <c r="I58" s="111"/>
      <c r="J58" s="109" t="e">
        <f t="shared" si="9"/>
        <v>#DIV/0!</v>
      </c>
      <c r="K58" s="110"/>
      <c r="L58" s="109" t="e">
        <f t="shared" si="10"/>
        <v>#DIV/0!</v>
      </c>
      <c r="M58" s="108">
        <f t="shared" si="5"/>
        <v>156.07672796573382</v>
      </c>
    </row>
    <row r="59" spans="1:23" ht="15.75" customHeight="1">
      <c r="A59" s="98">
        <v>52</v>
      </c>
      <c r="B59" s="112">
        <v>208</v>
      </c>
      <c r="C59">
        <v>2137.4994005458902</v>
      </c>
      <c r="D59" s="106">
        <f t="shared" si="6"/>
        <v>155.13833248044583</v>
      </c>
      <c r="E59" s="105"/>
      <c r="F59" s="106" t="e">
        <f t="shared" si="7"/>
        <v>#DIV/0!</v>
      </c>
      <c r="G59" s="105"/>
      <c r="H59" s="106" t="e">
        <f t="shared" si="8"/>
        <v>#DIV/0!</v>
      </c>
      <c r="I59" s="107"/>
      <c r="J59" s="106" t="e">
        <f t="shared" si="9"/>
        <v>#DIV/0!</v>
      </c>
      <c r="K59" s="105"/>
      <c r="L59" s="106" t="e">
        <f t="shared" si="10"/>
        <v>#DIV/0!</v>
      </c>
      <c r="M59" s="108">
        <f t="shared" si="5"/>
        <v>162.88876119095835</v>
      </c>
    </row>
    <row r="60" spans="1:23" ht="15.75" customHeight="1">
      <c r="A60" s="98">
        <v>53</v>
      </c>
      <c r="B60" s="104">
        <v>212</v>
      </c>
      <c r="C60">
        <v>2231.9994116409403</v>
      </c>
      <c r="D60" s="109">
        <f t="shared" si="6"/>
        <v>161.99708253994316</v>
      </c>
      <c r="E60" s="105"/>
      <c r="F60" s="109" t="e">
        <f t="shared" si="7"/>
        <v>#DIV/0!</v>
      </c>
      <c r="G60" s="105"/>
      <c r="H60" s="109" t="e">
        <f t="shared" si="8"/>
        <v>#DIV/0!</v>
      </c>
      <c r="I60" s="111"/>
      <c r="J60" s="109" t="e">
        <f t="shared" si="9"/>
        <v>#DIV/0!</v>
      </c>
      <c r="K60" s="110"/>
      <c r="L60" s="109" t="e">
        <f t="shared" si="10"/>
        <v>#DIV/0!</v>
      </c>
      <c r="M60" s="108">
        <f t="shared" si="5"/>
        <v>169.8598270378418</v>
      </c>
      <c r="O60"/>
      <c r="Q60"/>
      <c r="S60"/>
      <c r="U60" s="125"/>
      <c r="W60"/>
    </row>
    <row r="61" spans="1:23" ht="15.75" customHeight="1">
      <c r="A61" s="98">
        <v>54</v>
      </c>
      <c r="B61" s="104">
        <v>216</v>
      </c>
      <c r="C61">
        <v>2330.0234787504533</v>
      </c>
      <c r="D61" s="109">
        <f t="shared" si="6"/>
        <v>169.11160631966325</v>
      </c>
      <c r="E61" s="105"/>
      <c r="F61" s="109" t="e">
        <f t="shared" si="7"/>
        <v>#DIV/0!</v>
      </c>
      <c r="G61" s="105"/>
      <c r="H61" s="109" t="e">
        <f t="shared" si="8"/>
        <v>#DIV/0!</v>
      </c>
      <c r="I61" s="111"/>
      <c r="J61" s="109" t="e">
        <f t="shared" si="9"/>
        <v>#DIV/0!</v>
      </c>
      <c r="K61" s="110"/>
      <c r="L61" s="109" t="e">
        <f t="shared" si="10"/>
        <v>#DIV/0!</v>
      </c>
      <c r="M61" s="108">
        <f t="shared" si="5"/>
        <v>176.99053254820524</v>
      </c>
      <c r="O61"/>
      <c r="Q61"/>
      <c r="S61"/>
      <c r="U61" s="125"/>
      <c r="W61"/>
    </row>
    <row r="62" spans="1:23" ht="15.75" customHeight="1">
      <c r="A62" s="98">
        <v>55</v>
      </c>
      <c r="B62" s="104">
        <v>220</v>
      </c>
      <c r="C62">
        <v>2440.1087467718526</v>
      </c>
      <c r="D62" s="109">
        <f t="shared" si="6"/>
        <v>177.10152430847825</v>
      </c>
      <c r="E62" s="105"/>
      <c r="F62" s="109" t="e">
        <f t="shared" si="7"/>
        <v>#DIV/0!</v>
      </c>
      <c r="G62" s="105"/>
      <c r="H62" s="109" t="e">
        <f t="shared" si="8"/>
        <v>#DIV/0!</v>
      </c>
      <c r="I62" s="111"/>
      <c r="J62" s="109" t="e">
        <f t="shared" si="9"/>
        <v>#DIV/0!</v>
      </c>
      <c r="K62" s="110"/>
      <c r="L62" s="109" t="e">
        <f t="shared" si="10"/>
        <v>#DIV/0!</v>
      </c>
      <c r="M62" s="108">
        <f t="shared" si="5"/>
        <v>184.28147566806507</v>
      </c>
      <c r="O62"/>
      <c r="Q62"/>
      <c r="S62"/>
      <c r="U62" s="125"/>
      <c r="W62"/>
    </row>
    <row r="63" spans="1:23" ht="15.75" customHeight="1">
      <c r="A63" s="98">
        <v>56</v>
      </c>
      <c r="B63" s="104">
        <v>224</v>
      </c>
      <c r="C63">
        <v>2545.9374926221794</v>
      </c>
      <c r="D63" s="106">
        <f t="shared" si="6"/>
        <v>184.78250665426211</v>
      </c>
      <c r="E63" s="105"/>
      <c r="F63" s="106" t="e">
        <f t="shared" si="7"/>
        <v>#DIV/0!</v>
      </c>
      <c r="G63" s="105"/>
      <c r="H63" s="106" t="e">
        <f t="shared" si="8"/>
        <v>#DIV/0!</v>
      </c>
      <c r="I63" s="107"/>
      <c r="J63" s="106" t="e">
        <f t="shared" si="9"/>
        <v>#DIV/0!</v>
      </c>
      <c r="K63" s="105"/>
      <c r="L63" s="106" t="e">
        <f t="shared" si="10"/>
        <v>#DIV/0!</v>
      </c>
      <c r="M63" s="108">
        <f t="shared" si="5"/>
        <v>191.73324554867793</v>
      </c>
      <c r="O63"/>
      <c r="Q63"/>
      <c r="S63"/>
      <c r="U63" s="125"/>
      <c r="W63"/>
    </row>
    <row r="64" spans="1:23" ht="15.75" customHeight="1">
      <c r="A64" s="98">
        <v>57</v>
      </c>
      <c r="B64" s="104">
        <v>228</v>
      </c>
      <c r="C64">
        <v>2647.1238473390617</v>
      </c>
      <c r="D64" s="109">
        <f t="shared" si="6"/>
        <v>192.12654723576728</v>
      </c>
      <c r="E64" s="105"/>
      <c r="F64" s="109" t="e">
        <f t="shared" si="7"/>
        <v>#DIV/0!</v>
      </c>
      <c r="G64" s="105"/>
      <c r="H64" s="109" t="e">
        <f t="shared" si="8"/>
        <v>#DIV/0!</v>
      </c>
      <c r="I64" s="111"/>
      <c r="J64" s="109" t="e">
        <f t="shared" si="9"/>
        <v>#DIV/0!</v>
      </c>
      <c r="K64" s="110"/>
      <c r="L64" s="109" t="e">
        <f t="shared" si="10"/>
        <v>#DIV/0!</v>
      </c>
      <c r="M64" s="108">
        <f t="shared" si="5"/>
        <v>199.34642283236059</v>
      </c>
      <c r="O64"/>
      <c r="Q64"/>
      <c r="S64"/>
      <c r="U64" s="125"/>
      <c r="W64"/>
    </row>
    <row r="65" spans="1:23" ht="15.75" customHeight="1">
      <c r="A65" s="98">
        <v>58</v>
      </c>
      <c r="B65" s="104">
        <v>232</v>
      </c>
      <c r="C65">
        <v>2746.3024870931163</v>
      </c>
      <c r="D65" s="109">
        <f t="shared" si="6"/>
        <v>199.32486915585454</v>
      </c>
      <c r="E65" s="105"/>
      <c r="F65" s="109" t="e">
        <f t="shared" si="7"/>
        <v>#DIV/0!</v>
      </c>
      <c r="G65" s="105"/>
      <c r="H65" s="109" t="e">
        <f t="shared" si="8"/>
        <v>#DIV/0!</v>
      </c>
      <c r="I65" s="111"/>
      <c r="J65" s="109" t="e">
        <f t="shared" si="9"/>
        <v>#DIV/0!</v>
      </c>
      <c r="K65" s="110"/>
      <c r="L65" s="109" t="e">
        <f t="shared" si="10"/>
        <v>#DIV/0!</v>
      </c>
      <c r="M65" s="108">
        <f t="shared" si="5"/>
        <v>207.12157992411471</v>
      </c>
      <c r="O65"/>
      <c r="Q65"/>
      <c r="S65"/>
      <c r="U65" s="125"/>
      <c r="W65"/>
    </row>
    <row r="66" spans="1:23" ht="15.75" customHeight="1">
      <c r="A66" s="98">
        <v>59</v>
      </c>
      <c r="B66" s="104">
        <v>236</v>
      </c>
      <c r="C66">
        <v>2885.4091583005861</v>
      </c>
      <c r="D66" s="109">
        <f t="shared" si="6"/>
        <v>209.42114193259593</v>
      </c>
      <c r="E66" s="105"/>
      <c r="F66" s="109" t="e">
        <f t="shared" si="7"/>
        <v>#DIV/0!</v>
      </c>
      <c r="G66" s="105"/>
      <c r="H66" s="109" t="e">
        <f t="shared" si="8"/>
        <v>#DIV/0!</v>
      </c>
      <c r="I66" s="111"/>
      <c r="J66" s="109" t="e">
        <f t="shared" si="9"/>
        <v>#DIV/0!</v>
      </c>
      <c r="K66" s="110"/>
      <c r="L66" s="109" t="e">
        <f t="shared" si="10"/>
        <v>#DIV/0!</v>
      </c>
      <c r="M66" s="108">
        <f t="shared" si="5"/>
        <v>215.05928125000352</v>
      </c>
      <c r="O66"/>
      <c r="Q66"/>
      <c r="S66"/>
      <c r="U66" s="125"/>
      <c r="W66"/>
    </row>
    <row r="67" spans="1:23" ht="15.75" customHeight="1">
      <c r="A67" s="98">
        <v>60</v>
      </c>
      <c r="B67" s="104">
        <v>240</v>
      </c>
      <c r="C67">
        <v>2983.6261165449623</v>
      </c>
      <c r="D67" s="106">
        <f t="shared" si="6"/>
        <v>216.5496656268916</v>
      </c>
      <c r="E67" s="105"/>
      <c r="F67" s="106" t="e">
        <f t="shared" si="7"/>
        <v>#DIV/0!</v>
      </c>
      <c r="G67" s="105"/>
      <c r="H67" s="106" t="e">
        <f t="shared" si="8"/>
        <v>#DIV/0!</v>
      </c>
      <c r="I67" s="107"/>
      <c r="J67" s="106" t="e">
        <f t="shared" si="9"/>
        <v>#DIV/0!</v>
      </c>
      <c r="K67" s="105"/>
      <c r="L67" s="106" t="e">
        <f t="shared" si="10"/>
        <v>#DIV/0!</v>
      </c>
      <c r="M67" s="108">
        <f t="shared" si="5"/>
        <v>223.16008350312711</v>
      </c>
      <c r="O67"/>
      <c r="Q67"/>
      <c r="S67"/>
      <c r="U67" s="125"/>
      <c r="W67"/>
    </row>
    <row r="68" spans="1:23" ht="15.75" customHeight="1">
      <c r="A68" s="98">
        <v>61</v>
      </c>
      <c r="B68" s="104">
        <v>244</v>
      </c>
      <c r="C68">
        <v>3129.9889621290758</v>
      </c>
      <c r="D68" s="109">
        <f t="shared" si="6"/>
        <v>227.1725868755307</v>
      </c>
      <c r="E68" s="105"/>
      <c r="F68" s="109" t="e">
        <f t="shared" si="7"/>
        <v>#DIV/0!</v>
      </c>
      <c r="G68" s="105"/>
      <c r="H68" s="109" t="e">
        <f t="shared" si="8"/>
        <v>#DIV/0!</v>
      </c>
      <c r="I68" s="111"/>
      <c r="J68" s="109" t="e">
        <f t="shared" si="9"/>
        <v>#DIV/0!</v>
      </c>
      <c r="K68" s="110"/>
      <c r="L68" s="109" t="e">
        <f t="shared" si="10"/>
        <v>#DIV/0!</v>
      </c>
      <c r="M68" s="108">
        <f t="shared" si="5"/>
        <v>231.42453587801151</v>
      </c>
      <c r="O68"/>
      <c r="Q68"/>
      <c r="S68"/>
      <c r="U68" s="125"/>
      <c r="W68"/>
    </row>
    <row r="69" spans="1:23" ht="15.75" customHeight="1">
      <c r="A69" s="98">
        <v>62</v>
      </c>
      <c r="B69" s="104">
        <v>248</v>
      </c>
      <c r="C69">
        <v>3245.6079083659542</v>
      </c>
      <c r="D69" s="109">
        <f t="shared" si="6"/>
        <v>235.56413567210805</v>
      </c>
      <c r="E69" s="105"/>
      <c r="F69" s="109" t="e">
        <f t="shared" si="7"/>
        <v>#DIV/0!</v>
      </c>
      <c r="G69" s="105"/>
      <c r="H69" s="109" t="e">
        <f t="shared" si="8"/>
        <v>#DIV/0!</v>
      </c>
      <c r="I69" s="111"/>
      <c r="J69" s="109" t="e">
        <f t="shared" si="9"/>
        <v>#DIV/0!</v>
      </c>
      <c r="K69" s="110"/>
      <c r="L69" s="109" t="e">
        <f t="shared" si="10"/>
        <v>#DIV/0!</v>
      </c>
      <c r="M69" s="108">
        <f t="shared" si="5"/>
        <v>239.85318029411698</v>
      </c>
      <c r="O69"/>
      <c r="Q69"/>
      <c r="S69"/>
      <c r="U69" s="125"/>
      <c r="W69"/>
    </row>
    <row r="70" spans="1:23" ht="15.75" customHeight="1">
      <c r="A70" s="98">
        <v>63</v>
      </c>
      <c r="B70" s="104">
        <v>255</v>
      </c>
      <c r="C70">
        <v>3513.3956800000001</v>
      </c>
      <c r="D70" s="106">
        <f t="shared" si="6"/>
        <v>255</v>
      </c>
      <c r="E70" s="105"/>
      <c r="F70" s="106" t="e">
        <f t="shared" si="7"/>
        <v>#DIV/0!</v>
      </c>
      <c r="G70" s="105"/>
      <c r="H70" s="106" t="e">
        <f t="shared" si="8"/>
        <v>#DIV/0!</v>
      </c>
      <c r="I70" s="107"/>
      <c r="J70" s="106" t="e">
        <f t="shared" si="9"/>
        <v>#DIV/0!</v>
      </c>
      <c r="K70" s="105"/>
      <c r="L70" s="106" t="e">
        <f t="shared" si="10"/>
        <v>#DIV/0!</v>
      </c>
      <c r="M70" s="108">
        <f t="shared" si="5"/>
        <v>255</v>
      </c>
      <c r="O70"/>
      <c r="Q70"/>
      <c r="S70"/>
      <c r="U70" s="125"/>
      <c r="W70"/>
    </row>
    <row r="71" spans="1:23" ht="14.25">
      <c r="B71" s="113" t="s">
        <v>60</v>
      </c>
      <c r="C71" s="113">
        <f>C70/C7</f>
        <v>29798.365953245109</v>
      </c>
      <c r="D71" s="114"/>
      <c r="E71" s="115" t="e">
        <f t="shared" ref="E71:L71" si="11">E70/E7</f>
        <v>#DIV/0!</v>
      </c>
      <c r="F71" s="114" t="e">
        <f t="shared" si="11"/>
        <v>#DIV/0!</v>
      </c>
      <c r="G71" s="115" t="e">
        <f t="shared" si="11"/>
        <v>#DIV/0!</v>
      </c>
      <c r="H71" s="114" t="e">
        <f t="shared" si="11"/>
        <v>#DIV/0!</v>
      </c>
      <c r="I71" s="115" t="e">
        <f t="shared" si="11"/>
        <v>#DIV/0!</v>
      </c>
      <c r="J71" s="114" t="e">
        <f t="shared" si="11"/>
        <v>#DIV/0!</v>
      </c>
      <c r="K71" s="115" t="e">
        <f t="shared" si="11"/>
        <v>#DIV/0!</v>
      </c>
      <c r="L71" s="114" t="e">
        <f t="shared" si="11"/>
        <v>#DIV/0!</v>
      </c>
      <c r="M71" s="116"/>
      <c r="O71"/>
      <c r="Q71"/>
      <c r="S71"/>
      <c r="U71" s="125"/>
      <c r="W71"/>
    </row>
    <row r="72" spans="1:23">
      <c r="B72" s="117"/>
      <c r="C72" s="102"/>
      <c r="D72" s="118"/>
      <c r="E72" s="102"/>
      <c r="F72" s="118"/>
      <c r="G72" s="118"/>
      <c r="H72" s="118"/>
      <c r="I72" s="118"/>
      <c r="J72" s="118"/>
      <c r="K72" s="118"/>
      <c r="L72" s="118"/>
      <c r="M72" s="118"/>
      <c r="O72"/>
      <c r="Q72"/>
      <c r="S72"/>
      <c r="U72" s="125"/>
      <c r="W72"/>
    </row>
    <row r="73" spans="1:23">
      <c r="O73"/>
      <c r="Q73"/>
      <c r="S73"/>
      <c r="U73" s="125"/>
      <c r="W73"/>
    </row>
    <row r="74" spans="1:23">
      <c r="B74" s="119" t="s">
        <v>61</v>
      </c>
      <c r="C74" s="120"/>
      <c r="D74" s="121" t="s">
        <v>62</v>
      </c>
      <c r="E74" s="120"/>
      <c r="F74" s="121" t="s">
        <v>63</v>
      </c>
      <c r="G74" s="120"/>
      <c r="H74" s="121" t="s">
        <v>64</v>
      </c>
      <c r="I74" s="121"/>
      <c r="J74" s="121" t="s">
        <v>65</v>
      </c>
      <c r="K74" s="121"/>
      <c r="L74" s="121" t="s">
        <v>66</v>
      </c>
      <c r="O74"/>
      <c r="Q74"/>
      <c r="S74"/>
      <c r="U74" s="125"/>
      <c r="W74"/>
    </row>
    <row r="75" spans="1:23">
      <c r="B75" s="122">
        <v>48</v>
      </c>
      <c r="C75" s="123">
        <f t="shared" ref="C75:J75" si="12">C19</f>
        <v>80.638763983444164</v>
      </c>
      <c r="D75" s="124">
        <f t="shared" si="12"/>
        <v>5.8527096543188843</v>
      </c>
      <c r="E75" s="123">
        <f t="shared" si="12"/>
        <v>0</v>
      </c>
      <c r="F75" s="124" t="e">
        <f t="shared" si="12"/>
        <v>#DIV/0!</v>
      </c>
      <c r="G75" s="123">
        <f t="shared" si="12"/>
        <v>0</v>
      </c>
      <c r="H75" s="124" t="e">
        <f t="shared" si="12"/>
        <v>#DIV/0!</v>
      </c>
      <c r="I75" s="123">
        <f t="shared" si="12"/>
        <v>0</v>
      </c>
      <c r="J75" s="124" t="e">
        <f t="shared" si="12"/>
        <v>#DIV/0!</v>
      </c>
      <c r="K75" s="124"/>
      <c r="L75" s="124" t="e">
        <f>L19</f>
        <v>#DIV/0!</v>
      </c>
      <c r="O75"/>
      <c r="Q75"/>
      <c r="S75"/>
      <c r="U75" s="125"/>
      <c r="W75"/>
    </row>
    <row r="76" spans="1:23">
      <c r="B76" s="122">
        <v>64</v>
      </c>
      <c r="C76" s="123">
        <f t="shared" ref="C76:J76" si="13">C23</f>
        <v>146.63442763273633</v>
      </c>
      <c r="D76" s="124">
        <f t="shared" si="13"/>
        <v>10.642632499151864</v>
      </c>
      <c r="E76" s="123">
        <f t="shared" si="13"/>
        <v>0</v>
      </c>
      <c r="F76" s="124" t="e">
        <f t="shared" si="13"/>
        <v>#DIV/0!</v>
      </c>
      <c r="G76" s="123">
        <f t="shared" si="13"/>
        <v>0</v>
      </c>
      <c r="H76" s="124" t="e">
        <f t="shared" si="13"/>
        <v>#DIV/0!</v>
      </c>
      <c r="I76" s="123">
        <f t="shared" si="13"/>
        <v>0</v>
      </c>
      <c r="J76" s="124" t="e">
        <f t="shared" si="13"/>
        <v>#DIV/0!</v>
      </c>
      <c r="K76" s="124"/>
      <c r="L76" s="124" t="e">
        <f>L23</f>
        <v>#DIV/0!</v>
      </c>
      <c r="O76"/>
      <c r="Q76"/>
      <c r="S76"/>
      <c r="U76"/>
      <c r="W76"/>
    </row>
    <row r="77" spans="1:23">
      <c r="B77" s="122">
        <v>80</v>
      </c>
      <c r="C77" s="123">
        <f t="shared" ref="C77:J77" si="14">C27</f>
        <v>248.12170985853399</v>
      </c>
      <c r="D77" s="124">
        <f t="shared" si="14"/>
        <v>18.00851420581418</v>
      </c>
      <c r="E77" s="123">
        <f t="shared" si="14"/>
        <v>0</v>
      </c>
      <c r="F77" s="124" t="e">
        <f t="shared" si="14"/>
        <v>#DIV/0!</v>
      </c>
      <c r="G77" s="123">
        <f t="shared" si="14"/>
        <v>0</v>
      </c>
      <c r="H77" s="124" t="e">
        <f t="shared" si="14"/>
        <v>#DIV/0!</v>
      </c>
      <c r="I77" s="123">
        <f t="shared" si="14"/>
        <v>0</v>
      </c>
      <c r="J77" s="124" t="e">
        <f t="shared" si="14"/>
        <v>#DIV/0!</v>
      </c>
      <c r="K77" s="124"/>
      <c r="L77" s="124" t="e">
        <f>L27</f>
        <v>#DIV/0!</v>
      </c>
      <c r="S77"/>
    </row>
    <row r="78" spans="1:23">
      <c r="B78" s="122">
        <v>96</v>
      </c>
      <c r="C78" s="123">
        <f t="shared" ref="C78:J78" si="15">C31</f>
        <v>390.34467822526341</v>
      </c>
      <c r="D78" s="124">
        <f t="shared" si="15"/>
        <v>28.330965827180094</v>
      </c>
      <c r="E78" s="123">
        <f t="shared" si="15"/>
        <v>0</v>
      </c>
      <c r="F78" s="124" t="e">
        <f t="shared" si="15"/>
        <v>#DIV/0!</v>
      </c>
      <c r="G78" s="123">
        <f t="shared" si="15"/>
        <v>0</v>
      </c>
      <c r="H78" s="124" t="e">
        <f t="shared" si="15"/>
        <v>#DIV/0!</v>
      </c>
      <c r="I78" s="123">
        <f t="shared" si="15"/>
        <v>0</v>
      </c>
      <c r="J78" s="124" t="e">
        <f t="shared" si="15"/>
        <v>#DIV/0!</v>
      </c>
      <c r="K78" s="124"/>
      <c r="L78" s="124" t="e">
        <f>L31</f>
        <v>#DIV/0!</v>
      </c>
    </row>
    <row r="79" spans="1:23">
      <c r="B79" s="122">
        <v>112</v>
      </c>
      <c r="C79" s="123">
        <f t="shared" ref="C79:J79" si="16">C35</f>
        <v>550.05907538622057</v>
      </c>
      <c r="D79" s="124">
        <f t="shared" si="16"/>
        <v>39.922934106723282</v>
      </c>
      <c r="E79" s="123">
        <f t="shared" si="16"/>
        <v>0</v>
      </c>
      <c r="F79" s="124" t="e">
        <f t="shared" si="16"/>
        <v>#DIV/0!</v>
      </c>
      <c r="G79" s="123">
        <f t="shared" si="16"/>
        <v>0</v>
      </c>
      <c r="H79" s="124" t="e">
        <f t="shared" si="16"/>
        <v>#DIV/0!</v>
      </c>
      <c r="I79" s="123">
        <f t="shared" si="16"/>
        <v>0</v>
      </c>
      <c r="J79" s="124" t="e">
        <f t="shared" si="16"/>
        <v>#DIV/0!</v>
      </c>
      <c r="K79" s="124"/>
      <c r="L79" s="124" t="e">
        <f>L35</f>
        <v>#DIV/0!</v>
      </c>
    </row>
    <row r="80" spans="1:23">
      <c r="B80" s="122">
        <v>128</v>
      </c>
      <c r="C80" s="123">
        <f t="shared" ref="C80:J80" si="17">C39</f>
        <v>733.20865310570593</v>
      </c>
      <c r="D80" s="124">
        <f t="shared" si="17"/>
        <v>53.215812726779184</v>
      </c>
      <c r="E80" s="123">
        <f t="shared" si="17"/>
        <v>0</v>
      </c>
      <c r="F80" s="124" t="e">
        <f t="shared" si="17"/>
        <v>#DIV/0!</v>
      </c>
      <c r="G80" s="123">
        <f t="shared" si="17"/>
        <v>0</v>
      </c>
      <c r="H80" s="124" t="e">
        <f t="shared" si="17"/>
        <v>#DIV/0!</v>
      </c>
      <c r="I80" s="123">
        <f t="shared" si="17"/>
        <v>0</v>
      </c>
      <c r="J80" s="124" t="e">
        <f t="shared" si="17"/>
        <v>#DIV/0!</v>
      </c>
      <c r="K80" s="124"/>
      <c r="L80" s="124" t="e">
        <f>L39</f>
        <v>#DIV/0!</v>
      </c>
    </row>
    <row r="81" spans="2:12">
      <c r="B81" s="122">
        <v>144</v>
      </c>
      <c r="C81" s="123">
        <f t="shared" ref="C81:J81" si="18">C43</f>
        <v>958.99152360068604</v>
      </c>
      <c r="D81" s="124">
        <f t="shared" si="18"/>
        <v>69.60298833127014</v>
      </c>
      <c r="E81" s="123">
        <f t="shared" si="18"/>
        <v>0</v>
      </c>
      <c r="F81" s="124" t="e">
        <f t="shared" si="18"/>
        <v>#DIV/0!</v>
      </c>
      <c r="G81" s="123">
        <f t="shared" si="18"/>
        <v>0</v>
      </c>
      <c r="H81" s="124" t="e">
        <f t="shared" si="18"/>
        <v>#DIV/0!</v>
      </c>
      <c r="I81" s="123">
        <f t="shared" si="18"/>
        <v>0</v>
      </c>
      <c r="J81" s="124" t="e">
        <f t="shared" si="18"/>
        <v>#DIV/0!</v>
      </c>
      <c r="K81" s="124"/>
      <c r="L81" s="124" t="e">
        <f>L43</f>
        <v>#DIV/0!</v>
      </c>
    </row>
    <row r="82" spans="2:12">
      <c r="B82" s="122">
        <v>160</v>
      </c>
      <c r="C82" s="123">
        <f t="shared" ref="C82:J82" si="19">C47</f>
        <v>1207.2644341011592</v>
      </c>
      <c r="D82" s="124">
        <f t="shared" si="19"/>
        <v>87.622476582482605</v>
      </c>
      <c r="E82" s="123">
        <f t="shared" si="19"/>
        <v>0</v>
      </c>
      <c r="F82" s="124" t="e">
        <f t="shared" si="19"/>
        <v>#DIV/0!</v>
      </c>
      <c r="G82" s="123">
        <f t="shared" si="19"/>
        <v>0</v>
      </c>
      <c r="H82" s="124" t="e">
        <f t="shared" si="19"/>
        <v>#DIV/0!</v>
      </c>
      <c r="I82" s="123">
        <f t="shared" si="19"/>
        <v>0</v>
      </c>
      <c r="J82" s="124" t="e">
        <f t="shared" si="19"/>
        <v>#DIV/0!</v>
      </c>
      <c r="K82" s="124"/>
      <c r="L82" s="124" t="e">
        <f>L47</f>
        <v>#DIV/0!</v>
      </c>
    </row>
    <row r="83" spans="2:12">
      <c r="B83" s="122">
        <v>176</v>
      </c>
      <c r="C83" s="123">
        <f t="shared" ref="C83:J83" si="20">C51</f>
        <v>1484.4522025271417</v>
      </c>
      <c r="D83" s="124">
        <f t="shared" si="20"/>
        <v>107.74058663509859</v>
      </c>
      <c r="E83" s="123">
        <f t="shared" si="20"/>
        <v>0</v>
      </c>
      <c r="F83" s="124" t="e">
        <f t="shared" si="20"/>
        <v>#DIV/0!</v>
      </c>
      <c r="G83" s="123">
        <f t="shared" si="20"/>
        <v>0</v>
      </c>
      <c r="H83" s="124" t="e">
        <f t="shared" si="20"/>
        <v>#DIV/0!</v>
      </c>
      <c r="I83" s="123">
        <f t="shared" si="20"/>
        <v>0</v>
      </c>
      <c r="J83" s="124" t="e">
        <f t="shared" si="20"/>
        <v>#DIV/0!</v>
      </c>
      <c r="K83" s="124"/>
      <c r="L83" s="124" t="e">
        <f>L51</f>
        <v>#DIV/0!</v>
      </c>
    </row>
    <row r="84" spans="2:12">
      <c r="B84" s="122">
        <v>192</v>
      </c>
      <c r="C84" s="123">
        <f t="shared" ref="C84:J84" si="21">C55</f>
        <v>1799.3623681354459</v>
      </c>
      <c r="D84" s="124">
        <f t="shared" si="21"/>
        <v>130.59656402678183</v>
      </c>
      <c r="E84" s="123">
        <f t="shared" si="21"/>
        <v>0</v>
      </c>
      <c r="F84" s="124" t="e">
        <f t="shared" si="21"/>
        <v>#DIV/0!</v>
      </c>
      <c r="G84" s="123">
        <f t="shared" si="21"/>
        <v>0</v>
      </c>
      <c r="H84" s="124" t="e">
        <f t="shared" si="21"/>
        <v>#DIV/0!</v>
      </c>
      <c r="I84" s="123">
        <f t="shared" si="21"/>
        <v>0</v>
      </c>
      <c r="J84" s="124" t="e">
        <f t="shared" si="21"/>
        <v>#DIV/0!</v>
      </c>
      <c r="K84" s="124"/>
      <c r="L84" s="124" t="e">
        <f>L55</f>
        <v>#DIV/0!</v>
      </c>
    </row>
    <row r="85" spans="2:12">
      <c r="B85" s="122">
        <v>208</v>
      </c>
      <c r="C85" s="123">
        <f t="shared" ref="C85:J85" si="22">C59</f>
        <v>2137.4994005458902</v>
      </c>
      <c r="D85" s="124">
        <f t="shared" si="22"/>
        <v>155.13833248044583</v>
      </c>
      <c r="E85" s="123">
        <f t="shared" si="22"/>
        <v>0</v>
      </c>
      <c r="F85" s="124" t="e">
        <f t="shared" si="22"/>
        <v>#DIV/0!</v>
      </c>
      <c r="G85" s="123">
        <f t="shared" si="22"/>
        <v>0</v>
      </c>
      <c r="H85" s="124" t="e">
        <f t="shared" si="22"/>
        <v>#DIV/0!</v>
      </c>
      <c r="I85" s="123">
        <f t="shared" si="22"/>
        <v>0</v>
      </c>
      <c r="J85" s="124" t="e">
        <f t="shared" si="22"/>
        <v>#DIV/0!</v>
      </c>
      <c r="K85" s="124"/>
      <c r="L85" s="124" t="e">
        <f>L59</f>
        <v>#DIV/0!</v>
      </c>
    </row>
  </sheetData>
  <mergeCells count="1">
    <mergeCell ref="B2:C3"/>
  </mergeCells>
  <phoneticPr fontId="2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Optical</vt:lpstr>
      <vt:lpstr>색좌표</vt:lpstr>
      <vt:lpstr>Gamma 측정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양대근</cp:lastModifiedBy>
  <dcterms:created xsi:type="dcterms:W3CDTF">2013-07-18T09:53:21Z</dcterms:created>
  <dcterms:modified xsi:type="dcterms:W3CDTF">2025-06-25T00:55:40Z</dcterms:modified>
</cp:coreProperties>
</file>