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rduino\sketch_apr25a\"/>
    </mc:Choice>
  </mc:AlternateContent>
  <bookViews>
    <workbookView xWindow="0" yWindow="0" windowWidth="14895" windowHeight="8685"/>
  </bookViews>
  <sheets>
    <sheet name="シート1" sheetId="1" r:id="rId1"/>
  </sheets>
  <calcPr calcId="162913"/>
</workbook>
</file>

<file path=xl/calcChain.xml><?xml version="1.0" encoding="utf-8"?>
<calcChain xmlns="http://schemas.openxmlformats.org/spreadsheetml/2006/main">
  <c r="B6" i="1" l="1" a="1"/>
  <c r="B6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B43" i="1"/>
  <c r="B29" i="1"/>
  <c r="B23" i="1"/>
  <c r="D18" i="1"/>
  <c r="B17" i="1"/>
  <c r="D12" i="1"/>
  <c r="B11" i="1"/>
  <c r="C18" i="1"/>
  <c r="C12" i="1"/>
  <c r="B42" i="1"/>
  <c r="C36" i="1"/>
  <c r="B18" i="1"/>
  <c r="B12" i="1"/>
  <c r="B41" i="1"/>
  <c r="C30" i="1"/>
  <c r="F17" i="1"/>
  <c r="F11" i="1"/>
  <c r="E12" i="1"/>
  <c r="C35" i="1"/>
  <c r="B30" i="1"/>
  <c r="E17" i="1"/>
  <c r="E11" i="1"/>
  <c r="B44" i="1"/>
  <c r="B35" i="1"/>
  <c r="B24" i="1"/>
  <c r="F18" i="1"/>
  <c r="D17" i="1"/>
  <c r="F12" i="1"/>
  <c r="D11" i="1"/>
  <c r="C29" i="1"/>
  <c r="E18" i="1"/>
  <c r="C17" i="1"/>
  <c r="C11" i="1"/>
  <c r="B36" i="1"/>
  <c r="I4" i="1" l="1"/>
  <c r="F4" i="1"/>
  <c r="G3" i="1"/>
  <c r="G4" i="1"/>
  <c r="C4" i="1"/>
  <c r="I3" i="1"/>
  <c r="H4" i="1"/>
  <c r="F3" i="1"/>
  <c r="E1" i="1"/>
  <c r="D3" i="1"/>
  <c r="D4" i="1"/>
  <c r="E3" i="1"/>
  <c r="E4" i="1"/>
  <c r="C3" i="1"/>
  <c r="H3" i="1"/>
</calcChain>
</file>

<file path=xl/sharedStrings.xml><?xml version="1.0" encoding="utf-8"?>
<sst xmlns="http://schemas.openxmlformats.org/spreadsheetml/2006/main" count="137" uniqueCount="125">
  <si>
    <t>出力</t>
  </si>
  <si>
    <t>地域</t>
  </si>
  <si>
    <t>名古屋</t>
  </si>
  <si>
    <t>更新時刻</t>
  </si>
  <si>
    <t>https://weather.yahoo.co.jp/weather/jp/1b/1400.html</t>
  </si>
  <si>
    <t>札幌</t>
  </si>
  <si>
    <t>No.</t>
  </si>
  <si>
    <t>都市名</t>
  </si>
  <si>
    <t>https://weather.yahoo.co.jp/weather/jp/2/3110.html</t>
  </si>
  <si>
    <t>URL</t>
  </si>
  <si>
    <t>青森</t>
  </si>
  <si>
    <t>天気</t>
  </si>
  <si>
    <t>https://weather.yahoo.co.jp/weather/jp/3/3310.html</t>
  </si>
  <si>
    <t>0-6</t>
  </si>
  <si>
    <t>盛岡</t>
  </si>
  <si>
    <t>https://weather.yahoo.co.jp/weather/jp/4/3410.html</t>
  </si>
  <si>
    <t>6-12</t>
  </si>
  <si>
    <t>12-18</t>
  </si>
  <si>
    <t>仙台</t>
  </si>
  <si>
    <t>18-24</t>
  </si>
  <si>
    <t>最高気温</t>
  </si>
  <si>
    <t>最低気温</t>
  </si>
  <si>
    <t>https://weather.yahoo.co.jp/weather/jp/5/3210.html</t>
  </si>
  <si>
    <t>秋田</t>
  </si>
  <si>
    <t>今日</t>
  </si>
  <si>
    <t>https://weather.yahoo.co.jp/weather/jp/6/3510.html</t>
  </si>
  <si>
    <t>山形</t>
  </si>
  <si>
    <t>https://weather.yahoo.co.jp/weather/jp/7/3610.html</t>
  </si>
  <si>
    <t>福島</t>
  </si>
  <si>
    <t>https://weather.yahoo.co.jp/weather/jp/8/4010.html</t>
  </si>
  <si>
    <t>水戸</t>
  </si>
  <si>
    <t>明日</t>
  </si>
  <si>
    <t>https://weather.yahoo.co.jp/weather/jp/9/4110.html</t>
  </si>
  <si>
    <t>宇都宮</t>
  </si>
  <si>
    <t>https://weather.yahoo.co.jp/weather/jp/10/4210.html</t>
  </si>
  <si>
    <t>前橋</t>
  </si>
  <si>
    <t>https://weather.yahoo.co.jp/weather/jp/11/4310.html</t>
  </si>
  <si>
    <t>さいたま</t>
  </si>
  <si>
    <t>https://weather.yahoo.co.jp/weather/jp/12/4510.html</t>
  </si>
  <si>
    <t>千葉</t>
  </si>
  <si>
    <t>https://weather.yahoo.co.jp/weather/jp/13/4410.html</t>
  </si>
  <si>
    <t>降水確率（今日）</t>
  </si>
  <si>
    <t>タイプ</t>
  </si>
  <si>
    <t>table</t>
  </si>
  <si>
    <t>番号</t>
  </si>
  <si>
    <t>東京</t>
  </si>
  <si>
    <t>https://weather.yahoo.co.jp/weather/jp/14/4610.html</t>
  </si>
  <si>
    <t>横浜</t>
  </si>
  <si>
    <t>importhtml</t>
  </si>
  <si>
    <t>https://weather.yahoo.co.jp/weather/jp/15/5410.html</t>
  </si>
  <si>
    <t>新潟</t>
  </si>
  <si>
    <t>https://weather.yahoo.co.jp/weather/jp/16/5510.html</t>
  </si>
  <si>
    <t>富山</t>
  </si>
  <si>
    <t>https://weather.yahoo.co.jp/weather/jp/17/5610.html</t>
  </si>
  <si>
    <t>金沢</t>
  </si>
  <si>
    <t>https://weather.yahoo.co.jp/weather/jp/18/5710.html</t>
  </si>
  <si>
    <t>福井</t>
  </si>
  <si>
    <t>https://weather.yahoo.co.jp/weather/jp/19/4910.html</t>
  </si>
  <si>
    <t>甲府</t>
  </si>
  <si>
    <t>https://weather.yahoo.co.jp/weather/jp/20/4810.html</t>
  </si>
  <si>
    <t>降水確率（明日）</t>
  </si>
  <si>
    <t>長野</t>
  </si>
  <si>
    <t>https://weather.yahoo.co.jp/weather/jp/21/5210.html</t>
  </si>
  <si>
    <t>岐阜</t>
  </si>
  <si>
    <t>https://weather.yahoo.co.jp/weather/jp/22/5010.html</t>
  </si>
  <si>
    <t>静岡</t>
  </si>
  <si>
    <t>https://weather.yahoo.co.jp/weather/jp/23/5110.html</t>
  </si>
  <si>
    <t>https://weather.yahoo.co.jp/weather/jp/24/5310.html</t>
  </si>
  <si>
    <t>津</t>
  </si>
  <si>
    <t>天気（今日と明日）</t>
  </si>
  <si>
    <t>XPATH</t>
  </si>
  <si>
    <t>https://weather.yahoo.co.jp/weather/jp/25/6010.html</t>
  </si>
  <si>
    <t>//div[@class='forecastCity']//p[@class='pict']/img/@src</t>
  </si>
  <si>
    <t>大津</t>
  </si>
  <si>
    <t>https://weather.yahoo.co.jp/weather/jp/26/6110.html</t>
  </si>
  <si>
    <t>importXML</t>
  </si>
  <si>
    <t>京都</t>
  </si>
  <si>
    <t>https://weather.yahoo.co.jp/weather/jp/27/6200.html</t>
  </si>
  <si>
    <t>大阪</t>
  </si>
  <si>
    <t>https://weather.yahoo.co.jp/weather/jp/28/6310.html</t>
  </si>
  <si>
    <t>神戸</t>
  </si>
  <si>
    <t>https://weather.yahoo.co.jp/weather/jp/29/6410.html</t>
  </si>
  <si>
    <t>奈良</t>
  </si>
  <si>
    <t>https://weather.yahoo.co.jp/weather/jp/30/6510.html</t>
  </si>
  <si>
    <t>和歌山</t>
  </si>
  <si>
    <t>https://weather.yahoo.co.jp/weather/jp/31/6910.html</t>
  </si>
  <si>
    <t>鳥取</t>
  </si>
  <si>
    <t>https://weather.yahoo.co.jp/weather/jp/32/6810.html</t>
  </si>
  <si>
    <t>松江</t>
  </si>
  <si>
    <t>https://weather.yahoo.co.jp/weather/jp/33/6610.html</t>
  </si>
  <si>
    <t>岡山</t>
  </si>
  <si>
    <t>//li[@class='high']</t>
  </si>
  <si>
    <t>https://weather.yahoo.co.jp/weather/jp/34/6710.html</t>
  </si>
  <si>
    <t>広島</t>
  </si>
  <si>
    <t>最高気温（今日と明日）</t>
  </si>
  <si>
    <t>https://weather.yahoo.co.jp/weather/jp/35/8120.html</t>
  </si>
  <si>
    <t>山口</t>
  </si>
  <si>
    <t>https://weather.yahoo.co.jp/weather/jp/36/7110.html</t>
  </si>
  <si>
    <t>徳島</t>
  </si>
  <si>
    <t>https://weather.yahoo.co.jp/weather/jp/37/7200.html</t>
  </si>
  <si>
    <t>//li[@class='low']</t>
  </si>
  <si>
    <t>高松</t>
  </si>
  <si>
    <t>https://weather.yahoo.co.jp/weather/jp/38/7310.html</t>
  </si>
  <si>
    <t>松山</t>
  </si>
  <si>
    <t>最低気温（今日と明日）</t>
  </si>
  <si>
    <t>https://weather.yahoo.co.jp/weather/jp/39/7410.html</t>
  </si>
  <si>
    <t>高知</t>
  </si>
  <si>
    <t>https://weather.yahoo.co.jp/weather/jp/40/8210.html</t>
  </si>
  <si>
    <t>福岡</t>
  </si>
  <si>
    <t>https://weather.yahoo.co.jp/weather/jp/41/8510.html</t>
  </si>
  <si>
    <t>//p[@class='yjSt yjw_note_h2']</t>
  </si>
  <si>
    <t>佐賀</t>
  </si>
  <si>
    <t>https://weather.yahoo.co.jp/weather/jp/42/8410.html</t>
  </si>
  <si>
    <t>importxml</t>
  </si>
  <si>
    <t>長崎</t>
  </si>
  <si>
    <t>https://weather.yahoo.co.jp/weather/jp/43/8610.html</t>
  </si>
  <si>
    <t>熊本</t>
  </si>
  <si>
    <t>https://weather.yahoo.co.jp/weather/jp/44/8310.html</t>
  </si>
  <si>
    <t>大分</t>
  </si>
  <si>
    <t>https://weather.yahoo.co.jp/weather/jp/45/8710.html</t>
  </si>
  <si>
    <t>宮崎</t>
  </si>
  <si>
    <t>https://weather.yahoo.co.jp/weather/jp/46/8810.html</t>
  </si>
  <si>
    <t>鹿児島</t>
  </si>
  <si>
    <t>https://weather.yahoo.co.jp/weather/jp/47/9110.html</t>
  </si>
  <si>
    <t>那覇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</si>
</sst>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\-d"/>
  </numFmts>
  <fonts count="8">
    <font>
      <sz val="10"/>
      <color rgb="FF000000"/>
      <name val="Arial"/>
    </font>
    <font>
      <sz val="10"/>
      <color theme="1"/>
      <name val="Arial"/>
    </font>
    <font>
      <sz val="11"/>
      <color rgb="FF008000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Inconsolata"/>
    </font>
    <font>
      <u/>
      <sz val="11"/>
      <color rgb="FF000000"/>
      <name val="Inconsolata"/>
    </font>
    <font>
      <u/>
      <sz val="10"/>
      <color rgb="FF0000FF"/>
      <name val="Arial"/>
      <family val="2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3" borderId="2" xfId="0" applyFont="1" applyFill="1" applyBorder="1" applyAlignment="1"/>
    <xf numFmtId="0" fontId="2" fillId="4" borderId="2" xfId="0" applyFont="1" applyFill="1" applyBorder="1" applyAlignment="1">
      <alignment horizontal="left"/>
    </xf>
    <xf numFmtId="0" fontId="1" fillId="3" borderId="3" xfId="0" applyFont="1" applyFill="1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2" borderId="0" xfId="0" applyFont="1" applyFill="1" applyAlignment="1"/>
    <xf numFmtId="0" fontId="1" fillId="2" borderId="3" xfId="0" applyFont="1" applyFill="1" applyBorder="1" applyAlignment="1"/>
    <xf numFmtId="0" fontId="1" fillId="2" borderId="6" xfId="0" applyFont="1" applyFill="1" applyBorder="1"/>
    <xf numFmtId="0" fontId="1" fillId="3" borderId="3" xfId="0" applyFont="1" applyFill="1" applyBorder="1"/>
    <xf numFmtId="0" fontId="1" fillId="3" borderId="7" xfId="0" applyFont="1" applyFill="1" applyBorder="1" applyAlignment="1"/>
    <xf numFmtId="0" fontId="2" fillId="3" borderId="7" xfId="0" quotePrefix="1" applyFont="1" applyFill="1" applyBorder="1" applyAlignment="1">
      <alignment horizontal="left"/>
    </xf>
    <xf numFmtId="0" fontId="1" fillId="3" borderId="7" xfId="0" quotePrefix="1" applyFont="1" applyFill="1" applyBorder="1" applyAlignment="1"/>
    <xf numFmtId="0" fontId="1" fillId="0" borderId="3" xfId="0" applyFont="1" applyBorder="1" applyAlignment="1"/>
    <xf numFmtId="0" fontId="1" fillId="0" borderId="3" xfId="0" applyFont="1" applyBorder="1" applyAlignment="1"/>
    <xf numFmtId="0" fontId="2" fillId="4" borderId="3" xfId="0" applyFont="1" applyFill="1" applyBorder="1" applyAlignment="1">
      <alignment horizontal="left"/>
    </xf>
    <xf numFmtId="0" fontId="1" fillId="2" borderId="7" xfId="0" applyFont="1" applyFill="1" applyBorder="1"/>
    <xf numFmtId="0" fontId="2" fillId="4" borderId="0" xfId="0" applyFont="1" applyFill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0" borderId="2" xfId="0" applyFont="1" applyBorder="1" applyAlignment="1"/>
    <xf numFmtId="0" fontId="1" fillId="0" borderId="4" xfId="0" applyFont="1" applyBorder="1" applyAlignment="1"/>
    <xf numFmtId="0" fontId="1" fillId="2" borderId="6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176" fontId="1" fillId="0" borderId="3" xfId="0" applyNumberFormat="1" applyFont="1" applyBorder="1"/>
    <xf numFmtId="0" fontId="1" fillId="2" borderId="7" xfId="0" applyFont="1" applyFill="1" applyBorder="1" applyAlignment="1"/>
    <xf numFmtId="49" fontId="4" fillId="3" borderId="2" xfId="0" applyNumberFormat="1" applyFont="1" applyFill="1" applyBorder="1" applyAlignment="1">
      <alignment horizontal="left"/>
    </xf>
    <xf numFmtId="49" fontId="1" fillId="3" borderId="4" xfId="0" applyNumberFormat="1" applyFont="1" applyFill="1" applyBorder="1"/>
    <xf numFmtId="49" fontId="1" fillId="3" borderId="5" xfId="0" applyNumberFormat="1" applyFont="1" applyFill="1" applyBorder="1"/>
    <xf numFmtId="49" fontId="5" fillId="4" borderId="3" xfId="0" applyNumberFormat="1" applyFont="1" applyFill="1" applyBorder="1" applyAlignment="1">
      <alignment horizontal="left"/>
    </xf>
    <xf numFmtId="49" fontId="1" fillId="0" borderId="4" xfId="0" applyNumberFormat="1" applyFont="1" applyBorder="1"/>
    <xf numFmtId="49" fontId="1" fillId="0" borderId="5" xfId="0" applyNumberFormat="1" applyFont="1" applyBorder="1"/>
    <xf numFmtId="49" fontId="6" fillId="0" borderId="2" xfId="0" applyNumberFormat="1" applyFont="1" applyBorder="1"/>
    <xf numFmtId="49" fontId="1" fillId="0" borderId="3" xfId="0" applyNumberFormat="1" applyFont="1" applyBorder="1"/>
    <xf numFmtId="0" fontId="1" fillId="0" borderId="2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yimg.jp/images/weather/general/next/size150/114_da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4"/>
  <sheetViews>
    <sheetView tabSelected="1" workbookViewId="0"/>
  </sheetViews>
  <sheetFormatPr defaultColWidth="14.42578125" defaultRowHeight="15.75" customHeight="1"/>
  <cols>
    <col min="1" max="1" width="17.85546875" customWidth="1"/>
    <col min="2" max="2" width="12.7109375" customWidth="1"/>
    <col min="3" max="6" width="10.28515625" customWidth="1"/>
    <col min="13" max="13" width="4" customWidth="1"/>
    <col min="15" max="15" width="54.7109375" customWidth="1"/>
  </cols>
  <sheetData>
    <row r="1" spans="1:15">
      <c r="A1" s="2" t="s">
        <v>0</v>
      </c>
      <c r="B1" s="3" t="s">
        <v>1</v>
      </c>
      <c r="C1" s="4" t="s">
        <v>2</v>
      </c>
      <c r="D1" s="5" t="s">
        <v>3</v>
      </c>
      <c r="E1" s="6" t="str">
        <f ca="1">MID(B41,11,FIND("発表",B41)-11)</f>
        <v>20時00分</v>
      </c>
      <c r="F1" s="7"/>
      <c r="G1" s="7"/>
      <c r="H1" s="7"/>
      <c r="I1" s="8"/>
      <c r="M1" s="9" t="s">
        <v>6</v>
      </c>
      <c r="N1" s="10" t="s">
        <v>7</v>
      </c>
      <c r="O1" s="10" t="s">
        <v>9</v>
      </c>
    </row>
    <row r="2" spans="1:15">
      <c r="A2" s="11"/>
      <c r="B2" s="12"/>
      <c r="C2" s="13" t="s">
        <v>11</v>
      </c>
      <c r="D2" s="14" t="s">
        <v>13</v>
      </c>
      <c r="E2" s="14" t="s">
        <v>16</v>
      </c>
      <c r="F2" s="14" t="s">
        <v>17</v>
      </c>
      <c r="G2" s="15" t="s">
        <v>19</v>
      </c>
      <c r="H2" s="13" t="s">
        <v>20</v>
      </c>
      <c r="I2" s="13" t="s">
        <v>21</v>
      </c>
      <c r="M2" s="16">
        <v>1</v>
      </c>
      <c r="N2" s="6" t="s">
        <v>5</v>
      </c>
      <c r="O2" s="17" t="s">
        <v>4</v>
      </c>
    </row>
    <row r="3" spans="1:15">
      <c r="A3" s="11"/>
      <c r="B3" s="16" t="s">
        <v>24</v>
      </c>
      <c r="C3" s="6" t="str">
        <f t="shared" ref="C3:C4" ca="1" si="0">MID(B23,55,3)</f>
        <v>100</v>
      </c>
      <c r="D3" s="18" t="str">
        <f t="shared" ref="D3:G3" ca="1" si="1">SUBSTITUTE(C12,"％","%")</f>
        <v>---</v>
      </c>
      <c r="E3" s="18" t="str">
        <f t="shared" ca="1" si="1"/>
        <v>---</v>
      </c>
      <c r="F3" s="18" t="str">
        <f t="shared" ca="1" si="1"/>
        <v>---</v>
      </c>
      <c r="G3" s="18" t="str">
        <f t="shared" ca="1" si="1"/>
        <v>0%</v>
      </c>
      <c r="H3" s="6" t="str">
        <f t="shared" ref="H3:H4" ca="1" si="2">B29&amp;C29</f>
        <v>30℃[+4]</v>
      </c>
      <c r="I3" s="6" t="str">
        <f t="shared" ref="I3:I4" ca="1" si="3">B35&amp;C35</f>
        <v>15℃[0]</v>
      </c>
      <c r="M3" s="16">
        <f t="shared" ref="M3:M54" si="4">M2+1</f>
        <v>2</v>
      </c>
      <c r="N3" s="6" t="s">
        <v>10</v>
      </c>
      <c r="O3" s="17" t="s">
        <v>8</v>
      </c>
    </row>
    <row r="4" spans="1:15">
      <c r="A4" s="19"/>
      <c r="B4" s="16" t="s">
        <v>31</v>
      </c>
      <c r="C4" s="6" t="str">
        <f t="shared" ca="1" si="0"/>
        <v>114</v>
      </c>
      <c r="D4" s="18" t="str">
        <f t="shared" ref="D4:G4" ca="1" si="5">SUBSTITUTE(C18,"％","%")</f>
        <v>0%</v>
      </c>
      <c r="E4" s="18" t="str">
        <f t="shared" ca="1" si="5"/>
        <v>10%</v>
      </c>
      <c r="F4" s="18" t="str">
        <f t="shared" ca="1" si="5"/>
        <v>10%</v>
      </c>
      <c r="G4" s="18" t="str">
        <f t="shared" ca="1" si="5"/>
        <v>50%</v>
      </c>
      <c r="H4" s="6" t="str">
        <f t="shared" ca="1" si="2"/>
        <v>24℃[-6]</v>
      </c>
      <c r="I4" s="6" t="str">
        <f t="shared" ca="1" si="3"/>
        <v>16℃[+1]</v>
      </c>
      <c r="M4" s="16">
        <f t="shared" si="4"/>
        <v>3</v>
      </c>
      <c r="N4" s="6" t="s">
        <v>14</v>
      </c>
      <c r="O4" s="17" t="s">
        <v>12</v>
      </c>
    </row>
    <row r="5" spans="1:15">
      <c r="A5" s="20"/>
      <c r="B5" s="1"/>
      <c r="C5" s="1"/>
      <c r="M5" s="16">
        <f t="shared" si="4"/>
        <v>4</v>
      </c>
      <c r="N5" s="6" t="s">
        <v>18</v>
      </c>
      <c r="O5" s="17" t="s">
        <v>15</v>
      </c>
    </row>
    <row r="6" spans="1:15">
      <c r="A6" s="21" t="s">
        <v>9</v>
      </c>
      <c r="B6" s="22" t="str">
        <f t="array" ref="B6">INDEX($O:$O,MATCH($C$1,$N:$N,0))</f>
        <v>https://weather.yahoo.co.jp/weather/jp/23/5110.html</v>
      </c>
      <c r="C6" s="23"/>
      <c r="D6" s="7"/>
      <c r="E6" s="7"/>
      <c r="F6" s="8"/>
      <c r="M6" s="16">
        <f t="shared" si="4"/>
        <v>5</v>
      </c>
      <c r="N6" s="6" t="s">
        <v>23</v>
      </c>
      <c r="O6" s="17" t="s">
        <v>22</v>
      </c>
    </row>
    <row r="7" spans="1:15">
      <c r="A7" s="1"/>
      <c r="B7" s="20"/>
      <c r="C7" s="1"/>
      <c r="D7" s="1"/>
      <c r="M7" s="16">
        <f t="shared" si="4"/>
        <v>6</v>
      </c>
      <c r="N7" s="6" t="s">
        <v>26</v>
      </c>
      <c r="O7" s="17" t="s">
        <v>25</v>
      </c>
    </row>
    <row r="8" spans="1:15">
      <c r="A8" s="2" t="s">
        <v>41</v>
      </c>
      <c r="B8" s="5" t="s">
        <v>42</v>
      </c>
      <c r="C8" s="16" t="s">
        <v>43</v>
      </c>
      <c r="D8" s="5" t="s">
        <v>44</v>
      </c>
      <c r="E8" s="16">
        <v>3</v>
      </c>
      <c r="M8" s="16">
        <f t="shared" si="4"/>
        <v>7</v>
      </c>
      <c r="N8" s="6" t="s">
        <v>28</v>
      </c>
      <c r="O8" s="17" t="s">
        <v>27</v>
      </c>
    </row>
    <row r="9" spans="1:15">
      <c r="A9" s="24"/>
      <c r="M9" s="16">
        <f t="shared" si="4"/>
        <v>8</v>
      </c>
      <c r="N9" s="6" t="s">
        <v>30</v>
      </c>
      <c r="O9" s="17" t="s">
        <v>29</v>
      </c>
    </row>
    <row r="10" spans="1:15">
      <c r="A10" s="24"/>
      <c r="B10" s="3" t="s">
        <v>48</v>
      </c>
      <c r="C10" s="25"/>
      <c r="D10" s="25"/>
      <c r="E10" s="25"/>
      <c r="F10" s="26"/>
      <c r="M10" s="16">
        <f t="shared" si="4"/>
        <v>9</v>
      </c>
      <c r="N10" s="6" t="s">
        <v>33</v>
      </c>
      <c r="O10" s="17" t="s">
        <v>32</v>
      </c>
    </row>
    <row r="11" spans="1:15">
      <c r="A11" s="24"/>
      <c r="B11" s="6" t="str">
        <f ca="1">IFERROR(__xludf.DUMMYFUNCTION("importhtml(B6,C8,E8)"),"時間")</f>
        <v>時間</v>
      </c>
      <c r="C11" s="6" t="str">
        <f ca="1">IFERROR(__xludf.DUMMYFUNCTION("""COMPUTED_VALUE"""),"0-6")</f>
        <v>0-6</v>
      </c>
      <c r="D11" s="27">
        <f ca="1">IFERROR(__xludf.DUMMYFUNCTION("""COMPUTED_VALUE"""),43994)</f>
        <v>43994</v>
      </c>
      <c r="E11" s="27">
        <f ca="1">IFERROR(__xludf.DUMMYFUNCTION("""COMPUTED_VALUE"""),44183)</f>
        <v>44183</v>
      </c>
      <c r="F11" s="6" t="str">
        <f ca="1">IFERROR(__xludf.DUMMYFUNCTION("""COMPUTED_VALUE"""),"18-24")</f>
        <v>18-24</v>
      </c>
      <c r="M11" s="16">
        <f t="shared" si="4"/>
        <v>10</v>
      </c>
      <c r="N11" s="6" t="s">
        <v>35</v>
      </c>
      <c r="O11" s="17" t="s">
        <v>34</v>
      </c>
    </row>
    <row r="12" spans="1:15">
      <c r="A12" s="28"/>
      <c r="B12" s="6" t="str">
        <f ca="1">IFERROR(__xludf.DUMMYFUNCTION("""COMPUTED_VALUE"""),"降水")</f>
        <v>降水</v>
      </c>
      <c r="C12" s="6" t="str">
        <f ca="1">IFERROR(__xludf.DUMMYFUNCTION("""COMPUTED_VALUE"""),"---")</f>
        <v>---</v>
      </c>
      <c r="D12" s="6" t="str">
        <f ca="1">IFERROR(__xludf.DUMMYFUNCTION("""COMPUTED_VALUE"""),"---")</f>
        <v>---</v>
      </c>
      <c r="E12" s="6" t="str">
        <f ca="1">IFERROR(__xludf.DUMMYFUNCTION("""COMPUTED_VALUE"""),"---")</f>
        <v>---</v>
      </c>
      <c r="F12" s="6" t="str">
        <f ca="1">IFERROR(__xludf.DUMMYFUNCTION("""COMPUTED_VALUE"""),"0％")</f>
        <v>0％</v>
      </c>
      <c r="M12" s="16">
        <f t="shared" si="4"/>
        <v>11</v>
      </c>
      <c r="N12" s="6" t="s">
        <v>37</v>
      </c>
      <c r="O12" s="17" t="s">
        <v>36</v>
      </c>
    </row>
    <row r="13" spans="1:15">
      <c r="A13" s="1"/>
      <c r="M13" s="16">
        <f t="shared" si="4"/>
        <v>12</v>
      </c>
      <c r="N13" s="6" t="s">
        <v>39</v>
      </c>
      <c r="O13" s="17" t="s">
        <v>38</v>
      </c>
    </row>
    <row r="14" spans="1:15">
      <c r="A14" s="2" t="s">
        <v>60</v>
      </c>
      <c r="B14" s="5" t="s">
        <v>42</v>
      </c>
      <c r="C14" s="16" t="s">
        <v>43</v>
      </c>
      <c r="D14" s="5" t="s">
        <v>44</v>
      </c>
      <c r="E14" s="16">
        <v>4</v>
      </c>
      <c r="M14" s="16">
        <f t="shared" si="4"/>
        <v>13</v>
      </c>
      <c r="N14" s="6" t="s">
        <v>45</v>
      </c>
      <c r="O14" s="17" t="s">
        <v>40</v>
      </c>
    </row>
    <row r="15" spans="1:15">
      <c r="A15" s="24"/>
      <c r="M15" s="16">
        <f t="shared" si="4"/>
        <v>14</v>
      </c>
      <c r="N15" s="6" t="s">
        <v>47</v>
      </c>
      <c r="O15" s="17" t="s">
        <v>46</v>
      </c>
    </row>
    <row r="16" spans="1:15">
      <c r="A16" s="24"/>
      <c r="B16" s="3" t="s">
        <v>48</v>
      </c>
      <c r="C16" s="25"/>
      <c r="D16" s="25"/>
      <c r="E16" s="25"/>
      <c r="F16" s="26"/>
      <c r="M16" s="16">
        <f t="shared" si="4"/>
        <v>15</v>
      </c>
      <c r="N16" s="6" t="s">
        <v>50</v>
      </c>
      <c r="O16" s="17" t="s">
        <v>49</v>
      </c>
    </row>
    <row r="17" spans="1:15">
      <c r="A17" s="24"/>
      <c r="B17" s="6" t="str">
        <f ca="1">IFERROR(__xludf.DUMMYFUNCTION("importhtml(B6,C14,E14)"),"時間")</f>
        <v>時間</v>
      </c>
      <c r="C17" s="6" t="str">
        <f ca="1">IFERROR(__xludf.DUMMYFUNCTION("""COMPUTED_VALUE"""),"0-6")</f>
        <v>0-6</v>
      </c>
      <c r="D17" s="27">
        <f ca="1">IFERROR(__xludf.DUMMYFUNCTION("""COMPUTED_VALUE"""),43994)</f>
        <v>43994</v>
      </c>
      <c r="E17" s="27">
        <f ca="1">IFERROR(__xludf.DUMMYFUNCTION("""COMPUTED_VALUE"""),44183)</f>
        <v>44183</v>
      </c>
      <c r="F17" s="6" t="str">
        <f ca="1">IFERROR(__xludf.DUMMYFUNCTION("""COMPUTED_VALUE"""),"18-24")</f>
        <v>18-24</v>
      </c>
      <c r="M17" s="16">
        <f t="shared" si="4"/>
        <v>16</v>
      </c>
      <c r="N17" s="6" t="s">
        <v>52</v>
      </c>
      <c r="O17" s="17" t="s">
        <v>51</v>
      </c>
    </row>
    <row r="18" spans="1:15">
      <c r="A18" s="28"/>
      <c r="B18" s="6" t="str">
        <f ca="1">IFERROR(__xludf.DUMMYFUNCTION("""COMPUTED_VALUE"""),"降水")</f>
        <v>降水</v>
      </c>
      <c r="C18" s="6" t="str">
        <f ca="1">IFERROR(__xludf.DUMMYFUNCTION("""COMPUTED_VALUE"""),"0％")</f>
        <v>0％</v>
      </c>
      <c r="D18" s="6" t="str">
        <f ca="1">IFERROR(__xludf.DUMMYFUNCTION("""COMPUTED_VALUE"""),"10％")</f>
        <v>10％</v>
      </c>
      <c r="E18" s="6" t="str">
        <f ca="1">IFERROR(__xludf.DUMMYFUNCTION("""COMPUTED_VALUE"""),"10％")</f>
        <v>10％</v>
      </c>
      <c r="F18" s="6" t="str">
        <f ca="1">IFERROR(__xludf.DUMMYFUNCTION("""COMPUTED_VALUE"""),"50％")</f>
        <v>50％</v>
      </c>
      <c r="M18" s="16">
        <f t="shared" si="4"/>
        <v>17</v>
      </c>
      <c r="N18" s="6" t="s">
        <v>54</v>
      </c>
      <c r="O18" s="17" t="s">
        <v>53</v>
      </c>
    </row>
    <row r="19" spans="1:15">
      <c r="A19" s="1"/>
      <c r="M19" s="16">
        <f t="shared" si="4"/>
        <v>18</v>
      </c>
      <c r="N19" s="6" t="s">
        <v>56</v>
      </c>
      <c r="O19" s="17" t="s">
        <v>55</v>
      </c>
    </row>
    <row r="20" spans="1:15">
      <c r="A20" s="2" t="s">
        <v>69</v>
      </c>
      <c r="B20" s="5" t="s">
        <v>70</v>
      </c>
      <c r="C20" s="16" t="s">
        <v>72</v>
      </c>
      <c r="D20" s="7"/>
      <c r="E20" s="7"/>
      <c r="F20" s="7"/>
      <c r="G20" s="8"/>
      <c r="M20" s="16">
        <f t="shared" si="4"/>
        <v>19</v>
      </c>
      <c r="N20" s="6" t="s">
        <v>58</v>
      </c>
      <c r="O20" s="17" t="s">
        <v>57</v>
      </c>
    </row>
    <row r="21" spans="1:15">
      <c r="A21" s="24"/>
      <c r="M21" s="16">
        <f t="shared" si="4"/>
        <v>20</v>
      </c>
      <c r="N21" s="6" t="s">
        <v>61</v>
      </c>
      <c r="O21" s="17" t="s">
        <v>59</v>
      </c>
    </row>
    <row r="22" spans="1:15">
      <c r="A22" s="24"/>
      <c r="B22" s="29" t="s">
        <v>75</v>
      </c>
      <c r="C22" s="30"/>
      <c r="D22" s="30"/>
      <c r="E22" s="30"/>
      <c r="F22" s="30"/>
      <c r="G22" s="30"/>
      <c r="H22" s="31"/>
      <c r="M22" s="16">
        <f t="shared" si="4"/>
        <v>21</v>
      </c>
      <c r="N22" s="6" t="s">
        <v>63</v>
      </c>
      <c r="O22" s="17" t="s">
        <v>62</v>
      </c>
    </row>
    <row r="23" spans="1:15">
      <c r="A23" s="24"/>
      <c r="B23" s="32" t="str">
        <f ca="1">IFERROR(__xludf.DUMMYFUNCTION("importxml(B6,C20)"),"https://s.yimg.jp/images/weather/general/next/size150/100_night.png")</f>
        <v>https://s.yimg.jp/images/weather/general/next/size150/100_night.png</v>
      </c>
      <c r="C23" s="33"/>
      <c r="D23" s="33"/>
      <c r="E23" s="33"/>
      <c r="F23" s="33"/>
      <c r="G23" s="33"/>
      <c r="H23" s="34"/>
      <c r="M23" s="16">
        <f t="shared" si="4"/>
        <v>22</v>
      </c>
      <c r="N23" s="6" t="s">
        <v>65</v>
      </c>
      <c r="O23" s="17" t="s">
        <v>64</v>
      </c>
    </row>
    <row r="24" spans="1:15">
      <c r="A24" s="28"/>
      <c r="B24" s="35" t="str">
        <f ca="1">IFERROR(__xludf.DUMMYFUNCTION("""COMPUTED_VALUE"""),"https://s.yimg.jp/images/weather/general/next/size150/114_day.png")</f>
        <v>https://s.yimg.jp/images/weather/general/next/size150/114_day.png</v>
      </c>
      <c r="C24" s="36"/>
      <c r="D24" s="33"/>
      <c r="E24" s="33"/>
      <c r="F24" s="33"/>
      <c r="G24" s="33"/>
      <c r="H24" s="34"/>
      <c r="M24" s="16">
        <f t="shared" si="4"/>
        <v>23</v>
      </c>
      <c r="N24" s="6" t="s">
        <v>2</v>
      </c>
      <c r="O24" s="17" t="s">
        <v>66</v>
      </c>
    </row>
    <row r="25" spans="1:15">
      <c r="A25" s="1"/>
      <c r="M25" s="16">
        <f t="shared" si="4"/>
        <v>24</v>
      </c>
      <c r="N25" s="6" t="s">
        <v>68</v>
      </c>
      <c r="O25" s="17" t="s">
        <v>67</v>
      </c>
    </row>
    <row r="26" spans="1:15">
      <c r="A26" s="2" t="s">
        <v>20</v>
      </c>
      <c r="B26" s="3" t="s">
        <v>70</v>
      </c>
      <c r="C26" s="37" t="s">
        <v>91</v>
      </c>
      <c r="D26" s="8"/>
      <c r="M26" s="16">
        <f t="shared" si="4"/>
        <v>25</v>
      </c>
      <c r="N26" s="6" t="s">
        <v>73</v>
      </c>
      <c r="O26" s="17" t="s">
        <v>71</v>
      </c>
    </row>
    <row r="27" spans="1:15">
      <c r="A27" s="24"/>
      <c r="M27" s="16">
        <f t="shared" si="4"/>
        <v>26</v>
      </c>
      <c r="N27" s="6" t="s">
        <v>76</v>
      </c>
      <c r="O27" s="17" t="s">
        <v>74</v>
      </c>
    </row>
    <row r="28" spans="1:15">
      <c r="A28" s="24"/>
      <c r="B28" s="3" t="s">
        <v>94</v>
      </c>
      <c r="C28" s="26"/>
      <c r="M28" s="16">
        <f t="shared" si="4"/>
        <v>27</v>
      </c>
      <c r="N28" s="6" t="s">
        <v>78</v>
      </c>
      <c r="O28" s="17" t="s">
        <v>77</v>
      </c>
    </row>
    <row r="29" spans="1:15">
      <c r="A29" s="24"/>
      <c r="B29" s="6">
        <f ca="1">IFERROR(__xludf.DUMMYFUNCTION("importxml(B6,C26)"),30)</f>
        <v>30</v>
      </c>
      <c r="C29" s="6" t="str">
        <f ca="1">IFERROR(__xludf.DUMMYFUNCTION("""COMPUTED_VALUE"""),"℃[+4]")</f>
        <v>℃[+4]</v>
      </c>
      <c r="M29" s="16">
        <f t="shared" si="4"/>
        <v>28</v>
      </c>
      <c r="N29" s="6" t="s">
        <v>80</v>
      </c>
      <c r="O29" s="17" t="s">
        <v>79</v>
      </c>
    </row>
    <row r="30" spans="1:15">
      <c r="A30" s="24"/>
      <c r="B30" s="6">
        <f ca="1">IFERROR(__xludf.DUMMYFUNCTION("""COMPUTED_VALUE"""),24)</f>
        <v>24</v>
      </c>
      <c r="C30" s="6" t="str">
        <f ca="1">IFERROR(__xludf.DUMMYFUNCTION("""COMPUTED_VALUE"""),"℃[-6]")</f>
        <v>℃[-6]</v>
      </c>
      <c r="M30" s="16">
        <f t="shared" si="4"/>
        <v>29</v>
      </c>
      <c r="N30" s="6" t="s">
        <v>82</v>
      </c>
      <c r="O30" s="17" t="s">
        <v>81</v>
      </c>
    </row>
    <row r="31" spans="1:15">
      <c r="A31" s="1"/>
      <c r="M31" s="16">
        <f t="shared" si="4"/>
        <v>30</v>
      </c>
      <c r="N31" s="6" t="s">
        <v>84</v>
      </c>
      <c r="O31" s="17" t="s">
        <v>83</v>
      </c>
    </row>
    <row r="32" spans="1:15">
      <c r="A32" s="2" t="s">
        <v>21</v>
      </c>
      <c r="B32" s="5" t="s">
        <v>70</v>
      </c>
      <c r="C32" s="16" t="s">
        <v>100</v>
      </c>
      <c r="D32" s="8"/>
      <c r="M32" s="16">
        <f t="shared" si="4"/>
        <v>31</v>
      </c>
      <c r="N32" s="6" t="s">
        <v>86</v>
      </c>
      <c r="O32" s="17" t="s">
        <v>85</v>
      </c>
    </row>
    <row r="33" spans="1:15">
      <c r="A33" s="24"/>
      <c r="M33" s="16">
        <f t="shared" si="4"/>
        <v>32</v>
      </c>
      <c r="N33" s="6" t="s">
        <v>88</v>
      </c>
      <c r="O33" s="17" t="s">
        <v>87</v>
      </c>
    </row>
    <row r="34" spans="1:15">
      <c r="A34" s="24"/>
      <c r="B34" s="3" t="s">
        <v>104</v>
      </c>
      <c r="C34" s="26"/>
      <c r="M34" s="16">
        <f t="shared" si="4"/>
        <v>33</v>
      </c>
      <c r="N34" s="6" t="s">
        <v>90</v>
      </c>
      <c r="O34" s="17" t="s">
        <v>89</v>
      </c>
    </row>
    <row r="35" spans="1:15">
      <c r="A35" s="24"/>
      <c r="B35" s="6">
        <f ca="1">IFERROR(__xludf.DUMMYFUNCTION("importxml(B6,C32)"),15)</f>
        <v>15</v>
      </c>
      <c r="C35" s="6" t="str">
        <f ca="1">IFERROR(__xludf.DUMMYFUNCTION("""COMPUTED_VALUE"""),"℃[0]")</f>
        <v>℃[0]</v>
      </c>
      <c r="M35" s="16">
        <f t="shared" si="4"/>
        <v>34</v>
      </c>
      <c r="N35" s="6" t="s">
        <v>93</v>
      </c>
      <c r="O35" s="17" t="s">
        <v>92</v>
      </c>
    </row>
    <row r="36" spans="1:15">
      <c r="A36" s="28"/>
      <c r="B36" s="6">
        <f ca="1">IFERROR(__xludf.DUMMYFUNCTION("""COMPUTED_VALUE"""),16)</f>
        <v>16</v>
      </c>
      <c r="C36" s="6" t="str">
        <f ca="1">IFERROR(__xludf.DUMMYFUNCTION("""COMPUTED_VALUE"""),"℃[+1]")</f>
        <v>℃[+1]</v>
      </c>
      <c r="M36" s="16">
        <f t="shared" si="4"/>
        <v>35</v>
      </c>
      <c r="N36" s="6" t="s">
        <v>96</v>
      </c>
      <c r="O36" s="17" t="s">
        <v>95</v>
      </c>
    </row>
    <row r="37" spans="1:15">
      <c r="M37" s="16">
        <f t="shared" si="4"/>
        <v>36</v>
      </c>
      <c r="N37" s="6" t="s">
        <v>98</v>
      </c>
      <c r="O37" s="17" t="s">
        <v>97</v>
      </c>
    </row>
    <row r="38" spans="1:15">
      <c r="A38" s="2" t="s">
        <v>3</v>
      </c>
      <c r="B38" s="5" t="s">
        <v>70</v>
      </c>
      <c r="C38" s="37" t="s">
        <v>110</v>
      </c>
      <c r="D38" s="7"/>
      <c r="E38" s="8"/>
      <c r="M38" s="16">
        <f t="shared" si="4"/>
        <v>37</v>
      </c>
      <c r="N38" s="6" t="s">
        <v>101</v>
      </c>
      <c r="O38" s="17" t="s">
        <v>99</v>
      </c>
    </row>
    <row r="39" spans="1:15">
      <c r="A39" s="11"/>
      <c r="M39" s="16">
        <f t="shared" si="4"/>
        <v>38</v>
      </c>
      <c r="N39" s="6" t="s">
        <v>103</v>
      </c>
      <c r="O39" s="17" t="s">
        <v>102</v>
      </c>
    </row>
    <row r="40" spans="1:15">
      <c r="A40" s="11"/>
      <c r="B40" s="3" t="s">
        <v>113</v>
      </c>
      <c r="C40" s="25"/>
      <c r="D40" s="26"/>
      <c r="M40" s="16">
        <f t="shared" si="4"/>
        <v>39</v>
      </c>
      <c r="N40" s="6" t="s">
        <v>106</v>
      </c>
      <c r="O40" s="17" t="s">
        <v>105</v>
      </c>
    </row>
    <row r="41" spans="1:15">
      <c r="A41" s="11"/>
      <c r="B41" s="38" t="str">
        <f ca="1">IFERROR(__xludf.DUMMYFUNCTION("importxml(B6,C38)"),"2020年5月2日 20時00分発表")</f>
        <v>2020年5月2日 20時00分発表</v>
      </c>
      <c r="C41" s="39"/>
      <c r="D41" s="40"/>
      <c r="M41" s="16">
        <f t="shared" si="4"/>
        <v>40</v>
      </c>
      <c r="N41" s="6" t="s">
        <v>108</v>
      </c>
      <c r="O41" s="17" t="s">
        <v>107</v>
      </c>
    </row>
    <row r="42" spans="1:15">
      <c r="A42" s="11"/>
      <c r="B42" s="41" t="str">
        <f ca="1">IFERROR(__xludf.DUMMYFUNCTION("""COMPUTED_VALUE"""),"2020年5月2日 18時00分 発表")</f>
        <v>2020年5月2日 18時00分 発表</v>
      </c>
      <c r="D42" s="42"/>
      <c r="M42" s="16">
        <f t="shared" si="4"/>
        <v>41</v>
      </c>
      <c r="N42" s="6" t="s">
        <v>111</v>
      </c>
      <c r="O42" s="17" t="s">
        <v>109</v>
      </c>
    </row>
    <row r="43" spans="1:15">
      <c r="A43" s="11"/>
      <c r="B43" s="41" t="str">
        <f ca="1">IFERROR(__xludf.DUMMYFUNCTION("""COMPUTED_VALUE"""),"2020年5月2日 20時00分発表")</f>
        <v>2020年5月2日 20時00分発表</v>
      </c>
      <c r="D43" s="42"/>
      <c r="M43" s="16">
        <f t="shared" si="4"/>
        <v>42</v>
      </c>
      <c r="N43" s="6" t="s">
        <v>114</v>
      </c>
      <c r="O43" s="17" t="s">
        <v>112</v>
      </c>
    </row>
    <row r="44" spans="1:15">
      <c r="A44" s="19"/>
      <c r="B44" s="43" t="str">
        <f ca="1">IFERROR(__xludf.DUMMYFUNCTION("""COMPUTED_VALUE"""),"2020年5月2日 20時00分 発表")</f>
        <v>2020年5月2日 20時00分 発表</v>
      </c>
      <c r="C44" s="44"/>
      <c r="D44" s="45"/>
      <c r="M44" s="16">
        <f t="shared" si="4"/>
        <v>43</v>
      </c>
      <c r="N44" s="6" t="s">
        <v>116</v>
      </c>
      <c r="O44" s="17" t="s">
        <v>115</v>
      </c>
    </row>
    <row r="45" spans="1:15">
      <c r="M45" s="16">
        <f t="shared" si="4"/>
        <v>44</v>
      </c>
      <c r="N45" s="6" t="s">
        <v>118</v>
      </c>
      <c r="O45" s="17" t="s">
        <v>117</v>
      </c>
    </row>
    <row r="46" spans="1:15">
      <c r="M46" s="16">
        <f t="shared" si="4"/>
        <v>45</v>
      </c>
      <c r="N46" s="6" t="s">
        <v>120</v>
      </c>
      <c r="O46" s="17" t="s">
        <v>119</v>
      </c>
    </row>
    <row r="47" spans="1:15">
      <c r="M47" s="16">
        <f t="shared" si="4"/>
        <v>46</v>
      </c>
      <c r="N47" s="6" t="s">
        <v>122</v>
      </c>
      <c r="O47" s="17" t="s">
        <v>121</v>
      </c>
    </row>
    <row r="48" spans="1:15">
      <c r="M48" s="16">
        <f t="shared" si="4"/>
        <v>47</v>
      </c>
      <c r="N48" s="6" t="s">
        <v>124</v>
      </c>
      <c r="O48" s="17" t="s">
        <v>123</v>
      </c>
    </row>
    <row r="49" spans="13:15">
      <c r="M49" s="16">
        <f t="shared" si="4"/>
        <v>48</v>
      </c>
      <c r="N49" s="6"/>
      <c r="O49" s="6"/>
    </row>
    <row r="50" spans="13:15">
      <c r="M50" s="16">
        <f t="shared" si="4"/>
        <v>49</v>
      </c>
      <c r="N50" s="6"/>
      <c r="O50" s="6"/>
    </row>
    <row r="51" spans="13:15">
      <c r="M51" s="16">
        <f t="shared" si="4"/>
        <v>50</v>
      </c>
      <c r="N51" s="6"/>
      <c r="O51" s="6"/>
    </row>
    <row r="52" spans="13:15">
      <c r="M52" s="16">
        <f t="shared" si="4"/>
        <v>51</v>
      </c>
      <c r="N52" s="6"/>
      <c r="O52" s="6"/>
    </row>
    <row r="53" spans="13:15">
      <c r="M53" s="16">
        <f t="shared" si="4"/>
        <v>52</v>
      </c>
      <c r="N53" s="6"/>
      <c r="O53" s="6"/>
    </row>
    <row r="54" spans="13:15">
      <c r="M54" s="16">
        <f t="shared" si="4"/>
        <v>53</v>
      </c>
      <c r="N54" s="6"/>
      <c r="O54" s="6"/>
    </row>
  </sheetData>
  <phoneticPr fontId="7"/>
  <dataValidations count="1">
    <dataValidation type="list" allowBlank="1" showErrorMessage="1" sqref="C1">
      <formula1>$N$2:$N$54</formula1>
    </dataValidation>
  </dataValidations>
  <hyperlinks>
    <hyperlink ref="B24" r:id="rId1" display="https://s.yimg.jp/images/weather/general/next/size150/114_day.p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2020-05-02T12:17:16Z</dcterms:modified>
</cp:coreProperties>
</file>