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drawings/drawing2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drawings/drawing4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5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6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OTS28b\Documents\Diss\Material\Amphorae\"/>
    </mc:Choice>
  </mc:AlternateContent>
  <xr:revisionPtr revIDLastSave="0" documentId="13_ncr:1_{DE565F68-59C6-4777-82CB-E2F4C45A950B}" xr6:coauthVersionLast="36" xr6:coauthVersionMax="36" xr10:uidLastSave="{00000000-0000-0000-0000-000000000000}"/>
  <bookViews>
    <workbookView xWindow="0" yWindow="0" windowWidth="19200" windowHeight="6930" activeTab="3" xr2:uid="{468CA51E-0880-46D8-98F9-DA564E636409}"/>
  </bookViews>
  <sheets>
    <sheet name="from publication" sheetId="1" r:id="rId1"/>
    <sheet name="by origin" sheetId="2" r:id="rId2"/>
    <sheet name="Tabelle3" sheetId="3" r:id="rId3"/>
    <sheet name="Tabelle4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3" l="1"/>
  <c r="N2" i="3"/>
  <c r="O2" i="3"/>
  <c r="M3" i="3"/>
  <c r="N3" i="3"/>
  <c r="O3" i="3"/>
  <c r="M4" i="3"/>
  <c r="N4" i="3"/>
  <c r="O4" i="3"/>
  <c r="M5" i="3"/>
  <c r="N5" i="3"/>
  <c r="O5" i="3"/>
  <c r="L3" i="3"/>
  <c r="L4" i="3"/>
  <c r="L5" i="3"/>
  <c r="L2" i="3"/>
  <c r="J3" i="3"/>
  <c r="J4" i="3"/>
  <c r="J5" i="3"/>
  <c r="J2" i="3"/>
  <c r="I3" i="3"/>
  <c r="I4" i="3"/>
  <c r="I5" i="3"/>
  <c r="I2" i="3"/>
  <c r="H3" i="3"/>
  <c r="H4" i="3"/>
  <c r="H5" i="3"/>
  <c r="H2" i="3"/>
  <c r="G3" i="3"/>
  <c r="G4" i="3"/>
  <c r="G5" i="3"/>
  <c r="G2" i="3"/>
  <c r="C7" i="3"/>
  <c r="D7" i="3"/>
  <c r="E7" i="3"/>
  <c r="B7" i="3"/>
  <c r="AA46" i="2"/>
  <c r="AA64" i="2" s="1"/>
  <c r="T62" i="2"/>
  <c r="AB62" i="2" s="1"/>
  <c r="O62" i="2"/>
  <c r="J62" i="2"/>
  <c r="AA17" i="2"/>
  <c r="AA35" i="2"/>
  <c r="J59" i="2"/>
  <c r="J46" i="2"/>
  <c r="O46" i="2"/>
  <c r="X35" i="2"/>
  <c r="T35" i="2"/>
  <c r="O35" i="2"/>
  <c r="J35" i="2"/>
  <c r="O17" i="2"/>
  <c r="J17" i="2"/>
  <c r="AA105" i="1"/>
  <c r="J105" i="1"/>
  <c r="X105" i="1"/>
  <c r="AA12" i="1"/>
  <c r="AA8" i="1"/>
  <c r="T105" i="1"/>
  <c r="O105" i="1"/>
  <c r="O91" i="1"/>
  <c r="J35" i="1"/>
  <c r="M86" i="1"/>
  <c r="M87" i="1"/>
  <c r="M88" i="1"/>
  <c r="M89" i="1"/>
  <c r="M90" i="1"/>
  <c r="M85" i="1"/>
  <c r="I78" i="1"/>
  <c r="K39" i="1"/>
  <c r="K40" i="1"/>
  <c r="K41" i="1"/>
  <c r="K38" i="1"/>
  <c r="H39" i="1"/>
  <c r="H40" i="1"/>
  <c r="H41" i="1"/>
  <c r="H38" i="1"/>
  <c r="K24" i="1"/>
  <c r="K25" i="1"/>
  <c r="K23" i="1"/>
  <c r="G29" i="1"/>
  <c r="G30" i="1"/>
  <c r="G31" i="1"/>
  <c r="G32" i="1"/>
  <c r="G33" i="1"/>
  <c r="G34" i="1"/>
  <c r="G28" i="1"/>
</calcChain>
</file>

<file path=xl/sharedStrings.xml><?xml version="1.0" encoding="utf-8"?>
<sst xmlns="http://schemas.openxmlformats.org/spreadsheetml/2006/main" count="375" uniqueCount="72">
  <si>
    <t>Belo Claudia Casa Velazquez Amphorae</t>
  </si>
  <si>
    <t>S7</t>
  </si>
  <si>
    <t>Couche IIIb</t>
  </si>
  <si>
    <t>Tiber-Neron</t>
  </si>
  <si>
    <t>Dressel 7-11</t>
  </si>
  <si>
    <t>S 16</t>
  </si>
  <si>
    <t>Couche III</t>
  </si>
  <si>
    <t>Post 0 Augusteen - Flavien</t>
  </si>
  <si>
    <t>S 22</t>
  </si>
  <si>
    <t>Couche II</t>
  </si>
  <si>
    <t>Tibere - Neron</t>
  </si>
  <si>
    <t>Dressel 1A</t>
  </si>
  <si>
    <t>Dressel 21/22</t>
  </si>
  <si>
    <t>S 29</t>
  </si>
  <si>
    <t>Tibere - Flavien</t>
  </si>
  <si>
    <t>Couche IV</t>
  </si>
  <si>
    <t>30 BCE - 30 CE</t>
  </si>
  <si>
    <t>Dressel 1B</t>
  </si>
  <si>
    <t>Couche V a</t>
  </si>
  <si>
    <t>50-30 BCE</t>
  </si>
  <si>
    <t>Amphora inidentife</t>
  </si>
  <si>
    <t>Dressel 18</t>
  </si>
  <si>
    <t>Dressel 1C</t>
  </si>
  <si>
    <t>Dressel 20</t>
  </si>
  <si>
    <t>Dressel 21-22</t>
  </si>
  <si>
    <t>Lamboglia 2</t>
  </si>
  <si>
    <t>S 36</t>
  </si>
  <si>
    <t>Dressel 1B or C</t>
  </si>
  <si>
    <t>S 40</t>
  </si>
  <si>
    <t>Flavien - II siecle</t>
  </si>
  <si>
    <t>Dressel l7-11</t>
  </si>
  <si>
    <t>0-Claude</t>
  </si>
  <si>
    <t>Couche V</t>
  </si>
  <si>
    <t>unknown Amph</t>
  </si>
  <si>
    <t>S 26</t>
  </si>
  <si>
    <t>0- Claude</t>
  </si>
  <si>
    <t>Amph unknown</t>
  </si>
  <si>
    <t>Dressel 1BC</t>
  </si>
  <si>
    <t>Couche VI</t>
  </si>
  <si>
    <t>S 44</t>
  </si>
  <si>
    <t>II-III</t>
  </si>
  <si>
    <t>Beltran IIa A o B</t>
  </si>
  <si>
    <t>Dressel 42</t>
  </si>
  <si>
    <t>Tibere-Claude</t>
  </si>
  <si>
    <t>S 30</t>
  </si>
  <si>
    <t>0-2 siecle</t>
  </si>
  <si>
    <t>S 31</t>
  </si>
  <si>
    <t>Couche IIIa</t>
  </si>
  <si>
    <t>Flavien - III</t>
  </si>
  <si>
    <t>Dressel 1B/C</t>
  </si>
  <si>
    <t>Dressel C</t>
  </si>
  <si>
    <t>Beltran IIA</t>
  </si>
  <si>
    <t>S32</t>
  </si>
  <si>
    <t>Couche Iia</t>
  </si>
  <si>
    <t>Flavien-IV</t>
  </si>
  <si>
    <t>Beltran IIB</t>
  </si>
  <si>
    <t>Tibere-Neron</t>
  </si>
  <si>
    <t>time slice</t>
  </si>
  <si>
    <t>slice number</t>
  </si>
  <si>
    <t>dating percentage</t>
  </si>
  <si>
    <t>BC</t>
  </si>
  <si>
    <t>AB</t>
  </si>
  <si>
    <t>A</t>
  </si>
  <si>
    <t>D</t>
  </si>
  <si>
    <t>CD</t>
  </si>
  <si>
    <t>B</t>
  </si>
  <si>
    <t>ABCD</t>
  </si>
  <si>
    <t>C</t>
  </si>
  <si>
    <t>Baetica</t>
  </si>
  <si>
    <t>Italy</t>
  </si>
  <si>
    <t>Western Mediterranean</t>
  </si>
  <si>
    <t>unknown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</si>
</sst>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General\%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-0.499984740745262"/>
        <bgColor indexed="64"/>
      </patternFill>
    </fill>
    <fill>
      <patternFill patternType="solid">
        <fgColor theme="5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double">
        <color theme="5" tint="-0.499984740745262"/>
      </left>
      <right style="double">
        <color theme="5" tint="-0.499984740745262"/>
      </right>
      <top/>
      <bottom/>
      <diagonal/>
    </border>
    <border>
      <left/>
      <right/>
      <top style="double">
        <color theme="5" tint="-0.499984740745262"/>
      </top>
      <bottom style="double">
        <color theme="5" tint="-0.499984740745262"/>
      </bottom>
      <diagonal/>
    </border>
    <border>
      <left style="thin">
        <color auto="1"/>
      </left>
      <right/>
      <top style="double">
        <color theme="5" tint="-0.499984740745262"/>
      </top>
      <bottom style="double">
        <color theme="5" tint="-0.499984740745262"/>
      </bottom>
      <diagonal/>
    </border>
    <border>
      <left style="double">
        <color theme="5" tint="-0.499984740745262"/>
      </left>
      <right style="double">
        <color theme="5" tint="-0.499984740745262"/>
      </right>
      <top style="double">
        <color theme="5" tint="-0.499984740745262"/>
      </top>
      <bottom style="double">
        <color theme="5" tint="-0.499984740745262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0" borderId="0" xfId="0" applyFill="1" applyBorder="1"/>
    <xf numFmtId="0" fontId="0" fillId="0" borderId="2" xfId="0" applyBorder="1"/>
    <xf numFmtId="0" fontId="0" fillId="2" borderId="2" xfId="0" applyFill="1" applyBorder="1"/>
    <xf numFmtId="0" fontId="0" fillId="3" borderId="2" xfId="0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Fill="1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Relationship Id="rId4" Type="http://schemas.openxmlformats.org/officeDocument/2006/relationships/chartUserShapes" Target="../drawings/drawing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Relationship Id="rId4" Type="http://schemas.openxmlformats.org/officeDocument/2006/relationships/chartUserShapes" Target="../drawings/drawing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Relationship Id="rId4" Type="http://schemas.openxmlformats.org/officeDocument/2006/relationships/chartUserShapes" Target="../drawings/drawing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Baelo Claudia Amphorae Origin Percentage Period</a:t>
            </a:r>
            <a:r>
              <a:rPr lang="en-GB" baseline="0"/>
              <a:t> A - 50 BCE-0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pieChart>
        <c:varyColors val="1"/>
        <c:ser>
          <c:idx val="0"/>
          <c:order val="0"/>
          <c:explosion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5E01-1A41-96F9-CB7A25CB39CB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5E01-1A41-96F9-CB7A25CB39CB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5E01-1A41-96F9-CB7A25CB39CB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0847-DD49-AB40-EDB74E4A8031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0847-DD49-AB40-EDB74E4A8031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5E01-1A41-96F9-CB7A25CB39CB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847-DD49-AB40-EDB74E4A8031}"/>
              </c:ext>
            </c:extLst>
          </c:dPt>
          <c:dPt>
            <c:idx val="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847-DD49-AB40-EDB74E4A8031}"/>
              </c:ext>
            </c:extLst>
          </c:dPt>
          <c:dPt>
            <c:idx val="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847-DD49-AB40-EDB74E4A8031}"/>
              </c:ext>
            </c:extLst>
          </c:dPt>
          <c:dPt>
            <c:idx val="9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5E01-1A41-96F9-CB7A25CB39CB}"/>
              </c:ext>
            </c:extLst>
          </c:dPt>
          <c:dLbls>
            <c:dLbl>
              <c:idx val="0"/>
              <c:layout>
                <c:manualLayout>
                  <c:x val="-9.8178395312647562E-2"/>
                  <c:y val="0.15153345670536805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E01-1A41-96F9-CB7A25CB39CB}"/>
                </c:ext>
              </c:extLst>
            </c:dLbl>
            <c:dLbl>
              <c:idx val="1"/>
              <c:layout>
                <c:manualLayout>
                  <c:x val="-0.13064243061286776"/>
                  <c:y val="-0.13111067755845274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E01-1A41-96F9-CB7A25CB39CB}"/>
                </c:ext>
              </c:extLst>
            </c:dLbl>
            <c:dLbl>
              <c:idx val="2"/>
              <c:layout>
                <c:manualLayout>
                  <c:x val="0.17525443203078919"/>
                  <c:y val="-0.18361453939701169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E01-1A41-96F9-CB7A25CB39CB}"/>
                </c:ext>
              </c:extLst>
            </c:dLbl>
            <c:dLbl>
              <c:idx val="3"/>
              <c:layout>
                <c:manualLayout>
                  <c:x val="9.9842844766350844E-2"/>
                  <c:y val="0.1767060863990631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100" b="0" i="0" u="none" strike="noStrike" kern="1200" baseline="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+mn-cs"/>
                      </a:defRPr>
                    </a:pPr>
                    <a:fld id="{0110F399-A650-41AD-A851-19558C9C7DDA}" type="CATEGORYNAME">
                      <a:rPr lang="en-US">
                        <a:solidFill>
                          <a:schemeClr val="bg1"/>
                        </a:solidFill>
                      </a:rPr>
                      <a:pPr>
                        <a:defRPr sz="1100">
                          <a:solidFill>
                            <a:schemeClr val="tx1"/>
                          </a:solidFill>
                          <a:latin typeface="Arial" panose="020B0604020202020204" pitchFamily="34" charset="0"/>
                        </a:defRPr>
                      </a:pPr>
                      <a:t>[RUBRIKENNAME]</a:t>
                    </a:fld>
                    <a:r>
                      <a:rPr lang="en-US" baseline="0">
                        <a:solidFill>
                          <a:schemeClr val="bg1"/>
                        </a:solidFill>
                      </a:rPr>
                      <a:t>
</a:t>
                    </a:r>
                    <a:fld id="{A0B2895E-10D4-48CC-9729-4FD440EB1AA0}" type="VALUE">
                      <a:rPr lang="en-US" baseline="0">
                        <a:solidFill>
                          <a:schemeClr val="bg1"/>
                        </a:solidFill>
                      </a:rPr>
                      <a:pPr>
                        <a:defRPr sz="1100">
                          <a:solidFill>
                            <a:schemeClr val="tx1"/>
                          </a:solidFill>
                          <a:latin typeface="Arial" panose="020B0604020202020204" pitchFamily="34" charset="0"/>
                        </a:defRPr>
                      </a:pPr>
                      <a:t>[WERT]</a:t>
                    </a:fld>
                    <a:endParaRPr lang="en-US" baseline="0">
                      <a:solidFill>
                        <a:schemeClr val="bg1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0847-DD49-AB40-EDB74E4A8031}"/>
                </c:ext>
              </c:extLst>
            </c:dLbl>
            <c:dLbl>
              <c:idx val="4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847-DD49-AB40-EDB74E4A8031}"/>
                </c:ext>
              </c:extLst>
            </c:dLbl>
            <c:dLbl>
              <c:idx val="5"/>
              <c:layout>
                <c:manualLayout>
                  <c:x val="-5.9817500747093282E-3"/>
                  <c:y val="-7.7109679471884193E-4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5E01-1A41-96F9-CB7A25CB39CB}"/>
                </c:ext>
              </c:extLst>
            </c:dLbl>
            <c:dLbl>
              <c:idx val="6"/>
              <c:layout>
                <c:manualLayout>
                  <c:x val="-1.1319679479606414E-3"/>
                  <c:y val="-1.709854450011932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847-DD49-AB40-EDB74E4A8031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847-DD49-AB40-EDB74E4A8031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847-DD49-AB40-EDB74E4A8031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5E01-1A41-96F9-CB7A25CB39C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Tabelle4!$A$2:$A$5</c:f>
              <c:strCache>
                <c:ptCount val="4"/>
                <c:pt idx="0">
                  <c:v>Italy</c:v>
                </c:pt>
                <c:pt idx="1">
                  <c:v>Baetica</c:v>
                </c:pt>
                <c:pt idx="2">
                  <c:v>Western Mediterranean</c:v>
                </c:pt>
                <c:pt idx="3">
                  <c:v>unknown</c:v>
                </c:pt>
              </c:strCache>
            </c:strRef>
          </c:cat>
          <c:val>
            <c:numRef>
              <c:f>Tabelle4!$B$2:$B$5</c:f>
              <c:numCache>
                <c:formatCode>General\%</c:formatCode>
                <c:ptCount val="4"/>
                <c:pt idx="0">
                  <c:v>25</c:v>
                </c:pt>
                <c:pt idx="1">
                  <c:v>21</c:v>
                </c:pt>
                <c:pt idx="2">
                  <c:v>38</c:v>
                </c:pt>
                <c:pt idx="3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47-DD49-AB40-EDB74E4A8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Baelo Claudia Amphorae</a:t>
            </a:r>
            <a:r>
              <a:rPr lang="en-GB" baseline="0"/>
              <a:t> Origin Percentage Period B - 0-50 CE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pieChart>
        <c:varyColors val="1"/>
        <c:ser>
          <c:idx val="0"/>
          <c:order val="0"/>
          <c:explosion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5E01-1A41-96F9-CB7A25CB39CB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5E01-1A41-96F9-CB7A25CB39CB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5E01-1A41-96F9-CB7A25CB39CB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0847-DD49-AB40-EDB74E4A8031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0847-DD49-AB40-EDB74E4A8031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5E01-1A41-96F9-CB7A25CB39CB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847-DD49-AB40-EDB74E4A8031}"/>
              </c:ext>
            </c:extLst>
          </c:dPt>
          <c:dPt>
            <c:idx val="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847-DD49-AB40-EDB74E4A8031}"/>
              </c:ext>
            </c:extLst>
          </c:dPt>
          <c:dPt>
            <c:idx val="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847-DD49-AB40-EDB74E4A8031}"/>
              </c:ext>
            </c:extLst>
          </c:dPt>
          <c:dPt>
            <c:idx val="9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5E01-1A41-96F9-CB7A25CB39CB}"/>
              </c:ext>
            </c:extLst>
          </c:dPt>
          <c:dLbls>
            <c:dLbl>
              <c:idx val="0"/>
              <c:layout>
                <c:manualLayout>
                  <c:x val="-0.13022659621235741"/>
                  <c:y val="0.1089671932496457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E01-1A41-96F9-CB7A25CB39CB}"/>
                </c:ext>
              </c:extLst>
            </c:dLbl>
            <c:dLbl>
              <c:idx val="1"/>
              <c:layout>
                <c:manualLayout>
                  <c:x val="-8.6876145442161268E-2"/>
                  <c:y val="-0.18448326596483389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E01-1A41-96F9-CB7A25CB39CB}"/>
                </c:ext>
              </c:extLst>
            </c:dLbl>
            <c:dLbl>
              <c:idx val="2"/>
              <c:layout>
                <c:manualLayout>
                  <c:x val="0.17828152179748852"/>
                  <c:y val="-0.131193379686862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E01-1A41-96F9-CB7A25CB39CB}"/>
                </c:ext>
              </c:extLst>
            </c:dLbl>
            <c:dLbl>
              <c:idx val="3"/>
              <c:layout>
                <c:manualLayout>
                  <c:x val="0.10186153676321147"/>
                  <c:y val="0.18087684916041538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100" b="0" i="0" u="none" strike="noStrike" kern="1200" baseline="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+mn-cs"/>
                      </a:defRPr>
                    </a:pPr>
                    <a:fld id="{8E982A78-3318-44A6-AE56-AA1DC70D6AC9}" type="CATEGORYNAME">
                      <a:rPr lang="en-US">
                        <a:solidFill>
                          <a:schemeClr val="bg1"/>
                        </a:solidFill>
                      </a:rPr>
                      <a:pPr>
                        <a:defRPr sz="1100">
                          <a:solidFill>
                            <a:schemeClr val="tx1"/>
                          </a:solidFill>
                          <a:latin typeface="Arial" panose="020B0604020202020204" pitchFamily="34" charset="0"/>
                        </a:defRPr>
                      </a:pPr>
                      <a:t>[RUBRIKENNAME]</a:t>
                    </a:fld>
                    <a:r>
                      <a:rPr lang="en-US" baseline="0">
                        <a:solidFill>
                          <a:schemeClr val="bg1"/>
                        </a:solidFill>
                      </a:rPr>
                      <a:t>
</a:t>
                    </a:r>
                    <a:fld id="{088B5FCE-4A94-4639-B59E-9BE572A355A8}" type="VALUE">
                      <a:rPr lang="en-US" baseline="0">
                        <a:solidFill>
                          <a:schemeClr val="bg1"/>
                        </a:solidFill>
                      </a:rPr>
                      <a:pPr>
                        <a:defRPr sz="1100">
                          <a:solidFill>
                            <a:schemeClr val="tx1"/>
                          </a:solidFill>
                          <a:latin typeface="Arial" panose="020B0604020202020204" pitchFamily="34" charset="0"/>
                        </a:defRPr>
                      </a:pPr>
                      <a:t>[WERT]</a:t>
                    </a:fld>
                    <a:endParaRPr lang="en-US" baseline="0">
                      <a:solidFill>
                        <a:schemeClr val="bg1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0847-DD49-AB40-EDB74E4A8031}"/>
                </c:ext>
              </c:extLst>
            </c:dLbl>
            <c:dLbl>
              <c:idx val="4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847-DD49-AB40-EDB74E4A8031}"/>
                </c:ext>
              </c:extLst>
            </c:dLbl>
            <c:dLbl>
              <c:idx val="5"/>
              <c:layout>
                <c:manualLayout>
                  <c:x val="-5.9817500747093282E-3"/>
                  <c:y val="-7.7109679471884193E-4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5E01-1A41-96F9-CB7A25CB39CB}"/>
                </c:ext>
              </c:extLst>
            </c:dLbl>
            <c:dLbl>
              <c:idx val="6"/>
              <c:layout>
                <c:manualLayout>
                  <c:x val="-1.1319679479606414E-3"/>
                  <c:y val="-1.709854450011932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847-DD49-AB40-EDB74E4A8031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847-DD49-AB40-EDB74E4A8031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847-DD49-AB40-EDB74E4A8031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5E01-1A41-96F9-CB7A25CB39C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Tabelle4!$A$2:$A$5</c:f>
              <c:strCache>
                <c:ptCount val="4"/>
                <c:pt idx="0">
                  <c:v>Italy</c:v>
                </c:pt>
                <c:pt idx="1">
                  <c:v>Baetica</c:v>
                </c:pt>
                <c:pt idx="2">
                  <c:v>Western Mediterranean</c:v>
                </c:pt>
                <c:pt idx="3">
                  <c:v>unknown</c:v>
                </c:pt>
              </c:strCache>
            </c:strRef>
          </c:cat>
          <c:val>
            <c:numRef>
              <c:f>Tabelle4!$C$2:$C$5</c:f>
              <c:numCache>
                <c:formatCode>General\%</c:formatCode>
                <c:ptCount val="4"/>
                <c:pt idx="0">
                  <c:v>36</c:v>
                </c:pt>
                <c:pt idx="1">
                  <c:v>16</c:v>
                </c:pt>
                <c:pt idx="2">
                  <c:v>32</c:v>
                </c:pt>
                <c:pt idx="3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47-DD49-AB40-EDB74E4A8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  <c:userShapes r:id="rId4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Baelo Claudia Amphorae Origin</a:t>
            </a:r>
            <a:r>
              <a:rPr lang="en-GB" baseline="0"/>
              <a:t> Percentage Period C - 51-100 CE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pieChart>
        <c:varyColors val="1"/>
        <c:ser>
          <c:idx val="0"/>
          <c:order val="0"/>
          <c:explosion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5E01-1A41-96F9-CB7A25CB39CB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5E01-1A41-96F9-CB7A25CB39CB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5E01-1A41-96F9-CB7A25CB39CB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0847-DD49-AB40-EDB74E4A8031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0847-DD49-AB40-EDB74E4A8031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5E01-1A41-96F9-CB7A25CB39CB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847-DD49-AB40-EDB74E4A8031}"/>
              </c:ext>
            </c:extLst>
          </c:dPt>
          <c:dPt>
            <c:idx val="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847-DD49-AB40-EDB74E4A8031}"/>
              </c:ext>
            </c:extLst>
          </c:dPt>
          <c:dPt>
            <c:idx val="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847-DD49-AB40-EDB74E4A8031}"/>
              </c:ext>
            </c:extLst>
          </c:dPt>
          <c:dPt>
            <c:idx val="9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5E01-1A41-96F9-CB7A25CB39CB}"/>
              </c:ext>
            </c:extLst>
          </c:dPt>
          <c:dLbls>
            <c:dLbl>
              <c:idx val="0"/>
              <c:layout>
                <c:manualLayout>
                  <c:x val="-8.2969261454851173E-2"/>
                  <c:y val="0.16190069991251094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E01-1A41-96F9-CB7A25CB39CB}"/>
                </c:ext>
              </c:extLst>
            </c:dLbl>
            <c:dLbl>
              <c:idx val="1"/>
              <c:layout>
                <c:manualLayout>
                  <c:x val="-0.10650194008741672"/>
                  <c:y val="-0.22930948575350787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E01-1A41-96F9-CB7A25CB39CB}"/>
                </c:ext>
              </c:extLst>
            </c:dLbl>
            <c:dLbl>
              <c:idx val="2"/>
              <c:layout>
                <c:manualLayout>
                  <c:x val="0.18372171776105212"/>
                  <c:y val="0.14490418009300357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E01-1A41-96F9-CB7A25CB39CB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847-DD49-AB40-EDB74E4A8031}"/>
                </c:ext>
              </c:extLst>
            </c:dLbl>
            <c:dLbl>
              <c:idx val="4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847-DD49-AB40-EDB74E4A8031}"/>
                </c:ext>
              </c:extLst>
            </c:dLbl>
            <c:dLbl>
              <c:idx val="5"/>
              <c:layout>
                <c:manualLayout>
                  <c:x val="-5.9817500747093282E-3"/>
                  <c:y val="-7.7109679471884193E-4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5E01-1A41-96F9-CB7A25CB39CB}"/>
                </c:ext>
              </c:extLst>
            </c:dLbl>
            <c:dLbl>
              <c:idx val="6"/>
              <c:layout>
                <c:manualLayout>
                  <c:x val="-1.1319679479606414E-3"/>
                  <c:y val="-1.709854450011932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847-DD49-AB40-EDB74E4A8031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847-DD49-AB40-EDB74E4A8031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847-DD49-AB40-EDB74E4A8031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5E01-1A41-96F9-CB7A25CB39C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Tabelle4!$A$2:$A$5</c:f>
              <c:strCache>
                <c:ptCount val="4"/>
                <c:pt idx="0">
                  <c:v>Italy</c:v>
                </c:pt>
                <c:pt idx="1">
                  <c:v>Baetica</c:v>
                </c:pt>
                <c:pt idx="2">
                  <c:v>Western Mediterranean</c:v>
                </c:pt>
                <c:pt idx="3">
                  <c:v>unknown</c:v>
                </c:pt>
              </c:strCache>
            </c:strRef>
          </c:cat>
          <c:val>
            <c:numRef>
              <c:f>Tabelle4!$D$2:$D$5</c:f>
              <c:numCache>
                <c:formatCode>General\%</c:formatCode>
                <c:ptCount val="4"/>
                <c:pt idx="0">
                  <c:v>19</c:v>
                </c:pt>
                <c:pt idx="1">
                  <c:v>49</c:v>
                </c:pt>
                <c:pt idx="2">
                  <c:v>32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47-DD49-AB40-EDB74E4A8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  <c:userShapes r:id="rId4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Baelo Claudia Amphorae Origin</a:t>
            </a:r>
            <a:r>
              <a:rPr lang="en-GB" baseline="0"/>
              <a:t> Percentage Period D - 101-150 CE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pieChart>
        <c:varyColors val="1"/>
        <c:ser>
          <c:idx val="0"/>
          <c:order val="0"/>
          <c:explosion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5E01-1A41-96F9-CB7A25CB39CB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5E01-1A41-96F9-CB7A25CB39CB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5E01-1A41-96F9-CB7A25CB39CB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0847-DD49-AB40-EDB74E4A8031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0847-DD49-AB40-EDB74E4A8031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5E01-1A41-96F9-CB7A25CB39CB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847-DD49-AB40-EDB74E4A8031}"/>
              </c:ext>
            </c:extLst>
          </c:dPt>
          <c:dPt>
            <c:idx val="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847-DD49-AB40-EDB74E4A8031}"/>
              </c:ext>
            </c:extLst>
          </c:dPt>
          <c:dPt>
            <c:idx val="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847-DD49-AB40-EDB74E4A8031}"/>
              </c:ext>
            </c:extLst>
          </c:dPt>
          <c:dPt>
            <c:idx val="9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5E01-1A41-96F9-CB7A25CB39CB}"/>
              </c:ext>
            </c:extLst>
          </c:dPt>
          <c:dLbls>
            <c:dLbl>
              <c:idx val="0"/>
              <c:layout>
                <c:manualLayout>
                  <c:x val="-6.3514984159209226E-2"/>
                  <c:y val="0.16190068876942013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E01-1A41-96F9-CB7A25CB39CB}"/>
                </c:ext>
              </c:extLst>
            </c:dLbl>
            <c:dLbl>
              <c:idx val="1"/>
              <c:layout>
                <c:manualLayout>
                  <c:x val="-0.12678776948662357"/>
                  <c:y val="-0.17988406531373047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E01-1A41-96F9-CB7A25CB39CB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E01-1A41-96F9-CB7A25CB39CB}"/>
                </c:ext>
              </c:extLst>
            </c:dLbl>
            <c:dLbl>
              <c:idx val="3"/>
              <c:layout>
                <c:manualLayout>
                  <c:x val="0.14246091033400973"/>
                  <c:y val="0.10550567267867406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100" b="0" i="0" u="none" strike="noStrike" kern="1200" baseline="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+mn-cs"/>
                      </a:defRPr>
                    </a:pPr>
                    <a:fld id="{26CEEC56-8F4F-4DB5-A0DE-71AD9DF84F41}" type="CATEGORYNAME">
                      <a:rPr lang="en-US">
                        <a:solidFill>
                          <a:schemeClr val="bg1"/>
                        </a:solidFill>
                      </a:rPr>
                      <a:pPr>
                        <a:defRPr sz="1100">
                          <a:solidFill>
                            <a:schemeClr val="tx1"/>
                          </a:solidFill>
                          <a:latin typeface="Arial" panose="020B0604020202020204" pitchFamily="34" charset="0"/>
                        </a:defRPr>
                      </a:pPr>
                      <a:t>[RUBRIKENNAME]</a:t>
                    </a:fld>
                    <a:r>
                      <a:rPr lang="en-US" baseline="0">
                        <a:solidFill>
                          <a:schemeClr val="bg1"/>
                        </a:solidFill>
                      </a:rPr>
                      <a:t>
</a:t>
                    </a:r>
                    <a:fld id="{5B556364-DAF2-4DF9-8846-26B807961395}" type="VALUE">
                      <a:rPr lang="en-US" baseline="0">
                        <a:solidFill>
                          <a:schemeClr val="bg1"/>
                        </a:solidFill>
                      </a:rPr>
                      <a:pPr>
                        <a:defRPr sz="1100">
                          <a:solidFill>
                            <a:schemeClr val="tx1"/>
                          </a:solidFill>
                          <a:latin typeface="Arial" panose="020B0604020202020204" pitchFamily="34" charset="0"/>
                        </a:defRPr>
                      </a:pPr>
                      <a:t>[WERT]</a:t>
                    </a:fld>
                    <a:endParaRPr lang="en-US" baseline="0">
                      <a:solidFill>
                        <a:schemeClr val="bg1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0847-DD49-AB40-EDB74E4A8031}"/>
                </c:ext>
              </c:extLst>
            </c:dLbl>
            <c:dLbl>
              <c:idx val="4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847-DD49-AB40-EDB74E4A8031}"/>
                </c:ext>
              </c:extLst>
            </c:dLbl>
            <c:dLbl>
              <c:idx val="5"/>
              <c:layout>
                <c:manualLayout>
                  <c:x val="-5.9817500747093282E-3"/>
                  <c:y val="-7.7109679471884193E-4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5E01-1A41-96F9-CB7A25CB39CB}"/>
                </c:ext>
              </c:extLst>
            </c:dLbl>
            <c:dLbl>
              <c:idx val="6"/>
              <c:layout>
                <c:manualLayout>
                  <c:x val="-1.1319679479606414E-3"/>
                  <c:y val="-1.709854450011932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847-DD49-AB40-EDB74E4A8031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847-DD49-AB40-EDB74E4A8031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847-DD49-AB40-EDB74E4A8031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5E01-1A41-96F9-CB7A25CB39C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Tabelle4!$A$2:$A$5</c:f>
              <c:strCache>
                <c:ptCount val="4"/>
                <c:pt idx="0">
                  <c:v>Italy</c:v>
                </c:pt>
                <c:pt idx="1">
                  <c:v>Baetica</c:v>
                </c:pt>
                <c:pt idx="2">
                  <c:v>Western Mediterranean</c:v>
                </c:pt>
                <c:pt idx="3">
                  <c:v>unknown</c:v>
                </c:pt>
              </c:strCache>
            </c:strRef>
          </c:cat>
          <c:val>
            <c:numRef>
              <c:f>Tabelle4!$E$2:$E$5</c:f>
              <c:numCache>
                <c:formatCode>General\%</c:formatCode>
                <c:ptCount val="4"/>
                <c:pt idx="0">
                  <c:v>13</c:v>
                </c:pt>
                <c:pt idx="1">
                  <c:v>53</c:v>
                </c:pt>
                <c:pt idx="2">
                  <c:v>0</c:v>
                </c:pt>
                <c:pt idx="3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47-DD49-AB40-EDB74E4A8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  <c:userShapes r:id="rId4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>
                <a:solidFill>
                  <a:schemeClr val="tx1">
                    <a:lumMod val="95000"/>
                    <a:lumOff val="5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Baelo Claudia</a:t>
            </a:r>
            <a:r>
              <a:rPr lang="en-GB" baseline="0">
                <a:solidFill>
                  <a:schemeClr val="tx1">
                    <a:lumMod val="95000"/>
                    <a:lumOff val="5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 Amphorae per period</a:t>
            </a:r>
            <a:endParaRPr lang="en-GB">
              <a:solidFill>
                <a:schemeClr val="tx1">
                  <a:lumMod val="95000"/>
                  <a:lumOff val="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dLbl>
              <c:idx val="3"/>
              <c:tx>
                <c:rich>
                  <a:bodyPr/>
                  <a:lstStyle/>
                  <a:p>
                    <a:fld id="{7282F12F-F89F-4CA5-A395-796B79D5D10A}" type="VALUE">
                      <a:rPr lang="en-US">
                        <a:solidFill>
                          <a:schemeClr val="tx1">
                            <a:lumMod val="95000"/>
                            <a:lumOff val="5000"/>
                          </a:schemeClr>
                        </a:solidFill>
                      </a:rPr>
                      <a:pPr/>
                      <a:t>[WERT]</a:t>
                    </a:fld>
                    <a:endParaRPr lang="en-DE"/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75CC-4F12-BE35-B2C5B65693A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(Tabelle4!$B$1,Tabelle4!$C$1,Tabelle4!$D$1,Tabelle4!$E$1)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(Tabelle4!$B$7,Tabelle4!$C$7,Tabelle4!$D$7,Tabelle4!$E$7)</c:f>
              <c:numCache>
                <c:formatCode>General</c:formatCode>
                <c:ptCount val="4"/>
                <c:pt idx="0">
                  <c:v>65.2</c:v>
                </c:pt>
                <c:pt idx="1">
                  <c:v>42.7</c:v>
                </c:pt>
                <c:pt idx="2">
                  <c:v>6.25</c:v>
                </c:pt>
                <c:pt idx="3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1F-CD44-9B18-30ABF1B6034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38355999"/>
        <c:axId val="388847151"/>
      </c:barChart>
      <c:catAx>
        <c:axId val="1038355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388847151"/>
        <c:crosses val="autoZero"/>
        <c:auto val="1"/>
        <c:lblAlgn val="ctr"/>
        <c:lblOffset val="100"/>
        <c:noMultiLvlLbl val="0"/>
      </c:catAx>
      <c:valAx>
        <c:axId val="388847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038355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Baelo</a:t>
            </a:r>
            <a:r>
              <a:rPr lang="de-DE" baseline="0"/>
              <a:t> CLaudia Amphorae Origin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>
        <c:manualLayout>
          <c:layoutTarget val="inner"/>
          <c:xMode val="edge"/>
          <c:yMode val="edge"/>
          <c:x val="0.10087433345566806"/>
          <c:y val="0.1250160269944911"/>
          <c:w val="0.64435769644746133"/>
          <c:h val="0.77914145195599349"/>
        </c:manualLayout>
      </c:layout>
      <c:lineChart>
        <c:grouping val="standard"/>
        <c:varyColors val="0"/>
        <c:ser>
          <c:idx val="0"/>
          <c:order val="0"/>
          <c:tx>
            <c:strRef>
              <c:f>Tabelle4!$A$2</c:f>
              <c:strCache>
                <c:ptCount val="1"/>
                <c:pt idx="0">
                  <c:v>Italy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Tabelle4!$B$1:$E$1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Tabelle4!$B$2:$E$2</c:f>
              <c:numCache>
                <c:formatCode>General\%</c:formatCode>
                <c:ptCount val="4"/>
                <c:pt idx="0">
                  <c:v>25</c:v>
                </c:pt>
                <c:pt idx="1">
                  <c:v>36</c:v>
                </c:pt>
                <c:pt idx="2">
                  <c:v>19</c:v>
                </c:pt>
                <c:pt idx="3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C8-4465-9774-2380E573FD89}"/>
            </c:ext>
          </c:extLst>
        </c:ser>
        <c:ser>
          <c:idx val="1"/>
          <c:order val="1"/>
          <c:tx>
            <c:strRef>
              <c:f>Tabelle4!$A$3</c:f>
              <c:strCache>
                <c:ptCount val="1"/>
                <c:pt idx="0">
                  <c:v>Baetica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strRef>
              <c:f>Tabelle4!$B$1:$E$1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Tabelle4!$B$3:$E$3</c:f>
              <c:numCache>
                <c:formatCode>General\%</c:formatCode>
                <c:ptCount val="4"/>
                <c:pt idx="0">
                  <c:v>21</c:v>
                </c:pt>
                <c:pt idx="1">
                  <c:v>16</c:v>
                </c:pt>
                <c:pt idx="2">
                  <c:v>49</c:v>
                </c:pt>
                <c:pt idx="3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C8-4465-9774-2380E573FD89}"/>
            </c:ext>
          </c:extLst>
        </c:ser>
        <c:ser>
          <c:idx val="2"/>
          <c:order val="2"/>
          <c:tx>
            <c:strRef>
              <c:f>Tabelle4!$A$4</c:f>
              <c:strCache>
                <c:ptCount val="1"/>
                <c:pt idx="0">
                  <c:v>Western Mediterranean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strRef>
              <c:f>Tabelle4!$B$1:$E$1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Tabelle4!$B$4:$E$4</c:f>
              <c:numCache>
                <c:formatCode>General\%</c:formatCode>
                <c:ptCount val="4"/>
                <c:pt idx="0">
                  <c:v>38</c:v>
                </c:pt>
                <c:pt idx="1">
                  <c:v>32</c:v>
                </c:pt>
                <c:pt idx="2">
                  <c:v>32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C8-4465-9774-2380E573FD89}"/>
            </c:ext>
          </c:extLst>
        </c:ser>
        <c:ser>
          <c:idx val="3"/>
          <c:order val="3"/>
          <c:tx>
            <c:strRef>
              <c:f>Tabelle4!$A$5</c:f>
              <c:strCache>
                <c:ptCount val="1"/>
                <c:pt idx="0">
                  <c:v>unknown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Tabelle4!$B$1:$E$1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Tabelle4!$B$5:$E$5</c:f>
              <c:numCache>
                <c:formatCode>General\%</c:formatCode>
                <c:ptCount val="4"/>
                <c:pt idx="0">
                  <c:v>17</c:v>
                </c:pt>
                <c:pt idx="1">
                  <c:v>16</c:v>
                </c:pt>
                <c:pt idx="2">
                  <c:v>0</c:v>
                </c:pt>
                <c:pt idx="3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BC8-4465-9774-2380E573FD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4227343"/>
        <c:axId val="941172095"/>
      </c:lineChart>
      <c:catAx>
        <c:axId val="11742273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period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941172095"/>
        <c:crosses val="autoZero"/>
        <c:auto val="1"/>
        <c:lblAlgn val="ctr"/>
        <c:lblOffset val="100"/>
        <c:noMultiLvlLbl val="0"/>
      </c:catAx>
      <c:valAx>
        <c:axId val="941172095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percentage</a:t>
                </a:r>
                <a:r>
                  <a:rPr lang="de-DE" baseline="0"/>
                  <a:t> %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\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174227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693855829492354"/>
          <c:y val="0.30697350704405268"/>
          <c:w val="0.20110627639902889"/>
          <c:h val="0.472682972239347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200023</xdr:colOff>
      <xdr:row>9</xdr:row>
      <xdr:rowOff>1587</xdr:rowOff>
    </xdr:from>
    <xdr:to>
      <xdr:col>8</xdr:col>
      <xdr:colOff>142874</xdr:colOff>
      <xdr:row>30</xdr:row>
      <xdr:rowOff>9525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DD75C5D-2F57-4376-B641-C40720396C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93661</xdr:colOff>
      <xdr:row>9</xdr:row>
      <xdr:rowOff>106361</xdr:rowOff>
    </xdr:from>
    <xdr:to>
      <xdr:col>15</xdr:col>
      <xdr:colOff>685800</xdr:colOff>
      <xdr:row>30</xdr:row>
      <xdr:rowOff>38100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9EB6B03-FADF-4E88-922E-7DB3FD56D0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220662</xdr:colOff>
      <xdr:row>30</xdr:row>
      <xdr:rowOff>106361</xdr:rowOff>
    </xdr:from>
    <xdr:to>
      <xdr:col>8</xdr:col>
      <xdr:colOff>133350</xdr:colOff>
      <xdr:row>51</xdr:row>
      <xdr:rowOff>104775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82227ACE-3AF2-4573-B978-1AB1D63EE6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227012</xdr:colOff>
      <xdr:row>31</xdr:row>
      <xdr:rowOff>39687</xdr:rowOff>
    </xdr:from>
    <xdr:to>
      <xdr:col>16</xdr:col>
      <xdr:colOff>6350</xdr:colOff>
      <xdr:row>52</xdr:row>
      <xdr:rowOff>76200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4E00EF2B-3332-454E-8FC3-2DB42FA119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407987</xdr:colOff>
      <xdr:row>55</xdr:row>
      <xdr:rowOff>36512</xdr:rowOff>
    </xdr:from>
    <xdr:to>
      <xdr:col>7</xdr:col>
      <xdr:colOff>407987</xdr:colOff>
      <xdr:row>70</xdr:row>
      <xdr:rowOff>58737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1CC17606-94BB-4598-A4CE-F79A69998D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219075</xdr:colOff>
      <xdr:row>26</xdr:row>
      <xdr:rowOff>133350</xdr:rowOff>
    </xdr:from>
    <xdr:to>
      <xdr:col>7</xdr:col>
      <xdr:colOff>571500</xdr:colOff>
      <xdr:row>28</xdr:row>
      <xdr:rowOff>19050</xdr:rowOff>
    </xdr:to>
    <xdr:sp macro="" textlink="">
      <xdr:nvSpPr>
        <xdr:cNvPr id="7" name="Textfeld 6">
          <a:extLst>
            <a:ext uri="{FF2B5EF4-FFF2-40B4-BE49-F238E27FC236}">
              <a16:creationId xmlns:a16="http://schemas.microsoft.com/office/drawing/2014/main" id="{A5184522-E816-416E-AEE2-50A503AA8E81}"/>
            </a:ext>
          </a:extLst>
        </xdr:cNvPr>
        <xdr:cNvSpPr txBox="1"/>
      </xdr:nvSpPr>
      <xdr:spPr>
        <a:xfrm>
          <a:off x="4029075" y="4838700"/>
          <a:ext cx="1876425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 b="1"/>
            <a:t>Total: 65 fragments</a:t>
          </a:r>
          <a:endParaRPr lang="en-DE" sz="1100" b="1"/>
        </a:p>
      </xdr:txBody>
    </xdr:sp>
    <xdr:clientData/>
  </xdr:twoCellAnchor>
  <xdr:twoCellAnchor>
    <xdr:from>
      <xdr:col>8</xdr:col>
      <xdr:colOff>163511</xdr:colOff>
      <xdr:row>54</xdr:row>
      <xdr:rowOff>77786</xdr:rowOff>
    </xdr:from>
    <xdr:to>
      <xdr:col>16</xdr:col>
      <xdr:colOff>342900</xdr:colOff>
      <xdr:row>77</xdr:row>
      <xdr:rowOff>47624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A25080BA-1604-45C2-9967-6B29AFBDED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0.66113</cdr:x>
      <cdr:y>0.84488</cdr:y>
    </cdr:from>
    <cdr:to>
      <cdr:x>0.9783</cdr:x>
      <cdr:y>0.91118</cdr:y>
    </cdr:to>
    <cdr:sp macro="" textlink="">
      <cdr:nvSpPr>
        <cdr:cNvPr id="2" name="Textfeld 6">
          <a:extLst xmlns:a="http://schemas.openxmlformats.org/drawingml/2006/main">
            <a:ext uri="{FF2B5EF4-FFF2-40B4-BE49-F238E27FC236}">
              <a16:creationId xmlns:a16="http://schemas.microsoft.com/office/drawing/2014/main" id="{A5184522-E816-416E-AEE2-50A503AA8E81}"/>
            </a:ext>
          </a:extLst>
        </cdr:cNvPr>
        <cdr:cNvSpPr txBox="1"/>
      </cdr:nvSpPr>
      <cdr:spPr>
        <a:xfrm xmlns:a="http://schemas.openxmlformats.org/drawingml/2006/main">
          <a:off x="3917950" y="3155950"/>
          <a:ext cx="1879600" cy="2476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de-DE" sz="1100" b="1"/>
            <a:t>Total: 43 fragments</a:t>
          </a:r>
          <a:endParaRPr lang="en-DE" sz="1100" b="1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0.63269</cdr:x>
      <cdr:y>0.85332</cdr:y>
    </cdr:from>
    <cdr:to>
      <cdr:x>0.94534</cdr:x>
      <cdr:y>0.91851</cdr:y>
    </cdr:to>
    <cdr:sp macro="" textlink="">
      <cdr:nvSpPr>
        <cdr:cNvPr id="2" name="Textfeld 6">
          <a:extLst xmlns:a="http://schemas.openxmlformats.org/drawingml/2006/main">
            <a:ext uri="{FF2B5EF4-FFF2-40B4-BE49-F238E27FC236}">
              <a16:creationId xmlns:a16="http://schemas.microsoft.com/office/drawing/2014/main" id="{A5184522-E816-416E-AEE2-50A503AA8E81}"/>
            </a:ext>
          </a:extLst>
        </cdr:cNvPr>
        <cdr:cNvSpPr txBox="1"/>
      </cdr:nvSpPr>
      <cdr:spPr>
        <a:xfrm xmlns:a="http://schemas.openxmlformats.org/drawingml/2006/main">
          <a:off x="3803650" y="3241675"/>
          <a:ext cx="1879600" cy="2476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de-DE" sz="1100" b="1"/>
            <a:t>Total: 6 fragments</a:t>
          </a:r>
          <a:endParaRPr lang="en-DE" sz="1100" b="1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0.6574</cdr:x>
      <cdr:y>0.83492</cdr:y>
    </cdr:from>
    <cdr:to>
      <cdr:x>0.97732</cdr:x>
      <cdr:y>0.89946</cdr:y>
    </cdr:to>
    <cdr:sp macro="" textlink="">
      <cdr:nvSpPr>
        <cdr:cNvPr id="2" name="Textfeld 6">
          <a:extLst xmlns:a="http://schemas.openxmlformats.org/drawingml/2006/main">
            <a:ext uri="{FF2B5EF4-FFF2-40B4-BE49-F238E27FC236}">
              <a16:creationId xmlns:a16="http://schemas.microsoft.com/office/drawing/2014/main" id="{A5184522-E816-416E-AEE2-50A503AA8E81}"/>
            </a:ext>
          </a:extLst>
        </cdr:cNvPr>
        <cdr:cNvSpPr txBox="1"/>
      </cdr:nvSpPr>
      <cdr:spPr>
        <a:xfrm xmlns:a="http://schemas.openxmlformats.org/drawingml/2006/main">
          <a:off x="3864547" y="3203575"/>
          <a:ext cx="1880616" cy="2476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de-DE" sz="1100" b="1"/>
            <a:t>Total: 1,5 fragments</a:t>
          </a:r>
          <a:endParaRPr lang="en-DE" sz="1100" b="1"/>
        </a:p>
      </cdr:txBody>
    </cdr:sp>
  </cdr:relSizeAnchor>
</c:userShape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C437F-C9EC-49D8-8E6E-42DC8546201F}">
  <dimension ref="A1:AA106"/>
  <sheetViews>
    <sheetView zoomScale="120" zoomScaleNormal="120" workbookViewId="0">
      <pane ySplit="4" topLeftCell="A63" activePane="bottomLeft" state="frozen"/>
      <selection pane="bottomLeft" activeCell="A85" activeCellId="9" sqref="A28:XFD28 A29:XFD29 A40:XFD40 A52:XFD52 A57:XFD57 A59:XFD59 A65:XFD65 A70:XFD70 A74:XFD74 A85:XFD85"/>
    </sheetView>
  </sheetViews>
  <sheetFormatPr baseColWidth="10" defaultRowHeight="14.5" x14ac:dyDescent="0.35"/>
  <cols>
    <col min="7" max="7" width="10.90625" style="3"/>
    <col min="11" max="11" width="10.90625" style="3"/>
    <col min="16" max="16" width="10.90625" style="3"/>
    <col min="21" max="21" width="10.90625" style="3"/>
    <col min="27" max="27" width="10.90625" style="7"/>
  </cols>
  <sheetData>
    <row r="1" spans="1:27" x14ac:dyDescent="0.35">
      <c r="A1" t="s">
        <v>0</v>
      </c>
    </row>
    <row r="3" spans="1:27" x14ac:dyDescent="0.35">
      <c r="G3" s="3" t="s">
        <v>62</v>
      </c>
      <c r="K3" s="3" t="s">
        <v>65</v>
      </c>
      <c r="P3" s="3" t="s">
        <v>67</v>
      </c>
      <c r="U3" s="3" t="s">
        <v>63</v>
      </c>
    </row>
    <row r="4" spans="1:27" x14ac:dyDescent="0.35">
      <c r="D4" t="s">
        <v>57</v>
      </c>
      <c r="E4" t="s">
        <v>58</v>
      </c>
      <c r="F4" t="s">
        <v>59</v>
      </c>
      <c r="G4" s="3" t="s">
        <v>62</v>
      </c>
      <c r="H4" t="s">
        <v>61</v>
      </c>
      <c r="I4" t="s">
        <v>66</v>
      </c>
      <c r="K4" s="3" t="s">
        <v>61</v>
      </c>
      <c r="L4" t="s">
        <v>66</v>
      </c>
      <c r="M4" t="s">
        <v>65</v>
      </c>
      <c r="N4" t="s">
        <v>60</v>
      </c>
      <c r="P4" s="3" t="s">
        <v>66</v>
      </c>
      <c r="Q4" t="s">
        <v>60</v>
      </c>
      <c r="R4" t="s">
        <v>67</v>
      </c>
      <c r="S4" t="s">
        <v>64</v>
      </c>
      <c r="U4" s="3" t="s">
        <v>66</v>
      </c>
      <c r="V4" t="s">
        <v>64</v>
      </c>
      <c r="W4" t="s">
        <v>63</v>
      </c>
    </row>
    <row r="5" spans="1:27" s="1" customFormat="1" x14ac:dyDescent="0.35">
      <c r="A5" s="1" t="s">
        <v>1</v>
      </c>
      <c r="G5" s="4"/>
      <c r="K5" s="4"/>
      <c r="P5" s="4"/>
      <c r="U5" s="4"/>
      <c r="AA5" s="8"/>
    </row>
    <row r="6" spans="1:27" s="2" customFormat="1" x14ac:dyDescent="0.35">
      <c r="A6" s="2" t="s">
        <v>2</v>
      </c>
      <c r="C6" s="2" t="s">
        <v>3</v>
      </c>
      <c r="G6" s="5"/>
      <c r="K6" s="5"/>
      <c r="P6" s="5"/>
      <c r="U6" s="5"/>
      <c r="AA6" s="9"/>
    </row>
    <row r="7" spans="1:27" x14ac:dyDescent="0.35">
      <c r="A7">
        <v>2</v>
      </c>
      <c r="B7" t="s">
        <v>4</v>
      </c>
      <c r="C7" t="s">
        <v>68</v>
      </c>
      <c r="D7" t="s">
        <v>60</v>
      </c>
      <c r="E7">
        <v>2</v>
      </c>
      <c r="F7">
        <v>1</v>
      </c>
      <c r="G7" s="3">
        <v>0</v>
      </c>
      <c r="H7" s="6">
        <v>0</v>
      </c>
      <c r="I7" s="6">
        <v>0</v>
      </c>
      <c r="K7" s="3">
        <v>0</v>
      </c>
      <c r="L7" s="6">
        <v>0</v>
      </c>
      <c r="M7" s="6">
        <v>0</v>
      </c>
      <c r="N7" s="6">
        <v>1</v>
      </c>
      <c r="P7" s="3">
        <v>0</v>
      </c>
      <c r="Q7" s="6">
        <v>1</v>
      </c>
      <c r="R7" s="6">
        <v>0</v>
      </c>
      <c r="S7" s="6">
        <v>0</v>
      </c>
      <c r="U7" s="3">
        <v>0</v>
      </c>
      <c r="V7" s="6">
        <v>0</v>
      </c>
      <c r="W7" s="6">
        <v>0</v>
      </c>
    </row>
    <row r="8" spans="1:27" x14ac:dyDescent="0.35">
      <c r="J8">
        <v>0</v>
      </c>
      <c r="O8">
        <v>1</v>
      </c>
      <c r="T8">
        <v>1</v>
      </c>
      <c r="X8">
        <v>0</v>
      </c>
      <c r="AA8" s="7">
        <f>SUM(A8:X8)</f>
        <v>2</v>
      </c>
    </row>
    <row r="9" spans="1:27" s="1" customFormat="1" x14ac:dyDescent="0.35">
      <c r="A9" s="1" t="s">
        <v>5</v>
      </c>
      <c r="G9" s="4"/>
      <c r="K9" s="4"/>
      <c r="P9" s="4"/>
      <c r="U9" s="4"/>
      <c r="AA9" s="8"/>
    </row>
    <row r="10" spans="1:27" s="2" customFormat="1" x14ac:dyDescent="0.35">
      <c r="A10" s="2" t="s">
        <v>6</v>
      </c>
      <c r="C10" s="2" t="s">
        <v>7</v>
      </c>
      <c r="G10" s="5"/>
      <c r="K10" s="5"/>
      <c r="P10" s="5"/>
      <c r="U10" s="5"/>
      <c r="AA10" s="9"/>
    </row>
    <row r="11" spans="1:27" x14ac:dyDescent="0.35">
      <c r="A11">
        <v>1</v>
      </c>
      <c r="B11" t="s">
        <v>4</v>
      </c>
      <c r="C11" t="s">
        <v>68</v>
      </c>
      <c r="D11" t="s">
        <v>60</v>
      </c>
      <c r="E11">
        <v>2</v>
      </c>
      <c r="F11">
        <v>1</v>
      </c>
      <c r="G11" s="3">
        <v>0</v>
      </c>
      <c r="H11" s="6">
        <v>0</v>
      </c>
      <c r="I11" s="6">
        <v>0</v>
      </c>
      <c r="J11" s="6"/>
      <c r="K11" s="3">
        <v>0</v>
      </c>
      <c r="L11" s="6">
        <v>0</v>
      </c>
      <c r="M11" s="6">
        <v>0</v>
      </c>
      <c r="N11" s="6">
        <v>0.5</v>
      </c>
      <c r="P11" s="3">
        <v>0</v>
      </c>
      <c r="Q11" s="6">
        <v>0.5</v>
      </c>
      <c r="R11" s="6">
        <v>0</v>
      </c>
      <c r="S11" s="6">
        <v>0</v>
      </c>
      <c r="T11" s="6"/>
      <c r="U11" s="3">
        <v>0</v>
      </c>
      <c r="V11" s="6">
        <v>0</v>
      </c>
      <c r="W11" s="6">
        <v>0</v>
      </c>
    </row>
    <row r="12" spans="1:27" x14ac:dyDescent="0.35">
      <c r="J12">
        <v>0</v>
      </c>
      <c r="O12">
        <v>0.5</v>
      </c>
      <c r="T12">
        <v>0.5</v>
      </c>
      <c r="X12">
        <v>0</v>
      </c>
      <c r="AA12" s="7">
        <f>SUM(A12:X12)</f>
        <v>1</v>
      </c>
    </row>
    <row r="13" spans="1:27" s="1" customFormat="1" x14ac:dyDescent="0.35">
      <c r="A13" s="1" t="s">
        <v>8</v>
      </c>
      <c r="G13" s="4"/>
      <c r="K13" s="4"/>
      <c r="P13" s="4"/>
      <c r="U13" s="4"/>
      <c r="AA13" s="8"/>
    </row>
    <row r="14" spans="1:27" s="2" customFormat="1" x14ac:dyDescent="0.35">
      <c r="A14" s="2" t="s">
        <v>9</v>
      </c>
      <c r="C14" s="2" t="s">
        <v>10</v>
      </c>
      <c r="G14" s="5"/>
      <c r="K14" s="5"/>
      <c r="P14" s="5"/>
      <c r="U14" s="5"/>
      <c r="AA14" s="9"/>
    </row>
    <row r="15" spans="1:27" x14ac:dyDescent="0.35">
      <c r="A15">
        <v>1</v>
      </c>
      <c r="B15" t="s">
        <v>11</v>
      </c>
      <c r="C15" t="s">
        <v>69</v>
      </c>
      <c r="D15" t="s">
        <v>60</v>
      </c>
      <c r="E15">
        <v>2</v>
      </c>
      <c r="F15">
        <v>1</v>
      </c>
      <c r="G15" s="3">
        <v>0</v>
      </c>
      <c r="H15" s="6">
        <v>0</v>
      </c>
      <c r="I15" s="6">
        <v>0</v>
      </c>
      <c r="K15" s="3">
        <v>0</v>
      </c>
      <c r="L15" s="6">
        <v>0</v>
      </c>
      <c r="M15" s="6">
        <v>0</v>
      </c>
      <c r="N15" s="6">
        <v>1</v>
      </c>
      <c r="P15" s="3">
        <v>0</v>
      </c>
      <c r="Q15" s="6">
        <v>1</v>
      </c>
      <c r="R15" s="6">
        <v>0</v>
      </c>
      <c r="S15" s="6">
        <v>0</v>
      </c>
      <c r="U15" s="3">
        <v>0</v>
      </c>
      <c r="V15" s="6">
        <v>0</v>
      </c>
      <c r="W15" s="6">
        <v>0</v>
      </c>
    </row>
    <row r="16" spans="1:27" x14ac:dyDescent="0.35">
      <c r="A16">
        <v>1</v>
      </c>
      <c r="B16" t="s">
        <v>12</v>
      </c>
      <c r="C16" t="s">
        <v>70</v>
      </c>
      <c r="D16" t="s">
        <v>60</v>
      </c>
      <c r="E16">
        <v>2</v>
      </c>
      <c r="F16">
        <v>1</v>
      </c>
      <c r="G16" s="3">
        <v>0</v>
      </c>
      <c r="H16">
        <v>0</v>
      </c>
      <c r="I16">
        <v>0</v>
      </c>
      <c r="K16" s="3">
        <v>0</v>
      </c>
      <c r="L16" s="6">
        <v>0</v>
      </c>
      <c r="M16" s="6">
        <v>0</v>
      </c>
      <c r="N16" s="6">
        <v>1</v>
      </c>
      <c r="P16" s="3">
        <v>0</v>
      </c>
      <c r="Q16" s="6">
        <v>1</v>
      </c>
      <c r="R16" s="6">
        <v>0</v>
      </c>
      <c r="S16" s="6">
        <v>0</v>
      </c>
      <c r="U16" s="3">
        <v>0</v>
      </c>
      <c r="V16" s="6">
        <v>0</v>
      </c>
      <c r="W16" s="6">
        <v>0</v>
      </c>
    </row>
    <row r="17" spans="1:27" x14ac:dyDescent="0.35">
      <c r="J17">
        <v>0</v>
      </c>
      <c r="O17">
        <v>2</v>
      </c>
      <c r="T17">
        <v>2</v>
      </c>
      <c r="X17">
        <v>0</v>
      </c>
      <c r="AA17" s="7">
        <v>4</v>
      </c>
    </row>
    <row r="18" spans="1:27" s="1" customFormat="1" x14ac:dyDescent="0.35">
      <c r="A18" s="1" t="s">
        <v>13</v>
      </c>
      <c r="G18" s="4"/>
      <c r="K18" s="4"/>
      <c r="P18" s="4"/>
      <c r="U18" s="4"/>
      <c r="AA18" s="8"/>
    </row>
    <row r="19" spans="1:27" s="2" customFormat="1" x14ac:dyDescent="0.35">
      <c r="A19" s="2" t="s">
        <v>6</v>
      </c>
      <c r="C19" s="2" t="s">
        <v>14</v>
      </c>
      <c r="G19" s="5"/>
      <c r="K19" s="5"/>
      <c r="P19" s="5"/>
      <c r="U19" s="5"/>
      <c r="AA19" s="9"/>
    </row>
    <row r="20" spans="1:27" x14ac:dyDescent="0.35">
      <c r="A20">
        <v>1</v>
      </c>
      <c r="B20" t="s">
        <v>4</v>
      </c>
      <c r="C20" t="s">
        <v>68</v>
      </c>
      <c r="D20" t="s">
        <v>60</v>
      </c>
      <c r="E20">
        <v>2</v>
      </c>
      <c r="F20">
        <v>1</v>
      </c>
      <c r="G20" s="3">
        <v>0</v>
      </c>
      <c r="H20" s="6">
        <v>0</v>
      </c>
      <c r="I20" s="6">
        <v>0</v>
      </c>
      <c r="K20" s="3">
        <v>0</v>
      </c>
      <c r="L20" s="6">
        <v>0</v>
      </c>
      <c r="M20" s="6">
        <v>0</v>
      </c>
      <c r="N20" s="6">
        <v>0.5</v>
      </c>
      <c r="P20" s="3">
        <v>0</v>
      </c>
      <c r="Q20" s="6">
        <v>0.5</v>
      </c>
      <c r="R20" s="6">
        <v>0</v>
      </c>
      <c r="S20" s="6">
        <v>0</v>
      </c>
      <c r="U20" s="3">
        <v>0</v>
      </c>
      <c r="V20" s="6">
        <v>0</v>
      </c>
      <c r="W20" s="6">
        <v>0</v>
      </c>
    </row>
    <row r="21" spans="1:27" x14ac:dyDescent="0.35">
      <c r="J21">
        <v>0</v>
      </c>
      <c r="O21">
        <v>0.5</v>
      </c>
      <c r="T21">
        <v>0.5</v>
      </c>
      <c r="X21">
        <v>0</v>
      </c>
      <c r="AA21" s="7">
        <v>1</v>
      </c>
    </row>
    <row r="22" spans="1:27" s="2" customFormat="1" x14ac:dyDescent="0.35">
      <c r="A22" s="2" t="s">
        <v>15</v>
      </c>
      <c r="C22" s="2" t="s">
        <v>16</v>
      </c>
      <c r="G22" s="5"/>
      <c r="K22" s="5"/>
      <c r="P22" s="5"/>
      <c r="U22" s="5"/>
      <c r="AA22" s="9"/>
    </row>
    <row r="23" spans="1:27" x14ac:dyDescent="0.35">
      <c r="A23">
        <v>1</v>
      </c>
      <c r="B23" t="s">
        <v>17</v>
      </c>
      <c r="C23" t="s">
        <v>69</v>
      </c>
      <c r="D23" t="s">
        <v>61</v>
      </c>
      <c r="E23">
        <v>2</v>
      </c>
      <c r="F23">
        <v>1</v>
      </c>
      <c r="G23" s="3">
        <v>0</v>
      </c>
      <c r="H23" s="6">
        <v>0.5</v>
      </c>
      <c r="I23" s="6">
        <v>0</v>
      </c>
      <c r="K23" s="3">
        <f>H23</f>
        <v>0.5</v>
      </c>
    </row>
    <row r="24" spans="1:27" x14ac:dyDescent="0.35">
      <c r="A24">
        <v>2</v>
      </c>
      <c r="B24" t="s">
        <v>12</v>
      </c>
      <c r="C24" t="s">
        <v>70</v>
      </c>
      <c r="D24" t="s">
        <v>61</v>
      </c>
      <c r="E24">
        <v>2</v>
      </c>
      <c r="F24">
        <v>1</v>
      </c>
      <c r="G24" s="3">
        <v>0</v>
      </c>
      <c r="H24" s="6">
        <v>1</v>
      </c>
      <c r="I24" s="6">
        <v>0</v>
      </c>
      <c r="K24" s="3">
        <f t="shared" ref="K24:K25" si="0">H24</f>
        <v>1</v>
      </c>
    </row>
    <row r="25" spans="1:27" x14ac:dyDescent="0.35">
      <c r="A25">
        <v>1</v>
      </c>
      <c r="B25" t="s">
        <v>4</v>
      </c>
      <c r="C25" t="s">
        <v>68</v>
      </c>
      <c r="D25" t="s">
        <v>61</v>
      </c>
      <c r="E25">
        <v>2</v>
      </c>
      <c r="F25">
        <v>1</v>
      </c>
      <c r="G25" s="3">
        <v>0</v>
      </c>
      <c r="H25">
        <v>0.5</v>
      </c>
      <c r="I25">
        <v>0</v>
      </c>
      <c r="K25" s="3">
        <f t="shared" si="0"/>
        <v>0.5</v>
      </c>
    </row>
    <row r="26" spans="1:27" x14ac:dyDescent="0.35">
      <c r="J26">
        <v>2</v>
      </c>
      <c r="O26">
        <v>2</v>
      </c>
      <c r="T26">
        <v>0</v>
      </c>
      <c r="X26">
        <v>0</v>
      </c>
      <c r="AA26" s="7">
        <v>4</v>
      </c>
    </row>
    <row r="27" spans="1:27" s="2" customFormat="1" x14ac:dyDescent="0.35">
      <c r="A27" s="2" t="s">
        <v>18</v>
      </c>
      <c r="C27" s="2" t="s">
        <v>19</v>
      </c>
      <c r="G27" s="5"/>
      <c r="K27" s="5"/>
      <c r="P27" s="5"/>
      <c r="U27" s="5"/>
      <c r="AA27" s="9"/>
    </row>
    <row r="28" spans="1:27" x14ac:dyDescent="0.35">
      <c r="A28">
        <v>4</v>
      </c>
      <c r="B28" t="s">
        <v>20</v>
      </c>
      <c r="C28" t="s">
        <v>71</v>
      </c>
      <c r="D28" t="s">
        <v>62</v>
      </c>
      <c r="E28">
        <v>1</v>
      </c>
      <c r="F28">
        <v>1</v>
      </c>
      <c r="G28" s="3">
        <f>A28</f>
        <v>4</v>
      </c>
      <c r="L28" s="3"/>
      <c r="M28" s="3"/>
      <c r="N28" s="3"/>
    </row>
    <row r="29" spans="1:27" x14ac:dyDescent="0.35">
      <c r="A29">
        <v>3</v>
      </c>
      <c r="B29" t="s">
        <v>21</v>
      </c>
      <c r="C29" t="s">
        <v>71</v>
      </c>
      <c r="D29" t="s">
        <v>62</v>
      </c>
      <c r="E29">
        <v>1</v>
      </c>
      <c r="F29">
        <v>1</v>
      </c>
      <c r="G29" s="3">
        <f t="shared" ref="G29:G34" si="1">A29</f>
        <v>3</v>
      </c>
      <c r="L29" s="3"/>
      <c r="M29" s="3"/>
      <c r="N29" s="3"/>
    </row>
    <row r="30" spans="1:27" x14ac:dyDescent="0.35">
      <c r="A30">
        <v>2</v>
      </c>
      <c r="B30" t="s">
        <v>17</v>
      </c>
      <c r="C30" t="s">
        <v>69</v>
      </c>
      <c r="D30" t="s">
        <v>62</v>
      </c>
      <c r="E30">
        <v>1</v>
      </c>
      <c r="F30">
        <v>1</v>
      </c>
      <c r="G30" s="3">
        <f t="shared" si="1"/>
        <v>2</v>
      </c>
      <c r="L30" s="3"/>
      <c r="M30" s="3"/>
      <c r="N30" s="3"/>
    </row>
    <row r="31" spans="1:27" x14ac:dyDescent="0.35">
      <c r="A31">
        <v>4</v>
      </c>
      <c r="B31" t="s">
        <v>22</v>
      </c>
      <c r="C31" t="s">
        <v>69</v>
      </c>
      <c r="D31" t="s">
        <v>62</v>
      </c>
      <c r="E31">
        <v>1</v>
      </c>
      <c r="F31">
        <v>1</v>
      </c>
      <c r="G31" s="3">
        <f t="shared" si="1"/>
        <v>4</v>
      </c>
      <c r="L31" s="3"/>
      <c r="M31" s="3"/>
      <c r="N31" s="3"/>
    </row>
    <row r="32" spans="1:27" x14ac:dyDescent="0.35">
      <c r="A32">
        <v>2</v>
      </c>
      <c r="B32" t="s">
        <v>23</v>
      </c>
      <c r="C32" t="s">
        <v>68</v>
      </c>
      <c r="D32" t="s">
        <v>62</v>
      </c>
      <c r="E32">
        <v>1</v>
      </c>
      <c r="F32">
        <v>1</v>
      </c>
      <c r="G32" s="3">
        <f t="shared" si="1"/>
        <v>2</v>
      </c>
      <c r="L32" s="3"/>
      <c r="M32" s="3"/>
      <c r="N32" s="3"/>
    </row>
    <row r="33" spans="1:27" x14ac:dyDescent="0.35">
      <c r="A33">
        <v>17</v>
      </c>
      <c r="B33" t="s">
        <v>24</v>
      </c>
      <c r="C33" t="s">
        <v>70</v>
      </c>
      <c r="D33" t="s">
        <v>62</v>
      </c>
      <c r="E33">
        <v>1</v>
      </c>
      <c r="F33">
        <v>1</v>
      </c>
      <c r="G33" s="3">
        <f t="shared" si="1"/>
        <v>17</v>
      </c>
      <c r="L33" s="3"/>
      <c r="M33" s="3"/>
      <c r="N33" s="3"/>
    </row>
    <row r="34" spans="1:27" x14ac:dyDescent="0.35">
      <c r="A34">
        <v>3</v>
      </c>
      <c r="B34" t="s">
        <v>25</v>
      </c>
      <c r="C34" t="s">
        <v>69</v>
      </c>
      <c r="D34" t="s">
        <v>62</v>
      </c>
      <c r="E34">
        <v>1</v>
      </c>
      <c r="F34">
        <v>1</v>
      </c>
      <c r="G34" s="3">
        <f t="shared" si="1"/>
        <v>3</v>
      </c>
      <c r="L34" s="3"/>
      <c r="M34" s="3"/>
      <c r="N34" s="3"/>
    </row>
    <row r="35" spans="1:27" x14ac:dyDescent="0.35">
      <c r="J35">
        <f>SUM(G28:G34)</f>
        <v>35</v>
      </c>
      <c r="O35">
        <v>0</v>
      </c>
      <c r="T35">
        <v>0</v>
      </c>
      <c r="X35">
        <v>0</v>
      </c>
      <c r="AA35" s="7">
        <v>35</v>
      </c>
    </row>
    <row r="36" spans="1:27" s="1" customFormat="1" x14ac:dyDescent="0.35">
      <c r="A36" s="1" t="s">
        <v>26</v>
      </c>
      <c r="G36" s="4"/>
      <c r="K36" s="4"/>
      <c r="P36" s="4"/>
      <c r="U36" s="4"/>
      <c r="AA36" s="8"/>
    </row>
    <row r="37" spans="1:27" s="2" customFormat="1" x14ac:dyDescent="0.35">
      <c r="A37" s="2" t="s">
        <v>15</v>
      </c>
      <c r="C37" s="2" t="s">
        <v>16</v>
      </c>
      <c r="G37" s="5"/>
      <c r="K37" s="5"/>
      <c r="P37" s="5"/>
      <c r="U37" s="5"/>
      <c r="AA37" s="9"/>
    </row>
    <row r="38" spans="1:27" x14ac:dyDescent="0.35">
      <c r="A38">
        <v>7</v>
      </c>
      <c r="B38" t="s">
        <v>27</v>
      </c>
      <c r="C38" t="s">
        <v>69</v>
      </c>
      <c r="D38" t="s">
        <v>61</v>
      </c>
      <c r="E38">
        <v>2</v>
      </c>
      <c r="F38">
        <v>1</v>
      </c>
      <c r="G38" s="3">
        <v>0</v>
      </c>
      <c r="H38">
        <f>A38/2</f>
        <v>3.5</v>
      </c>
      <c r="I38">
        <v>0</v>
      </c>
      <c r="K38" s="3">
        <f>H38</f>
        <v>3.5</v>
      </c>
    </row>
    <row r="39" spans="1:27" x14ac:dyDescent="0.35">
      <c r="A39">
        <v>9</v>
      </c>
      <c r="B39" t="s">
        <v>12</v>
      </c>
      <c r="C39" t="s">
        <v>70</v>
      </c>
      <c r="D39" t="s">
        <v>61</v>
      </c>
      <c r="E39">
        <v>2</v>
      </c>
      <c r="F39">
        <v>1</v>
      </c>
      <c r="G39" s="3">
        <v>0</v>
      </c>
      <c r="H39">
        <f t="shared" ref="H39:H41" si="2">A39/2</f>
        <v>4.5</v>
      </c>
      <c r="I39">
        <v>0</v>
      </c>
      <c r="K39" s="3">
        <f t="shared" ref="K39:K41" si="3">H39</f>
        <v>4.5</v>
      </c>
    </row>
    <row r="40" spans="1:27" x14ac:dyDescent="0.35">
      <c r="A40">
        <v>4</v>
      </c>
      <c r="B40" t="s">
        <v>21</v>
      </c>
      <c r="C40" t="s">
        <v>71</v>
      </c>
      <c r="D40" t="s">
        <v>61</v>
      </c>
      <c r="E40">
        <v>2</v>
      </c>
      <c r="F40">
        <v>1</v>
      </c>
      <c r="G40" s="3">
        <v>0</v>
      </c>
      <c r="H40">
        <f t="shared" si="2"/>
        <v>2</v>
      </c>
      <c r="I40">
        <v>0</v>
      </c>
      <c r="K40" s="3">
        <f t="shared" si="3"/>
        <v>2</v>
      </c>
    </row>
    <row r="41" spans="1:27" x14ac:dyDescent="0.35">
      <c r="A41">
        <v>4</v>
      </c>
      <c r="B41" t="s">
        <v>4</v>
      </c>
      <c r="C41" t="s">
        <v>68</v>
      </c>
      <c r="D41" t="s">
        <v>61</v>
      </c>
      <c r="E41">
        <v>2</v>
      </c>
      <c r="F41">
        <v>1</v>
      </c>
      <c r="G41" s="3">
        <v>0</v>
      </c>
      <c r="H41">
        <f t="shared" si="2"/>
        <v>2</v>
      </c>
      <c r="I41">
        <v>0</v>
      </c>
      <c r="K41" s="3">
        <f t="shared" si="3"/>
        <v>2</v>
      </c>
    </row>
    <row r="42" spans="1:27" x14ac:dyDescent="0.35">
      <c r="J42">
        <v>12</v>
      </c>
      <c r="O42">
        <v>12</v>
      </c>
      <c r="T42">
        <v>0</v>
      </c>
      <c r="X42">
        <v>0</v>
      </c>
      <c r="AA42" s="7">
        <v>24</v>
      </c>
    </row>
    <row r="43" spans="1:27" s="1" customFormat="1" x14ac:dyDescent="0.35">
      <c r="A43" s="1" t="s">
        <v>28</v>
      </c>
      <c r="G43" s="4"/>
      <c r="K43" s="4"/>
      <c r="P43" s="4"/>
      <c r="U43" s="4"/>
      <c r="AA43" s="8"/>
    </row>
    <row r="44" spans="1:27" s="2" customFormat="1" x14ac:dyDescent="0.35">
      <c r="A44" s="2" t="s">
        <v>6</v>
      </c>
      <c r="C44" s="2" t="s">
        <v>29</v>
      </c>
      <c r="G44" s="5"/>
      <c r="K44" s="5"/>
      <c r="P44" s="5"/>
      <c r="U44" s="5"/>
      <c r="AA44" s="9"/>
    </row>
    <row r="45" spans="1:27" x14ac:dyDescent="0.35">
      <c r="A45">
        <v>1</v>
      </c>
      <c r="B45" t="s">
        <v>30</v>
      </c>
      <c r="C45" t="s">
        <v>68</v>
      </c>
      <c r="D45" t="s">
        <v>64</v>
      </c>
      <c r="E45">
        <v>2</v>
      </c>
      <c r="F45">
        <v>0.6</v>
      </c>
      <c r="S45">
        <v>0.3</v>
      </c>
      <c r="V45">
        <v>0.3</v>
      </c>
    </row>
    <row r="46" spans="1:27" x14ac:dyDescent="0.35">
      <c r="J46">
        <v>0</v>
      </c>
      <c r="O46">
        <v>0</v>
      </c>
      <c r="T46">
        <v>0.3</v>
      </c>
      <c r="X46">
        <v>0.3</v>
      </c>
      <c r="AA46" s="7">
        <v>0.6</v>
      </c>
    </row>
    <row r="47" spans="1:27" s="2" customFormat="1" x14ac:dyDescent="0.35">
      <c r="A47" s="2" t="s">
        <v>15</v>
      </c>
      <c r="C47" s="2" t="s">
        <v>31</v>
      </c>
      <c r="G47" s="5"/>
      <c r="K47" s="5"/>
      <c r="P47" s="5"/>
      <c r="U47" s="5"/>
      <c r="AA47" s="9"/>
    </row>
    <row r="48" spans="1:27" x14ac:dyDescent="0.35">
      <c r="A48">
        <v>1</v>
      </c>
      <c r="B48" t="s">
        <v>4</v>
      </c>
      <c r="C48" t="s">
        <v>68</v>
      </c>
      <c r="D48" t="s">
        <v>65</v>
      </c>
      <c r="E48">
        <v>1</v>
      </c>
      <c r="F48">
        <v>1</v>
      </c>
      <c r="M48">
        <v>1</v>
      </c>
    </row>
    <row r="49" spans="1:27" x14ac:dyDescent="0.35">
      <c r="J49">
        <v>0</v>
      </c>
      <c r="O49">
        <v>1</v>
      </c>
      <c r="T49">
        <v>0</v>
      </c>
      <c r="X49">
        <v>0</v>
      </c>
      <c r="AA49" s="7">
        <v>1</v>
      </c>
    </row>
    <row r="50" spans="1:27" s="2" customFormat="1" x14ac:dyDescent="0.35">
      <c r="A50" s="2" t="s">
        <v>32</v>
      </c>
      <c r="C50" s="2" t="s">
        <v>19</v>
      </c>
      <c r="G50" s="5"/>
      <c r="K50" s="5"/>
      <c r="P50" s="5"/>
      <c r="U50" s="5"/>
      <c r="AA50" s="9"/>
    </row>
    <row r="51" spans="1:27" x14ac:dyDescent="0.35">
      <c r="A51">
        <v>1</v>
      </c>
      <c r="B51" t="s">
        <v>22</v>
      </c>
      <c r="C51" t="s">
        <v>69</v>
      </c>
      <c r="D51" t="s">
        <v>62</v>
      </c>
      <c r="E51">
        <v>1</v>
      </c>
      <c r="F51">
        <v>1</v>
      </c>
      <c r="G51" s="3">
        <v>1</v>
      </c>
    </row>
    <row r="52" spans="1:27" x14ac:dyDescent="0.35">
      <c r="A52">
        <v>1</v>
      </c>
      <c r="B52" t="s">
        <v>33</v>
      </c>
      <c r="C52" t="s">
        <v>71</v>
      </c>
      <c r="D52" t="s">
        <v>62</v>
      </c>
      <c r="E52">
        <v>1</v>
      </c>
      <c r="F52">
        <v>1</v>
      </c>
      <c r="G52" s="3">
        <v>1</v>
      </c>
    </row>
    <row r="53" spans="1:27" x14ac:dyDescent="0.35">
      <c r="A53">
        <v>8</v>
      </c>
      <c r="B53" t="s">
        <v>4</v>
      </c>
      <c r="C53" t="s">
        <v>68</v>
      </c>
      <c r="D53" t="s">
        <v>62</v>
      </c>
      <c r="E53">
        <v>1</v>
      </c>
      <c r="F53">
        <v>1</v>
      </c>
      <c r="G53" s="3">
        <v>8</v>
      </c>
    </row>
    <row r="54" spans="1:27" x14ac:dyDescent="0.35">
      <c r="J54">
        <v>10</v>
      </c>
      <c r="O54">
        <v>0</v>
      </c>
      <c r="T54">
        <v>0</v>
      </c>
      <c r="X54">
        <v>0</v>
      </c>
      <c r="AA54" s="7">
        <v>10</v>
      </c>
    </row>
    <row r="55" spans="1:27" s="1" customFormat="1" x14ac:dyDescent="0.35">
      <c r="A55" s="1" t="s">
        <v>34</v>
      </c>
      <c r="G55" s="4"/>
      <c r="K55" s="4"/>
      <c r="P55" s="4"/>
      <c r="U55" s="4"/>
      <c r="AA55" s="8"/>
    </row>
    <row r="56" spans="1:27" s="2" customFormat="1" x14ac:dyDescent="0.35">
      <c r="A56" s="2" t="s">
        <v>32</v>
      </c>
      <c r="C56" s="2" t="s">
        <v>35</v>
      </c>
      <c r="G56" s="5"/>
      <c r="K56" s="5"/>
      <c r="P56" s="5"/>
      <c r="U56" s="5"/>
      <c r="AA56" s="9"/>
    </row>
    <row r="57" spans="1:27" x14ac:dyDescent="0.35">
      <c r="A57">
        <v>1</v>
      </c>
      <c r="B57" t="s">
        <v>36</v>
      </c>
      <c r="C57" t="s">
        <v>71</v>
      </c>
      <c r="D57" t="s">
        <v>65</v>
      </c>
      <c r="E57">
        <v>1</v>
      </c>
      <c r="F57">
        <v>1</v>
      </c>
      <c r="M57">
        <v>1</v>
      </c>
    </row>
    <row r="58" spans="1:27" x14ac:dyDescent="0.35">
      <c r="A58">
        <v>2</v>
      </c>
      <c r="B58" t="s">
        <v>12</v>
      </c>
      <c r="C58" t="s">
        <v>70</v>
      </c>
      <c r="D58" t="s">
        <v>65</v>
      </c>
      <c r="E58">
        <v>1</v>
      </c>
      <c r="F58">
        <v>1</v>
      </c>
      <c r="M58">
        <v>2</v>
      </c>
    </row>
    <row r="59" spans="1:27" x14ac:dyDescent="0.35">
      <c r="A59">
        <v>1</v>
      </c>
      <c r="B59" t="s">
        <v>21</v>
      </c>
      <c r="C59" t="s">
        <v>71</v>
      </c>
      <c r="D59" t="s">
        <v>65</v>
      </c>
      <c r="E59">
        <v>1</v>
      </c>
      <c r="F59">
        <v>1</v>
      </c>
      <c r="M59">
        <v>1</v>
      </c>
    </row>
    <row r="60" spans="1:27" x14ac:dyDescent="0.35">
      <c r="A60">
        <v>2</v>
      </c>
      <c r="B60" t="s">
        <v>37</v>
      </c>
      <c r="C60" t="s">
        <v>69</v>
      </c>
      <c r="D60" t="s">
        <v>65</v>
      </c>
      <c r="E60">
        <v>1</v>
      </c>
      <c r="F60">
        <v>1</v>
      </c>
      <c r="M60">
        <v>2</v>
      </c>
    </row>
    <row r="61" spans="1:27" x14ac:dyDescent="0.35">
      <c r="J61">
        <v>0</v>
      </c>
      <c r="O61">
        <v>6</v>
      </c>
      <c r="T61">
        <v>0</v>
      </c>
      <c r="X61">
        <v>0</v>
      </c>
      <c r="AA61" s="7">
        <v>6</v>
      </c>
    </row>
    <row r="62" spans="1:27" s="2" customFormat="1" x14ac:dyDescent="0.35">
      <c r="A62" s="2" t="s">
        <v>38</v>
      </c>
      <c r="C62" s="2" t="s">
        <v>19</v>
      </c>
      <c r="G62" s="5"/>
      <c r="K62" s="5"/>
      <c r="P62" s="5"/>
      <c r="U62" s="5"/>
      <c r="AA62" s="9"/>
    </row>
    <row r="63" spans="1:27" x14ac:dyDescent="0.35">
      <c r="A63">
        <v>1</v>
      </c>
      <c r="B63" t="s">
        <v>11</v>
      </c>
      <c r="C63" t="s">
        <v>69</v>
      </c>
      <c r="D63" t="s">
        <v>62</v>
      </c>
      <c r="E63">
        <v>1</v>
      </c>
      <c r="F63">
        <v>1</v>
      </c>
      <c r="G63" s="3">
        <v>1</v>
      </c>
    </row>
    <row r="64" spans="1:27" x14ac:dyDescent="0.35">
      <c r="A64">
        <v>1</v>
      </c>
      <c r="B64" t="s">
        <v>4</v>
      </c>
      <c r="C64" t="s">
        <v>68</v>
      </c>
      <c r="D64" t="s">
        <v>62</v>
      </c>
      <c r="E64">
        <v>1</v>
      </c>
      <c r="F64">
        <v>1</v>
      </c>
      <c r="G64" s="3">
        <v>1</v>
      </c>
    </row>
    <row r="65" spans="1:27" x14ac:dyDescent="0.35">
      <c r="A65">
        <v>1</v>
      </c>
      <c r="B65" t="s">
        <v>21</v>
      </c>
      <c r="C65" t="s">
        <v>71</v>
      </c>
      <c r="D65" t="s">
        <v>62</v>
      </c>
      <c r="E65">
        <v>1</v>
      </c>
      <c r="F65">
        <v>1</v>
      </c>
      <c r="G65" s="3">
        <v>1</v>
      </c>
    </row>
    <row r="66" spans="1:27" x14ac:dyDescent="0.35">
      <c r="J66">
        <v>3</v>
      </c>
      <c r="O66">
        <v>0</v>
      </c>
      <c r="T66">
        <v>0</v>
      </c>
      <c r="X66">
        <v>0</v>
      </c>
      <c r="AA66" s="7">
        <v>3</v>
      </c>
    </row>
    <row r="67" spans="1:27" s="1" customFormat="1" x14ac:dyDescent="0.35">
      <c r="A67" s="1" t="s">
        <v>39</v>
      </c>
      <c r="G67" s="4"/>
      <c r="K67" s="4"/>
      <c r="P67" s="4"/>
      <c r="U67" s="4"/>
      <c r="AA67" s="8"/>
    </row>
    <row r="68" spans="1:27" s="2" customFormat="1" x14ac:dyDescent="0.35">
      <c r="A68" s="2" t="s">
        <v>6</v>
      </c>
      <c r="C68" s="2" t="s">
        <v>40</v>
      </c>
      <c r="G68" s="5"/>
      <c r="K68" s="5"/>
      <c r="P68" s="5"/>
      <c r="U68" s="5"/>
      <c r="AA68" s="9"/>
    </row>
    <row r="69" spans="1:27" x14ac:dyDescent="0.35">
      <c r="A69">
        <v>1</v>
      </c>
      <c r="B69" t="s">
        <v>41</v>
      </c>
      <c r="C69" t="s">
        <v>68</v>
      </c>
      <c r="D69" t="s">
        <v>63</v>
      </c>
      <c r="E69">
        <v>1</v>
      </c>
      <c r="F69">
        <v>0.25</v>
      </c>
      <c r="W69">
        <v>0.25</v>
      </c>
    </row>
    <row r="70" spans="1:27" x14ac:dyDescent="0.35">
      <c r="A70">
        <v>2</v>
      </c>
      <c r="B70" t="s">
        <v>42</v>
      </c>
      <c r="C70" t="s">
        <v>71</v>
      </c>
      <c r="D70" t="s">
        <v>63</v>
      </c>
      <c r="E70">
        <v>1</v>
      </c>
      <c r="F70">
        <v>0.25</v>
      </c>
      <c r="W70">
        <v>0.5</v>
      </c>
    </row>
    <row r="71" spans="1:27" x14ac:dyDescent="0.35">
      <c r="J71">
        <v>0</v>
      </c>
      <c r="O71">
        <v>0</v>
      </c>
      <c r="T71">
        <v>0</v>
      </c>
      <c r="X71">
        <v>0.75</v>
      </c>
    </row>
    <row r="72" spans="1:27" x14ac:dyDescent="0.35">
      <c r="AA72" s="7">
        <v>0.75</v>
      </c>
    </row>
    <row r="73" spans="1:27" s="2" customFormat="1" x14ac:dyDescent="0.35">
      <c r="A73" s="2" t="s">
        <v>32</v>
      </c>
      <c r="C73" s="2" t="s">
        <v>43</v>
      </c>
      <c r="G73" s="5"/>
      <c r="K73" s="5"/>
      <c r="P73" s="5"/>
      <c r="U73" s="5"/>
      <c r="AA73" s="9"/>
    </row>
    <row r="74" spans="1:27" x14ac:dyDescent="0.35">
      <c r="A74">
        <v>1</v>
      </c>
      <c r="B74" t="s">
        <v>21</v>
      </c>
      <c r="C74" t="s">
        <v>71</v>
      </c>
      <c r="D74" t="s">
        <v>65</v>
      </c>
      <c r="E74">
        <v>1</v>
      </c>
      <c r="F74">
        <v>1</v>
      </c>
      <c r="M74">
        <v>1</v>
      </c>
    </row>
    <row r="75" spans="1:27" x14ac:dyDescent="0.35">
      <c r="J75">
        <v>0</v>
      </c>
      <c r="O75">
        <v>1</v>
      </c>
      <c r="T75">
        <v>0</v>
      </c>
      <c r="X75">
        <v>0</v>
      </c>
      <c r="AA75" s="7">
        <v>1</v>
      </c>
    </row>
    <row r="76" spans="1:27" s="1" customFormat="1" x14ac:dyDescent="0.35">
      <c r="A76" s="1" t="s">
        <v>44</v>
      </c>
      <c r="G76" s="4"/>
      <c r="K76" s="4"/>
      <c r="P76" s="4"/>
      <c r="U76" s="4"/>
      <c r="AA76" s="8"/>
    </row>
    <row r="77" spans="1:27" s="2" customFormat="1" x14ac:dyDescent="0.35">
      <c r="A77" s="2" t="s">
        <v>2</v>
      </c>
      <c r="C77" s="2" t="s">
        <v>45</v>
      </c>
      <c r="G77" s="5"/>
      <c r="K77" s="5"/>
      <c r="P77" s="5"/>
      <c r="U77" s="5"/>
      <c r="AA77" s="9"/>
    </row>
    <row r="78" spans="1:27" x14ac:dyDescent="0.35">
      <c r="A78">
        <v>1</v>
      </c>
      <c r="B78" t="s">
        <v>11</v>
      </c>
      <c r="C78" t="s">
        <v>69</v>
      </c>
      <c r="D78" t="s">
        <v>66</v>
      </c>
      <c r="E78">
        <v>4</v>
      </c>
      <c r="F78">
        <v>0.8</v>
      </c>
      <c r="I78">
        <f>(A78/4)*F78</f>
        <v>0.2</v>
      </c>
      <c r="L78">
        <v>0.2</v>
      </c>
      <c r="P78" s="3">
        <v>0.2</v>
      </c>
      <c r="U78" s="3">
        <v>0.2</v>
      </c>
    </row>
    <row r="79" spans="1:27" x14ac:dyDescent="0.35">
      <c r="J79">
        <v>0.2</v>
      </c>
      <c r="O79">
        <v>0.2</v>
      </c>
      <c r="T79">
        <v>0.2</v>
      </c>
      <c r="X79">
        <v>0.2</v>
      </c>
      <c r="AA79" s="7">
        <v>0.8</v>
      </c>
    </row>
    <row r="80" spans="1:27" s="1" customFormat="1" x14ac:dyDescent="0.35">
      <c r="A80" s="1" t="s">
        <v>46</v>
      </c>
      <c r="G80" s="4"/>
      <c r="K80" s="4"/>
      <c r="P80" s="4"/>
      <c r="U80" s="4"/>
      <c r="AA80" s="8"/>
    </row>
    <row r="81" spans="1:27" s="2" customFormat="1" x14ac:dyDescent="0.35">
      <c r="A81" s="2" t="s">
        <v>47</v>
      </c>
      <c r="C81" s="2" t="s">
        <v>48</v>
      </c>
      <c r="G81" s="5"/>
      <c r="K81" s="5"/>
      <c r="P81" s="5"/>
      <c r="U81" s="5"/>
      <c r="AA81" s="9"/>
    </row>
    <row r="82" spans="1:27" x14ac:dyDescent="0.35">
      <c r="A82">
        <v>1</v>
      </c>
      <c r="B82" t="s">
        <v>23</v>
      </c>
      <c r="C82" t="s">
        <v>68</v>
      </c>
      <c r="D82" t="s">
        <v>64</v>
      </c>
      <c r="E82">
        <v>2</v>
      </c>
      <c r="F82">
        <v>0.3</v>
      </c>
      <c r="S82">
        <v>0.15</v>
      </c>
      <c r="V82">
        <v>0.15</v>
      </c>
    </row>
    <row r="83" spans="1:27" x14ac:dyDescent="0.35">
      <c r="J83">
        <v>0</v>
      </c>
      <c r="O83">
        <v>0</v>
      </c>
      <c r="T83">
        <v>0.15</v>
      </c>
      <c r="X83">
        <v>0.15</v>
      </c>
      <c r="AA83" s="7">
        <v>0.3</v>
      </c>
    </row>
    <row r="84" spans="1:27" s="2" customFormat="1" x14ac:dyDescent="0.35">
      <c r="A84" s="2" t="s">
        <v>15</v>
      </c>
      <c r="C84" s="2" t="s">
        <v>43</v>
      </c>
      <c r="G84" s="5"/>
      <c r="K84" s="5"/>
      <c r="P84" s="5"/>
      <c r="U84" s="5"/>
      <c r="AA84" s="9"/>
    </row>
    <row r="85" spans="1:27" x14ac:dyDescent="0.35">
      <c r="A85">
        <v>2</v>
      </c>
      <c r="B85" t="s">
        <v>21</v>
      </c>
      <c r="C85" t="s">
        <v>71</v>
      </c>
      <c r="D85" t="s">
        <v>65</v>
      </c>
      <c r="E85">
        <v>1</v>
      </c>
      <c r="F85">
        <v>1</v>
      </c>
      <c r="M85">
        <f>A85</f>
        <v>2</v>
      </c>
    </row>
    <row r="86" spans="1:27" x14ac:dyDescent="0.35">
      <c r="A86">
        <v>5</v>
      </c>
      <c r="B86" t="s">
        <v>49</v>
      </c>
      <c r="C86" t="s">
        <v>69</v>
      </c>
      <c r="D86" t="s">
        <v>65</v>
      </c>
      <c r="E86">
        <v>1</v>
      </c>
      <c r="F86">
        <v>1</v>
      </c>
      <c r="M86">
        <f t="shared" ref="M86:M90" si="4">A86</f>
        <v>5</v>
      </c>
    </row>
    <row r="87" spans="1:27" x14ac:dyDescent="0.35">
      <c r="A87">
        <v>2</v>
      </c>
      <c r="B87" t="s">
        <v>50</v>
      </c>
      <c r="C87" t="s">
        <v>69</v>
      </c>
      <c r="D87" t="s">
        <v>65</v>
      </c>
      <c r="E87">
        <v>1</v>
      </c>
      <c r="F87">
        <v>1</v>
      </c>
      <c r="M87">
        <f t="shared" si="4"/>
        <v>2</v>
      </c>
    </row>
    <row r="88" spans="1:27" x14ac:dyDescent="0.35">
      <c r="A88">
        <v>1</v>
      </c>
      <c r="B88" t="s">
        <v>11</v>
      </c>
      <c r="C88" t="s">
        <v>69</v>
      </c>
      <c r="D88" t="s">
        <v>65</v>
      </c>
      <c r="E88">
        <v>1</v>
      </c>
      <c r="F88">
        <v>1</v>
      </c>
      <c r="M88">
        <f t="shared" si="4"/>
        <v>1</v>
      </c>
    </row>
    <row r="89" spans="1:27" x14ac:dyDescent="0.35">
      <c r="A89">
        <v>4</v>
      </c>
      <c r="B89" t="s">
        <v>12</v>
      </c>
      <c r="C89" t="s">
        <v>70</v>
      </c>
      <c r="D89" t="s">
        <v>65</v>
      </c>
      <c r="E89">
        <v>1</v>
      </c>
      <c r="F89">
        <v>1</v>
      </c>
      <c r="M89">
        <f t="shared" si="4"/>
        <v>4</v>
      </c>
    </row>
    <row r="90" spans="1:27" x14ac:dyDescent="0.35">
      <c r="A90">
        <v>1</v>
      </c>
      <c r="B90" t="s">
        <v>51</v>
      </c>
      <c r="C90" t="s">
        <v>68</v>
      </c>
      <c r="D90" t="s">
        <v>65</v>
      </c>
      <c r="E90">
        <v>1</v>
      </c>
      <c r="F90">
        <v>1</v>
      </c>
      <c r="M90">
        <f t="shared" si="4"/>
        <v>1</v>
      </c>
    </row>
    <row r="91" spans="1:27" x14ac:dyDescent="0.35">
      <c r="J91">
        <v>0</v>
      </c>
      <c r="O91">
        <f>SUM(M85:M90)</f>
        <v>15</v>
      </c>
      <c r="T91">
        <v>0</v>
      </c>
      <c r="X91">
        <v>0</v>
      </c>
      <c r="AA91" s="7">
        <v>15</v>
      </c>
    </row>
    <row r="92" spans="1:27" s="1" customFormat="1" x14ac:dyDescent="0.35">
      <c r="A92" s="1" t="s">
        <v>52</v>
      </c>
      <c r="G92" s="4"/>
      <c r="K92" s="4"/>
      <c r="P92" s="4"/>
      <c r="U92" s="4"/>
      <c r="AA92" s="8"/>
    </row>
    <row r="93" spans="1:27" s="2" customFormat="1" x14ac:dyDescent="0.35">
      <c r="A93" s="2" t="s">
        <v>53</v>
      </c>
      <c r="C93" s="2" t="s">
        <v>54</v>
      </c>
      <c r="G93" s="5"/>
      <c r="K93" s="5"/>
      <c r="P93" s="5"/>
      <c r="U93" s="5"/>
      <c r="AA93" s="9"/>
    </row>
    <row r="94" spans="1:27" x14ac:dyDescent="0.35">
      <c r="A94">
        <v>1</v>
      </c>
      <c r="B94" t="s">
        <v>55</v>
      </c>
      <c r="C94" t="s">
        <v>68</v>
      </c>
      <c r="D94" t="s">
        <v>64</v>
      </c>
      <c r="E94">
        <v>2</v>
      </c>
      <c r="F94">
        <v>0.2</v>
      </c>
      <c r="S94">
        <v>0.1</v>
      </c>
      <c r="V94">
        <v>0.1</v>
      </c>
    </row>
    <row r="95" spans="1:27" x14ac:dyDescent="0.35">
      <c r="J95">
        <v>0</v>
      </c>
      <c r="O95">
        <v>0</v>
      </c>
      <c r="T95">
        <v>0.1</v>
      </c>
      <c r="X95">
        <v>0.1</v>
      </c>
      <c r="AA95" s="7">
        <v>0.2</v>
      </c>
    </row>
    <row r="96" spans="1:27" s="2" customFormat="1" x14ac:dyDescent="0.35">
      <c r="A96" s="2" t="s">
        <v>6</v>
      </c>
      <c r="C96" s="2" t="s">
        <v>56</v>
      </c>
      <c r="G96" s="5"/>
      <c r="K96" s="5"/>
      <c r="P96" s="5"/>
      <c r="U96" s="5"/>
      <c r="AA96" s="9"/>
    </row>
    <row r="97" spans="1:27" x14ac:dyDescent="0.35">
      <c r="A97">
        <v>2</v>
      </c>
      <c r="B97" t="s">
        <v>12</v>
      </c>
      <c r="C97" t="s">
        <v>70</v>
      </c>
      <c r="D97" t="s">
        <v>60</v>
      </c>
      <c r="E97">
        <v>2</v>
      </c>
      <c r="F97">
        <v>1</v>
      </c>
      <c r="N97">
        <v>1</v>
      </c>
      <c r="Q97">
        <v>1</v>
      </c>
    </row>
    <row r="98" spans="1:27" x14ac:dyDescent="0.35">
      <c r="A98">
        <v>1</v>
      </c>
      <c r="B98" t="s">
        <v>4</v>
      </c>
      <c r="C98" t="s">
        <v>68</v>
      </c>
      <c r="D98" t="s">
        <v>60</v>
      </c>
      <c r="E98">
        <v>2</v>
      </c>
      <c r="F98">
        <v>1</v>
      </c>
      <c r="N98">
        <v>0.5</v>
      </c>
      <c r="Q98">
        <v>0.5</v>
      </c>
    </row>
    <row r="99" spans="1:27" x14ac:dyDescent="0.35">
      <c r="J99">
        <v>0</v>
      </c>
      <c r="O99">
        <v>1.5</v>
      </c>
      <c r="T99">
        <v>1.5</v>
      </c>
      <c r="X99">
        <v>0</v>
      </c>
      <c r="AA99" s="7">
        <v>3</v>
      </c>
    </row>
    <row r="100" spans="1:27" s="2" customFormat="1" x14ac:dyDescent="0.35">
      <c r="A100" s="2" t="s">
        <v>15</v>
      </c>
      <c r="C100" s="2" t="s">
        <v>19</v>
      </c>
      <c r="G100" s="5"/>
      <c r="K100" s="5"/>
      <c r="P100" s="5"/>
      <c r="U100" s="5"/>
      <c r="AA100" s="9"/>
    </row>
    <row r="101" spans="1:27" x14ac:dyDescent="0.35">
      <c r="A101">
        <v>1</v>
      </c>
      <c r="B101" t="s">
        <v>49</v>
      </c>
      <c r="C101" t="s">
        <v>69</v>
      </c>
      <c r="D101" t="s">
        <v>62</v>
      </c>
      <c r="E101">
        <v>1</v>
      </c>
      <c r="F101">
        <v>1</v>
      </c>
      <c r="G101" s="3">
        <v>1</v>
      </c>
    </row>
    <row r="102" spans="1:27" x14ac:dyDescent="0.35">
      <c r="A102">
        <v>2</v>
      </c>
      <c r="B102" t="s">
        <v>12</v>
      </c>
      <c r="C102" t="s">
        <v>70</v>
      </c>
      <c r="D102" t="s">
        <v>62</v>
      </c>
      <c r="E102">
        <v>1</v>
      </c>
      <c r="F102">
        <v>1</v>
      </c>
      <c r="G102" s="3">
        <v>2</v>
      </c>
    </row>
    <row r="103" spans="1:27" x14ac:dyDescent="0.35">
      <c r="J103">
        <v>3</v>
      </c>
      <c r="O103">
        <v>0</v>
      </c>
      <c r="T103">
        <v>0</v>
      </c>
      <c r="X103">
        <v>0</v>
      </c>
      <c r="AA103" s="7">
        <v>3</v>
      </c>
    </row>
    <row r="104" spans="1:27" ht="15" thickBot="1" x14ac:dyDescent="0.4"/>
    <row r="105" spans="1:27" s="10" customFormat="1" ht="15.5" thickTop="1" thickBot="1" x14ac:dyDescent="0.4">
      <c r="G105" s="11"/>
      <c r="J105" s="10">
        <f>SUM(J1:J103)</f>
        <v>65.2</v>
      </c>
      <c r="K105" s="11"/>
      <c r="O105" s="10">
        <f>SUM(O1:O103)</f>
        <v>42.7</v>
      </c>
      <c r="P105" s="11"/>
      <c r="T105" s="10">
        <f>SUM(T1:T103)</f>
        <v>6.25</v>
      </c>
      <c r="U105" s="11"/>
      <c r="X105" s="10">
        <f>SUM(X1:X103)</f>
        <v>1.5</v>
      </c>
      <c r="AA105" s="12">
        <f>SUM(AA1:AA103)</f>
        <v>115.64999999999999</v>
      </c>
    </row>
    <row r="106" spans="1:27" ht="15" thickTop="1" x14ac:dyDescent="0.35"/>
  </sheetData>
  <pageMargins left="0.7" right="0.7" top="0.78740157499999996" bottom="0.78740157499999996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EF5236-B36A-420E-A13C-072BDC4E1F81}">
  <dimension ref="A2:AB64"/>
  <sheetViews>
    <sheetView topLeftCell="I23" zoomScale="120" zoomScaleNormal="120" workbookViewId="0">
      <selection activeCell="X59" activeCellId="15" sqref="J17 O17 T17 X17 J35 O35 T35 X35 J46 O46 T46 X46 J59 O59 T59 X59"/>
    </sheetView>
  </sheetViews>
  <sheetFormatPr baseColWidth="10" defaultRowHeight="14.5" x14ac:dyDescent="0.35"/>
  <sheetData>
    <row r="2" spans="1:27" s="2" customFormat="1" x14ac:dyDescent="0.35">
      <c r="A2" s="2" t="s">
        <v>69</v>
      </c>
    </row>
    <row r="3" spans="1:27" x14ac:dyDescent="0.35">
      <c r="A3">
        <v>1</v>
      </c>
      <c r="B3" t="s">
        <v>11</v>
      </c>
      <c r="C3" t="s">
        <v>69</v>
      </c>
      <c r="D3" t="s">
        <v>60</v>
      </c>
      <c r="E3">
        <v>2</v>
      </c>
      <c r="F3">
        <v>1</v>
      </c>
      <c r="G3" s="3">
        <v>0</v>
      </c>
      <c r="H3" s="6">
        <v>0</v>
      </c>
      <c r="I3" s="6">
        <v>0</v>
      </c>
      <c r="K3" s="3">
        <v>0</v>
      </c>
      <c r="L3" s="6">
        <v>0</v>
      </c>
      <c r="M3" s="6">
        <v>0</v>
      </c>
      <c r="N3" s="6">
        <v>1</v>
      </c>
      <c r="P3" s="3">
        <v>0</v>
      </c>
      <c r="Q3" s="6">
        <v>1</v>
      </c>
      <c r="R3" s="6">
        <v>0</v>
      </c>
      <c r="S3" s="6">
        <v>0</v>
      </c>
      <c r="U3" s="3">
        <v>0</v>
      </c>
      <c r="V3" s="6">
        <v>0</v>
      </c>
      <c r="W3" s="6">
        <v>0</v>
      </c>
      <c r="AA3" s="7"/>
    </row>
    <row r="4" spans="1:27" x14ac:dyDescent="0.35">
      <c r="A4">
        <v>1</v>
      </c>
      <c r="B4" t="s">
        <v>17</v>
      </c>
      <c r="C4" t="s">
        <v>69</v>
      </c>
      <c r="D4" t="s">
        <v>61</v>
      </c>
      <c r="E4">
        <v>2</v>
      </c>
      <c r="F4">
        <v>1</v>
      </c>
      <c r="G4" s="3">
        <v>0</v>
      </c>
      <c r="H4" s="6">
        <v>0.5</v>
      </c>
      <c r="I4" s="6">
        <v>0</v>
      </c>
      <c r="K4" s="3">
        <v>0.5</v>
      </c>
      <c r="P4" s="3"/>
      <c r="U4" s="3"/>
      <c r="AA4" s="7"/>
    </row>
    <row r="5" spans="1:27" x14ac:dyDescent="0.35">
      <c r="A5">
        <v>2</v>
      </c>
      <c r="B5" t="s">
        <v>17</v>
      </c>
      <c r="C5" t="s">
        <v>69</v>
      </c>
      <c r="D5" t="s">
        <v>62</v>
      </c>
      <c r="E5">
        <v>1</v>
      </c>
      <c r="F5">
        <v>1</v>
      </c>
      <c r="G5" s="3">
        <v>2</v>
      </c>
      <c r="K5" s="3"/>
      <c r="L5" s="3"/>
      <c r="M5" s="3"/>
      <c r="N5" s="3"/>
      <c r="P5" s="3"/>
      <c r="U5" s="3"/>
      <c r="AA5" s="7"/>
    </row>
    <row r="6" spans="1:27" x14ac:dyDescent="0.35">
      <c r="A6">
        <v>4</v>
      </c>
      <c r="B6" t="s">
        <v>22</v>
      </c>
      <c r="C6" t="s">
        <v>69</v>
      </c>
      <c r="D6" t="s">
        <v>62</v>
      </c>
      <c r="E6">
        <v>1</v>
      </c>
      <c r="F6">
        <v>1</v>
      </c>
      <c r="G6" s="3">
        <v>4</v>
      </c>
      <c r="K6" s="3"/>
      <c r="L6" s="3"/>
      <c r="M6" s="3"/>
      <c r="N6" s="3"/>
      <c r="P6" s="3"/>
      <c r="U6" s="3"/>
      <c r="AA6" s="7"/>
    </row>
    <row r="7" spans="1:27" x14ac:dyDescent="0.35">
      <c r="A7">
        <v>3</v>
      </c>
      <c r="B7" t="s">
        <v>25</v>
      </c>
      <c r="C7" t="s">
        <v>69</v>
      </c>
      <c r="D7" t="s">
        <v>62</v>
      </c>
      <c r="E7">
        <v>1</v>
      </c>
      <c r="F7">
        <v>1</v>
      </c>
      <c r="G7" s="3">
        <v>3</v>
      </c>
      <c r="K7" s="3"/>
      <c r="L7" s="3"/>
      <c r="M7" s="3"/>
      <c r="N7" s="3"/>
      <c r="P7" s="3"/>
      <c r="U7" s="3"/>
      <c r="AA7" s="7"/>
    </row>
    <row r="8" spans="1:27" x14ac:dyDescent="0.35">
      <c r="A8">
        <v>7</v>
      </c>
      <c r="B8" t="s">
        <v>27</v>
      </c>
      <c r="C8" t="s">
        <v>69</v>
      </c>
      <c r="D8" t="s">
        <v>61</v>
      </c>
      <c r="E8">
        <v>2</v>
      </c>
      <c r="F8">
        <v>1</v>
      </c>
      <c r="G8" s="3">
        <v>0</v>
      </c>
      <c r="H8">
        <v>3.5</v>
      </c>
      <c r="I8">
        <v>0</v>
      </c>
      <c r="K8" s="3">
        <v>3.5</v>
      </c>
      <c r="P8" s="3"/>
      <c r="U8" s="3"/>
      <c r="AA8" s="7"/>
    </row>
    <row r="9" spans="1:27" x14ac:dyDescent="0.35">
      <c r="A9">
        <v>1</v>
      </c>
      <c r="B9" t="s">
        <v>22</v>
      </c>
      <c r="C9" t="s">
        <v>69</v>
      </c>
      <c r="D9" t="s">
        <v>62</v>
      </c>
      <c r="E9">
        <v>1</v>
      </c>
      <c r="F9">
        <v>1</v>
      </c>
      <c r="G9" s="3">
        <v>1</v>
      </c>
      <c r="K9" s="3"/>
      <c r="P9" s="3"/>
      <c r="U9" s="3"/>
      <c r="AA9" s="7"/>
    </row>
    <row r="10" spans="1:27" x14ac:dyDescent="0.35">
      <c r="A10">
        <v>2</v>
      </c>
      <c r="B10" t="s">
        <v>37</v>
      </c>
      <c r="C10" t="s">
        <v>69</v>
      </c>
      <c r="D10" t="s">
        <v>65</v>
      </c>
      <c r="E10">
        <v>1</v>
      </c>
      <c r="F10">
        <v>1</v>
      </c>
      <c r="G10" s="3"/>
      <c r="K10" s="3"/>
      <c r="M10">
        <v>2</v>
      </c>
      <c r="P10" s="3"/>
      <c r="U10" s="3"/>
      <c r="AA10" s="7"/>
    </row>
    <row r="11" spans="1:27" x14ac:dyDescent="0.35">
      <c r="A11">
        <v>1</v>
      </c>
      <c r="B11" t="s">
        <v>11</v>
      </c>
      <c r="C11" t="s">
        <v>69</v>
      </c>
      <c r="D11" t="s">
        <v>62</v>
      </c>
      <c r="E11">
        <v>1</v>
      </c>
      <c r="F11">
        <v>1</v>
      </c>
      <c r="G11" s="3">
        <v>1</v>
      </c>
      <c r="K11" s="3"/>
      <c r="P11" s="3"/>
      <c r="U11" s="3"/>
      <c r="AA11" s="7"/>
    </row>
    <row r="12" spans="1:27" x14ac:dyDescent="0.35">
      <c r="A12">
        <v>1</v>
      </c>
      <c r="B12" t="s">
        <v>11</v>
      </c>
      <c r="C12" t="s">
        <v>69</v>
      </c>
      <c r="D12" t="s">
        <v>66</v>
      </c>
      <c r="E12">
        <v>4</v>
      </c>
      <c r="F12">
        <v>0.8</v>
      </c>
      <c r="G12" s="3"/>
      <c r="I12">
        <v>0.2</v>
      </c>
      <c r="K12" s="3"/>
      <c r="L12">
        <v>0.2</v>
      </c>
      <c r="P12" s="3">
        <v>0.2</v>
      </c>
      <c r="U12" s="3">
        <v>0.2</v>
      </c>
      <c r="AA12" s="7"/>
    </row>
    <row r="13" spans="1:27" x14ac:dyDescent="0.35">
      <c r="A13">
        <v>5</v>
      </c>
      <c r="B13" t="s">
        <v>49</v>
      </c>
      <c r="C13" t="s">
        <v>69</v>
      </c>
      <c r="D13" t="s">
        <v>65</v>
      </c>
      <c r="E13">
        <v>1</v>
      </c>
      <c r="F13">
        <v>1</v>
      </c>
      <c r="G13" s="3"/>
      <c r="K13" s="3"/>
      <c r="M13">
        <v>5</v>
      </c>
      <c r="P13" s="3"/>
      <c r="U13" s="3"/>
      <c r="AA13" s="7"/>
    </row>
    <row r="14" spans="1:27" x14ac:dyDescent="0.35">
      <c r="A14">
        <v>2</v>
      </c>
      <c r="B14" t="s">
        <v>50</v>
      </c>
      <c r="C14" t="s">
        <v>69</v>
      </c>
      <c r="D14" t="s">
        <v>65</v>
      </c>
      <c r="E14">
        <v>1</v>
      </c>
      <c r="F14">
        <v>1</v>
      </c>
      <c r="G14" s="3"/>
      <c r="K14" s="3"/>
      <c r="M14">
        <v>2</v>
      </c>
      <c r="P14" s="3"/>
      <c r="U14" s="3"/>
      <c r="AA14" s="7"/>
    </row>
    <row r="15" spans="1:27" x14ac:dyDescent="0.35">
      <c r="A15">
        <v>1</v>
      </c>
      <c r="B15" t="s">
        <v>11</v>
      </c>
      <c r="C15" t="s">
        <v>69</v>
      </c>
      <c r="D15" t="s">
        <v>65</v>
      </c>
      <c r="E15">
        <v>1</v>
      </c>
      <c r="F15">
        <v>1</v>
      </c>
      <c r="G15" s="3"/>
      <c r="K15" s="3"/>
      <c r="M15">
        <v>1</v>
      </c>
      <c r="P15" s="3"/>
      <c r="U15" s="3"/>
      <c r="AA15" s="7"/>
    </row>
    <row r="16" spans="1:27" x14ac:dyDescent="0.35">
      <c r="A16">
        <v>1</v>
      </c>
      <c r="B16" t="s">
        <v>49</v>
      </c>
      <c r="C16" t="s">
        <v>69</v>
      </c>
      <c r="D16" t="s">
        <v>62</v>
      </c>
      <c r="E16">
        <v>1</v>
      </c>
      <c r="F16">
        <v>1</v>
      </c>
      <c r="G16" s="3">
        <v>1</v>
      </c>
      <c r="K16" s="3"/>
      <c r="P16" s="3"/>
      <c r="U16" s="3"/>
      <c r="AA16" s="7"/>
    </row>
    <row r="17" spans="1:27" x14ac:dyDescent="0.35">
      <c r="J17">
        <f>SUM(G3:I16)</f>
        <v>16.2</v>
      </c>
      <c r="O17">
        <f>SUM(K3:N16)</f>
        <v>15.2</v>
      </c>
      <c r="T17">
        <v>1.2</v>
      </c>
      <c r="X17">
        <v>0.2</v>
      </c>
      <c r="AA17">
        <f>SUM(G17:X17)</f>
        <v>32.800000000000004</v>
      </c>
    </row>
    <row r="19" spans="1:27" s="2" customFormat="1" x14ac:dyDescent="0.35">
      <c r="A19" s="2" t="s">
        <v>68</v>
      </c>
    </row>
    <row r="20" spans="1:27" x14ac:dyDescent="0.35">
      <c r="A20">
        <v>2</v>
      </c>
      <c r="B20" t="s">
        <v>4</v>
      </c>
      <c r="C20" t="s">
        <v>68</v>
      </c>
      <c r="D20" t="s">
        <v>60</v>
      </c>
      <c r="E20">
        <v>2</v>
      </c>
      <c r="F20">
        <v>1</v>
      </c>
      <c r="G20" s="3">
        <v>0</v>
      </c>
      <c r="H20" s="6">
        <v>0</v>
      </c>
      <c r="I20" s="6">
        <v>0</v>
      </c>
      <c r="K20" s="3">
        <v>0</v>
      </c>
      <c r="L20" s="6">
        <v>0</v>
      </c>
      <c r="M20" s="6">
        <v>0</v>
      </c>
      <c r="N20" s="6">
        <v>1</v>
      </c>
      <c r="P20" s="3">
        <v>0</v>
      </c>
      <c r="Q20" s="6">
        <v>1</v>
      </c>
      <c r="R20" s="6">
        <v>0</v>
      </c>
      <c r="S20" s="6">
        <v>0</v>
      </c>
      <c r="U20" s="3">
        <v>0</v>
      </c>
      <c r="V20" s="6">
        <v>0</v>
      </c>
      <c r="W20" s="6">
        <v>0</v>
      </c>
      <c r="AA20" s="7"/>
    </row>
    <row r="21" spans="1:27" x14ac:dyDescent="0.35">
      <c r="A21">
        <v>1</v>
      </c>
      <c r="B21" t="s">
        <v>4</v>
      </c>
      <c r="C21" t="s">
        <v>68</v>
      </c>
      <c r="D21" t="s">
        <v>60</v>
      </c>
      <c r="E21">
        <v>2</v>
      </c>
      <c r="F21">
        <v>1</v>
      </c>
      <c r="G21" s="3">
        <v>0</v>
      </c>
      <c r="H21" s="6">
        <v>0</v>
      </c>
      <c r="I21" s="6">
        <v>0</v>
      </c>
      <c r="J21" s="6"/>
      <c r="K21" s="3">
        <v>0</v>
      </c>
      <c r="L21" s="6">
        <v>0</v>
      </c>
      <c r="M21" s="6">
        <v>0</v>
      </c>
      <c r="N21" s="6">
        <v>0.5</v>
      </c>
      <c r="P21" s="3">
        <v>0</v>
      </c>
      <c r="Q21" s="6">
        <v>0.5</v>
      </c>
      <c r="R21" s="6">
        <v>0</v>
      </c>
      <c r="S21" s="6">
        <v>0</v>
      </c>
      <c r="T21" s="6"/>
      <c r="U21" s="3">
        <v>0</v>
      </c>
      <c r="V21" s="6">
        <v>0</v>
      </c>
      <c r="W21" s="6">
        <v>0</v>
      </c>
      <c r="AA21" s="7"/>
    </row>
    <row r="22" spans="1:27" x14ac:dyDescent="0.35">
      <c r="A22">
        <v>1</v>
      </c>
      <c r="B22" t="s">
        <v>4</v>
      </c>
      <c r="C22" t="s">
        <v>68</v>
      </c>
      <c r="D22" t="s">
        <v>60</v>
      </c>
      <c r="E22">
        <v>2</v>
      </c>
      <c r="F22">
        <v>1</v>
      </c>
      <c r="G22" s="3">
        <v>0</v>
      </c>
      <c r="H22" s="6">
        <v>0</v>
      </c>
      <c r="I22" s="6">
        <v>0</v>
      </c>
      <c r="K22" s="3">
        <v>0</v>
      </c>
      <c r="L22" s="6">
        <v>0</v>
      </c>
      <c r="M22" s="6">
        <v>0</v>
      </c>
      <c r="N22" s="6">
        <v>0.5</v>
      </c>
      <c r="P22" s="3">
        <v>0</v>
      </c>
      <c r="Q22" s="6">
        <v>0.5</v>
      </c>
      <c r="R22" s="6">
        <v>0</v>
      </c>
      <c r="S22" s="6">
        <v>0</v>
      </c>
      <c r="U22" s="3">
        <v>0</v>
      </c>
      <c r="V22" s="6">
        <v>0</v>
      </c>
      <c r="W22" s="6">
        <v>0</v>
      </c>
      <c r="AA22" s="7"/>
    </row>
    <row r="23" spans="1:27" x14ac:dyDescent="0.35">
      <c r="A23">
        <v>1</v>
      </c>
      <c r="B23" t="s">
        <v>4</v>
      </c>
      <c r="C23" t="s">
        <v>68</v>
      </c>
      <c r="D23" t="s">
        <v>61</v>
      </c>
      <c r="E23">
        <v>2</v>
      </c>
      <c r="F23">
        <v>1</v>
      </c>
      <c r="G23" s="3">
        <v>0</v>
      </c>
      <c r="H23">
        <v>0.5</v>
      </c>
      <c r="I23">
        <v>0</v>
      </c>
      <c r="K23" s="3">
        <v>0.5</v>
      </c>
      <c r="P23" s="3"/>
      <c r="U23" s="3"/>
      <c r="AA23" s="7"/>
    </row>
    <row r="24" spans="1:27" x14ac:dyDescent="0.35">
      <c r="A24">
        <v>2</v>
      </c>
      <c r="B24" t="s">
        <v>23</v>
      </c>
      <c r="C24" t="s">
        <v>68</v>
      </c>
      <c r="D24" t="s">
        <v>62</v>
      </c>
      <c r="E24">
        <v>1</v>
      </c>
      <c r="F24">
        <v>1</v>
      </c>
      <c r="G24" s="3">
        <v>2</v>
      </c>
      <c r="K24" s="3"/>
      <c r="L24" s="3"/>
      <c r="M24" s="3"/>
      <c r="N24" s="3"/>
      <c r="P24" s="3"/>
      <c r="U24" s="3"/>
      <c r="AA24" s="7"/>
    </row>
    <row r="25" spans="1:27" x14ac:dyDescent="0.35">
      <c r="A25">
        <v>4</v>
      </c>
      <c r="B25" t="s">
        <v>4</v>
      </c>
      <c r="C25" t="s">
        <v>68</v>
      </c>
      <c r="D25" t="s">
        <v>61</v>
      </c>
      <c r="E25">
        <v>2</v>
      </c>
      <c r="F25">
        <v>1</v>
      </c>
      <c r="G25" s="3">
        <v>0</v>
      </c>
      <c r="H25">
        <v>2</v>
      </c>
      <c r="I25">
        <v>0</v>
      </c>
      <c r="K25" s="3">
        <v>2</v>
      </c>
      <c r="P25" s="3"/>
      <c r="U25" s="3"/>
      <c r="AA25" s="7"/>
    </row>
    <row r="26" spans="1:27" x14ac:dyDescent="0.35">
      <c r="A26">
        <v>1</v>
      </c>
      <c r="B26" t="s">
        <v>30</v>
      </c>
      <c r="C26" t="s">
        <v>68</v>
      </c>
      <c r="D26" t="s">
        <v>64</v>
      </c>
      <c r="E26">
        <v>2</v>
      </c>
      <c r="F26">
        <v>0.6</v>
      </c>
      <c r="G26" s="3"/>
      <c r="K26" s="3"/>
      <c r="P26" s="3"/>
      <c r="S26">
        <v>0.3</v>
      </c>
      <c r="U26" s="3"/>
      <c r="V26">
        <v>0.3</v>
      </c>
      <c r="AA26" s="7"/>
    </row>
    <row r="27" spans="1:27" x14ac:dyDescent="0.35">
      <c r="A27">
        <v>1</v>
      </c>
      <c r="B27" t="s">
        <v>4</v>
      </c>
      <c r="C27" t="s">
        <v>68</v>
      </c>
      <c r="D27" t="s">
        <v>65</v>
      </c>
      <c r="E27">
        <v>1</v>
      </c>
      <c r="F27">
        <v>1</v>
      </c>
      <c r="G27" s="3"/>
      <c r="K27" s="3"/>
      <c r="M27">
        <v>1</v>
      </c>
      <c r="P27" s="3"/>
      <c r="U27" s="3"/>
      <c r="AA27" s="7"/>
    </row>
    <row r="28" spans="1:27" x14ac:dyDescent="0.35">
      <c r="A28">
        <v>8</v>
      </c>
      <c r="B28" t="s">
        <v>4</v>
      </c>
      <c r="C28" t="s">
        <v>68</v>
      </c>
      <c r="D28" t="s">
        <v>62</v>
      </c>
      <c r="E28">
        <v>1</v>
      </c>
      <c r="F28">
        <v>1</v>
      </c>
      <c r="G28" s="3">
        <v>8</v>
      </c>
      <c r="K28" s="3"/>
      <c r="P28" s="3"/>
      <c r="U28" s="3"/>
      <c r="AA28" s="7"/>
    </row>
    <row r="29" spans="1:27" x14ac:dyDescent="0.35">
      <c r="A29">
        <v>1</v>
      </c>
      <c r="B29" t="s">
        <v>4</v>
      </c>
      <c r="C29" t="s">
        <v>68</v>
      </c>
      <c r="D29" t="s">
        <v>62</v>
      </c>
      <c r="E29">
        <v>1</v>
      </c>
      <c r="F29">
        <v>1</v>
      </c>
      <c r="G29" s="3">
        <v>1</v>
      </c>
      <c r="K29" s="3"/>
      <c r="P29" s="3"/>
      <c r="U29" s="3"/>
      <c r="AA29" s="7"/>
    </row>
    <row r="30" spans="1:27" x14ac:dyDescent="0.35">
      <c r="A30">
        <v>1</v>
      </c>
      <c r="B30" t="s">
        <v>41</v>
      </c>
      <c r="C30" t="s">
        <v>68</v>
      </c>
      <c r="D30" t="s">
        <v>63</v>
      </c>
      <c r="E30">
        <v>1</v>
      </c>
      <c r="F30">
        <v>0.25</v>
      </c>
      <c r="G30" s="3"/>
      <c r="K30" s="3"/>
      <c r="P30" s="3"/>
      <c r="U30" s="3"/>
      <c r="W30">
        <v>0.25</v>
      </c>
      <c r="AA30" s="7"/>
    </row>
    <row r="31" spans="1:27" x14ac:dyDescent="0.35">
      <c r="A31">
        <v>1</v>
      </c>
      <c r="B31" t="s">
        <v>23</v>
      </c>
      <c r="C31" t="s">
        <v>68</v>
      </c>
      <c r="D31" t="s">
        <v>64</v>
      </c>
      <c r="E31">
        <v>2</v>
      </c>
      <c r="F31">
        <v>0.3</v>
      </c>
      <c r="G31" s="3"/>
      <c r="K31" s="3"/>
      <c r="P31" s="3"/>
      <c r="S31">
        <v>0.15</v>
      </c>
      <c r="U31" s="3"/>
      <c r="V31">
        <v>0.15</v>
      </c>
      <c r="AA31" s="7"/>
    </row>
    <row r="32" spans="1:27" x14ac:dyDescent="0.35">
      <c r="A32">
        <v>1</v>
      </c>
      <c r="B32" t="s">
        <v>51</v>
      </c>
      <c r="C32" t="s">
        <v>68</v>
      </c>
      <c r="D32" t="s">
        <v>65</v>
      </c>
      <c r="E32">
        <v>1</v>
      </c>
      <c r="F32">
        <v>1</v>
      </c>
      <c r="G32" s="3"/>
      <c r="K32" s="3"/>
      <c r="M32">
        <v>1</v>
      </c>
      <c r="P32" s="3"/>
      <c r="U32" s="3"/>
      <c r="AA32" s="7"/>
    </row>
    <row r="33" spans="1:27" x14ac:dyDescent="0.35">
      <c r="A33">
        <v>1</v>
      </c>
      <c r="B33" t="s">
        <v>55</v>
      </c>
      <c r="C33" t="s">
        <v>68</v>
      </c>
      <c r="D33" t="s">
        <v>64</v>
      </c>
      <c r="E33">
        <v>2</v>
      </c>
      <c r="F33">
        <v>0.2</v>
      </c>
      <c r="G33" s="3"/>
      <c r="K33" s="3"/>
      <c r="P33" s="3"/>
      <c r="S33">
        <v>0.1</v>
      </c>
      <c r="U33" s="3"/>
      <c r="V33">
        <v>0.1</v>
      </c>
      <c r="AA33" s="7"/>
    </row>
    <row r="34" spans="1:27" x14ac:dyDescent="0.35">
      <c r="A34">
        <v>1</v>
      </c>
      <c r="B34" t="s">
        <v>4</v>
      </c>
      <c r="C34" t="s">
        <v>68</v>
      </c>
      <c r="D34" t="s">
        <v>60</v>
      </c>
      <c r="E34">
        <v>2</v>
      </c>
      <c r="F34">
        <v>1</v>
      </c>
      <c r="G34" s="3"/>
      <c r="K34" s="3"/>
      <c r="N34">
        <v>0.5</v>
      </c>
      <c r="P34" s="3"/>
      <c r="Q34">
        <v>0.5</v>
      </c>
      <c r="U34" s="3"/>
      <c r="AA34" s="7"/>
    </row>
    <row r="35" spans="1:27" x14ac:dyDescent="0.35">
      <c r="J35">
        <f>SUM(G20:I35)</f>
        <v>13.5</v>
      </c>
      <c r="O35">
        <f>SUM(K20:N34)</f>
        <v>7</v>
      </c>
      <c r="T35">
        <f>SUM(P20:S34)</f>
        <v>3.05</v>
      </c>
      <c r="X35">
        <f>SUM(U20:W34)</f>
        <v>0.8</v>
      </c>
      <c r="AA35">
        <f>SUM(I35:X36)</f>
        <v>24.35</v>
      </c>
    </row>
    <row r="37" spans="1:27" s="2" customFormat="1" x14ac:dyDescent="0.35">
      <c r="A37" s="2" t="s">
        <v>70</v>
      </c>
    </row>
    <row r="38" spans="1:27" x14ac:dyDescent="0.35">
      <c r="A38">
        <v>1</v>
      </c>
      <c r="B38" t="s">
        <v>12</v>
      </c>
      <c r="C38" t="s">
        <v>70</v>
      </c>
      <c r="D38" t="s">
        <v>60</v>
      </c>
      <c r="E38">
        <v>2</v>
      </c>
      <c r="F38">
        <v>1</v>
      </c>
      <c r="G38" s="3">
        <v>0</v>
      </c>
      <c r="H38">
        <v>0</v>
      </c>
      <c r="I38">
        <v>0</v>
      </c>
      <c r="K38" s="3">
        <v>0</v>
      </c>
      <c r="L38" s="6">
        <v>0</v>
      </c>
      <c r="M38" s="6">
        <v>0</v>
      </c>
      <c r="N38" s="6">
        <v>1</v>
      </c>
      <c r="P38" s="3">
        <v>0</v>
      </c>
      <c r="Q38" s="6">
        <v>1</v>
      </c>
      <c r="R38" s="6">
        <v>0</v>
      </c>
      <c r="S38" s="6">
        <v>0</v>
      </c>
      <c r="U38" s="3">
        <v>0</v>
      </c>
      <c r="V38" s="6">
        <v>0</v>
      </c>
      <c r="W38" s="6">
        <v>0</v>
      </c>
      <c r="AA38" s="7"/>
    </row>
    <row r="39" spans="1:27" x14ac:dyDescent="0.35">
      <c r="A39">
        <v>2</v>
      </c>
      <c r="B39" t="s">
        <v>12</v>
      </c>
      <c r="C39" t="s">
        <v>70</v>
      </c>
      <c r="D39" t="s">
        <v>61</v>
      </c>
      <c r="E39">
        <v>2</v>
      </c>
      <c r="F39">
        <v>1</v>
      </c>
      <c r="G39" s="3">
        <v>0</v>
      </c>
      <c r="H39" s="6">
        <v>1</v>
      </c>
      <c r="I39" s="6">
        <v>0</v>
      </c>
      <c r="K39" s="3">
        <v>1</v>
      </c>
      <c r="P39" s="3"/>
      <c r="U39" s="3"/>
      <c r="AA39" s="7"/>
    </row>
    <row r="40" spans="1:27" x14ac:dyDescent="0.35">
      <c r="A40">
        <v>17</v>
      </c>
      <c r="B40" t="s">
        <v>24</v>
      </c>
      <c r="C40" t="s">
        <v>70</v>
      </c>
      <c r="D40" t="s">
        <v>62</v>
      </c>
      <c r="E40">
        <v>1</v>
      </c>
      <c r="F40">
        <v>1</v>
      </c>
      <c r="G40" s="3">
        <v>17</v>
      </c>
      <c r="K40" s="3"/>
      <c r="L40" s="3"/>
      <c r="M40" s="3"/>
      <c r="N40" s="3"/>
      <c r="P40" s="3"/>
      <c r="U40" s="3"/>
      <c r="AA40" s="7"/>
    </row>
    <row r="41" spans="1:27" x14ac:dyDescent="0.35">
      <c r="A41">
        <v>9</v>
      </c>
      <c r="B41" t="s">
        <v>12</v>
      </c>
      <c r="C41" t="s">
        <v>70</v>
      </c>
      <c r="D41" t="s">
        <v>61</v>
      </c>
      <c r="E41">
        <v>2</v>
      </c>
      <c r="F41">
        <v>1</v>
      </c>
      <c r="G41" s="3">
        <v>0</v>
      </c>
      <c r="H41">
        <v>4.5</v>
      </c>
      <c r="I41">
        <v>0</v>
      </c>
      <c r="K41" s="3">
        <v>4.5</v>
      </c>
      <c r="P41" s="3"/>
      <c r="U41" s="3"/>
      <c r="AA41" s="7"/>
    </row>
    <row r="42" spans="1:27" x14ac:dyDescent="0.35">
      <c r="A42">
        <v>2</v>
      </c>
      <c r="B42" t="s">
        <v>12</v>
      </c>
      <c r="C42" t="s">
        <v>70</v>
      </c>
      <c r="D42" t="s">
        <v>65</v>
      </c>
      <c r="E42">
        <v>1</v>
      </c>
      <c r="F42">
        <v>1</v>
      </c>
      <c r="G42" s="3"/>
      <c r="K42" s="3"/>
      <c r="M42">
        <v>2</v>
      </c>
      <c r="P42" s="3"/>
      <c r="U42" s="3"/>
      <c r="AA42" s="7"/>
    </row>
    <row r="43" spans="1:27" x14ac:dyDescent="0.35">
      <c r="A43">
        <v>4</v>
      </c>
      <c r="B43" t="s">
        <v>12</v>
      </c>
      <c r="C43" t="s">
        <v>70</v>
      </c>
      <c r="D43" t="s">
        <v>65</v>
      </c>
      <c r="E43">
        <v>1</v>
      </c>
      <c r="F43">
        <v>1</v>
      </c>
      <c r="G43" s="3"/>
      <c r="K43" s="3"/>
      <c r="M43">
        <v>4</v>
      </c>
      <c r="P43" s="3"/>
      <c r="U43" s="3"/>
      <c r="AA43" s="7"/>
    </row>
    <row r="44" spans="1:27" x14ac:dyDescent="0.35">
      <c r="A44">
        <v>2</v>
      </c>
      <c r="B44" t="s">
        <v>12</v>
      </c>
      <c r="C44" t="s">
        <v>70</v>
      </c>
      <c r="D44" t="s">
        <v>60</v>
      </c>
      <c r="E44">
        <v>2</v>
      </c>
      <c r="F44">
        <v>1</v>
      </c>
      <c r="G44" s="3"/>
      <c r="K44" s="3"/>
      <c r="N44">
        <v>1</v>
      </c>
      <c r="P44" s="3"/>
      <c r="Q44">
        <v>1</v>
      </c>
      <c r="U44" s="3"/>
      <c r="AA44" s="7"/>
    </row>
    <row r="45" spans="1:27" x14ac:dyDescent="0.35">
      <c r="A45">
        <v>2</v>
      </c>
      <c r="B45" t="s">
        <v>12</v>
      </c>
      <c r="C45" t="s">
        <v>70</v>
      </c>
      <c r="D45" t="s">
        <v>62</v>
      </c>
      <c r="E45">
        <v>1</v>
      </c>
      <c r="F45">
        <v>1</v>
      </c>
      <c r="G45" s="3">
        <v>2</v>
      </c>
      <c r="K45" s="3"/>
      <c r="P45" s="3"/>
      <c r="U45" s="3"/>
      <c r="AA45" s="7"/>
    </row>
    <row r="46" spans="1:27" x14ac:dyDescent="0.35">
      <c r="J46">
        <f>SUM(G38:I45)</f>
        <v>24.5</v>
      </c>
      <c r="O46">
        <f>SUM(K38:N44)</f>
        <v>13.5</v>
      </c>
      <c r="T46">
        <v>2</v>
      </c>
      <c r="X46">
        <v>0</v>
      </c>
      <c r="AA46">
        <f>SUM(E46:X46)</f>
        <v>40</v>
      </c>
    </row>
    <row r="48" spans="1:27" s="2" customFormat="1" x14ac:dyDescent="0.35">
      <c r="A48" s="2" t="s">
        <v>71</v>
      </c>
    </row>
    <row r="49" spans="1:28" x14ac:dyDescent="0.35">
      <c r="A49">
        <v>4</v>
      </c>
      <c r="B49" t="s">
        <v>20</v>
      </c>
      <c r="C49" t="s">
        <v>71</v>
      </c>
      <c r="D49" t="s">
        <v>62</v>
      </c>
      <c r="E49">
        <v>1</v>
      </c>
      <c r="F49">
        <v>1</v>
      </c>
      <c r="G49" s="3">
        <v>4</v>
      </c>
      <c r="K49" s="3"/>
      <c r="L49" s="3"/>
      <c r="M49" s="3"/>
      <c r="N49" s="3"/>
      <c r="P49" s="3"/>
      <c r="U49" s="3"/>
      <c r="AA49" s="7"/>
    </row>
    <row r="50" spans="1:28" x14ac:dyDescent="0.35">
      <c r="A50">
        <v>3</v>
      </c>
      <c r="B50" t="s">
        <v>21</v>
      </c>
      <c r="C50" t="s">
        <v>71</v>
      </c>
      <c r="D50" t="s">
        <v>62</v>
      </c>
      <c r="E50">
        <v>1</v>
      </c>
      <c r="F50">
        <v>1</v>
      </c>
      <c r="G50" s="3">
        <v>3</v>
      </c>
      <c r="K50" s="3"/>
      <c r="L50" s="3"/>
      <c r="M50" s="3"/>
      <c r="N50" s="3"/>
      <c r="P50" s="3"/>
      <c r="U50" s="3"/>
      <c r="AA50" s="7"/>
    </row>
    <row r="51" spans="1:28" x14ac:dyDescent="0.35">
      <c r="A51">
        <v>4</v>
      </c>
      <c r="B51" t="s">
        <v>21</v>
      </c>
      <c r="C51" t="s">
        <v>71</v>
      </c>
      <c r="D51" t="s">
        <v>61</v>
      </c>
      <c r="E51">
        <v>2</v>
      </c>
      <c r="F51">
        <v>1</v>
      </c>
      <c r="G51" s="3">
        <v>0</v>
      </c>
      <c r="H51">
        <v>2</v>
      </c>
      <c r="I51">
        <v>0</v>
      </c>
      <c r="K51" s="3">
        <v>2</v>
      </c>
      <c r="P51" s="3"/>
      <c r="U51" s="3"/>
      <c r="AA51" s="7"/>
    </row>
    <row r="52" spans="1:28" x14ac:dyDescent="0.35">
      <c r="A52">
        <v>1</v>
      </c>
      <c r="B52" t="s">
        <v>33</v>
      </c>
      <c r="C52" t="s">
        <v>71</v>
      </c>
      <c r="D52" t="s">
        <v>62</v>
      </c>
      <c r="E52">
        <v>1</v>
      </c>
      <c r="F52">
        <v>1</v>
      </c>
      <c r="G52" s="3">
        <v>1</v>
      </c>
      <c r="K52" s="3"/>
      <c r="P52" s="3"/>
      <c r="U52" s="3"/>
      <c r="AA52" s="7"/>
    </row>
    <row r="53" spans="1:28" x14ac:dyDescent="0.35">
      <c r="A53">
        <v>1</v>
      </c>
      <c r="B53" t="s">
        <v>36</v>
      </c>
      <c r="C53" t="s">
        <v>71</v>
      </c>
      <c r="D53" t="s">
        <v>65</v>
      </c>
      <c r="E53">
        <v>1</v>
      </c>
      <c r="F53">
        <v>1</v>
      </c>
      <c r="G53" s="3"/>
      <c r="K53" s="3"/>
      <c r="M53">
        <v>1</v>
      </c>
      <c r="P53" s="3"/>
      <c r="U53" s="3"/>
      <c r="AA53" s="7"/>
    </row>
    <row r="54" spans="1:28" x14ac:dyDescent="0.35">
      <c r="A54">
        <v>1</v>
      </c>
      <c r="B54" t="s">
        <v>21</v>
      </c>
      <c r="C54" t="s">
        <v>71</v>
      </c>
      <c r="D54" t="s">
        <v>65</v>
      </c>
      <c r="E54">
        <v>1</v>
      </c>
      <c r="F54">
        <v>1</v>
      </c>
      <c r="G54" s="3"/>
      <c r="K54" s="3"/>
      <c r="M54">
        <v>1</v>
      </c>
      <c r="P54" s="3"/>
      <c r="U54" s="3"/>
      <c r="AA54" s="7"/>
    </row>
    <row r="55" spans="1:28" x14ac:dyDescent="0.35">
      <c r="A55">
        <v>1</v>
      </c>
      <c r="B55" t="s">
        <v>21</v>
      </c>
      <c r="C55" t="s">
        <v>71</v>
      </c>
      <c r="D55" t="s">
        <v>62</v>
      </c>
      <c r="E55">
        <v>1</v>
      </c>
      <c r="F55">
        <v>1</v>
      </c>
      <c r="G55" s="3">
        <v>1</v>
      </c>
      <c r="K55" s="3"/>
      <c r="P55" s="3"/>
      <c r="U55" s="3"/>
      <c r="AA55" s="7"/>
    </row>
    <row r="56" spans="1:28" x14ac:dyDescent="0.35">
      <c r="A56">
        <v>2</v>
      </c>
      <c r="B56" t="s">
        <v>42</v>
      </c>
      <c r="C56" t="s">
        <v>71</v>
      </c>
      <c r="D56" t="s">
        <v>63</v>
      </c>
      <c r="E56">
        <v>1</v>
      </c>
      <c r="F56">
        <v>0.25</v>
      </c>
      <c r="G56" s="3"/>
      <c r="K56" s="3"/>
      <c r="P56" s="3"/>
      <c r="U56" s="3"/>
      <c r="W56">
        <v>0.5</v>
      </c>
      <c r="AA56" s="7"/>
    </row>
    <row r="57" spans="1:28" x14ac:dyDescent="0.35">
      <c r="A57">
        <v>1</v>
      </c>
      <c r="B57" t="s">
        <v>21</v>
      </c>
      <c r="C57" t="s">
        <v>71</v>
      </c>
      <c r="D57" t="s">
        <v>65</v>
      </c>
      <c r="E57">
        <v>1</v>
      </c>
      <c r="F57">
        <v>1</v>
      </c>
      <c r="G57" s="3"/>
      <c r="K57" s="3"/>
      <c r="M57">
        <v>1</v>
      </c>
      <c r="P57" s="3"/>
      <c r="U57" s="3"/>
      <c r="AA57" s="7"/>
    </row>
    <row r="58" spans="1:28" x14ac:dyDescent="0.35">
      <c r="A58">
        <v>2</v>
      </c>
      <c r="B58" t="s">
        <v>21</v>
      </c>
      <c r="C58" t="s">
        <v>71</v>
      </c>
      <c r="D58" t="s">
        <v>65</v>
      </c>
      <c r="E58">
        <v>1</v>
      </c>
      <c r="F58">
        <v>1</v>
      </c>
      <c r="G58" s="3"/>
      <c r="K58" s="3"/>
      <c r="M58">
        <v>2</v>
      </c>
      <c r="P58" s="3"/>
      <c r="U58" s="3"/>
      <c r="AA58" s="7"/>
    </row>
    <row r="59" spans="1:28" x14ac:dyDescent="0.35">
      <c r="J59">
        <f>SUM(G49:I58)</f>
        <v>11</v>
      </c>
      <c r="O59">
        <v>7</v>
      </c>
      <c r="T59">
        <v>0</v>
      </c>
      <c r="X59">
        <v>0.5</v>
      </c>
      <c r="AA59">
        <v>18.5</v>
      </c>
    </row>
    <row r="62" spans="1:28" x14ac:dyDescent="0.35">
      <c r="J62">
        <f>SUM(J8:J59)</f>
        <v>65.2</v>
      </c>
      <c r="O62">
        <f>SUM(O1:O59)</f>
        <v>42.7</v>
      </c>
      <c r="T62">
        <f>SUM(T1:T59)</f>
        <v>6.25</v>
      </c>
      <c r="X62">
        <v>1.5</v>
      </c>
      <c r="AB62">
        <f>SUM(G62:X62)</f>
        <v>115.65</v>
      </c>
    </row>
    <row r="64" spans="1:28" x14ac:dyDescent="0.35">
      <c r="AA64">
        <f>SUM(AA1:AA59)</f>
        <v>115.65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A21D6-CAF3-47C6-82C2-E93695C30DFC}">
  <dimension ref="A1:O7"/>
  <sheetViews>
    <sheetView workbookViewId="0">
      <selection activeCell="L2" sqref="L2:O5"/>
    </sheetView>
  </sheetViews>
  <sheetFormatPr baseColWidth="10" defaultRowHeight="14.5" x14ac:dyDescent="0.35"/>
  <sheetData>
    <row r="1" spans="1:15" x14ac:dyDescent="0.35">
      <c r="B1" t="s">
        <v>62</v>
      </c>
      <c r="C1" t="s">
        <v>65</v>
      </c>
      <c r="D1" t="s">
        <v>67</v>
      </c>
      <c r="E1" t="s">
        <v>63</v>
      </c>
    </row>
    <row r="2" spans="1:15" x14ac:dyDescent="0.35">
      <c r="A2" s="13" t="s">
        <v>69</v>
      </c>
      <c r="B2">
        <v>16.2</v>
      </c>
      <c r="C2">
        <v>15.2</v>
      </c>
      <c r="D2">
        <v>1.2</v>
      </c>
      <c r="E2">
        <v>0.2</v>
      </c>
      <c r="G2">
        <f>B2/(65.2/100)</f>
        <v>24.846625766871163</v>
      </c>
      <c r="H2">
        <f>C2/(42.7/100)</f>
        <v>35.597189695550348</v>
      </c>
      <c r="I2">
        <f>D2/(6.25/100)</f>
        <v>19.2</v>
      </c>
      <c r="J2">
        <f>E2/(1.5/100)</f>
        <v>13.333333333333334</v>
      </c>
      <c r="L2">
        <f>ROUND(G2,0)</f>
        <v>25</v>
      </c>
      <c r="M2">
        <f t="shared" ref="M2:O5" si="0">ROUND(H2,0)</f>
        <v>36</v>
      </c>
      <c r="N2">
        <f t="shared" si="0"/>
        <v>19</v>
      </c>
      <c r="O2">
        <f t="shared" si="0"/>
        <v>13</v>
      </c>
    </row>
    <row r="3" spans="1:15" x14ac:dyDescent="0.35">
      <c r="A3" s="13" t="s">
        <v>68</v>
      </c>
      <c r="B3">
        <v>13.5</v>
      </c>
      <c r="C3">
        <v>7</v>
      </c>
      <c r="D3">
        <v>3.05</v>
      </c>
      <c r="E3">
        <v>0.8</v>
      </c>
      <c r="G3">
        <f t="shared" ref="G3:G5" si="1">B3/(65.2/100)</f>
        <v>20.705521472392636</v>
      </c>
      <c r="H3">
        <f t="shared" ref="H3:H5" si="2">C3/(42.7/100)</f>
        <v>16.393442622950818</v>
      </c>
      <c r="I3">
        <f t="shared" ref="I3:I5" si="3">D3/(6.25/100)</f>
        <v>48.8</v>
      </c>
      <c r="J3">
        <f t="shared" ref="J3:J5" si="4">E3/(1.5/100)</f>
        <v>53.333333333333336</v>
      </c>
      <c r="L3">
        <f t="shared" ref="L3:L5" si="5">ROUND(G3,0)</f>
        <v>21</v>
      </c>
      <c r="M3">
        <f t="shared" si="0"/>
        <v>16</v>
      </c>
      <c r="N3">
        <f t="shared" si="0"/>
        <v>49</v>
      </c>
      <c r="O3">
        <f t="shared" si="0"/>
        <v>53</v>
      </c>
    </row>
    <row r="4" spans="1:15" x14ac:dyDescent="0.35">
      <c r="A4" s="13" t="s">
        <v>70</v>
      </c>
      <c r="B4">
        <v>24.5</v>
      </c>
      <c r="C4">
        <v>13.5</v>
      </c>
      <c r="D4">
        <v>2</v>
      </c>
      <c r="E4">
        <v>0</v>
      </c>
      <c r="G4">
        <f t="shared" si="1"/>
        <v>37.576687116564415</v>
      </c>
      <c r="H4">
        <f t="shared" si="2"/>
        <v>31.615925058548005</v>
      </c>
      <c r="I4">
        <f t="shared" si="3"/>
        <v>32</v>
      </c>
      <c r="J4">
        <f t="shared" si="4"/>
        <v>0</v>
      </c>
      <c r="L4">
        <f t="shared" si="5"/>
        <v>38</v>
      </c>
      <c r="M4">
        <f t="shared" si="0"/>
        <v>32</v>
      </c>
      <c r="N4">
        <f t="shared" si="0"/>
        <v>32</v>
      </c>
      <c r="O4">
        <f t="shared" si="0"/>
        <v>0</v>
      </c>
    </row>
    <row r="5" spans="1:15" x14ac:dyDescent="0.35">
      <c r="A5" s="13" t="s">
        <v>71</v>
      </c>
      <c r="B5">
        <v>11</v>
      </c>
      <c r="C5">
        <v>7</v>
      </c>
      <c r="D5">
        <v>0</v>
      </c>
      <c r="E5">
        <v>0.5</v>
      </c>
      <c r="G5">
        <f t="shared" si="1"/>
        <v>16.871165644171779</v>
      </c>
      <c r="H5">
        <f t="shared" si="2"/>
        <v>16.393442622950818</v>
      </c>
      <c r="I5">
        <f t="shared" si="3"/>
        <v>0</v>
      </c>
      <c r="J5">
        <f t="shared" si="4"/>
        <v>33.333333333333336</v>
      </c>
      <c r="L5">
        <f t="shared" si="5"/>
        <v>17</v>
      </c>
      <c r="M5">
        <f t="shared" si="0"/>
        <v>16</v>
      </c>
      <c r="N5">
        <f t="shared" si="0"/>
        <v>0</v>
      </c>
      <c r="O5">
        <f t="shared" si="0"/>
        <v>33</v>
      </c>
    </row>
    <row r="7" spans="1:15" x14ac:dyDescent="0.35">
      <c r="B7">
        <f>SUM(B2:B5)</f>
        <v>65.2</v>
      </c>
      <c r="C7">
        <f>SUM(C2:C5)</f>
        <v>42.7</v>
      </c>
      <c r="D7">
        <f t="shared" ref="C7:E7" si="6">SUM(D2:D5)</f>
        <v>6.25</v>
      </c>
      <c r="E7">
        <f t="shared" si="6"/>
        <v>1.5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D7612-888B-4FF0-B296-3B775AB85D91}">
  <dimension ref="A1:E7"/>
  <sheetViews>
    <sheetView tabSelected="1" topLeftCell="A23" workbookViewId="0">
      <selection activeCell="H80" sqref="H80"/>
    </sheetView>
  </sheetViews>
  <sheetFormatPr baseColWidth="10" defaultRowHeight="14.5" x14ac:dyDescent="0.35"/>
  <sheetData>
    <row r="1" spans="1:5" x14ac:dyDescent="0.35">
      <c r="B1" t="s">
        <v>62</v>
      </c>
      <c r="C1" t="s">
        <v>65</v>
      </c>
      <c r="D1" t="s">
        <v>67</v>
      </c>
      <c r="E1" t="s">
        <v>63</v>
      </c>
    </row>
    <row r="2" spans="1:5" x14ac:dyDescent="0.35">
      <c r="A2" s="13" t="s">
        <v>69</v>
      </c>
      <c r="B2" s="14">
        <v>25</v>
      </c>
      <c r="C2" s="14">
        <v>36</v>
      </c>
      <c r="D2" s="14">
        <v>19</v>
      </c>
      <c r="E2" s="14">
        <v>13</v>
      </c>
    </row>
    <row r="3" spans="1:5" x14ac:dyDescent="0.35">
      <c r="A3" s="13" t="s">
        <v>68</v>
      </c>
      <c r="B3" s="14">
        <v>21</v>
      </c>
      <c r="C3" s="14">
        <v>16</v>
      </c>
      <c r="D3" s="14">
        <v>49</v>
      </c>
      <c r="E3" s="14">
        <v>53</v>
      </c>
    </row>
    <row r="4" spans="1:5" x14ac:dyDescent="0.35">
      <c r="A4" s="13" t="s">
        <v>70</v>
      </c>
      <c r="B4" s="14">
        <v>38</v>
      </c>
      <c r="C4" s="14">
        <v>32</v>
      </c>
      <c r="D4" s="14">
        <v>32</v>
      </c>
      <c r="E4" s="14">
        <v>0</v>
      </c>
    </row>
    <row r="5" spans="1:5" x14ac:dyDescent="0.35">
      <c r="A5" s="13" t="s">
        <v>71</v>
      </c>
      <c r="B5" s="14">
        <v>17</v>
      </c>
      <c r="C5" s="14">
        <v>16</v>
      </c>
      <c r="D5" s="14">
        <v>0</v>
      </c>
      <c r="E5" s="14">
        <v>33</v>
      </c>
    </row>
    <row r="7" spans="1:5" x14ac:dyDescent="0.35">
      <c r="B7">
        <v>65.2</v>
      </c>
      <c r="C7">
        <v>42.7</v>
      </c>
      <c r="D7">
        <v>6.25</v>
      </c>
      <c r="E7">
        <v>1.5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from publication</vt:lpstr>
      <vt:lpstr>by origin</vt:lpstr>
      <vt:lpstr>Tabelle3</vt:lpstr>
      <vt:lpstr>Tabelle4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ROOTS28b</dc:creator>
  <cp:lastModifiedBy>ROOTS28b</cp:lastModifiedBy>
  <dcterms:created xsi:type="dcterms:W3CDTF">2023-03-27T09:27:38Z</dcterms:created>
  <dcterms:modified xsi:type="dcterms:W3CDTF">2023-03-27T11:58:27Z</dcterms:modified>
</cp:coreProperties>
</file>