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D957E58B-F878-493B-A958-ADF0F4E01A82}" xr6:coauthVersionLast="36" xr6:coauthVersionMax="36" xr10:uidLastSave="{00000000-0000-0000-0000-000000000000}"/>
  <bookViews>
    <workbookView xWindow="0" yWindow="0" windowWidth="6380" windowHeight="1000" activeTab="3" xr2:uid="{603CE62F-E726-44BC-943C-1A98B2B23C6B}"/>
  </bookViews>
  <sheets>
    <sheet name="Tabelle1" sheetId="1" r:id="rId1"/>
    <sheet name="origin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N50" i="1"/>
  <c r="P28" i="2"/>
  <c r="G27" i="2"/>
  <c r="I27" i="2" s="1"/>
  <c r="K27" i="2" s="1"/>
  <c r="P21" i="2"/>
  <c r="G20" i="2"/>
  <c r="I20" i="2" s="1"/>
  <c r="K20" i="2" s="1"/>
  <c r="D11" i="4"/>
  <c r="E11" i="4"/>
  <c r="C11" i="4"/>
  <c r="H41" i="2"/>
  <c r="P41" i="2" s="1"/>
  <c r="I35" i="2"/>
  <c r="K35" i="2" s="1"/>
  <c r="G35" i="2"/>
  <c r="H50" i="1"/>
  <c r="H2" i="3"/>
  <c r="K3" i="3"/>
  <c r="P3" i="3" s="1"/>
  <c r="K4" i="3"/>
  <c r="K5" i="3"/>
  <c r="P6" i="3"/>
  <c r="K7" i="3"/>
  <c r="K2" i="3"/>
  <c r="P2" i="3" s="1"/>
  <c r="J3" i="3"/>
  <c r="O3" i="3" s="1"/>
  <c r="J4" i="3"/>
  <c r="O4" i="3" s="1"/>
  <c r="J5" i="3"/>
  <c r="O5" i="3" s="1"/>
  <c r="J6" i="3"/>
  <c r="O6" i="3" s="1"/>
  <c r="J7" i="3"/>
  <c r="O7" i="3" s="1"/>
  <c r="J2" i="3"/>
  <c r="O2" i="3" s="1"/>
  <c r="I3" i="3"/>
  <c r="I4" i="3"/>
  <c r="N4" i="3" s="1"/>
  <c r="I5" i="3"/>
  <c r="N5" i="3" s="1"/>
  <c r="I6" i="3"/>
  <c r="N6" i="3" s="1"/>
  <c r="I7" i="3"/>
  <c r="N7" i="3" s="1"/>
  <c r="I2" i="3"/>
  <c r="N2" i="3" s="1"/>
  <c r="H3" i="3"/>
  <c r="H4" i="3"/>
  <c r="H5" i="3"/>
  <c r="H6" i="3"/>
  <c r="H7" i="3"/>
  <c r="M2" i="3"/>
  <c r="N3" i="3"/>
  <c r="P4" i="3"/>
  <c r="P5" i="3"/>
  <c r="P7" i="3"/>
  <c r="M3" i="3"/>
  <c r="M4" i="3"/>
  <c r="M5" i="3"/>
  <c r="M6" i="3"/>
  <c r="M7" i="3"/>
  <c r="P14" i="2"/>
  <c r="P7" i="2"/>
  <c r="M31" i="2"/>
  <c r="P22" i="1"/>
  <c r="P14" i="1"/>
  <c r="P50" i="1"/>
  <c r="L50" i="1"/>
  <c r="J50" i="1"/>
  <c r="N44" i="1"/>
  <c r="M40" i="1"/>
  <c r="M41" i="1"/>
  <c r="M42" i="1"/>
  <c r="M43" i="1"/>
  <c r="M39" i="1"/>
  <c r="N32" i="1"/>
  <c r="M27" i="1"/>
  <c r="M28" i="1"/>
  <c r="M29" i="1"/>
  <c r="M30" i="1"/>
  <c r="M31" i="1"/>
  <c r="M26" i="1"/>
  <c r="K18" i="1"/>
  <c r="K19" i="1"/>
  <c r="K20" i="1"/>
  <c r="K21" i="1"/>
  <c r="K17" i="1"/>
  <c r="I18" i="1"/>
  <c r="I19" i="1"/>
  <c r="I20" i="1"/>
  <c r="I21" i="1"/>
  <c r="I17" i="1"/>
  <c r="H22" i="1"/>
  <c r="G18" i="1"/>
  <c r="G19" i="1"/>
  <c r="G20" i="1"/>
  <c r="G21" i="1"/>
  <c r="G17" i="1"/>
  <c r="K12" i="1"/>
  <c r="K13" i="1"/>
  <c r="K11" i="1"/>
  <c r="I12" i="1"/>
  <c r="I13" i="1"/>
  <c r="I11" i="1"/>
  <c r="G12" i="1"/>
  <c r="G13" i="1"/>
  <c r="G11" i="1"/>
  <c r="H8" i="1"/>
</calcChain>
</file>

<file path=xl/sharedStrings.xml><?xml version="1.0" encoding="utf-8"?>
<sst xmlns="http://schemas.openxmlformats.org/spreadsheetml/2006/main" count="194" uniqueCount="32">
  <si>
    <t xml:space="preserve">Settefinestre Amphorae </t>
  </si>
  <si>
    <t>I</t>
  </si>
  <si>
    <t>A1</t>
  </si>
  <si>
    <t>Italy</t>
  </si>
  <si>
    <t>Iberian Peninsula</t>
  </si>
  <si>
    <t>Gallia</t>
  </si>
  <si>
    <t>Africa</t>
  </si>
  <si>
    <t>Aegean</t>
  </si>
  <si>
    <t>unknown</t>
  </si>
  <si>
    <t>A2</t>
  </si>
  <si>
    <t>B1</t>
  </si>
  <si>
    <t>B2</t>
  </si>
  <si>
    <t>II</t>
  </si>
  <si>
    <t>C2</t>
  </si>
  <si>
    <t>III</t>
  </si>
  <si>
    <t>IV</t>
  </si>
  <si>
    <t>V</t>
  </si>
  <si>
    <t>VI</t>
  </si>
  <si>
    <t>II A1-B2</t>
  </si>
  <si>
    <t>Spanish</t>
  </si>
  <si>
    <t>II A1-B1</t>
  </si>
  <si>
    <t>II B 1-C2</t>
  </si>
  <si>
    <t>other</t>
  </si>
  <si>
    <t>Caesarian-Augustan</t>
  </si>
  <si>
    <t>A</t>
  </si>
  <si>
    <t>ABC</t>
  </si>
  <si>
    <t>D</t>
  </si>
  <si>
    <t>slice number</t>
  </si>
  <si>
    <t>slice percentage</t>
  </si>
  <si>
    <t>B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</si>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</sst>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0" borderId="5" xfId="0" applyBorder="1"/>
    <xf numFmtId="0" fontId="0" fillId="0" borderId="0" xfId="0" applyBorder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Settefinestre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Tabelle4!$B$9:$E$9</c:f>
              <c:numCache>
                <c:formatCode>General</c:formatCode>
                <c:ptCount val="4"/>
                <c:pt idx="0">
                  <c:v>120</c:v>
                </c:pt>
                <c:pt idx="1">
                  <c:v>33</c:v>
                </c:pt>
                <c:pt idx="2">
                  <c:v>33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Percentage</a:t>
            </a:r>
            <a:r>
              <a:rPr lang="en-GB" baseline="0"/>
              <a:t> Period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316266338061212"/>
                  <c:y val="3.59667667810190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6807294511911336"/>
                  <c:y val="0"/>
                </c:manualLayout>
              </c:layout>
              <c:tx>
                <c:rich>
                  <a:bodyPr/>
                  <a:lstStyle/>
                  <a:p>
                    <a:fld id="{FB087AA4-538A-488C-B0B9-D36C714F1F2A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669CF385-2377-4397-ACFE-C5D76423D142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8191613649380812E-2"/>
                  <c:y val="-2.16197984836381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5FE66DE9-FF7D-47D9-A0F5-37ADA3CAA3B5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B1DE57DB-8A5C-4875-BDF3-910814874A63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654538188988825"/>
                  <c:y val="-2.81071968545382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819A6581-D0E2-47F2-928D-F70681595E28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7927D4D-8329-4A06-B7D8-46D67EE9B52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Tabelle4!$A$2:$A$7</c:f>
              <c:strCache>
                <c:ptCount val="6"/>
                <c:pt idx="0">
                  <c:v>Italy</c:v>
                </c:pt>
                <c:pt idx="1">
                  <c:v>Aegean</c:v>
                </c:pt>
                <c:pt idx="2">
                  <c:v>Iberian Peninsula</c:v>
                </c:pt>
                <c:pt idx="3">
                  <c:v>Africa</c:v>
                </c:pt>
                <c:pt idx="4">
                  <c:v>Gallia</c:v>
                </c:pt>
                <c:pt idx="5">
                  <c:v>unknown</c:v>
                </c:pt>
              </c:strCache>
            </c:strRef>
          </c:cat>
          <c:val>
            <c:numRef>
              <c:f>Tabelle4!$B$2:$B$7</c:f>
              <c:numCache>
                <c:formatCode>General\%</c:formatCode>
                <c:ptCount val="6"/>
                <c:pt idx="0">
                  <c:v>45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Percentage</a:t>
            </a:r>
            <a:r>
              <a:rPr lang="en-GB" baseline="0"/>
              <a:t>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7779474325803653E-2"/>
                  <c:y val="0.161900677010064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2598229612399153E-2"/>
                  <c:y val="-6.9081157553304601E-2"/>
                </c:manualLayout>
              </c:layout>
              <c:tx>
                <c:rich>
                  <a:bodyPr/>
                  <a:lstStyle/>
                  <a:p>
                    <a:fld id="{9FB0D764-026E-4389-891F-EB762CE64BF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C2008D4-829F-492B-957D-D09C4729202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122628028908349"/>
                  <c:y val="-1.7520144323187198E-3"/>
                </c:manualLayout>
              </c:layout>
              <c:tx>
                <c:rich>
                  <a:bodyPr/>
                  <a:lstStyle/>
                  <a:p>
                    <a:fld id="{B382D1EC-2F0A-475E-A8C2-4CCFF2E79A3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388C0953-5635-40E9-B1BD-675BF63D32F8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3.9583579522838093E-2"/>
                  <c:y val="3.97955874776046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369DF1DA-039E-44CA-A63B-78DF095B6F48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66B5119-7C75-4923-A03C-5F3BABF45455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5694923539592795"/>
                  <c:y val="-0.156104574599249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2F0CEA41-9E94-4EC5-9EAE-8CBC499A407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A71E89F7-C83B-41DE-BC71-87675D75CB4E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Tabelle4!$A$2:$A$7</c:f>
              <c:strCache>
                <c:ptCount val="6"/>
                <c:pt idx="0">
                  <c:v>Italy</c:v>
                </c:pt>
                <c:pt idx="1">
                  <c:v>Aegean</c:v>
                </c:pt>
                <c:pt idx="2">
                  <c:v>Iberian Peninsula</c:v>
                </c:pt>
                <c:pt idx="3">
                  <c:v>Africa</c:v>
                </c:pt>
                <c:pt idx="4">
                  <c:v>Gallia</c:v>
                </c:pt>
                <c:pt idx="5">
                  <c:v>unknown</c:v>
                </c:pt>
              </c:strCache>
            </c:strRef>
          </c:cat>
          <c:val>
            <c:numRef>
              <c:f>Tabelle4!$C$2:$C$7</c:f>
              <c:numCache>
                <c:formatCode>General\%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</a:t>
            </a:r>
            <a:r>
              <a:rPr lang="en-GB" baseline="0"/>
              <a:t> Amphorae Percentage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759000936919042E-2"/>
                  <c:y val="0.161900827242004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7.4592800938953797E-3"/>
                  <c:y val="-0.22524452115925334"/>
                </c:manualLayout>
              </c:layout>
              <c:tx>
                <c:rich>
                  <a:bodyPr/>
                  <a:lstStyle/>
                  <a:p>
                    <a:fld id="{98D1F161-573D-45F9-9138-4FCCFD511102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C595461A-B195-446C-8ECF-F7A354883884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7.1023375391398177E-2"/>
                  <c:y val="-0.10013791743218574"/>
                </c:manualLayout>
              </c:layout>
              <c:tx>
                <c:rich>
                  <a:bodyPr/>
                  <a:lstStyle/>
                  <a:p>
                    <a:fld id="{C5394CA1-EED5-4EEF-B05A-20110447A9A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0D709413-B987-4015-9DC4-43BE53F66ED3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4.1262428855648181E-2"/>
                  <c:y val="2.04895062252491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50A6C06A-E440-443E-9225-6638CBC543B8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A0BF6D1-D0AC-4608-A9EC-4D2DB74075BF}" type="VALU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4997324321923311"/>
                  <c:y val="-0.143838224340048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16E161AC-252A-4F58-AF97-DE5CA37037F2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21062C2F-5182-4E43-B108-58AF4E9F7120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Tabelle4!$A$2:$A$7</c:f>
              <c:strCache>
                <c:ptCount val="6"/>
                <c:pt idx="0">
                  <c:v>Italy</c:v>
                </c:pt>
                <c:pt idx="1">
                  <c:v>Aegean</c:v>
                </c:pt>
                <c:pt idx="2">
                  <c:v>Iberian Peninsula</c:v>
                </c:pt>
                <c:pt idx="3">
                  <c:v>Africa</c:v>
                </c:pt>
                <c:pt idx="4">
                  <c:v>Gallia</c:v>
                </c:pt>
                <c:pt idx="5">
                  <c:v>unknown</c:v>
                </c:pt>
              </c:strCache>
            </c:strRef>
          </c:cat>
          <c:val>
            <c:numRef>
              <c:f>Tabelle4!$D$2:$D$7</c:f>
              <c:numCache>
                <c:formatCode>General\%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Percentage</a:t>
            </a:r>
            <a:r>
              <a:rPr lang="en-GB" baseline="0"/>
              <a:t> Period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553570411093079"/>
                  <c:y val="9.5079219529134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0361129189444225"/>
                  <c:y val="-8.4390436539753866E-2"/>
                </c:manualLayout>
              </c:layout>
              <c:tx>
                <c:rich>
                  <a:bodyPr/>
                  <a:lstStyle/>
                  <a:p>
                    <a:fld id="{C64CB03F-3616-46D2-A630-78CFF1F1D1E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26E5100-F9A9-4B6A-9685-E1BBA12D2B4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2429354667838075"/>
                  <c:y val="-0.147995567496760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3.9688584309776911E-2"/>
                  <c:y val="-1.708533283368356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3.7010581296013083E-2"/>
                  <c:y val="-0.151554648365142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91F996FD-C46C-4DE8-9AE1-C4C2B233D384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888F558E-6FA3-495F-8B53-005725EFD630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742997959716153"/>
                  <c:y val="4.68077124190076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67DCF8CD-13AC-4B3E-8659-401756E7CECA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5A17FFF3-0F25-403D-8615-95250AB01CC1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Tabelle4!$A$2:$A$7</c:f>
              <c:strCache>
                <c:ptCount val="6"/>
                <c:pt idx="0">
                  <c:v>Italy</c:v>
                </c:pt>
                <c:pt idx="1">
                  <c:v>Aegean</c:v>
                </c:pt>
                <c:pt idx="2">
                  <c:v>Iberian Peninsula</c:v>
                </c:pt>
                <c:pt idx="3">
                  <c:v>Africa</c:v>
                </c:pt>
                <c:pt idx="4">
                  <c:v>Gallia</c:v>
                </c:pt>
                <c:pt idx="5">
                  <c:v>unknown</c:v>
                </c:pt>
              </c:strCache>
            </c:strRef>
          </c:cat>
          <c:val>
            <c:numRef>
              <c:f>Tabelle4!$E$2:$E$7</c:f>
              <c:numCache>
                <c:formatCode>General\%</c:formatCode>
                <c:ptCount val="6"/>
                <c:pt idx="0">
                  <c:v>30</c:v>
                </c:pt>
                <c:pt idx="1">
                  <c:v>1</c:v>
                </c:pt>
                <c:pt idx="2">
                  <c:v>13</c:v>
                </c:pt>
                <c:pt idx="3">
                  <c:v>2</c:v>
                </c:pt>
                <c:pt idx="4">
                  <c:v>14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Settefinestre Amphorae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Tabelle4!$B$2:$E$2</c:f>
              <c:numCache>
                <c:formatCode>General\%</c:formatCode>
                <c:ptCount val="4"/>
                <c:pt idx="0">
                  <c:v>45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Tabelle4!$A$3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Tabelle4!$B$3:$E$3</c:f>
              <c:numCache>
                <c:formatCode>General\%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Tabelle4!$A$4</c:f>
              <c:strCache>
                <c:ptCount val="1"/>
                <c:pt idx="0">
                  <c:v>Iberian Peninsula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Tabelle4!$B$4:$E$4</c:f>
              <c:numCache>
                <c:formatCode>General\%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Tabelle4!$A$5</c:f>
              <c:strCache>
                <c:ptCount val="1"/>
                <c:pt idx="0">
                  <c:v>Africa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Tabelle4!$B$5:$E$5</c:f>
              <c:numCache>
                <c:formatCode>General\%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Tabelle4!$A$6</c:f>
              <c:strCache>
                <c:ptCount val="1"/>
                <c:pt idx="0">
                  <c:v>Gallia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Tabelle4!$B$6:$E$6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5A-4ADE-A64A-20A22E4C64CA}"/>
            </c:ext>
          </c:extLst>
        </c:ser>
        <c:ser>
          <c:idx val="5"/>
          <c:order val="5"/>
          <c:tx>
            <c:strRef>
              <c:f>Tabelle4!$A$7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Tabelle4!$B$7:$E$7</c:f>
              <c:numCache>
                <c:formatCode>General\%</c:formatCode>
                <c:ptCount val="4"/>
                <c:pt idx="0">
                  <c:v>51</c:v>
                </c:pt>
                <c:pt idx="1">
                  <c:v>68</c:v>
                </c:pt>
                <c:pt idx="2">
                  <c:v>68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5A-4ADE-A64A-20A22E4C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53065167482"/>
          <c:h val="0.3870070669772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0</xdr:rowOff>
    </xdr:from>
    <xdr:to>
      <xdr:col>12</xdr:col>
      <xdr:colOff>561975</xdr:colOff>
      <xdr:row>15</xdr:row>
      <xdr:rowOff>34925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0EED85-DBCD-40CC-B81A-D3D9EAF9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106362</xdr:colOff>
      <xdr:row>16</xdr:row>
      <xdr:rowOff>163511</xdr:rowOff>
    </xdr:from>
    <xdr:to>
      <xdr:col>7</xdr:col>
      <xdr:colOff>209551</xdr:colOff>
      <xdr:row>35</xdr:row>
      <xdr:rowOff>149225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2E455-8426-4251-895F-CFDA051C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274637</xdr:colOff>
      <xdr:row>17</xdr:row>
      <xdr:rowOff>58736</xdr:rowOff>
    </xdr:from>
    <xdr:to>
      <xdr:col>14</xdr:col>
      <xdr:colOff>85725</xdr:colOff>
      <xdr:row>36</xdr:row>
      <xdr:rowOff>3174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9B4A7FF-3FA5-4612-BE63-1B0FF4AA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268286</xdr:colOff>
      <xdr:row>36</xdr:row>
      <xdr:rowOff>173036</xdr:rowOff>
    </xdr:from>
    <xdr:to>
      <xdr:col>7</xdr:col>
      <xdr:colOff>142874</xdr:colOff>
      <xdr:row>55</xdr:row>
      <xdr:rowOff>165099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5A435A3-3D93-4C51-BDE5-5579B4348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341311</xdr:colOff>
      <xdr:row>36</xdr:row>
      <xdr:rowOff>160336</xdr:rowOff>
    </xdr:from>
    <xdr:to>
      <xdr:col>14</xdr:col>
      <xdr:colOff>219075</xdr:colOff>
      <xdr:row>56</xdr:row>
      <xdr:rowOff>57150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CF63310-1595-4F34-9119-0A83EBEB3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32</xdr:row>
      <xdr:rowOff>73025</xdr:rowOff>
    </xdr:from>
    <xdr:to>
      <xdr:col>6</xdr:col>
      <xdr:colOff>647700</xdr:colOff>
      <xdr:row>33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6F738E1F-5D87-460D-B1C9-FBE0EA2E97E9}"/>
            </a:ext>
          </a:extLst>
        </xdr:cNvPr>
        <xdr:cNvSpPr txBox="1"/>
      </xdr:nvSpPr>
      <xdr:spPr>
        <a:xfrm>
          <a:off x="3530600" y="5864225"/>
          <a:ext cx="1689100" cy="231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120 fragments</a:t>
          </a:r>
          <a:endParaRPr lang="en-DE" sz="1100" b="1"/>
        </a:p>
      </xdr:txBody>
    </xdr:sp>
    <xdr:clientData/>
  </xdr:twoCellAnchor>
  <xdr:twoCellAnchor>
    <xdr:from>
      <xdr:col>14</xdr:col>
      <xdr:colOff>474662</xdr:colOff>
      <xdr:row>0</xdr:row>
      <xdr:rowOff>0</xdr:rowOff>
    </xdr:from>
    <xdr:to>
      <xdr:col>20</xdr:col>
      <xdr:colOff>657225</xdr:colOff>
      <xdr:row>18</xdr:row>
      <xdr:rowOff>61912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041E29F-5BEF-48DE-B1EF-157F1176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</cdr:x>
      <cdr:y>0.85124</cdr:y>
    </cdr:from>
    <cdr:to>
      <cdr:x>0.9447</cdr:x>
      <cdr:y>0.91976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6F738E1F-5D87-460D-B1C9-FBE0EA2E97E9}"/>
            </a:ext>
          </a:extLst>
        </cdr:cNvPr>
        <cdr:cNvSpPr txBox="1"/>
      </cdr:nvSpPr>
      <cdr:spPr>
        <a:xfrm xmlns:a="http://schemas.openxmlformats.org/drawingml/2006/main">
          <a:off x="3165475" y="2879725"/>
          <a:ext cx="1689100" cy="231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33 fragments</a:t>
          </a:r>
          <a:endParaRPr lang="en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0.60737</cdr:x>
      <cdr:y>0.8541</cdr:y>
    </cdr:from>
    <cdr:to>
      <cdr:x>0.93147</cdr:x>
      <cdr:y>0.92172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5DA9BB5B-5EE2-4FBE-B9DE-419032252DAC}"/>
            </a:ext>
          </a:extLst>
        </cdr:cNvPr>
        <cdr:cNvSpPr txBox="1"/>
      </cdr:nvSpPr>
      <cdr:spPr>
        <a:xfrm xmlns:a="http://schemas.openxmlformats.org/drawingml/2006/main">
          <a:off x="3165475" y="2927350"/>
          <a:ext cx="1689100" cy="231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33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0.63537</cdr:x>
      <cdr:y>0.84733</cdr:y>
    </cdr:from>
    <cdr:to>
      <cdr:x>0.96839</cdr:x>
      <cdr:y>0.91508</cdr:y>
    </cdr:to>
    <cdr:sp macro="" textlink="">
      <cdr:nvSpPr>
        <cdr:cNvPr id="2" name="Textfeld 6">
          <a:extLst xmlns:a="http://schemas.openxmlformats.org/drawingml/2006/main">
            <a:ext uri="{FF2B5EF4-FFF2-40B4-BE49-F238E27FC236}">
              <a16:creationId xmlns:a16="http://schemas.microsoft.com/office/drawing/2014/main" id="{5DA9BB5B-5EE2-4FBE-B9DE-419032252DAC}"/>
            </a:ext>
          </a:extLst>
        </cdr:cNvPr>
        <cdr:cNvSpPr txBox="1"/>
      </cdr:nvSpPr>
      <cdr:spPr>
        <a:xfrm xmlns:a="http://schemas.openxmlformats.org/drawingml/2006/main">
          <a:off x="3222625" y="2898775"/>
          <a:ext cx="1689100" cy="231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258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3095-5EAC-48A7-BEEE-A84BD2EB088B}">
  <dimension ref="A1:P125"/>
  <sheetViews>
    <sheetView topLeftCell="A13" workbookViewId="0">
      <selection activeCell="B28" sqref="B28"/>
    </sheetView>
  </sheetViews>
  <sheetFormatPr baseColWidth="10" defaultRowHeight="14.5" x14ac:dyDescent="0.35"/>
  <cols>
    <col min="6" max="6" width="10.90625" style="3"/>
    <col min="9" max="9" width="10.90625" style="3"/>
    <col min="10" max="10" width="13.90625" customWidth="1"/>
    <col min="11" max="11" width="10.90625" style="3"/>
    <col min="13" max="13" width="10.90625" style="3"/>
    <col min="16" max="16" width="10.90625" style="8"/>
  </cols>
  <sheetData>
    <row r="1" spans="1:16" x14ac:dyDescent="0.35">
      <c r="A1" t="s">
        <v>0</v>
      </c>
      <c r="F1" s="3" t="s">
        <v>24</v>
      </c>
      <c r="I1" s="3" t="s">
        <v>29</v>
      </c>
      <c r="K1" s="3" t="s">
        <v>30</v>
      </c>
      <c r="M1" s="3" t="s">
        <v>26</v>
      </c>
    </row>
    <row r="2" spans="1:16" x14ac:dyDescent="0.35">
      <c r="D2" t="s">
        <v>27</v>
      </c>
      <c r="E2" t="s">
        <v>28</v>
      </c>
      <c r="F2" s="3" t="s">
        <v>24</v>
      </c>
      <c r="G2" t="s">
        <v>25</v>
      </c>
      <c r="I2" s="3" t="s">
        <v>25</v>
      </c>
      <c r="K2" s="3" t="s">
        <v>25</v>
      </c>
      <c r="M2" s="3" t="s">
        <v>26</v>
      </c>
    </row>
    <row r="3" spans="1:16" s="1" customFormat="1" x14ac:dyDescent="0.35">
      <c r="A3" s="1" t="s">
        <v>1</v>
      </c>
      <c r="F3" s="4"/>
      <c r="I3" s="4"/>
      <c r="K3" s="4"/>
      <c r="M3" s="4"/>
      <c r="P3" s="9"/>
    </row>
    <row r="4" spans="1:16" s="2" customFormat="1" x14ac:dyDescent="0.35">
      <c r="A4" s="2" t="s">
        <v>2</v>
      </c>
      <c r="C4" s="2" t="s">
        <v>23</v>
      </c>
      <c r="F4" s="5"/>
      <c r="I4" s="5"/>
      <c r="K4" s="5"/>
      <c r="M4" s="5"/>
      <c r="P4" s="10"/>
    </row>
    <row r="5" spans="1:16" x14ac:dyDescent="0.35">
      <c r="A5" t="s">
        <v>3</v>
      </c>
      <c r="B5">
        <v>47</v>
      </c>
      <c r="C5" t="s">
        <v>24</v>
      </c>
      <c r="D5">
        <v>1</v>
      </c>
      <c r="E5">
        <v>1</v>
      </c>
      <c r="F5" s="3">
        <v>47</v>
      </c>
    </row>
    <row r="6" spans="1:16" x14ac:dyDescent="0.35">
      <c r="A6" t="s">
        <v>7</v>
      </c>
      <c r="B6">
        <v>1</v>
      </c>
      <c r="C6" t="s">
        <v>24</v>
      </c>
      <c r="D6">
        <v>1</v>
      </c>
      <c r="E6">
        <v>1</v>
      </c>
      <c r="F6" s="3">
        <v>1</v>
      </c>
    </row>
    <row r="7" spans="1:16" x14ac:dyDescent="0.35">
      <c r="A7" t="s">
        <v>8</v>
      </c>
      <c r="B7">
        <v>39</v>
      </c>
      <c r="C7" t="s">
        <v>24</v>
      </c>
      <c r="D7">
        <v>1</v>
      </c>
      <c r="E7">
        <v>1</v>
      </c>
      <c r="F7" s="3">
        <v>39</v>
      </c>
    </row>
    <row r="8" spans="1:16" x14ac:dyDescent="0.35">
      <c r="H8">
        <f>SUM(F5:F7)</f>
        <v>87</v>
      </c>
      <c r="J8">
        <v>0</v>
      </c>
      <c r="L8">
        <v>0</v>
      </c>
      <c r="N8">
        <v>0</v>
      </c>
      <c r="P8" s="8">
        <v>87</v>
      </c>
    </row>
    <row r="10" spans="1:16" s="2" customFormat="1" x14ac:dyDescent="0.35">
      <c r="A10" s="2" t="s">
        <v>10</v>
      </c>
      <c r="F10" s="5"/>
      <c r="I10" s="5"/>
      <c r="K10" s="5"/>
      <c r="M10" s="5"/>
      <c r="P10" s="10"/>
    </row>
    <row r="11" spans="1:16" x14ac:dyDescent="0.35">
      <c r="A11" t="s">
        <v>4</v>
      </c>
      <c r="B11">
        <v>1</v>
      </c>
      <c r="C11" t="s">
        <v>25</v>
      </c>
      <c r="D11">
        <v>3</v>
      </c>
      <c r="E11">
        <v>1</v>
      </c>
      <c r="G11">
        <f>B11/D11</f>
        <v>0.33333333333333331</v>
      </c>
      <c r="I11" s="3">
        <f>G11</f>
        <v>0.33333333333333331</v>
      </c>
      <c r="K11" s="3">
        <f>I11</f>
        <v>0.33333333333333331</v>
      </c>
    </row>
    <row r="12" spans="1:16" x14ac:dyDescent="0.35">
      <c r="A12" t="s">
        <v>6</v>
      </c>
      <c r="B12">
        <v>6</v>
      </c>
      <c r="C12" t="s">
        <v>25</v>
      </c>
      <c r="D12">
        <v>3</v>
      </c>
      <c r="E12">
        <v>1</v>
      </c>
      <c r="G12">
        <f t="shared" ref="G12:G13" si="0">B12/D12</f>
        <v>2</v>
      </c>
      <c r="I12" s="3">
        <f t="shared" ref="I12:I13" si="1">G12</f>
        <v>2</v>
      </c>
      <c r="K12" s="3">
        <f t="shared" ref="K12:K13" si="2">I12</f>
        <v>2</v>
      </c>
    </row>
    <row r="13" spans="1:16" x14ac:dyDescent="0.35">
      <c r="A13" t="s">
        <v>8</v>
      </c>
      <c r="B13">
        <v>6</v>
      </c>
      <c r="C13" t="s">
        <v>25</v>
      </c>
      <c r="D13">
        <v>3</v>
      </c>
      <c r="E13">
        <v>1</v>
      </c>
      <c r="G13">
        <f t="shared" si="0"/>
        <v>2</v>
      </c>
      <c r="I13" s="3">
        <f t="shared" si="1"/>
        <v>2</v>
      </c>
      <c r="K13" s="3">
        <f t="shared" si="2"/>
        <v>2</v>
      </c>
    </row>
    <row r="14" spans="1:16" x14ac:dyDescent="0.35">
      <c r="H14">
        <v>4.3333000000000004</v>
      </c>
      <c r="J14">
        <v>4.3333000000000004</v>
      </c>
      <c r="L14">
        <v>4.3333000000000004</v>
      </c>
      <c r="N14">
        <v>0</v>
      </c>
      <c r="P14" s="8">
        <f>L14*3</f>
        <v>12.9999</v>
      </c>
    </row>
    <row r="16" spans="1:16" s="2" customFormat="1" x14ac:dyDescent="0.35">
      <c r="A16" s="2" t="s">
        <v>11</v>
      </c>
      <c r="F16" s="5"/>
      <c r="I16" s="5"/>
      <c r="K16" s="5"/>
      <c r="M16" s="5"/>
      <c r="P16" s="10"/>
    </row>
    <row r="17" spans="1:16" x14ac:dyDescent="0.35">
      <c r="A17" t="s">
        <v>3</v>
      </c>
      <c r="B17">
        <v>20</v>
      </c>
      <c r="C17" t="s">
        <v>25</v>
      </c>
      <c r="D17">
        <v>3</v>
      </c>
      <c r="E17">
        <v>1</v>
      </c>
      <c r="G17">
        <f>B17/D17</f>
        <v>6.666666666666667</v>
      </c>
      <c r="I17" s="3">
        <f>G17</f>
        <v>6.666666666666667</v>
      </c>
      <c r="K17" s="3">
        <f>I17</f>
        <v>6.666666666666667</v>
      </c>
    </row>
    <row r="18" spans="1:16" x14ac:dyDescent="0.35">
      <c r="A18" t="s">
        <v>4</v>
      </c>
      <c r="B18">
        <v>1</v>
      </c>
      <c r="C18" t="s">
        <v>25</v>
      </c>
      <c r="D18">
        <v>3</v>
      </c>
      <c r="E18">
        <v>1</v>
      </c>
      <c r="G18">
        <f t="shared" ref="G18:G21" si="3">B18/D18</f>
        <v>0.33333333333333331</v>
      </c>
      <c r="I18" s="3">
        <f t="shared" ref="I18:I21" si="4">G18</f>
        <v>0.33333333333333331</v>
      </c>
      <c r="K18" s="3">
        <f t="shared" ref="K18:K21" si="5">I18</f>
        <v>0.33333333333333331</v>
      </c>
    </row>
    <row r="19" spans="1:16" x14ac:dyDescent="0.35">
      <c r="A19" t="s">
        <v>6</v>
      </c>
      <c r="B19">
        <v>2</v>
      </c>
      <c r="C19" t="s">
        <v>25</v>
      </c>
      <c r="D19">
        <v>3</v>
      </c>
      <c r="E19">
        <v>1</v>
      </c>
      <c r="G19">
        <f t="shared" si="3"/>
        <v>0.66666666666666663</v>
      </c>
      <c r="I19" s="3">
        <f t="shared" si="4"/>
        <v>0.66666666666666663</v>
      </c>
      <c r="K19" s="3">
        <f t="shared" si="5"/>
        <v>0.66666666666666663</v>
      </c>
    </row>
    <row r="20" spans="1:16" x14ac:dyDescent="0.35">
      <c r="A20" t="s">
        <v>7</v>
      </c>
      <c r="B20">
        <v>2</v>
      </c>
      <c r="C20" t="s">
        <v>25</v>
      </c>
      <c r="D20">
        <v>3</v>
      </c>
      <c r="E20">
        <v>1</v>
      </c>
      <c r="G20">
        <f t="shared" si="3"/>
        <v>0.66666666666666663</v>
      </c>
      <c r="I20" s="3">
        <f t="shared" si="4"/>
        <v>0.66666666666666663</v>
      </c>
      <c r="K20" s="3">
        <f t="shared" si="5"/>
        <v>0.66666666666666663</v>
      </c>
    </row>
    <row r="21" spans="1:16" x14ac:dyDescent="0.35">
      <c r="A21" t="s">
        <v>8</v>
      </c>
      <c r="B21">
        <v>61</v>
      </c>
      <c r="C21" t="s">
        <v>25</v>
      </c>
      <c r="D21">
        <v>3</v>
      </c>
      <c r="E21">
        <v>1</v>
      </c>
      <c r="G21">
        <f t="shared" si="3"/>
        <v>20.333333333333332</v>
      </c>
      <c r="I21" s="3">
        <f t="shared" si="4"/>
        <v>20.333333333333332</v>
      </c>
      <c r="K21" s="3">
        <f t="shared" si="5"/>
        <v>20.333333333333332</v>
      </c>
    </row>
    <row r="22" spans="1:16" x14ac:dyDescent="0.35">
      <c r="H22">
        <f>SUM(G17:G21)</f>
        <v>28.666666666666664</v>
      </c>
      <c r="J22">
        <v>28.666599999999999</v>
      </c>
      <c r="L22">
        <v>28.666599999999999</v>
      </c>
      <c r="N22">
        <v>0</v>
      </c>
      <c r="P22" s="8">
        <f>SUM(H22:N22)</f>
        <v>85.999866666666662</v>
      </c>
    </row>
    <row r="24" spans="1:16" x14ac:dyDescent="0.35">
      <c r="A24" t="s">
        <v>12</v>
      </c>
    </row>
    <row r="25" spans="1:16" s="2" customFormat="1" x14ac:dyDescent="0.35">
      <c r="A25" s="2" t="s">
        <v>2</v>
      </c>
      <c r="F25" s="5"/>
      <c r="I25" s="5"/>
      <c r="K25" s="5"/>
      <c r="M25" s="5"/>
      <c r="P25" s="10"/>
    </row>
    <row r="26" spans="1:16" x14ac:dyDescent="0.35">
      <c r="A26" t="s">
        <v>3</v>
      </c>
      <c r="B26">
        <v>61</v>
      </c>
      <c r="C26" t="s">
        <v>26</v>
      </c>
      <c r="D26">
        <v>1</v>
      </c>
      <c r="E26">
        <v>1</v>
      </c>
      <c r="M26" s="3">
        <f>B26</f>
        <v>61</v>
      </c>
    </row>
    <row r="27" spans="1:16" x14ac:dyDescent="0.35">
      <c r="A27" t="s">
        <v>4</v>
      </c>
      <c r="B27">
        <v>20</v>
      </c>
      <c r="C27" t="s">
        <v>26</v>
      </c>
      <c r="D27">
        <v>1</v>
      </c>
      <c r="E27">
        <v>1</v>
      </c>
      <c r="M27" s="3">
        <f t="shared" ref="M27:M31" si="6">B27</f>
        <v>20</v>
      </c>
    </row>
    <row r="28" spans="1:16" x14ac:dyDescent="0.35">
      <c r="A28" t="s">
        <v>5</v>
      </c>
      <c r="B28">
        <v>35</v>
      </c>
      <c r="C28" t="s">
        <v>26</v>
      </c>
      <c r="D28">
        <v>1</v>
      </c>
      <c r="E28">
        <v>1</v>
      </c>
      <c r="M28" s="3">
        <f t="shared" si="6"/>
        <v>35</v>
      </c>
    </row>
    <row r="29" spans="1:16" x14ac:dyDescent="0.35">
      <c r="A29" t="s">
        <v>6</v>
      </c>
      <c r="B29">
        <v>3</v>
      </c>
      <c r="C29" t="s">
        <v>26</v>
      </c>
      <c r="D29">
        <v>1</v>
      </c>
      <c r="E29">
        <v>1</v>
      </c>
      <c r="M29" s="3">
        <f t="shared" si="6"/>
        <v>3</v>
      </c>
    </row>
    <row r="30" spans="1:16" x14ac:dyDescent="0.35">
      <c r="A30" t="s">
        <v>7</v>
      </c>
      <c r="B30">
        <v>1</v>
      </c>
      <c r="C30" t="s">
        <v>26</v>
      </c>
      <c r="D30">
        <v>1</v>
      </c>
      <c r="E30">
        <v>1</v>
      </c>
      <c r="M30" s="3">
        <f t="shared" si="6"/>
        <v>1</v>
      </c>
    </row>
    <row r="31" spans="1:16" x14ac:dyDescent="0.35">
      <c r="A31" t="s">
        <v>8</v>
      </c>
      <c r="B31">
        <v>60</v>
      </c>
      <c r="C31" t="s">
        <v>26</v>
      </c>
      <c r="D31">
        <v>1</v>
      </c>
      <c r="E31">
        <v>1</v>
      </c>
      <c r="M31" s="3">
        <f t="shared" si="6"/>
        <v>60</v>
      </c>
    </row>
    <row r="32" spans="1:16" x14ac:dyDescent="0.35">
      <c r="N32">
        <f>SUM(M26:M31)</f>
        <v>180</v>
      </c>
      <c r="P32" s="8">
        <v>180</v>
      </c>
    </row>
    <row r="34" spans="1:16" s="2" customFormat="1" x14ac:dyDescent="0.35">
      <c r="A34" s="2" t="s">
        <v>9</v>
      </c>
      <c r="F34" s="5"/>
      <c r="I34" s="5"/>
      <c r="K34" s="5"/>
      <c r="M34" s="5"/>
      <c r="P34" s="10"/>
    </row>
    <row r="35" spans="1:16" x14ac:dyDescent="0.35">
      <c r="A35" t="s">
        <v>8</v>
      </c>
      <c r="B35">
        <v>2</v>
      </c>
      <c r="C35" t="s">
        <v>26</v>
      </c>
      <c r="D35">
        <v>1</v>
      </c>
      <c r="E35">
        <v>1</v>
      </c>
      <c r="M35" s="3">
        <v>2</v>
      </c>
    </row>
    <row r="36" spans="1:16" x14ac:dyDescent="0.35">
      <c r="N36">
        <v>2</v>
      </c>
      <c r="P36" s="8">
        <v>2</v>
      </c>
    </row>
    <row r="38" spans="1:16" s="2" customFormat="1" x14ac:dyDescent="0.35">
      <c r="A38" s="2" t="s">
        <v>10</v>
      </c>
      <c r="F38" s="5"/>
      <c r="I38" s="5"/>
      <c r="K38" s="5"/>
      <c r="M38" s="5"/>
      <c r="P38" s="10"/>
    </row>
    <row r="39" spans="1:16" x14ac:dyDescent="0.35">
      <c r="A39" t="s">
        <v>3</v>
      </c>
      <c r="B39">
        <v>17</v>
      </c>
      <c r="C39" t="s">
        <v>26</v>
      </c>
      <c r="D39">
        <v>1</v>
      </c>
      <c r="E39">
        <v>1</v>
      </c>
      <c r="M39" s="3">
        <f>B39</f>
        <v>17</v>
      </c>
    </row>
    <row r="40" spans="1:16" x14ac:dyDescent="0.35">
      <c r="A40" t="s">
        <v>4</v>
      </c>
      <c r="B40">
        <v>13</v>
      </c>
      <c r="C40" t="s">
        <v>26</v>
      </c>
      <c r="D40">
        <v>1</v>
      </c>
      <c r="E40">
        <v>1</v>
      </c>
      <c r="M40" s="3">
        <f t="shared" ref="M40:M43" si="7">B40</f>
        <v>13</v>
      </c>
    </row>
    <row r="41" spans="1:16" x14ac:dyDescent="0.35">
      <c r="A41" t="s">
        <v>5</v>
      </c>
      <c r="B41">
        <v>1</v>
      </c>
      <c r="C41" t="s">
        <v>26</v>
      </c>
      <c r="D41">
        <v>1</v>
      </c>
      <c r="E41">
        <v>1</v>
      </c>
      <c r="M41" s="3">
        <f t="shared" si="7"/>
        <v>1</v>
      </c>
    </row>
    <row r="42" spans="1:16" x14ac:dyDescent="0.35">
      <c r="A42" t="s">
        <v>7</v>
      </c>
      <c r="B42">
        <v>1</v>
      </c>
      <c r="C42" t="s">
        <v>26</v>
      </c>
      <c r="D42">
        <v>1</v>
      </c>
      <c r="E42">
        <v>1</v>
      </c>
      <c r="M42" s="3">
        <f t="shared" si="7"/>
        <v>1</v>
      </c>
    </row>
    <row r="43" spans="1:16" x14ac:dyDescent="0.35">
      <c r="A43" t="s">
        <v>8</v>
      </c>
      <c r="B43">
        <v>43</v>
      </c>
      <c r="C43" t="s">
        <v>26</v>
      </c>
      <c r="D43">
        <v>1</v>
      </c>
      <c r="E43">
        <v>1</v>
      </c>
      <c r="M43" s="3">
        <f t="shared" si="7"/>
        <v>43</v>
      </c>
    </row>
    <row r="44" spans="1:16" x14ac:dyDescent="0.35">
      <c r="N44">
        <f>SUM(M39:M43)</f>
        <v>75</v>
      </c>
      <c r="P44" s="8">
        <v>75</v>
      </c>
    </row>
    <row r="46" spans="1:16" s="2" customFormat="1" x14ac:dyDescent="0.35">
      <c r="A46" s="2" t="s">
        <v>11</v>
      </c>
      <c r="F46" s="5"/>
      <c r="I46" s="5"/>
      <c r="K46" s="5"/>
      <c r="M46" s="5"/>
      <c r="P46" s="10"/>
    </row>
    <row r="47" spans="1:16" x14ac:dyDescent="0.35">
      <c r="A47" t="s">
        <v>6</v>
      </c>
      <c r="B47">
        <v>1</v>
      </c>
      <c r="C47" t="s">
        <v>26</v>
      </c>
      <c r="D47">
        <v>1</v>
      </c>
      <c r="E47">
        <v>1</v>
      </c>
      <c r="M47" s="3">
        <v>1</v>
      </c>
    </row>
    <row r="48" spans="1:16" x14ac:dyDescent="0.35">
      <c r="A48" t="s">
        <v>8</v>
      </c>
      <c r="N48">
        <v>1</v>
      </c>
      <c r="P48" s="8">
        <v>1</v>
      </c>
    </row>
    <row r="49" spans="1:16" ht="16" customHeight="1" thickBot="1" x14ac:dyDescent="0.4"/>
    <row r="50" spans="1:16" s="6" customFormat="1" ht="16" customHeight="1" thickTop="1" thickBot="1" x14ac:dyDescent="0.4">
      <c r="F50" s="7"/>
      <c r="H50" s="6">
        <f>SUM(H5:H22)</f>
        <v>119.99996666666667</v>
      </c>
      <c r="I50" s="7"/>
      <c r="J50" s="6">
        <f>SUM(J5:J22)</f>
        <v>32.999899999999997</v>
      </c>
      <c r="K50" s="7"/>
      <c r="L50" s="6">
        <f>SUM(L5:L22)</f>
        <v>32.999899999999997</v>
      </c>
      <c r="M50" s="7"/>
      <c r="N50" s="6">
        <f>SUM(N5:N48)</f>
        <v>258</v>
      </c>
      <c r="P50" s="11">
        <f>SUM(H50:N50)</f>
        <v>443.99976666666669</v>
      </c>
    </row>
    <row r="51" spans="1:16" ht="16" customHeight="1" thickTop="1" x14ac:dyDescent="0.35"/>
    <row r="52" spans="1:16" ht="16" customHeight="1" x14ac:dyDescent="0.35">
      <c r="H52">
        <v>120</v>
      </c>
      <c r="J52">
        <v>33</v>
      </c>
      <c r="L52">
        <v>33</v>
      </c>
      <c r="N52">
        <v>258</v>
      </c>
      <c r="P52" s="8">
        <v>444</v>
      </c>
    </row>
    <row r="53" spans="1:16" ht="16" customHeight="1" x14ac:dyDescent="0.35"/>
    <row r="54" spans="1:16" ht="16" customHeight="1" x14ac:dyDescent="0.35"/>
    <row r="55" spans="1:16" ht="16" customHeight="1" x14ac:dyDescent="0.35"/>
    <row r="56" spans="1:16" ht="16" customHeight="1" x14ac:dyDescent="0.35"/>
    <row r="57" spans="1:16" ht="16" customHeight="1" x14ac:dyDescent="0.35"/>
    <row r="59" spans="1:16" s="2" customFormat="1" x14ac:dyDescent="0.35">
      <c r="A59" s="2" t="s">
        <v>13</v>
      </c>
      <c r="F59" s="5"/>
      <c r="I59" s="5"/>
      <c r="K59" s="5"/>
      <c r="M59" s="5"/>
      <c r="P59" s="10"/>
    </row>
    <row r="60" spans="1:16" x14ac:dyDescent="0.35">
      <c r="A60" t="s">
        <v>3</v>
      </c>
      <c r="B60">
        <v>30</v>
      </c>
    </row>
    <row r="61" spans="1:16" x14ac:dyDescent="0.35">
      <c r="A61" t="s">
        <v>4</v>
      </c>
      <c r="B61">
        <v>96</v>
      </c>
    </row>
    <row r="62" spans="1:16" x14ac:dyDescent="0.35">
      <c r="A62" t="s">
        <v>5</v>
      </c>
      <c r="B62">
        <v>27</v>
      </c>
    </row>
    <row r="63" spans="1:16" x14ac:dyDescent="0.35">
      <c r="A63" t="s">
        <v>6</v>
      </c>
      <c r="B63">
        <v>9</v>
      </c>
    </row>
    <row r="64" spans="1:16" x14ac:dyDescent="0.35">
      <c r="A64" t="s">
        <v>8</v>
      </c>
      <c r="B64">
        <v>82</v>
      </c>
    </row>
    <row r="67" spans="1:16" s="1" customFormat="1" x14ac:dyDescent="0.35">
      <c r="A67" s="1" t="s">
        <v>14</v>
      </c>
      <c r="F67" s="4"/>
      <c r="I67" s="4"/>
      <c r="K67" s="4"/>
      <c r="M67" s="4"/>
      <c r="P67" s="9"/>
    </row>
    <row r="68" spans="1:16" x14ac:dyDescent="0.35">
      <c r="A68" t="s">
        <v>3</v>
      </c>
      <c r="B68">
        <v>136</v>
      </c>
    </row>
    <row r="69" spans="1:16" x14ac:dyDescent="0.35">
      <c r="A69" t="s">
        <v>4</v>
      </c>
      <c r="B69">
        <v>119</v>
      </c>
    </row>
    <row r="70" spans="1:16" x14ac:dyDescent="0.35">
      <c r="A70" t="s">
        <v>5</v>
      </c>
      <c r="B70">
        <v>128</v>
      </c>
    </row>
    <row r="71" spans="1:16" x14ac:dyDescent="0.35">
      <c r="A71" t="s">
        <v>6</v>
      </c>
      <c r="B71">
        <v>9</v>
      </c>
    </row>
    <row r="72" spans="1:16" x14ac:dyDescent="0.35">
      <c r="A72" t="s">
        <v>8</v>
      </c>
      <c r="B72">
        <v>82</v>
      </c>
    </row>
    <row r="75" spans="1:16" s="1" customFormat="1" x14ac:dyDescent="0.35">
      <c r="A75" s="1" t="s">
        <v>15</v>
      </c>
      <c r="F75" s="4"/>
      <c r="I75" s="4"/>
      <c r="K75" s="4"/>
      <c r="M75" s="4"/>
      <c r="P75" s="9"/>
    </row>
    <row r="76" spans="1:16" x14ac:dyDescent="0.35">
      <c r="A76" t="s">
        <v>3</v>
      </c>
      <c r="B76">
        <v>1320</v>
      </c>
    </row>
    <row r="77" spans="1:16" x14ac:dyDescent="0.35">
      <c r="A77" t="s">
        <v>4</v>
      </c>
      <c r="B77">
        <v>278</v>
      </c>
    </row>
    <row r="78" spans="1:16" x14ac:dyDescent="0.35">
      <c r="A78" t="s">
        <v>5</v>
      </c>
      <c r="B78">
        <v>231</v>
      </c>
    </row>
    <row r="79" spans="1:16" x14ac:dyDescent="0.35">
      <c r="A79" t="s">
        <v>6</v>
      </c>
      <c r="B79">
        <v>87</v>
      </c>
    </row>
    <row r="80" spans="1:16" x14ac:dyDescent="0.35">
      <c r="A80" t="s">
        <v>7</v>
      </c>
      <c r="B80">
        <v>3</v>
      </c>
    </row>
    <row r="81" spans="1:16" x14ac:dyDescent="0.35">
      <c r="A81" t="s">
        <v>8</v>
      </c>
      <c r="B81">
        <v>687</v>
      </c>
    </row>
    <row r="85" spans="1:16" s="1" customFormat="1" x14ac:dyDescent="0.35">
      <c r="A85" s="1" t="s">
        <v>16</v>
      </c>
      <c r="F85" s="4"/>
      <c r="I85" s="4"/>
      <c r="K85" s="4"/>
      <c r="M85" s="4"/>
      <c r="P85" s="9"/>
    </row>
    <row r="86" spans="1:16" x14ac:dyDescent="0.35">
      <c r="A86" t="s">
        <v>3</v>
      </c>
      <c r="B86">
        <v>775</v>
      </c>
    </row>
    <row r="87" spans="1:16" x14ac:dyDescent="0.35">
      <c r="A87" t="s">
        <v>4</v>
      </c>
      <c r="B87">
        <v>87</v>
      </c>
    </row>
    <row r="88" spans="1:16" x14ac:dyDescent="0.35">
      <c r="A88" t="s">
        <v>5</v>
      </c>
      <c r="B88">
        <v>39</v>
      </c>
    </row>
    <row r="89" spans="1:16" x14ac:dyDescent="0.35">
      <c r="A89" t="s">
        <v>6</v>
      </c>
      <c r="B89">
        <v>51</v>
      </c>
    </row>
    <row r="90" spans="1:16" x14ac:dyDescent="0.35">
      <c r="A90" t="s">
        <v>7</v>
      </c>
      <c r="B90">
        <v>6</v>
      </c>
    </row>
    <row r="91" spans="1:16" x14ac:dyDescent="0.35">
      <c r="A91" t="s">
        <v>8</v>
      </c>
      <c r="B91">
        <v>202</v>
      </c>
    </row>
    <row r="94" spans="1:16" s="1" customFormat="1" x14ac:dyDescent="0.35">
      <c r="A94" s="1" t="s">
        <v>17</v>
      </c>
      <c r="F94" s="4"/>
      <c r="I94" s="4"/>
      <c r="K94" s="4"/>
      <c r="M94" s="4"/>
      <c r="P94" s="9"/>
    </row>
    <row r="95" spans="1:16" x14ac:dyDescent="0.35">
      <c r="A95" t="s">
        <v>3</v>
      </c>
      <c r="B95">
        <v>703</v>
      </c>
    </row>
    <row r="96" spans="1:16" x14ac:dyDescent="0.35">
      <c r="A96" t="s">
        <v>4</v>
      </c>
      <c r="B96">
        <v>83</v>
      </c>
    </row>
    <row r="97" spans="1:16" x14ac:dyDescent="0.35">
      <c r="A97" t="s">
        <v>5</v>
      </c>
      <c r="B97">
        <v>26</v>
      </c>
    </row>
    <row r="98" spans="1:16" x14ac:dyDescent="0.35">
      <c r="A98" t="s">
        <v>6</v>
      </c>
      <c r="B98">
        <v>154</v>
      </c>
    </row>
    <row r="99" spans="1:16" x14ac:dyDescent="0.35">
      <c r="A99" t="s">
        <v>7</v>
      </c>
      <c r="B99">
        <v>9</v>
      </c>
    </row>
    <row r="100" spans="1:16" x14ac:dyDescent="0.35">
      <c r="A100" t="s">
        <v>8</v>
      </c>
      <c r="B100">
        <v>197</v>
      </c>
    </row>
    <row r="103" spans="1:16" s="1" customFormat="1" x14ac:dyDescent="0.35">
      <c r="A103" s="1" t="s">
        <v>22</v>
      </c>
      <c r="F103" s="4"/>
      <c r="I103" s="4"/>
      <c r="K103" s="4"/>
      <c r="M103" s="4"/>
      <c r="P103" s="9"/>
    </row>
    <row r="104" spans="1:16" s="2" customFormat="1" x14ac:dyDescent="0.35">
      <c r="A104" s="2" t="s">
        <v>12</v>
      </c>
      <c r="F104" s="5"/>
      <c r="I104" s="5"/>
      <c r="K104" s="5"/>
      <c r="M104" s="5"/>
      <c r="P104" s="10"/>
    </row>
    <row r="105" spans="1:16" x14ac:dyDescent="0.35">
      <c r="A105" t="s">
        <v>3</v>
      </c>
      <c r="B105">
        <v>194</v>
      </c>
    </row>
    <row r="106" spans="1:16" x14ac:dyDescent="0.35">
      <c r="A106" t="s">
        <v>4</v>
      </c>
      <c r="B106">
        <v>116</v>
      </c>
    </row>
    <row r="107" spans="1:16" x14ac:dyDescent="0.35">
      <c r="A107" t="s">
        <v>5</v>
      </c>
      <c r="B107">
        <v>233</v>
      </c>
    </row>
    <row r="108" spans="1:16" x14ac:dyDescent="0.35">
      <c r="A108" t="s">
        <v>6</v>
      </c>
      <c r="B108">
        <v>38</v>
      </c>
    </row>
    <row r="109" spans="1:16" x14ac:dyDescent="0.35">
      <c r="A109" t="s">
        <v>7</v>
      </c>
      <c r="B109">
        <v>4</v>
      </c>
    </row>
    <row r="110" spans="1:16" x14ac:dyDescent="0.35">
      <c r="A110" t="s">
        <v>8</v>
      </c>
      <c r="B110">
        <v>303</v>
      </c>
    </row>
    <row r="113" spans="1:16" s="2" customFormat="1" x14ac:dyDescent="0.35">
      <c r="A113" s="2" t="s">
        <v>20</v>
      </c>
      <c r="F113" s="5"/>
      <c r="I113" s="5"/>
      <c r="K113" s="5"/>
      <c r="M113" s="5"/>
      <c r="P113" s="10"/>
    </row>
    <row r="114" spans="1:16" x14ac:dyDescent="0.35">
      <c r="A114" t="s">
        <v>3</v>
      </c>
      <c r="B114">
        <v>4</v>
      </c>
    </row>
    <row r="115" spans="1:16" x14ac:dyDescent="0.35">
      <c r="A115" t="s">
        <v>19</v>
      </c>
      <c r="B115">
        <v>1</v>
      </c>
    </row>
    <row r="118" spans="1:16" s="2" customFormat="1" x14ac:dyDescent="0.35">
      <c r="A118" s="2" t="s">
        <v>18</v>
      </c>
      <c r="F118" s="5"/>
      <c r="I118" s="5"/>
      <c r="K118" s="5"/>
      <c r="M118" s="5"/>
      <c r="P118" s="10"/>
    </row>
    <row r="119" spans="1:16" x14ac:dyDescent="0.35">
      <c r="A119" t="s">
        <v>5</v>
      </c>
      <c r="B119">
        <v>3</v>
      </c>
    </row>
    <row r="120" spans="1:16" x14ac:dyDescent="0.35">
      <c r="A120" t="s">
        <v>6</v>
      </c>
      <c r="B120">
        <v>1</v>
      </c>
    </row>
    <row r="121" spans="1:16" x14ac:dyDescent="0.35">
      <c r="A121" t="s">
        <v>8</v>
      </c>
      <c r="B121">
        <v>3</v>
      </c>
    </row>
    <row r="124" spans="1:16" s="2" customFormat="1" x14ac:dyDescent="0.35">
      <c r="A124" s="2" t="s">
        <v>21</v>
      </c>
      <c r="F124" s="5"/>
      <c r="I124" s="5"/>
      <c r="K124" s="5"/>
      <c r="M124" s="5"/>
      <c r="P124" s="10"/>
    </row>
    <row r="125" spans="1:16" x14ac:dyDescent="0.35">
      <c r="A125" t="s">
        <v>7</v>
      </c>
      <c r="B12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ED6A-6C5F-4C89-95E0-B446F8D03D9E}">
  <dimension ref="A2:P41"/>
  <sheetViews>
    <sheetView topLeftCell="A10" workbookViewId="0">
      <selection activeCell="R40" sqref="R40"/>
    </sheetView>
  </sheetViews>
  <sheetFormatPr baseColWidth="10" defaultRowHeight="14.5" x14ac:dyDescent="0.35"/>
  <sheetData>
    <row r="2" spans="1:16" s="2" customFormat="1" x14ac:dyDescent="0.35">
      <c r="A2" s="2" t="s">
        <v>3</v>
      </c>
    </row>
    <row r="3" spans="1:16" x14ac:dyDescent="0.35">
      <c r="A3" t="s">
        <v>3</v>
      </c>
      <c r="B3">
        <v>47</v>
      </c>
      <c r="C3" t="s">
        <v>24</v>
      </c>
      <c r="D3">
        <v>1</v>
      </c>
      <c r="E3">
        <v>1</v>
      </c>
      <c r="F3" s="3">
        <v>47</v>
      </c>
      <c r="I3" s="3"/>
      <c r="K3" s="3"/>
      <c r="M3" s="3"/>
      <c r="P3" s="8"/>
    </row>
    <row r="4" spans="1:16" x14ac:dyDescent="0.35">
      <c r="A4" t="s">
        <v>3</v>
      </c>
      <c r="B4">
        <v>20</v>
      </c>
      <c r="C4" t="s">
        <v>25</v>
      </c>
      <c r="D4">
        <v>3</v>
      </c>
      <c r="E4">
        <v>1</v>
      </c>
      <c r="F4" s="3"/>
      <c r="G4">
        <v>6.666666666666667</v>
      </c>
      <c r="I4" s="3">
        <v>6.666666666666667</v>
      </c>
      <c r="K4" s="3">
        <v>6.666666666666667</v>
      </c>
      <c r="M4" s="3"/>
      <c r="P4" s="8"/>
    </row>
    <row r="5" spans="1:16" x14ac:dyDescent="0.35">
      <c r="A5" t="s">
        <v>3</v>
      </c>
      <c r="B5">
        <v>61</v>
      </c>
      <c r="C5" t="s">
        <v>26</v>
      </c>
      <c r="D5">
        <v>1</v>
      </c>
      <c r="E5">
        <v>1</v>
      </c>
      <c r="F5" s="3"/>
      <c r="I5" s="3"/>
      <c r="K5" s="3"/>
      <c r="M5" s="3">
        <v>61</v>
      </c>
      <c r="P5" s="8"/>
    </row>
    <row r="6" spans="1:16" x14ac:dyDescent="0.35">
      <c r="A6" t="s">
        <v>3</v>
      </c>
      <c r="B6">
        <v>17</v>
      </c>
      <c r="C6" t="s">
        <v>26</v>
      </c>
      <c r="D6">
        <v>1</v>
      </c>
      <c r="E6">
        <v>1</v>
      </c>
      <c r="F6" s="3"/>
      <c r="I6" s="3"/>
      <c r="K6" s="3"/>
      <c r="M6" s="3">
        <v>17</v>
      </c>
      <c r="P6" s="8"/>
    </row>
    <row r="7" spans="1:16" x14ac:dyDescent="0.35">
      <c r="F7" s="12"/>
      <c r="H7">
        <v>53.666600000000003</v>
      </c>
      <c r="I7" s="12"/>
      <c r="J7">
        <v>6.6665999999999999</v>
      </c>
      <c r="K7" s="12"/>
      <c r="L7">
        <v>6.6665999999999999</v>
      </c>
      <c r="M7" s="12"/>
      <c r="N7">
        <v>78</v>
      </c>
      <c r="P7" s="12">
        <f>SUM(H7:N7)</f>
        <v>144.99979999999999</v>
      </c>
    </row>
    <row r="9" spans="1:16" s="2" customFormat="1" x14ac:dyDescent="0.35">
      <c r="A9" s="2" t="s">
        <v>7</v>
      </c>
    </row>
    <row r="10" spans="1:16" x14ac:dyDescent="0.35">
      <c r="A10" t="s">
        <v>7</v>
      </c>
      <c r="B10">
        <v>1</v>
      </c>
      <c r="C10" t="s">
        <v>24</v>
      </c>
      <c r="D10">
        <v>1</v>
      </c>
      <c r="E10">
        <v>1</v>
      </c>
      <c r="F10" s="3">
        <v>1</v>
      </c>
      <c r="I10" s="3"/>
      <c r="K10" s="3"/>
      <c r="M10" s="3"/>
      <c r="P10" s="8"/>
    </row>
    <row r="11" spans="1:16" x14ac:dyDescent="0.35">
      <c r="A11" t="s">
        <v>7</v>
      </c>
      <c r="B11">
        <v>2</v>
      </c>
      <c r="C11" t="s">
        <v>25</v>
      </c>
      <c r="D11">
        <v>3</v>
      </c>
      <c r="E11">
        <v>1</v>
      </c>
      <c r="F11" s="3"/>
      <c r="G11">
        <v>0.66666666666666663</v>
      </c>
      <c r="I11" s="3">
        <v>0.66666666666666663</v>
      </c>
      <c r="K11" s="3">
        <v>0.66666666666666663</v>
      </c>
      <c r="M11" s="3"/>
      <c r="P11" s="8"/>
    </row>
    <row r="12" spans="1:16" x14ac:dyDescent="0.35">
      <c r="A12" t="s">
        <v>7</v>
      </c>
      <c r="B12">
        <v>1</v>
      </c>
      <c r="C12" t="s">
        <v>26</v>
      </c>
      <c r="D12">
        <v>1</v>
      </c>
      <c r="E12">
        <v>1</v>
      </c>
      <c r="F12" s="3"/>
      <c r="I12" s="3"/>
      <c r="K12" s="3"/>
      <c r="M12" s="3">
        <v>1</v>
      </c>
      <c r="P12" s="8"/>
    </row>
    <row r="13" spans="1:16" x14ac:dyDescent="0.35">
      <c r="A13" t="s">
        <v>7</v>
      </c>
      <c r="B13">
        <v>1</v>
      </c>
      <c r="C13" t="s">
        <v>26</v>
      </c>
      <c r="D13">
        <v>1</v>
      </c>
      <c r="E13">
        <v>1</v>
      </c>
      <c r="F13" s="3"/>
      <c r="I13" s="3"/>
      <c r="K13" s="3"/>
      <c r="M13" s="3">
        <v>1</v>
      </c>
      <c r="P13" s="8"/>
    </row>
    <row r="14" spans="1:16" x14ac:dyDescent="0.35">
      <c r="H14">
        <v>1.6666000000000001</v>
      </c>
      <c r="J14">
        <v>0.66659999999999997</v>
      </c>
      <c r="L14">
        <v>0.66659999999999997</v>
      </c>
      <c r="N14">
        <v>2</v>
      </c>
      <c r="P14">
        <f>SUM(H14:N14)</f>
        <v>4.9998000000000005</v>
      </c>
    </row>
    <row r="16" spans="1:16" s="2" customFormat="1" x14ac:dyDescent="0.35">
      <c r="A16" s="2" t="s">
        <v>4</v>
      </c>
    </row>
    <row r="17" spans="1:16" x14ac:dyDescent="0.35">
      <c r="A17" t="s">
        <v>4</v>
      </c>
      <c r="B17">
        <v>1</v>
      </c>
      <c r="C17" t="s">
        <v>25</v>
      </c>
      <c r="D17">
        <v>3</v>
      </c>
      <c r="E17">
        <v>1</v>
      </c>
      <c r="F17" s="3"/>
      <c r="G17">
        <v>0.33333333333333331</v>
      </c>
      <c r="I17" s="3">
        <v>0.33333333333333331</v>
      </c>
      <c r="K17" s="3">
        <v>0.33333333333333331</v>
      </c>
      <c r="M17" s="3"/>
      <c r="P17" s="8"/>
    </row>
    <row r="18" spans="1:16" x14ac:dyDescent="0.35">
      <c r="A18" t="s">
        <v>4</v>
      </c>
      <c r="B18">
        <v>20</v>
      </c>
      <c r="C18" t="s">
        <v>26</v>
      </c>
      <c r="D18">
        <v>1</v>
      </c>
      <c r="E18">
        <v>1</v>
      </c>
      <c r="F18" s="3"/>
      <c r="I18" s="3"/>
      <c r="K18" s="3"/>
      <c r="M18" s="3">
        <v>20</v>
      </c>
      <c r="P18" s="8"/>
    </row>
    <row r="19" spans="1:16" x14ac:dyDescent="0.35">
      <c r="A19" t="s">
        <v>4</v>
      </c>
      <c r="B19">
        <v>13</v>
      </c>
      <c r="C19" t="s">
        <v>26</v>
      </c>
      <c r="D19">
        <v>1</v>
      </c>
      <c r="E19">
        <v>1</v>
      </c>
      <c r="F19" s="3"/>
      <c r="I19" s="3"/>
      <c r="K19" s="3"/>
      <c r="M19" s="3">
        <v>13</v>
      </c>
      <c r="P19" s="8"/>
    </row>
    <row r="20" spans="1:16" x14ac:dyDescent="0.35">
      <c r="A20" t="s">
        <v>4</v>
      </c>
      <c r="B20">
        <v>1</v>
      </c>
      <c r="C20" t="s">
        <v>25</v>
      </c>
      <c r="D20">
        <v>3</v>
      </c>
      <c r="E20">
        <v>1</v>
      </c>
      <c r="F20" s="3"/>
      <c r="G20">
        <f t="shared" ref="G20" si="0">B20/D20</f>
        <v>0.33333333333333331</v>
      </c>
      <c r="I20" s="3">
        <f t="shared" ref="I20" si="1">G20</f>
        <v>0.33333333333333331</v>
      </c>
      <c r="K20" s="3">
        <f t="shared" ref="K20" si="2">I20</f>
        <v>0.33333333333333331</v>
      </c>
      <c r="M20" s="3"/>
      <c r="P20" s="8"/>
    </row>
    <row r="21" spans="1:16" x14ac:dyDescent="0.35">
      <c r="H21">
        <v>0.66659999999999997</v>
      </c>
      <c r="J21">
        <v>0.66659999999999997</v>
      </c>
      <c r="L21">
        <v>0.66659999999999997</v>
      </c>
      <c r="N21">
        <v>33</v>
      </c>
      <c r="P21">
        <f>SUM(H21:N21)</f>
        <v>34.9998</v>
      </c>
    </row>
    <row r="23" spans="1:16" s="2" customFormat="1" x14ac:dyDescent="0.35">
      <c r="A23" s="2" t="s">
        <v>6</v>
      </c>
    </row>
    <row r="24" spans="1:16" x14ac:dyDescent="0.35">
      <c r="A24" t="s">
        <v>6</v>
      </c>
      <c r="B24">
        <v>2</v>
      </c>
      <c r="C24" t="s">
        <v>25</v>
      </c>
      <c r="D24">
        <v>3</v>
      </c>
      <c r="E24">
        <v>1</v>
      </c>
      <c r="F24" s="3"/>
      <c r="G24">
        <v>0.66666666666666663</v>
      </c>
      <c r="I24" s="3">
        <v>0.66666666666666663</v>
      </c>
      <c r="K24" s="3">
        <v>0.66666666666666663</v>
      </c>
      <c r="M24" s="3"/>
      <c r="P24" s="8"/>
    </row>
    <row r="25" spans="1:16" x14ac:dyDescent="0.35">
      <c r="A25" t="s">
        <v>6</v>
      </c>
      <c r="B25">
        <v>3</v>
      </c>
      <c r="C25" t="s">
        <v>26</v>
      </c>
      <c r="D25">
        <v>1</v>
      </c>
      <c r="E25">
        <v>1</v>
      </c>
      <c r="F25" s="3"/>
      <c r="I25" s="3"/>
      <c r="K25" s="3"/>
      <c r="M25" s="3">
        <v>3</v>
      </c>
      <c r="P25" s="8"/>
    </row>
    <row r="26" spans="1:16" x14ac:dyDescent="0.35">
      <c r="A26" t="s">
        <v>6</v>
      </c>
      <c r="B26">
        <v>1</v>
      </c>
      <c r="C26" t="s">
        <v>26</v>
      </c>
      <c r="D26">
        <v>1</v>
      </c>
      <c r="E26">
        <v>1</v>
      </c>
      <c r="F26" s="3"/>
      <c r="I26" s="3"/>
      <c r="K26" s="3"/>
      <c r="M26" s="3">
        <v>1</v>
      </c>
      <c r="P26" s="8"/>
    </row>
    <row r="27" spans="1:16" x14ac:dyDescent="0.35">
      <c r="A27" t="s">
        <v>6</v>
      </c>
      <c r="B27">
        <v>6</v>
      </c>
      <c r="C27" t="s">
        <v>25</v>
      </c>
      <c r="D27">
        <v>3</v>
      </c>
      <c r="E27">
        <v>1</v>
      </c>
      <c r="F27" s="3"/>
      <c r="G27">
        <f t="shared" ref="G27" si="3">B27/D27</f>
        <v>2</v>
      </c>
      <c r="I27" s="3">
        <f t="shared" ref="I27" si="4">G27</f>
        <v>2</v>
      </c>
      <c r="K27" s="3">
        <f t="shared" ref="K27" si="5">I27</f>
        <v>2</v>
      </c>
      <c r="M27" s="3"/>
      <c r="P27" s="8"/>
    </row>
    <row r="28" spans="1:16" x14ac:dyDescent="0.35">
      <c r="H28">
        <v>2.6665999999999999</v>
      </c>
      <c r="J28">
        <v>2.6665999999999999</v>
      </c>
      <c r="L28">
        <v>2.6665999999999999</v>
      </c>
      <c r="N28">
        <v>4</v>
      </c>
      <c r="P28">
        <f>SUM(H28:N28)</f>
        <v>11.9998</v>
      </c>
    </row>
    <row r="30" spans="1:16" s="2" customFormat="1" x14ac:dyDescent="0.35">
      <c r="A30" s="2" t="s">
        <v>5</v>
      </c>
    </row>
    <row r="31" spans="1:16" x14ac:dyDescent="0.35">
      <c r="A31" t="s">
        <v>5</v>
      </c>
      <c r="B31">
        <v>35</v>
      </c>
      <c r="C31" t="s">
        <v>26</v>
      </c>
      <c r="D31">
        <v>1</v>
      </c>
      <c r="E31">
        <v>1</v>
      </c>
      <c r="F31" s="3"/>
      <c r="I31" s="3"/>
      <c r="K31" s="3"/>
      <c r="M31" s="3">
        <f t="shared" ref="M31" si="6">B31</f>
        <v>35</v>
      </c>
      <c r="P31" s="8"/>
    </row>
    <row r="32" spans="1:16" x14ac:dyDescent="0.35">
      <c r="H32">
        <v>0</v>
      </c>
      <c r="J32">
        <v>0</v>
      </c>
      <c r="L32">
        <v>0</v>
      </c>
      <c r="N32">
        <v>35</v>
      </c>
      <c r="P32">
        <v>35</v>
      </c>
    </row>
    <row r="34" spans="1:16" s="2" customFormat="1" x14ac:dyDescent="0.35">
      <c r="A34" s="2" t="s">
        <v>8</v>
      </c>
    </row>
    <row r="35" spans="1:16" x14ac:dyDescent="0.35">
      <c r="A35" t="s">
        <v>8</v>
      </c>
      <c r="B35">
        <v>6</v>
      </c>
      <c r="C35" t="s">
        <v>25</v>
      </c>
      <c r="D35">
        <v>3</v>
      </c>
      <c r="E35">
        <v>1</v>
      </c>
      <c r="F35" s="3"/>
      <c r="G35">
        <f t="shared" ref="G35" si="7">B35/D35</f>
        <v>2</v>
      </c>
      <c r="I35" s="3">
        <f t="shared" ref="I35" si="8">G35</f>
        <v>2</v>
      </c>
      <c r="K35" s="3">
        <f t="shared" ref="K35" si="9">I35</f>
        <v>2</v>
      </c>
      <c r="M35" s="3"/>
      <c r="P35" s="8"/>
    </row>
    <row r="36" spans="1:16" x14ac:dyDescent="0.35">
      <c r="A36" t="s">
        <v>8</v>
      </c>
      <c r="B36">
        <v>39</v>
      </c>
      <c r="C36" t="s">
        <v>24</v>
      </c>
      <c r="D36">
        <v>1</v>
      </c>
      <c r="E36">
        <v>1</v>
      </c>
      <c r="F36" s="3">
        <v>39</v>
      </c>
      <c r="I36" s="3"/>
      <c r="K36" s="3"/>
      <c r="M36" s="3"/>
      <c r="P36" s="8"/>
    </row>
    <row r="37" spans="1:16" x14ac:dyDescent="0.35">
      <c r="A37" t="s">
        <v>8</v>
      </c>
      <c r="B37">
        <v>61</v>
      </c>
      <c r="C37" t="s">
        <v>25</v>
      </c>
      <c r="D37">
        <v>3</v>
      </c>
      <c r="E37">
        <v>1</v>
      </c>
      <c r="F37" s="3"/>
      <c r="G37">
        <v>20.333333333333332</v>
      </c>
      <c r="I37" s="3">
        <v>20.333333333333332</v>
      </c>
      <c r="K37" s="3">
        <v>20.333333333333332</v>
      </c>
      <c r="M37" s="3"/>
      <c r="P37" s="8"/>
    </row>
    <row r="38" spans="1:16" x14ac:dyDescent="0.35">
      <c r="A38" t="s">
        <v>8</v>
      </c>
      <c r="B38">
        <v>60</v>
      </c>
      <c r="C38" t="s">
        <v>26</v>
      </c>
      <c r="D38">
        <v>1</v>
      </c>
      <c r="E38">
        <v>1</v>
      </c>
      <c r="F38" s="3"/>
      <c r="I38" s="3"/>
      <c r="K38" s="3"/>
      <c r="M38" s="3">
        <v>60</v>
      </c>
      <c r="P38" s="8"/>
    </row>
    <row r="39" spans="1:16" x14ac:dyDescent="0.35">
      <c r="A39" t="s">
        <v>8</v>
      </c>
      <c r="B39">
        <v>2</v>
      </c>
      <c r="C39" t="s">
        <v>26</v>
      </c>
      <c r="D39">
        <v>1</v>
      </c>
      <c r="E39">
        <v>1</v>
      </c>
      <c r="F39" s="3"/>
      <c r="I39" s="3"/>
      <c r="K39" s="3"/>
      <c r="M39" s="3">
        <v>2</v>
      </c>
      <c r="P39" s="8"/>
    </row>
    <row r="40" spans="1:16" x14ac:dyDescent="0.35">
      <c r="A40" t="s">
        <v>8</v>
      </c>
      <c r="B40">
        <v>43</v>
      </c>
      <c r="C40" t="s">
        <v>26</v>
      </c>
      <c r="D40">
        <v>1</v>
      </c>
      <c r="E40">
        <v>1</v>
      </c>
      <c r="F40" s="3"/>
      <c r="I40" s="3"/>
      <c r="K40" s="3"/>
      <c r="M40" s="3">
        <v>43</v>
      </c>
      <c r="P40" s="8"/>
    </row>
    <row r="41" spans="1:16" x14ac:dyDescent="0.35">
      <c r="F41" s="3"/>
      <c r="H41">
        <f>SUM(F35:G37)</f>
        <v>61.333333333333329</v>
      </c>
      <c r="I41" s="3"/>
      <c r="J41">
        <v>22.333300000000001</v>
      </c>
      <c r="K41" s="3"/>
      <c r="L41">
        <v>22.333300000000001</v>
      </c>
      <c r="M41" s="3"/>
      <c r="N41">
        <v>105</v>
      </c>
      <c r="P41" s="8">
        <f>SUM(H41:N41)</f>
        <v>210.99993333333333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B54-F3F4-4D5B-838F-6B5FEDBD27F3}">
  <dimension ref="A1:P18"/>
  <sheetViews>
    <sheetView workbookViewId="0">
      <selection activeCell="M2" sqref="M2:P7"/>
    </sheetView>
  </sheetViews>
  <sheetFormatPr baseColWidth="10" defaultRowHeight="14.5" x14ac:dyDescent="0.35"/>
  <sheetData>
    <row r="1" spans="1:16" x14ac:dyDescent="0.35">
      <c r="B1" t="s">
        <v>24</v>
      </c>
      <c r="C1" t="s">
        <v>29</v>
      </c>
      <c r="D1" t="s">
        <v>30</v>
      </c>
      <c r="E1" t="s">
        <v>26</v>
      </c>
      <c r="F1" t="s">
        <v>31</v>
      </c>
    </row>
    <row r="2" spans="1:16" x14ac:dyDescent="0.35">
      <c r="A2" s="13" t="s">
        <v>3</v>
      </c>
      <c r="B2">
        <v>53.666600000000003</v>
      </c>
      <c r="C2">
        <v>6.6665999999999999</v>
      </c>
      <c r="D2">
        <v>6.6665999999999999</v>
      </c>
      <c r="E2">
        <v>78</v>
      </c>
      <c r="F2" s="12">
        <v>144.99979999999999</v>
      </c>
      <c r="H2">
        <f>B2/(120/100)</f>
        <v>44.722166666666674</v>
      </c>
      <c r="I2">
        <f>C2/(33/100)</f>
        <v>20.201818181818179</v>
      </c>
      <c r="J2">
        <f>D2/(33/100)</f>
        <v>20.201818181818179</v>
      </c>
      <c r="K2">
        <f>E2/(258/100)</f>
        <v>30.232558139534884</v>
      </c>
      <c r="M2">
        <f>ROUND(H2,0)</f>
        <v>45</v>
      </c>
      <c r="N2">
        <f t="shared" ref="N2:P7" si="0">ROUND(I2,0)</f>
        <v>20</v>
      </c>
      <c r="O2">
        <f t="shared" si="0"/>
        <v>20</v>
      </c>
      <c r="P2">
        <f t="shared" si="0"/>
        <v>30</v>
      </c>
    </row>
    <row r="3" spans="1:16" x14ac:dyDescent="0.35">
      <c r="A3" s="13" t="s">
        <v>7</v>
      </c>
      <c r="B3">
        <v>1.6666000000000001</v>
      </c>
      <c r="C3">
        <v>0.66659999999999997</v>
      </c>
      <c r="D3">
        <v>0.66659999999999997</v>
      </c>
      <c r="E3">
        <v>2</v>
      </c>
      <c r="F3">
        <v>4.9998000000000005</v>
      </c>
      <c r="H3">
        <f t="shared" ref="H3:H7" si="1">B3/(120/100)</f>
        <v>1.3888333333333334</v>
      </c>
      <c r="I3">
        <f t="shared" ref="I3:I7" si="2">C3/(33/100)</f>
        <v>2.02</v>
      </c>
      <c r="J3">
        <f t="shared" ref="J3:J7" si="3">D3/(33/100)</f>
        <v>2.02</v>
      </c>
      <c r="K3">
        <f t="shared" ref="K3:K7" si="4">E3/(258/100)</f>
        <v>0.77519379844961234</v>
      </c>
      <c r="M3">
        <f t="shared" ref="M3:M7" si="5">ROUND(H3,0)</f>
        <v>1</v>
      </c>
      <c r="N3">
        <f t="shared" si="0"/>
        <v>2</v>
      </c>
      <c r="O3">
        <f t="shared" si="0"/>
        <v>2</v>
      </c>
      <c r="P3">
        <f t="shared" si="0"/>
        <v>1</v>
      </c>
    </row>
    <row r="4" spans="1:16" x14ac:dyDescent="0.35">
      <c r="A4" s="13" t="s">
        <v>4</v>
      </c>
      <c r="B4">
        <v>0.66659999999999997</v>
      </c>
      <c r="C4">
        <v>0.66659999999999997</v>
      </c>
      <c r="D4">
        <v>0.66659999999999997</v>
      </c>
      <c r="E4">
        <v>33</v>
      </c>
      <c r="F4">
        <v>33.999899999999997</v>
      </c>
      <c r="H4">
        <f t="shared" si="1"/>
        <v>0.55549999999999999</v>
      </c>
      <c r="I4">
        <f t="shared" si="2"/>
        <v>2.02</v>
      </c>
      <c r="J4">
        <f t="shared" si="3"/>
        <v>2.02</v>
      </c>
      <c r="K4">
        <f t="shared" si="4"/>
        <v>12.790697674418604</v>
      </c>
      <c r="M4">
        <f t="shared" si="5"/>
        <v>1</v>
      </c>
      <c r="N4">
        <f t="shared" si="0"/>
        <v>2</v>
      </c>
      <c r="O4">
        <f t="shared" si="0"/>
        <v>2</v>
      </c>
      <c r="P4">
        <f t="shared" si="0"/>
        <v>13</v>
      </c>
    </row>
    <row r="5" spans="1:16" x14ac:dyDescent="0.35">
      <c r="A5" s="13" t="s">
        <v>6</v>
      </c>
      <c r="B5">
        <v>2.6665999999999999</v>
      </c>
      <c r="C5">
        <v>2.6665999999999999</v>
      </c>
      <c r="D5">
        <v>2.6665999999999999</v>
      </c>
      <c r="E5">
        <v>4</v>
      </c>
      <c r="F5">
        <v>5.9998000000000005</v>
      </c>
      <c r="H5">
        <f t="shared" si="1"/>
        <v>2.2221666666666668</v>
      </c>
      <c r="I5">
        <f t="shared" si="2"/>
        <v>8.0806060606060601</v>
      </c>
      <c r="J5">
        <f t="shared" si="3"/>
        <v>8.0806060606060601</v>
      </c>
      <c r="K5">
        <f t="shared" si="4"/>
        <v>1.5503875968992247</v>
      </c>
      <c r="M5">
        <f t="shared" si="5"/>
        <v>2</v>
      </c>
      <c r="N5">
        <f t="shared" si="0"/>
        <v>8</v>
      </c>
      <c r="O5">
        <f t="shared" si="0"/>
        <v>8</v>
      </c>
      <c r="P5">
        <f t="shared" si="0"/>
        <v>2</v>
      </c>
    </row>
    <row r="6" spans="1:16" x14ac:dyDescent="0.35">
      <c r="A6" s="13" t="s">
        <v>5</v>
      </c>
      <c r="B6">
        <v>0</v>
      </c>
      <c r="C6">
        <v>0</v>
      </c>
      <c r="D6">
        <v>0</v>
      </c>
      <c r="E6">
        <v>35</v>
      </c>
      <c r="F6">
        <v>1</v>
      </c>
      <c r="H6">
        <f t="shared" si="1"/>
        <v>0</v>
      </c>
      <c r="I6">
        <f t="shared" si="2"/>
        <v>0</v>
      </c>
      <c r="J6">
        <f t="shared" si="3"/>
        <v>0</v>
      </c>
      <c r="K6">
        <f>E6/(258/100)</f>
        <v>13.565891472868216</v>
      </c>
      <c r="M6">
        <f t="shared" si="5"/>
        <v>0</v>
      </c>
      <c r="N6">
        <f t="shared" si="0"/>
        <v>0</v>
      </c>
      <c r="O6">
        <f t="shared" si="0"/>
        <v>0</v>
      </c>
      <c r="P6">
        <f t="shared" si="0"/>
        <v>14</v>
      </c>
    </row>
    <row r="7" spans="1:16" x14ac:dyDescent="0.35">
      <c r="A7" s="13" t="s">
        <v>8</v>
      </c>
      <c r="B7">
        <v>61.333333333333329</v>
      </c>
      <c r="C7">
        <v>22.333300000000001</v>
      </c>
      <c r="D7">
        <v>22.333300000000001</v>
      </c>
      <c r="E7">
        <v>105</v>
      </c>
      <c r="F7" s="8">
        <v>165.9999</v>
      </c>
      <c r="H7">
        <f t="shared" si="1"/>
        <v>51.111111111111107</v>
      </c>
      <c r="I7">
        <f t="shared" si="2"/>
        <v>67.676666666666662</v>
      </c>
      <c r="J7">
        <f t="shared" si="3"/>
        <v>67.676666666666662</v>
      </c>
      <c r="K7">
        <f t="shared" si="4"/>
        <v>40.697674418604649</v>
      </c>
      <c r="M7">
        <f t="shared" si="5"/>
        <v>51</v>
      </c>
      <c r="N7">
        <f t="shared" si="0"/>
        <v>68</v>
      </c>
      <c r="O7">
        <f t="shared" si="0"/>
        <v>68</v>
      </c>
      <c r="P7">
        <f t="shared" si="0"/>
        <v>41</v>
      </c>
    </row>
    <row r="9" spans="1:16" x14ac:dyDescent="0.35">
      <c r="B9">
        <v>120</v>
      </c>
      <c r="C9">
        <v>33</v>
      </c>
      <c r="D9">
        <v>33</v>
      </c>
      <c r="E9">
        <v>258</v>
      </c>
    </row>
    <row r="13" spans="1:16" x14ac:dyDescent="0.35">
      <c r="F13">
        <v>145</v>
      </c>
    </row>
    <row r="14" spans="1:16" x14ac:dyDescent="0.35">
      <c r="F14">
        <v>5</v>
      </c>
    </row>
    <row r="15" spans="1:16" x14ac:dyDescent="0.35">
      <c r="F15">
        <v>34</v>
      </c>
    </row>
    <row r="16" spans="1:16" x14ac:dyDescent="0.35">
      <c r="F16">
        <v>6</v>
      </c>
    </row>
    <row r="17" spans="6:6" x14ac:dyDescent="0.35">
      <c r="F17">
        <v>1</v>
      </c>
    </row>
    <row r="18" spans="6:6" x14ac:dyDescent="0.35">
      <c r="F18">
        <v>166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0E3-C89F-41B9-B6D8-FDA26D742EC2}">
  <dimension ref="A1:E11"/>
  <sheetViews>
    <sheetView tabSelected="1" topLeftCell="A25" workbookViewId="0">
      <selection activeCell="P52" sqref="P52"/>
    </sheetView>
  </sheetViews>
  <sheetFormatPr baseColWidth="10" defaultRowHeight="14.5" x14ac:dyDescent="0.35"/>
  <sheetData>
    <row r="1" spans="1:5" x14ac:dyDescent="0.35">
      <c r="B1" t="s">
        <v>24</v>
      </c>
      <c r="C1" t="s">
        <v>29</v>
      </c>
      <c r="D1" t="s">
        <v>30</v>
      </c>
      <c r="E1" t="s">
        <v>26</v>
      </c>
    </row>
    <row r="2" spans="1:5" x14ac:dyDescent="0.35">
      <c r="A2" s="13" t="s">
        <v>3</v>
      </c>
      <c r="B2" s="14">
        <v>45</v>
      </c>
      <c r="C2" s="14">
        <v>20</v>
      </c>
      <c r="D2" s="14">
        <v>20</v>
      </c>
      <c r="E2" s="14">
        <v>30</v>
      </c>
    </row>
    <row r="3" spans="1:5" x14ac:dyDescent="0.35">
      <c r="A3" s="13" t="s">
        <v>7</v>
      </c>
      <c r="B3" s="14">
        <v>1</v>
      </c>
      <c r="C3" s="14">
        <v>2</v>
      </c>
      <c r="D3" s="14">
        <v>2</v>
      </c>
      <c r="E3" s="14">
        <v>1</v>
      </c>
    </row>
    <row r="4" spans="1:5" x14ac:dyDescent="0.35">
      <c r="A4" s="13" t="s">
        <v>4</v>
      </c>
      <c r="B4" s="14">
        <v>1</v>
      </c>
      <c r="C4" s="14">
        <v>2</v>
      </c>
      <c r="D4" s="14">
        <v>2</v>
      </c>
      <c r="E4" s="14">
        <v>13</v>
      </c>
    </row>
    <row r="5" spans="1:5" x14ac:dyDescent="0.35">
      <c r="A5" s="13" t="s">
        <v>6</v>
      </c>
      <c r="B5" s="14">
        <v>2</v>
      </c>
      <c r="C5" s="14">
        <v>8</v>
      </c>
      <c r="D5" s="14">
        <v>8</v>
      </c>
      <c r="E5" s="14">
        <v>2</v>
      </c>
    </row>
    <row r="6" spans="1:5" x14ac:dyDescent="0.35">
      <c r="A6" s="13" t="s">
        <v>5</v>
      </c>
      <c r="B6" s="14">
        <v>0</v>
      </c>
      <c r="C6" s="14">
        <v>0</v>
      </c>
      <c r="D6" s="14">
        <v>0</v>
      </c>
      <c r="E6" s="14">
        <v>14</v>
      </c>
    </row>
    <row r="7" spans="1:5" x14ac:dyDescent="0.35">
      <c r="A7" s="13" t="s">
        <v>8</v>
      </c>
      <c r="B7" s="14">
        <v>51</v>
      </c>
      <c r="C7" s="14">
        <v>68</v>
      </c>
      <c r="D7" s="14">
        <v>68</v>
      </c>
      <c r="E7" s="14">
        <v>41</v>
      </c>
    </row>
    <row r="9" spans="1:5" x14ac:dyDescent="0.35">
      <c r="B9">
        <v>120</v>
      </c>
      <c r="C9">
        <v>33</v>
      </c>
      <c r="D9">
        <v>33</v>
      </c>
      <c r="E9">
        <v>258</v>
      </c>
    </row>
    <row r="11" spans="1:5" x14ac:dyDescent="0.35">
      <c r="C11" s="14">
        <f>SUM(C2:C7)</f>
        <v>100</v>
      </c>
      <c r="D11" s="14">
        <f>SUM(D2:D7)</f>
        <v>100</v>
      </c>
      <c r="E11" s="14">
        <f t="shared" ref="D11:E11" si="0">SUM(E2:E7)</f>
        <v>101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origin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2023-02-09T11:25:43Z</dcterms:created>
  <dcterms:modified xsi:type="dcterms:W3CDTF">2023-02-27T17:04:18Z</dcterms:modified>
</cp:coreProperties>
</file>