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Amphorae/"/>
    </mc:Choice>
  </mc:AlternateContent>
  <xr:revisionPtr revIDLastSave="0" documentId="13_ncr:1_{044AC591-F766-F442-A062-1ACD18BC0F04}" xr6:coauthVersionLast="47" xr6:coauthVersionMax="47" xr10:uidLastSave="{00000000-0000-0000-0000-000000000000}"/>
  <bookViews>
    <workbookView xWindow="30300" yWindow="-6200" windowWidth="27140" windowHeight="16440" activeTab="3" xr2:uid="{C11EAD16-E6A7-5140-BC00-14B92663980B}"/>
  </bookViews>
  <sheets>
    <sheet name="Sheet1" sheetId="1" r:id="rId1"/>
    <sheet name="chart" sheetId="2" r:id="rId2"/>
    <sheet name="Sheet2" sheetId="3" r:id="rId3"/>
    <sheet name="percentag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I3" i="3"/>
  <c r="H4" i="3"/>
  <c r="I4" i="3"/>
  <c r="H5" i="3"/>
  <c r="I5" i="3"/>
  <c r="I2" i="3"/>
  <c r="H2" i="3"/>
  <c r="F2" i="3"/>
  <c r="F3" i="3"/>
  <c r="F4" i="3"/>
  <c r="F5" i="3"/>
  <c r="E3" i="3"/>
  <c r="E4" i="3"/>
  <c r="E5" i="3"/>
  <c r="E2" i="3"/>
  <c r="C7" i="3"/>
  <c r="B7" i="3"/>
  <c r="N28" i="1"/>
  <c r="N9" i="1"/>
  <c r="L9" i="1"/>
  <c r="K6" i="1"/>
  <c r="K7" i="1"/>
  <c r="K8" i="1"/>
  <c r="K11" i="1"/>
  <c r="K12" i="1"/>
  <c r="K15" i="1"/>
  <c r="K16" i="1"/>
  <c r="K17" i="1"/>
  <c r="K18" i="1"/>
  <c r="K21" i="1"/>
  <c r="K22" i="1"/>
  <c r="K23" i="1"/>
  <c r="K24" i="1"/>
  <c r="K5" i="1"/>
  <c r="J6" i="1"/>
  <c r="L28" i="1" s="1"/>
  <c r="J7" i="1"/>
  <c r="J8" i="1"/>
  <c r="J11" i="1"/>
  <c r="J12" i="1"/>
  <c r="J15" i="1"/>
  <c r="L19" i="1" s="1"/>
  <c r="J16" i="1"/>
  <c r="J17" i="1"/>
  <c r="J18" i="1"/>
  <c r="J21" i="1"/>
  <c r="J22" i="1"/>
  <c r="J23" i="1"/>
  <c r="J24" i="1"/>
  <c r="J5" i="1"/>
  <c r="H7" i="1"/>
  <c r="H8" i="1"/>
  <c r="H11" i="1"/>
  <c r="H12" i="1"/>
  <c r="H15" i="1"/>
  <c r="H16" i="1"/>
  <c r="H17" i="1"/>
  <c r="H18" i="1"/>
  <c r="H21" i="1"/>
  <c r="H22" i="1"/>
  <c r="H23" i="1"/>
  <c r="H24" i="1"/>
  <c r="H6" i="1"/>
  <c r="G7" i="1"/>
  <c r="G8" i="1"/>
  <c r="G11" i="1"/>
  <c r="G12" i="1"/>
  <c r="G15" i="1"/>
  <c r="G16" i="1"/>
  <c r="G17" i="1"/>
  <c r="G18" i="1"/>
  <c r="G21" i="1"/>
  <c r="G22" i="1"/>
  <c r="G23" i="1"/>
  <c r="G24" i="1"/>
  <c r="G6" i="1"/>
  <c r="I28" i="1" s="1"/>
</calcChain>
</file>

<file path=xl/sharedStrings.xml><?xml version="1.0" encoding="utf-8"?>
<sst xmlns="http://schemas.openxmlformats.org/spreadsheetml/2006/main" count="65" uniqueCount="22">
  <si>
    <t>Toulon</t>
  </si>
  <si>
    <t>Origin</t>
  </si>
  <si>
    <t>Dating</t>
  </si>
  <si>
    <t>sherds</t>
  </si>
  <si>
    <t>Spain</t>
  </si>
  <si>
    <t>last quarter 1st</t>
  </si>
  <si>
    <t>end 1st - early 2nd</t>
  </si>
  <si>
    <t>first quarter 2nd</t>
  </si>
  <si>
    <t>mid 2nd</t>
  </si>
  <si>
    <t>Africa</t>
  </si>
  <si>
    <t>Others</t>
  </si>
  <si>
    <t>dating slice</t>
  </si>
  <si>
    <t>slice number</t>
  </si>
  <si>
    <t>slice percentage</t>
  </si>
  <si>
    <t>CD</t>
  </si>
  <si>
    <t>D</t>
  </si>
  <si>
    <t>C</t>
  </si>
  <si>
    <t>Spanish</t>
  </si>
  <si>
    <t>African</t>
  </si>
  <si>
    <t>Gallic</t>
  </si>
  <si>
    <t>others</t>
  </si>
  <si>
    <t>Gaul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</si>
</sst>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Toulon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chart!$A$2:$A$5</c:f>
              <c:strCache>
                <c:ptCount val="4"/>
                <c:pt idx="0">
                  <c:v>Spanish</c:v>
                </c:pt>
                <c:pt idx="1">
                  <c:v>African</c:v>
                </c:pt>
                <c:pt idx="2">
                  <c:v>Gallic</c:v>
                </c:pt>
                <c:pt idx="3">
                  <c:v>others</c:v>
                </c:pt>
              </c:strCache>
            </c:strRef>
          </c:cat>
          <c:val>
            <c:numRef>
              <c:f>chart!$B$2:$B$5</c:f>
              <c:numCache>
                <c:formatCode>General</c:formatCode>
                <c:ptCount val="4"/>
                <c:pt idx="0">
                  <c:v>17.5</c:v>
                </c:pt>
                <c:pt idx="1">
                  <c:v>0</c:v>
                </c:pt>
                <c:pt idx="2">
                  <c:v>52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6-1442-A9E4-BA44DB11D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059520"/>
        <c:axId val="315865472"/>
      </c:barChart>
      <c:catAx>
        <c:axId val="77905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15865472"/>
        <c:crosses val="autoZero"/>
        <c:auto val="1"/>
        <c:lblAlgn val="ctr"/>
        <c:lblOffset val="100"/>
        <c:noMultiLvlLbl val="0"/>
      </c:catAx>
      <c:valAx>
        <c:axId val="3158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905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Toulon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chart!$A$2:$A$5</c:f>
              <c:strCache>
                <c:ptCount val="4"/>
                <c:pt idx="0">
                  <c:v>Spanish</c:v>
                </c:pt>
                <c:pt idx="1">
                  <c:v>African</c:v>
                </c:pt>
                <c:pt idx="2">
                  <c:v>Gallic</c:v>
                </c:pt>
                <c:pt idx="3">
                  <c:v>others</c:v>
                </c:pt>
              </c:strCache>
            </c:strRef>
          </c:cat>
          <c:val>
            <c:numRef>
              <c:f>chart!$C$2:$C$5</c:f>
              <c:numCache>
                <c:formatCode>General</c:formatCode>
                <c:ptCount val="4"/>
                <c:pt idx="0">
                  <c:v>40</c:v>
                </c:pt>
                <c:pt idx="1">
                  <c:v>1.5</c:v>
                </c:pt>
                <c:pt idx="2">
                  <c:v>54</c:v>
                </c:pt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7-3A46-93B5-A3DC233FC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311968"/>
        <c:axId val="759381232"/>
      </c:barChart>
      <c:catAx>
        <c:axId val="3183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9381232"/>
        <c:crosses val="autoZero"/>
        <c:auto val="1"/>
        <c:lblAlgn val="ctr"/>
        <c:lblOffset val="100"/>
        <c:noMultiLvlLbl val="0"/>
      </c:catAx>
      <c:valAx>
        <c:axId val="7593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183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Toulon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Sheet2!$F$10:$G$10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Sheet2!$F$11:$G$11</c:f>
              <c:numCache>
                <c:formatCode>General</c:formatCode>
                <c:ptCount val="2"/>
                <c:pt idx="0">
                  <c:v>74.5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Toulon Amphorae Percentage C - 51-100</a:t>
            </a:r>
            <a:r>
              <a:rPr lang="en-GB" baseline="0"/>
              <a:t>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0208970054651398"/>
                  <c:y val="0.1652963116452548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8.2869574381596117E-2"/>
                  <c:y val="-0.1899848936539978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1908372352117554"/>
                  <c:y val="3.74549149098298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percentages!$A$2:$A$5</c:f>
              <c:strCache>
                <c:ptCount val="4"/>
                <c:pt idx="0">
                  <c:v>Spanish</c:v>
                </c:pt>
                <c:pt idx="1">
                  <c:v>African</c:v>
                </c:pt>
                <c:pt idx="2">
                  <c:v>Gallic</c:v>
                </c:pt>
                <c:pt idx="3">
                  <c:v>others</c:v>
                </c:pt>
              </c:strCache>
            </c:strRef>
          </c:cat>
          <c:val>
            <c:numRef>
              <c:f>percentages!$B$2:$B$5</c:f>
              <c:numCache>
                <c:formatCode>General\%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70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Toulon Amphorae Percentage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398413255215136"/>
                  <c:y val="0.1001509974203481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1933500018658791"/>
                  <c:y val="-0.1206680082656906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2084964734858372"/>
                  <c:y val="-0.1079666671168675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5425458073664966"/>
                  <c:y val="6.89237044340298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percentages!$A$2:$A$5</c:f>
              <c:strCache>
                <c:ptCount val="4"/>
                <c:pt idx="0">
                  <c:v>Spanish</c:v>
                </c:pt>
                <c:pt idx="1">
                  <c:v>African</c:v>
                </c:pt>
                <c:pt idx="2">
                  <c:v>Gallic</c:v>
                </c:pt>
                <c:pt idx="3">
                  <c:v>others</c:v>
                </c:pt>
              </c:strCache>
            </c:strRef>
          </c:cat>
          <c:val>
            <c:numRef>
              <c:f>percentages!$C$2:$C$5</c:f>
              <c:numCache>
                <c:formatCode>General\%</c:formatCode>
                <c:ptCount val="4"/>
                <c:pt idx="0">
                  <c:v>39</c:v>
                </c:pt>
                <c:pt idx="1">
                  <c:v>1</c:v>
                </c:pt>
                <c:pt idx="2">
                  <c:v>52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8</xdr:row>
      <xdr:rowOff>6350</xdr:rowOff>
    </xdr:from>
    <xdr:to>
      <xdr:col>5</xdr:col>
      <xdr:colOff>571500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0FB66-5C55-C44F-9FAB-C750DF237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7</xdr:row>
      <xdr:rowOff>171450</xdr:rowOff>
    </xdr:from>
    <xdr:to>
      <xdr:col>11</xdr:col>
      <xdr:colOff>514350</xdr:colOff>
      <xdr:row>21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9500C4-965E-2841-87E5-955A8DE49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11</xdr:row>
      <xdr:rowOff>196850</xdr:rowOff>
    </xdr:from>
    <xdr:to>
      <xdr:col>13</xdr:col>
      <xdr:colOff>25400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A4D7CC-3513-8246-A3C0-0143C4A86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9</xdr:row>
      <xdr:rowOff>19050</xdr:rowOff>
    </xdr:from>
    <xdr:to>
      <xdr:col>8</xdr:col>
      <xdr:colOff>203200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827EA-F8DB-D24C-8507-44E6475F8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501650</xdr:colOff>
      <xdr:row>10</xdr:row>
      <xdr:rowOff>6350</xdr:rowOff>
    </xdr:from>
    <xdr:to>
      <xdr:col>16</xdr:col>
      <xdr:colOff>596900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52029-5A9A-284B-9EC1-0303ACB46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0.64436</cdr:x>
      <cdr:y>0.80815</cdr:y>
    </cdr:from>
    <cdr:to>
      <cdr:x>0.89484</cdr:x>
      <cdr:y>0.86927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D107EE3-2EFF-9746-AA9C-9CE24949A3CA}"/>
            </a:ext>
          </a:extLst>
        </cdr:cNvPr>
        <cdr:cNvSpPr txBox="1"/>
      </cdr:nvSpPr>
      <cdr:spPr>
        <a:xfrm xmlns:a="http://schemas.openxmlformats.org/drawingml/2006/main">
          <a:off x="4279900" y="3022600"/>
          <a:ext cx="1663692" cy="228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74,5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0.64171</cdr:x>
      <cdr:y>0.83191</cdr:y>
    </cdr:from>
    <cdr:to>
      <cdr:x>0.89005</cdr:x>
      <cdr:y>0.89366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C43137-BD74-024D-8E26-030F18074766}"/>
            </a:ext>
          </a:extLst>
        </cdr:cNvPr>
        <cdr:cNvSpPr txBox="1"/>
      </cdr:nvSpPr>
      <cdr:spPr>
        <a:xfrm xmlns:a="http://schemas.openxmlformats.org/drawingml/2006/main">
          <a:off x="4298969" y="3079766"/>
          <a:ext cx="1663692" cy="228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103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D181-F648-C146-97A0-3F8514C40A98}">
  <dimension ref="A1:N29"/>
  <sheetViews>
    <sheetView workbookViewId="0">
      <selection activeCell="L25" activeCellId="7" sqref="I9 L9 I13 L13 I19 L19 I25 L25"/>
    </sheetView>
  </sheetViews>
  <sheetFormatPr baseColWidth="10" defaultRowHeight="16" x14ac:dyDescent="0.2"/>
  <cols>
    <col min="1" max="1" width="10.83203125" style="1"/>
    <col min="2" max="2" width="15.5" style="1" customWidth="1"/>
    <col min="3" max="6" width="10.83203125" style="1"/>
    <col min="7" max="7" width="10.83203125" style="2"/>
    <col min="8" max="9" width="10.83203125" style="1"/>
    <col min="10" max="10" width="10.83203125" style="2"/>
    <col min="11" max="13" width="10.83203125" style="1"/>
    <col min="14" max="14" width="10.83203125" style="8"/>
    <col min="15" max="16384" width="10.83203125" style="1"/>
  </cols>
  <sheetData>
    <row r="1" spans="1:14" ht="17" x14ac:dyDescent="0.2">
      <c r="A1" s="1" t="s">
        <v>0</v>
      </c>
    </row>
    <row r="2" spans="1:14" ht="17" x14ac:dyDescent="0.2">
      <c r="G2" s="2" t="s">
        <v>16</v>
      </c>
      <c r="J2" s="2" t="s">
        <v>15</v>
      </c>
    </row>
    <row r="3" spans="1:14" ht="34" x14ac:dyDescent="0.2">
      <c r="A3" s="1" t="s">
        <v>1</v>
      </c>
      <c r="B3" s="1" t="s">
        <v>2</v>
      </c>
      <c r="C3" s="1" t="s">
        <v>3</v>
      </c>
      <c r="D3" s="1" t="s">
        <v>11</v>
      </c>
      <c r="E3" s="1" t="s">
        <v>12</v>
      </c>
      <c r="F3" s="1" t="s">
        <v>13</v>
      </c>
      <c r="G3" s="2" t="s">
        <v>16</v>
      </c>
      <c r="H3" s="1" t="s">
        <v>14</v>
      </c>
      <c r="J3" s="2" t="s">
        <v>14</v>
      </c>
      <c r="K3" s="1" t="s">
        <v>15</v>
      </c>
    </row>
    <row r="4" spans="1:14" s="3" customFormat="1" ht="17" x14ac:dyDescent="0.2">
      <c r="A4" s="3" t="s">
        <v>4</v>
      </c>
      <c r="G4" s="4"/>
      <c r="J4" s="4"/>
      <c r="N4" s="9"/>
    </row>
    <row r="5" spans="1:14" s="5" customFormat="1" ht="17" x14ac:dyDescent="0.2">
      <c r="B5" s="5" t="s">
        <v>5</v>
      </c>
      <c r="C5" s="5">
        <v>16</v>
      </c>
      <c r="D5" s="5" t="s">
        <v>16</v>
      </c>
      <c r="E5" s="5">
        <v>1</v>
      </c>
      <c r="F5" s="5">
        <v>1</v>
      </c>
      <c r="G5" s="6">
        <v>16</v>
      </c>
      <c r="H5" s="5">
        <v>0</v>
      </c>
      <c r="J5" s="6">
        <f>IF(D5="CD",(C5*F5)/E5,0)</f>
        <v>0</v>
      </c>
      <c r="K5" s="5">
        <f>IF(D5="D",(C5*F5)/E5,0)</f>
        <v>0</v>
      </c>
      <c r="N5" s="10"/>
    </row>
    <row r="6" spans="1:14" ht="34" x14ac:dyDescent="0.2">
      <c r="B6" s="1" t="s">
        <v>6</v>
      </c>
      <c r="C6" s="1">
        <v>3</v>
      </c>
      <c r="D6" s="1" t="s">
        <v>14</v>
      </c>
      <c r="E6" s="1">
        <v>2</v>
      </c>
      <c r="F6" s="1">
        <v>1</v>
      </c>
      <c r="G6" s="2">
        <f>IF(D6="C",(C6*F6)/E6,0)</f>
        <v>0</v>
      </c>
      <c r="H6" s="1">
        <f>IF(D6="CD",(C6*F6)/E6,0)</f>
        <v>1.5</v>
      </c>
      <c r="J6" s="2">
        <f t="shared" ref="J6:J24" si="0">IF(D6="CD",(C6*F6)/E6,0)</f>
        <v>1.5</v>
      </c>
      <c r="K6" s="1">
        <f t="shared" ref="K6:K24" si="1">IF(D6="D",(C6*F6)/E6,0)</f>
        <v>0</v>
      </c>
    </row>
    <row r="7" spans="1:14" ht="17" x14ac:dyDescent="0.2">
      <c r="B7" s="1" t="s">
        <v>7</v>
      </c>
      <c r="C7" s="1">
        <v>35</v>
      </c>
      <c r="D7" s="1" t="s">
        <v>15</v>
      </c>
      <c r="E7" s="1">
        <v>1</v>
      </c>
      <c r="F7" s="1">
        <v>1</v>
      </c>
      <c r="G7" s="2">
        <f t="shared" ref="G7:G24" si="2">IF(D7="C",(C7*F7)/E7,0)</f>
        <v>0</v>
      </c>
      <c r="H7" s="1">
        <f t="shared" ref="H7:H24" si="3">IF(D7="CD",(C7*F7)/E7,0)</f>
        <v>0</v>
      </c>
      <c r="J7" s="2">
        <f t="shared" si="0"/>
        <v>0</v>
      </c>
      <c r="K7" s="1">
        <f t="shared" si="1"/>
        <v>35</v>
      </c>
    </row>
    <row r="8" spans="1:14" ht="17" x14ac:dyDescent="0.2">
      <c r="B8" s="1" t="s">
        <v>8</v>
      </c>
      <c r="C8" s="1">
        <v>7</v>
      </c>
      <c r="D8" s="1" t="s">
        <v>15</v>
      </c>
      <c r="E8" s="1">
        <v>1</v>
      </c>
      <c r="F8" s="1">
        <v>0.5</v>
      </c>
      <c r="G8" s="2">
        <f t="shared" si="2"/>
        <v>0</v>
      </c>
      <c r="H8" s="1">
        <f t="shared" si="3"/>
        <v>0</v>
      </c>
      <c r="J8" s="2">
        <f t="shared" si="0"/>
        <v>0</v>
      </c>
      <c r="K8" s="1">
        <f t="shared" si="1"/>
        <v>3.5</v>
      </c>
    </row>
    <row r="9" spans="1:14" x14ac:dyDescent="0.2">
      <c r="I9" s="1">
        <v>17.5</v>
      </c>
      <c r="L9" s="1">
        <f>SUM(J5:K8)</f>
        <v>40</v>
      </c>
      <c r="N9" s="8">
        <f>SUM(I9:L9)</f>
        <v>57.5</v>
      </c>
    </row>
    <row r="10" spans="1:14" s="3" customFormat="1" ht="17" x14ac:dyDescent="0.2">
      <c r="A10" s="3" t="s">
        <v>9</v>
      </c>
      <c r="G10" s="4"/>
      <c r="J10" s="4"/>
      <c r="N10" s="9"/>
    </row>
    <row r="11" spans="1:14" ht="17" x14ac:dyDescent="0.2">
      <c r="B11" s="1" t="s">
        <v>7</v>
      </c>
      <c r="C11" s="1">
        <v>1</v>
      </c>
      <c r="D11" s="1" t="s">
        <v>15</v>
      </c>
      <c r="E11" s="1">
        <v>1</v>
      </c>
      <c r="F11" s="1">
        <v>1</v>
      </c>
      <c r="G11" s="2">
        <f t="shared" si="2"/>
        <v>0</v>
      </c>
      <c r="H11" s="1">
        <f t="shared" si="3"/>
        <v>0</v>
      </c>
      <c r="J11" s="2">
        <f t="shared" si="0"/>
        <v>0</v>
      </c>
      <c r="K11" s="1">
        <f t="shared" si="1"/>
        <v>1</v>
      </c>
    </row>
    <row r="12" spans="1:14" ht="17" x14ac:dyDescent="0.2">
      <c r="B12" s="1" t="s">
        <v>8</v>
      </c>
      <c r="C12" s="1">
        <v>1</v>
      </c>
      <c r="D12" s="1" t="s">
        <v>15</v>
      </c>
      <c r="E12" s="1">
        <v>1</v>
      </c>
      <c r="F12" s="1">
        <v>0.5</v>
      </c>
      <c r="G12" s="2">
        <f t="shared" si="2"/>
        <v>0</v>
      </c>
      <c r="H12" s="1">
        <f t="shared" si="3"/>
        <v>0</v>
      </c>
      <c r="J12" s="2">
        <f t="shared" si="0"/>
        <v>0</v>
      </c>
      <c r="K12" s="1">
        <f t="shared" si="1"/>
        <v>0.5</v>
      </c>
    </row>
    <row r="13" spans="1:14" x14ac:dyDescent="0.2">
      <c r="I13" s="1">
        <v>0</v>
      </c>
      <c r="L13" s="1">
        <v>1.5</v>
      </c>
      <c r="N13" s="8">
        <v>1.5</v>
      </c>
    </row>
    <row r="14" spans="1:14" s="3" customFormat="1" ht="17" x14ac:dyDescent="0.2">
      <c r="A14" s="3" t="s">
        <v>21</v>
      </c>
      <c r="G14" s="4"/>
      <c r="J14" s="4"/>
      <c r="N14" s="9"/>
    </row>
    <row r="15" spans="1:14" ht="17" x14ac:dyDescent="0.2">
      <c r="B15" s="1" t="s">
        <v>5</v>
      </c>
      <c r="C15" s="1">
        <v>47</v>
      </c>
      <c r="D15" s="1" t="s">
        <v>16</v>
      </c>
      <c r="E15" s="1">
        <v>1</v>
      </c>
      <c r="F15" s="1">
        <v>1</v>
      </c>
      <c r="G15" s="2">
        <f t="shared" si="2"/>
        <v>47</v>
      </c>
      <c r="H15" s="1">
        <f t="shared" si="3"/>
        <v>0</v>
      </c>
      <c r="J15" s="2">
        <f t="shared" si="0"/>
        <v>0</v>
      </c>
      <c r="K15" s="1">
        <f t="shared" si="1"/>
        <v>0</v>
      </c>
    </row>
    <row r="16" spans="1:14" ht="34" x14ac:dyDescent="0.2">
      <c r="B16" s="1" t="s">
        <v>6</v>
      </c>
      <c r="C16" s="1">
        <v>10</v>
      </c>
      <c r="D16" s="1" t="s">
        <v>14</v>
      </c>
      <c r="E16" s="1">
        <v>2</v>
      </c>
      <c r="F16" s="1">
        <v>1</v>
      </c>
      <c r="G16" s="2">
        <f t="shared" si="2"/>
        <v>0</v>
      </c>
      <c r="H16" s="1">
        <f t="shared" si="3"/>
        <v>5</v>
      </c>
      <c r="J16" s="2">
        <f t="shared" si="0"/>
        <v>5</v>
      </c>
      <c r="K16" s="1">
        <f t="shared" si="1"/>
        <v>0</v>
      </c>
    </row>
    <row r="17" spans="1:14" ht="17" x14ac:dyDescent="0.2">
      <c r="B17" s="1" t="s">
        <v>7</v>
      </c>
      <c r="C17" s="1">
        <v>42</v>
      </c>
      <c r="D17" s="1" t="s">
        <v>15</v>
      </c>
      <c r="E17" s="1">
        <v>1</v>
      </c>
      <c r="F17" s="1">
        <v>1</v>
      </c>
      <c r="G17" s="2">
        <f t="shared" si="2"/>
        <v>0</v>
      </c>
      <c r="H17" s="1">
        <f t="shared" si="3"/>
        <v>0</v>
      </c>
      <c r="J17" s="2">
        <f t="shared" si="0"/>
        <v>0</v>
      </c>
      <c r="K17" s="1">
        <f t="shared" si="1"/>
        <v>42</v>
      </c>
    </row>
    <row r="18" spans="1:14" ht="17" x14ac:dyDescent="0.2">
      <c r="B18" s="1" t="s">
        <v>8</v>
      </c>
      <c r="C18" s="1">
        <v>14</v>
      </c>
      <c r="D18" s="1" t="s">
        <v>15</v>
      </c>
      <c r="E18" s="1">
        <v>1</v>
      </c>
      <c r="F18" s="1">
        <v>0.5</v>
      </c>
      <c r="G18" s="2">
        <f t="shared" si="2"/>
        <v>0</v>
      </c>
      <c r="H18" s="1">
        <f t="shared" si="3"/>
        <v>0</v>
      </c>
      <c r="J18" s="2">
        <f t="shared" si="0"/>
        <v>0</v>
      </c>
      <c r="K18" s="1">
        <f t="shared" si="1"/>
        <v>7</v>
      </c>
    </row>
    <row r="19" spans="1:14" x14ac:dyDescent="0.2">
      <c r="I19" s="1">
        <v>52</v>
      </c>
      <c r="L19" s="1">
        <f>SUM(J15:K18)</f>
        <v>54</v>
      </c>
      <c r="N19" s="8">
        <v>106</v>
      </c>
    </row>
    <row r="20" spans="1:14" s="3" customFormat="1" ht="17" x14ac:dyDescent="0.2">
      <c r="A20" s="3" t="s">
        <v>10</v>
      </c>
      <c r="G20" s="4"/>
      <c r="J20" s="4"/>
      <c r="N20" s="9"/>
    </row>
    <row r="21" spans="1:14" ht="17" x14ac:dyDescent="0.2">
      <c r="B21" s="1" t="s">
        <v>5</v>
      </c>
      <c r="C21" s="1">
        <v>4</v>
      </c>
      <c r="D21" s="1" t="s">
        <v>16</v>
      </c>
      <c r="E21" s="1">
        <v>1</v>
      </c>
      <c r="F21" s="1">
        <v>1</v>
      </c>
      <c r="G21" s="2">
        <f t="shared" si="2"/>
        <v>4</v>
      </c>
      <c r="H21" s="1">
        <f t="shared" si="3"/>
        <v>0</v>
      </c>
      <c r="J21" s="2">
        <f t="shared" si="0"/>
        <v>0</v>
      </c>
      <c r="K21" s="1">
        <f t="shared" si="1"/>
        <v>0</v>
      </c>
    </row>
    <row r="22" spans="1:14" ht="34" x14ac:dyDescent="0.2">
      <c r="B22" s="1" t="s">
        <v>6</v>
      </c>
      <c r="C22" s="1">
        <v>2</v>
      </c>
      <c r="D22" s="1" t="s">
        <v>14</v>
      </c>
      <c r="E22" s="1">
        <v>2</v>
      </c>
      <c r="F22" s="1">
        <v>1</v>
      </c>
      <c r="G22" s="2">
        <f t="shared" si="2"/>
        <v>0</v>
      </c>
      <c r="H22" s="1">
        <f t="shared" si="3"/>
        <v>1</v>
      </c>
      <c r="J22" s="2">
        <f t="shared" si="0"/>
        <v>1</v>
      </c>
      <c r="K22" s="1">
        <f t="shared" si="1"/>
        <v>0</v>
      </c>
    </row>
    <row r="23" spans="1:14" ht="17" x14ac:dyDescent="0.2">
      <c r="B23" s="1" t="s">
        <v>7</v>
      </c>
      <c r="C23" s="1">
        <v>6</v>
      </c>
      <c r="D23" s="1" t="s">
        <v>15</v>
      </c>
      <c r="E23" s="1">
        <v>1</v>
      </c>
      <c r="F23" s="1">
        <v>1</v>
      </c>
      <c r="G23" s="2">
        <f t="shared" si="2"/>
        <v>0</v>
      </c>
      <c r="H23" s="1">
        <f t="shared" si="3"/>
        <v>0</v>
      </c>
      <c r="J23" s="2">
        <f t="shared" si="0"/>
        <v>0</v>
      </c>
      <c r="K23" s="1">
        <f t="shared" si="1"/>
        <v>6</v>
      </c>
    </row>
    <row r="24" spans="1:14" ht="17" x14ac:dyDescent="0.2">
      <c r="B24" s="1" t="s">
        <v>8</v>
      </c>
      <c r="C24" s="1">
        <v>1</v>
      </c>
      <c r="D24" s="1" t="s">
        <v>15</v>
      </c>
      <c r="E24" s="1">
        <v>1</v>
      </c>
      <c r="F24" s="1">
        <v>0.5</v>
      </c>
      <c r="G24" s="2">
        <f t="shared" si="2"/>
        <v>0</v>
      </c>
      <c r="H24" s="1">
        <f t="shared" si="3"/>
        <v>0</v>
      </c>
      <c r="J24" s="2">
        <f t="shared" si="0"/>
        <v>0</v>
      </c>
      <c r="K24" s="1">
        <f t="shared" si="1"/>
        <v>0.5</v>
      </c>
    </row>
    <row r="25" spans="1:14" x14ac:dyDescent="0.2">
      <c r="I25" s="1">
        <v>5</v>
      </c>
      <c r="L25" s="1">
        <v>7.5</v>
      </c>
      <c r="N25" s="8">
        <v>12.5</v>
      </c>
    </row>
    <row r="27" spans="1:14" ht="17" thickBot="1" x14ac:dyDescent="0.25"/>
    <row r="28" spans="1:14" s="7" customFormat="1" ht="18" thickTop="1" thickBot="1" x14ac:dyDescent="0.25">
      <c r="I28" s="7">
        <f>SUM(G5:H24)</f>
        <v>74.5</v>
      </c>
      <c r="L28" s="7">
        <f>SUM(L9:L25)</f>
        <v>103</v>
      </c>
      <c r="N28" s="11">
        <f>SUM(N9:N25)</f>
        <v>177.5</v>
      </c>
    </row>
    <row r="29" spans="1:14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CCEF2-66C5-9544-AB8D-C6763BE02A96}">
  <dimension ref="A1:C5"/>
  <sheetViews>
    <sheetView workbookViewId="0">
      <selection activeCell="A2" sqref="A2:C5"/>
    </sheetView>
  </sheetViews>
  <sheetFormatPr baseColWidth="10" defaultRowHeight="16" x14ac:dyDescent="0.2"/>
  <sheetData>
    <row r="1" spans="1:3" x14ac:dyDescent="0.2">
      <c r="B1" t="s">
        <v>16</v>
      </c>
      <c r="C1" t="s">
        <v>15</v>
      </c>
    </row>
    <row r="2" spans="1:3" x14ac:dyDescent="0.2">
      <c r="A2" t="s">
        <v>17</v>
      </c>
      <c r="B2" s="1">
        <v>17.5</v>
      </c>
      <c r="C2" s="1">
        <v>40</v>
      </c>
    </row>
    <row r="3" spans="1:3" x14ac:dyDescent="0.2">
      <c r="A3" t="s">
        <v>18</v>
      </c>
      <c r="B3" s="1">
        <v>0</v>
      </c>
      <c r="C3" s="1">
        <v>1.5</v>
      </c>
    </row>
    <row r="4" spans="1:3" x14ac:dyDescent="0.2">
      <c r="A4" t="s">
        <v>19</v>
      </c>
      <c r="B4" s="1">
        <v>52</v>
      </c>
      <c r="C4" s="1">
        <v>54</v>
      </c>
    </row>
    <row r="5" spans="1:3" x14ac:dyDescent="0.2">
      <c r="A5" t="s">
        <v>20</v>
      </c>
      <c r="B5" s="1">
        <v>5</v>
      </c>
      <c r="C5" s="1">
        <v>7.5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93D6-96C1-F444-A1AE-A52CDE1C983D}">
  <dimension ref="A1:I11"/>
  <sheetViews>
    <sheetView workbookViewId="0">
      <selection activeCell="L9" sqref="L9"/>
    </sheetView>
  </sheetViews>
  <sheetFormatPr baseColWidth="10" defaultRowHeight="16" x14ac:dyDescent="0.2"/>
  <sheetData>
    <row r="1" spans="1:9" ht="17" x14ac:dyDescent="0.2">
      <c r="A1" s="12"/>
      <c r="B1" s="13" t="s">
        <v>16</v>
      </c>
      <c r="C1" s="13" t="s">
        <v>15</v>
      </c>
    </row>
    <row r="2" spans="1:9" x14ac:dyDescent="0.2">
      <c r="A2" s="12" t="s">
        <v>17</v>
      </c>
      <c r="B2" s="13">
        <v>17.5</v>
      </c>
      <c r="C2" s="13">
        <v>40</v>
      </c>
      <c r="E2">
        <f>B2/(B7/100)</f>
        <v>23.48993288590604</v>
      </c>
      <c r="F2">
        <f>C2/(C7/100)</f>
        <v>38.834951456310677</v>
      </c>
      <c r="H2">
        <f>ROUND(E2,0)</f>
        <v>23</v>
      </c>
      <c r="I2">
        <f>ROUND(F2,0)</f>
        <v>39</v>
      </c>
    </row>
    <row r="3" spans="1:9" x14ac:dyDescent="0.2">
      <c r="A3" s="12" t="s">
        <v>18</v>
      </c>
      <c r="B3" s="13">
        <v>0</v>
      </c>
      <c r="C3" s="13">
        <v>1.5</v>
      </c>
      <c r="E3">
        <f t="shared" ref="E3:F5" si="0">B3/(B8/100)</f>
        <v>0</v>
      </c>
      <c r="F3">
        <f t="shared" si="0"/>
        <v>1.4563106796116505</v>
      </c>
      <c r="H3">
        <f t="shared" ref="H3:H5" si="1">ROUND(E3,0)</f>
        <v>0</v>
      </c>
      <c r="I3">
        <f t="shared" ref="I3:I5" si="2">ROUND(F3,0)</f>
        <v>1</v>
      </c>
    </row>
    <row r="4" spans="1:9" x14ac:dyDescent="0.2">
      <c r="A4" s="12" t="s">
        <v>19</v>
      </c>
      <c r="B4" s="13">
        <v>52</v>
      </c>
      <c r="C4" s="13">
        <v>54</v>
      </c>
      <c r="E4">
        <f t="shared" si="0"/>
        <v>69.798657718120808</v>
      </c>
      <c r="F4">
        <f t="shared" si="0"/>
        <v>52.427184466019419</v>
      </c>
      <c r="H4">
        <f t="shared" si="1"/>
        <v>70</v>
      </c>
      <c r="I4">
        <f t="shared" si="2"/>
        <v>52</v>
      </c>
    </row>
    <row r="5" spans="1:9" x14ac:dyDescent="0.2">
      <c r="A5" s="12" t="s">
        <v>20</v>
      </c>
      <c r="B5" s="13">
        <v>5</v>
      </c>
      <c r="C5" s="13">
        <v>7.5</v>
      </c>
      <c r="E5">
        <f t="shared" si="0"/>
        <v>6.7114093959731544</v>
      </c>
      <c r="F5">
        <f t="shared" si="0"/>
        <v>7.2815533980582519</v>
      </c>
      <c r="H5">
        <f t="shared" si="1"/>
        <v>7</v>
      </c>
      <c r="I5">
        <f t="shared" si="2"/>
        <v>7</v>
      </c>
    </row>
    <row r="7" spans="1:9" x14ac:dyDescent="0.2">
      <c r="B7">
        <f>SUM(B2:B5)</f>
        <v>74.5</v>
      </c>
      <c r="C7">
        <f>SUM(C2:C5)</f>
        <v>103</v>
      </c>
    </row>
    <row r="8" spans="1:9" x14ac:dyDescent="0.2">
      <c r="B8" s="13">
        <v>74.5</v>
      </c>
      <c r="C8" s="13">
        <v>103</v>
      </c>
    </row>
    <row r="9" spans="1:9" x14ac:dyDescent="0.2">
      <c r="B9" s="13">
        <v>74.5</v>
      </c>
      <c r="C9" s="13">
        <v>103</v>
      </c>
    </row>
    <row r="10" spans="1:9" x14ac:dyDescent="0.2">
      <c r="B10" s="13">
        <v>74.5</v>
      </c>
      <c r="C10" s="13">
        <v>103</v>
      </c>
      <c r="F10" t="s">
        <v>16</v>
      </c>
      <c r="G10" t="s">
        <v>15</v>
      </c>
    </row>
    <row r="11" spans="1:9" x14ac:dyDescent="0.2">
      <c r="B11" s="13">
        <v>74.5</v>
      </c>
      <c r="C11" s="13">
        <v>103</v>
      </c>
      <c r="F11" s="13">
        <v>74.5</v>
      </c>
      <c r="G11" s="13">
        <v>103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192F4-41E2-3D4E-B67C-2609E6CF2FDB}">
  <dimension ref="A1:E7"/>
  <sheetViews>
    <sheetView tabSelected="1" workbookViewId="0">
      <selection activeCell="E7" sqref="E7"/>
    </sheetView>
  </sheetViews>
  <sheetFormatPr baseColWidth="10" defaultRowHeight="16" x14ac:dyDescent="0.2"/>
  <sheetData>
    <row r="1" spans="1:5" x14ac:dyDescent="0.2">
      <c r="B1" t="s">
        <v>16</v>
      </c>
      <c r="C1" t="s">
        <v>15</v>
      </c>
    </row>
    <row r="2" spans="1:5" x14ac:dyDescent="0.2">
      <c r="A2" s="12" t="s">
        <v>17</v>
      </c>
      <c r="B2" s="14">
        <v>23</v>
      </c>
      <c r="C2" s="14">
        <v>39</v>
      </c>
    </row>
    <row r="3" spans="1:5" x14ac:dyDescent="0.2">
      <c r="A3" s="12" t="s">
        <v>18</v>
      </c>
      <c r="B3" s="14">
        <v>0</v>
      </c>
      <c r="C3" s="14">
        <v>1</v>
      </c>
    </row>
    <row r="4" spans="1:5" x14ac:dyDescent="0.2">
      <c r="A4" s="12" t="s">
        <v>19</v>
      </c>
      <c r="B4" s="14">
        <v>70</v>
      </c>
      <c r="C4" s="14">
        <v>52</v>
      </c>
    </row>
    <row r="5" spans="1:5" x14ac:dyDescent="0.2">
      <c r="A5" s="12" t="s">
        <v>20</v>
      </c>
      <c r="B5" s="14">
        <v>7</v>
      </c>
      <c r="C5" s="14">
        <v>7</v>
      </c>
    </row>
    <row r="7" spans="1:5" x14ac:dyDescent="0.2">
      <c r="B7" s="13">
        <v>74.5</v>
      </c>
      <c r="C7" s="13">
        <v>103</v>
      </c>
      <c r="E7">
        <v>177.5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chart</vt:lpstr>
      <vt:lpstr>Sheet2</vt:lpstr>
      <vt:lpstr>percentages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2022-02-18T13:11:10Z</dcterms:created>
  <dcterms:modified xsi:type="dcterms:W3CDTF">2022-04-05T15:04:44Z</dcterms:modified>
</cp:coreProperties>
</file>