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e Ware Pottery\"/>
    </mc:Choice>
  </mc:AlternateContent>
  <xr:revisionPtr revIDLastSave="0" documentId="13_ncr:1_{CD2F4794-F241-4D79-A3F2-7119586F2FE6}" xr6:coauthVersionLast="36" xr6:coauthVersionMax="47" xr10:uidLastSave="{00000000-0000-0000-0000-000000000000}"/>
  <bookViews>
    <workbookView xWindow="36340" yWindow="-11840" windowWidth="29420" windowHeight="23000" activeTab="5" xr2:uid="{7065D14C-9602-F344-A0F8-E44439FE9749}"/>
  </bookViews>
  <sheets>
    <sheet name="Record Sheet" sheetId="1" r:id="rId1"/>
    <sheet name="Record and Quantified" sheetId="2" r:id="rId2"/>
    <sheet name="Quantified" sheetId="3" r:id="rId3"/>
    <sheet name="by origin" sheetId="4" r:id="rId4"/>
    <sheet name="charts" sheetId="5" r:id="rId5"/>
    <sheet name="percentag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6" l="1"/>
  <c r="L2" i="6"/>
  <c r="L3" i="6"/>
  <c r="G2" i="6"/>
  <c r="B10" i="6"/>
  <c r="J3" i="6" l="1"/>
  <c r="E10" i="6"/>
  <c r="D10" i="6"/>
  <c r="C10" i="6"/>
  <c r="C10" i="5"/>
  <c r="D10" i="5"/>
  <c r="E10" i="5"/>
  <c r="B10" i="5"/>
  <c r="E38" i="4"/>
  <c r="J82" i="4"/>
  <c r="V77" i="4"/>
  <c r="V70" i="4"/>
  <c r="Q70" i="4"/>
  <c r="Q77" i="4" s="1"/>
  <c r="K77" i="4"/>
  <c r="K70" i="4"/>
  <c r="E77" i="4"/>
  <c r="E37" i="4"/>
  <c r="E70" i="4"/>
  <c r="E49" i="4"/>
  <c r="E44" i="4"/>
  <c r="E30" i="4"/>
  <c r="E7" i="4"/>
  <c r="W85" i="3"/>
  <c r="U85" i="3"/>
  <c r="K85" i="3"/>
  <c r="Q85" i="3"/>
  <c r="E85" i="3"/>
  <c r="E83" i="3"/>
  <c r="U38" i="4"/>
  <c r="Q38" i="4"/>
  <c r="G16" i="6" l="1"/>
  <c r="O3" i="6"/>
  <c r="J4" i="6"/>
  <c r="O4" i="6" s="1"/>
  <c r="J5" i="6"/>
  <c r="O5" i="6" s="1"/>
  <c r="J6" i="6"/>
  <c r="O6" i="6" s="1"/>
  <c r="J7" i="6"/>
  <c r="O7" i="6" s="1"/>
  <c r="J8" i="6"/>
  <c r="O8" i="6" s="1"/>
  <c r="J2" i="6"/>
  <c r="O2" i="6" s="1"/>
  <c r="I3" i="6"/>
  <c r="N3" i="6" s="1"/>
  <c r="I4" i="6"/>
  <c r="N4" i="6" s="1"/>
  <c r="I5" i="6"/>
  <c r="N5" i="6" s="1"/>
  <c r="I6" i="6"/>
  <c r="N6" i="6" s="1"/>
  <c r="I7" i="6"/>
  <c r="N7" i="6" s="1"/>
  <c r="I8" i="6"/>
  <c r="N8" i="6" s="1"/>
  <c r="I2" i="6"/>
  <c r="N2" i="6" s="1"/>
  <c r="H8" i="6"/>
  <c r="M8" i="6" s="1"/>
  <c r="H3" i="6"/>
  <c r="M3" i="6" s="1"/>
  <c r="H4" i="6"/>
  <c r="M4" i="6" s="1"/>
  <c r="H5" i="6"/>
  <c r="M5" i="6" s="1"/>
  <c r="H6" i="6"/>
  <c r="M6" i="6" s="1"/>
  <c r="H7" i="6"/>
  <c r="M7" i="6" s="1"/>
  <c r="H2" i="6"/>
  <c r="M2" i="6" s="1"/>
  <c r="G8" i="6"/>
  <c r="L8" i="6" s="1"/>
  <c r="G7" i="6"/>
  <c r="L7" i="6" s="1"/>
  <c r="G6" i="6"/>
  <c r="L6" i="6" s="1"/>
  <c r="G5" i="6"/>
  <c r="L5" i="6" s="1"/>
  <c r="G4" i="6"/>
  <c r="L4" i="6" s="1"/>
  <c r="G3" i="6"/>
  <c r="U54" i="4"/>
  <c r="Q54" i="4"/>
  <c r="K54" i="4"/>
  <c r="E54" i="4"/>
  <c r="V49" i="4"/>
  <c r="Q49" i="4"/>
  <c r="K49" i="4"/>
  <c r="V44" i="4"/>
  <c r="Q44" i="4"/>
  <c r="K44" i="4"/>
  <c r="K38" i="4"/>
  <c r="V37" i="4"/>
  <c r="Q37" i="4"/>
  <c r="K37" i="4"/>
  <c r="V30" i="4"/>
  <c r="Q30" i="4"/>
  <c r="K30" i="4"/>
  <c r="V19" i="4"/>
  <c r="Q19" i="4"/>
  <c r="K19" i="4"/>
  <c r="E19" i="4"/>
  <c r="V7" i="4"/>
  <c r="Q7" i="4"/>
  <c r="K7" i="4"/>
  <c r="U56" i="4"/>
  <c r="Q56" i="4"/>
  <c r="K56" i="4"/>
  <c r="E56" i="4"/>
  <c r="W56" i="4" s="1"/>
  <c r="U42" i="4"/>
  <c r="Q42" i="4"/>
  <c r="K42" i="4"/>
  <c r="E42" i="4"/>
  <c r="W83" i="3"/>
  <c r="W65" i="3"/>
  <c r="W67" i="3"/>
  <c r="W69" i="3"/>
  <c r="W71" i="3"/>
  <c r="W73" i="3"/>
  <c r="W75" i="3"/>
  <c r="W77" i="3"/>
  <c r="W79" i="3"/>
  <c r="W81" i="3"/>
  <c r="U83" i="3"/>
  <c r="Q83" i="3"/>
  <c r="K83" i="3"/>
  <c r="K4" i="3"/>
  <c r="E32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33" i="3"/>
  <c r="U34" i="3"/>
  <c r="U36" i="3"/>
  <c r="U37" i="3"/>
  <c r="U38" i="3"/>
  <c r="U39" i="3"/>
  <c r="U41" i="3"/>
  <c r="U43" i="3"/>
  <c r="U45" i="3"/>
  <c r="U47" i="3"/>
  <c r="U49" i="3"/>
  <c r="U51" i="3"/>
  <c r="U53" i="3"/>
  <c r="U55" i="3"/>
  <c r="U56" i="3"/>
  <c r="U57" i="3"/>
  <c r="U59" i="3"/>
  <c r="U61" i="3"/>
  <c r="U62" i="3"/>
  <c r="U63" i="3"/>
  <c r="U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3" i="3"/>
  <c r="Q34" i="3"/>
  <c r="Q36" i="3"/>
  <c r="Q37" i="3"/>
  <c r="Q38" i="3"/>
  <c r="Q39" i="3"/>
  <c r="Q41" i="3"/>
  <c r="Q43" i="3"/>
  <c r="Q45" i="3"/>
  <c r="Q47" i="3"/>
  <c r="Q49" i="3"/>
  <c r="Q51" i="3"/>
  <c r="Q53" i="3"/>
  <c r="Q55" i="3"/>
  <c r="Q56" i="3"/>
  <c r="Q57" i="3"/>
  <c r="Q59" i="3"/>
  <c r="Q61" i="3"/>
  <c r="Q62" i="3"/>
  <c r="Q63" i="3"/>
  <c r="Q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3" i="3"/>
  <c r="K34" i="3"/>
  <c r="K36" i="3"/>
  <c r="K37" i="3"/>
  <c r="K38" i="3"/>
  <c r="K39" i="3"/>
  <c r="K41" i="3"/>
  <c r="K43" i="3"/>
  <c r="K45" i="3"/>
  <c r="K47" i="3"/>
  <c r="K49" i="3"/>
  <c r="K51" i="3"/>
  <c r="K53" i="3"/>
  <c r="K55" i="3"/>
  <c r="K56" i="3"/>
  <c r="K57" i="3"/>
  <c r="K59" i="3"/>
  <c r="K61" i="3"/>
  <c r="K62" i="3"/>
  <c r="K63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3" i="3"/>
  <c r="E34" i="3"/>
  <c r="E36" i="3"/>
  <c r="E37" i="3"/>
  <c r="E38" i="3"/>
  <c r="E39" i="3"/>
  <c r="E41" i="3"/>
  <c r="E43" i="3"/>
  <c r="E45" i="3"/>
  <c r="E47" i="3"/>
  <c r="E49" i="3"/>
  <c r="E51" i="3"/>
  <c r="E53" i="3"/>
  <c r="E55" i="3"/>
  <c r="E56" i="3"/>
  <c r="E57" i="3"/>
  <c r="E59" i="3"/>
  <c r="E61" i="3"/>
  <c r="E62" i="3"/>
  <c r="E63" i="3"/>
  <c r="E4" i="3"/>
  <c r="AJ6" i="2"/>
  <c r="AJ8" i="2"/>
  <c r="AJ10" i="2"/>
  <c r="AJ12" i="2"/>
  <c r="AJ14" i="2"/>
  <c r="AJ16" i="2"/>
  <c r="AJ18" i="2"/>
  <c r="AJ20" i="2"/>
  <c r="AJ22" i="2"/>
  <c r="AJ24" i="2"/>
  <c r="AJ26" i="2"/>
  <c r="AJ28" i="2"/>
  <c r="AJ30" i="2"/>
  <c r="AJ32" i="2"/>
  <c r="AJ33" i="2"/>
  <c r="AJ34" i="2"/>
  <c r="AJ36" i="2"/>
  <c r="AJ37" i="2"/>
  <c r="AJ38" i="2"/>
  <c r="AJ39" i="2"/>
  <c r="AJ41" i="2"/>
  <c r="AJ43" i="2"/>
  <c r="AJ45" i="2"/>
  <c r="AJ47" i="2"/>
  <c r="AJ49" i="2"/>
  <c r="AJ51" i="2"/>
  <c r="AJ53" i="2"/>
  <c r="AJ55" i="2"/>
  <c r="AJ56" i="2"/>
  <c r="AJ57" i="2"/>
  <c r="AJ59" i="2"/>
  <c r="AJ61" i="2"/>
  <c r="AJ62" i="2"/>
  <c r="AI6" i="2"/>
  <c r="AI8" i="2"/>
  <c r="AI10" i="2"/>
  <c r="AI12" i="2"/>
  <c r="AI14" i="2"/>
  <c r="AI16" i="2"/>
  <c r="AI18" i="2"/>
  <c r="AI20" i="2"/>
  <c r="AI22" i="2"/>
  <c r="AI24" i="2"/>
  <c r="AI26" i="2"/>
  <c r="AI28" i="2"/>
  <c r="AI30" i="2"/>
  <c r="AI32" i="2"/>
  <c r="AI33" i="2"/>
  <c r="AI34" i="2"/>
  <c r="AI36" i="2"/>
  <c r="AI37" i="2"/>
  <c r="AI38" i="2"/>
  <c r="AI39" i="2"/>
  <c r="AI41" i="2"/>
  <c r="AI43" i="2"/>
  <c r="AI45" i="2"/>
  <c r="AI47" i="2"/>
  <c r="AI49" i="2"/>
  <c r="AI51" i="2"/>
  <c r="AI53" i="2"/>
  <c r="AI55" i="2"/>
  <c r="AI56" i="2"/>
  <c r="AI57" i="2"/>
  <c r="AI59" i="2"/>
  <c r="AI61" i="2"/>
  <c r="AI62" i="2"/>
  <c r="AH6" i="2"/>
  <c r="AH8" i="2"/>
  <c r="AH10" i="2"/>
  <c r="AH12" i="2"/>
  <c r="AH14" i="2"/>
  <c r="AH16" i="2"/>
  <c r="AH18" i="2"/>
  <c r="AH20" i="2"/>
  <c r="AH22" i="2"/>
  <c r="AH24" i="2"/>
  <c r="AH26" i="2"/>
  <c r="AH28" i="2"/>
  <c r="AH30" i="2"/>
  <c r="AH32" i="2"/>
  <c r="AH33" i="2"/>
  <c r="AH34" i="2"/>
  <c r="AH36" i="2"/>
  <c r="AH37" i="2"/>
  <c r="AH38" i="2"/>
  <c r="AH39" i="2"/>
  <c r="AH41" i="2"/>
  <c r="AH43" i="2"/>
  <c r="AH45" i="2"/>
  <c r="AH47" i="2"/>
  <c r="AH49" i="2"/>
  <c r="AH51" i="2"/>
  <c r="AH53" i="2"/>
  <c r="AH55" i="2"/>
  <c r="AH56" i="2"/>
  <c r="AH57" i="2"/>
  <c r="AH59" i="2"/>
  <c r="AH61" i="2"/>
  <c r="AH62" i="2"/>
  <c r="AJ4" i="2"/>
  <c r="AI4" i="2"/>
  <c r="AH4" i="2"/>
  <c r="AG6" i="2"/>
  <c r="AG8" i="2"/>
  <c r="AG10" i="2"/>
  <c r="AG12" i="2"/>
  <c r="AG14" i="2"/>
  <c r="AG16" i="2"/>
  <c r="AG18" i="2"/>
  <c r="AG20" i="2"/>
  <c r="AG22" i="2"/>
  <c r="AG24" i="2"/>
  <c r="AG26" i="2"/>
  <c r="AG28" i="2"/>
  <c r="AG30" i="2"/>
  <c r="AG32" i="2"/>
  <c r="AG33" i="2"/>
  <c r="AG34" i="2"/>
  <c r="AG36" i="2"/>
  <c r="AG37" i="2"/>
  <c r="AG38" i="2"/>
  <c r="AG39" i="2"/>
  <c r="AG41" i="2"/>
  <c r="AG43" i="2"/>
  <c r="AG45" i="2"/>
  <c r="AG47" i="2"/>
  <c r="AG49" i="2"/>
  <c r="AG51" i="2"/>
  <c r="AG53" i="2"/>
  <c r="AG55" i="2"/>
  <c r="AG56" i="2"/>
  <c r="AG57" i="2"/>
  <c r="AG59" i="2"/>
  <c r="AG61" i="2"/>
  <c r="AG62" i="2"/>
  <c r="AF6" i="2"/>
  <c r="AF8" i="2"/>
  <c r="AF10" i="2"/>
  <c r="AF12" i="2"/>
  <c r="AF14" i="2"/>
  <c r="AF16" i="2"/>
  <c r="AF18" i="2"/>
  <c r="AF20" i="2"/>
  <c r="AF22" i="2"/>
  <c r="AF24" i="2"/>
  <c r="AF26" i="2"/>
  <c r="AF28" i="2"/>
  <c r="AF30" i="2"/>
  <c r="AF32" i="2"/>
  <c r="AF33" i="2"/>
  <c r="AF34" i="2"/>
  <c r="AF36" i="2"/>
  <c r="AF37" i="2"/>
  <c r="AF38" i="2"/>
  <c r="AF39" i="2"/>
  <c r="AF41" i="2"/>
  <c r="AF43" i="2"/>
  <c r="AF45" i="2"/>
  <c r="AF47" i="2"/>
  <c r="AF49" i="2"/>
  <c r="AF51" i="2"/>
  <c r="AF53" i="2"/>
  <c r="AF55" i="2"/>
  <c r="AF56" i="2"/>
  <c r="AF57" i="2"/>
  <c r="AF59" i="2"/>
  <c r="AF61" i="2"/>
  <c r="AF62" i="2"/>
  <c r="AE6" i="2"/>
  <c r="AE8" i="2"/>
  <c r="AE10" i="2"/>
  <c r="AE12" i="2"/>
  <c r="AE14" i="2"/>
  <c r="AE16" i="2"/>
  <c r="AE18" i="2"/>
  <c r="AE20" i="2"/>
  <c r="AE22" i="2"/>
  <c r="AE24" i="2"/>
  <c r="AE26" i="2"/>
  <c r="AE28" i="2"/>
  <c r="AE30" i="2"/>
  <c r="AE32" i="2"/>
  <c r="AE33" i="2"/>
  <c r="AE34" i="2"/>
  <c r="AE36" i="2"/>
  <c r="AE37" i="2"/>
  <c r="AE38" i="2"/>
  <c r="AE39" i="2"/>
  <c r="AE41" i="2"/>
  <c r="AE43" i="2"/>
  <c r="AE45" i="2"/>
  <c r="AE47" i="2"/>
  <c r="AE49" i="2"/>
  <c r="AE51" i="2"/>
  <c r="AE53" i="2"/>
  <c r="AE55" i="2"/>
  <c r="AE56" i="2"/>
  <c r="AE57" i="2"/>
  <c r="AE59" i="2"/>
  <c r="AE61" i="2"/>
  <c r="AE62" i="2"/>
  <c r="AD6" i="2"/>
  <c r="AD8" i="2"/>
  <c r="AD10" i="2"/>
  <c r="AD12" i="2"/>
  <c r="AD14" i="2"/>
  <c r="AD16" i="2"/>
  <c r="AD18" i="2"/>
  <c r="AD20" i="2"/>
  <c r="AD22" i="2"/>
  <c r="AD24" i="2"/>
  <c r="AD26" i="2"/>
  <c r="AD28" i="2"/>
  <c r="AD30" i="2"/>
  <c r="AD32" i="2"/>
  <c r="AD33" i="2"/>
  <c r="AD34" i="2"/>
  <c r="AD36" i="2"/>
  <c r="AD37" i="2"/>
  <c r="AD38" i="2"/>
  <c r="AD39" i="2"/>
  <c r="AD41" i="2"/>
  <c r="AD43" i="2"/>
  <c r="AD45" i="2"/>
  <c r="AD47" i="2"/>
  <c r="AD49" i="2"/>
  <c r="AD51" i="2"/>
  <c r="AD53" i="2"/>
  <c r="AD55" i="2"/>
  <c r="AD56" i="2"/>
  <c r="AD57" i="2"/>
  <c r="AD59" i="2"/>
  <c r="AD61" i="2"/>
  <c r="AD62" i="2"/>
  <c r="AC6" i="2"/>
  <c r="AC8" i="2"/>
  <c r="AC10" i="2"/>
  <c r="AC12" i="2"/>
  <c r="AC14" i="2"/>
  <c r="AC16" i="2"/>
  <c r="AC18" i="2"/>
  <c r="AC20" i="2"/>
  <c r="AC22" i="2"/>
  <c r="AC24" i="2"/>
  <c r="AC26" i="2"/>
  <c r="AC28" i="2"/>
  <c r="AC30" i="2"/>
  <c r="AC32" i="2"/>
  <c r="AC33" i="2"/>
  <c r="AC34" i="2"/>
  <c r="AC36" i="2"/>
  <c r="AC37" i="2"/>
  <c r="AC38" i="2"/>
  <c r="AC39" i="2"/>
  <c r="AC41" i="2"/>
  <c r="AC43" i="2"/>
  <c r="AC45" i="2"/>
  <c r="AC47" i="2"/>
  <c r="AC49" i="2"/>
  <c r="AC51" i="2"/>
  <c r="AC53" i="2"/>
  <c r="AC55" i="2"/>
  <c r="AC56" i="2"/>
  <c r="AC57" i="2"/>
  <c r="AC59" i="2"/>
  <c r="AC61" i="2"/>
  <c r="AC62" i="2"/>
  <c r="AG4" i="2"/>
  <c r="AF4" i="2"/>
  <c r="AE4" i="2"/>
  <c r="AD4" i="2"/>
  <c r="AC4" i="2"/>
  <c r="AB6" i="2"/>
  <c r="AB8" i="2"/>
  <c r="AB10" i="2"/>
  <c r="AB12" i="2"/>
  <c r="AB14" i="2"/>
  <c r="AB16" i="2"/>
  <c r="AB18" i="2"/>
  <c r="AB20" i="2"/>
  <c r="AB22" i="2"/>
  <c r="AB24" i="2"/>
  <c r="AB26" i="2"/>
  <c r="AB28" i="2"/>
  <c r="AB30" i="2"/>
  <c r="AB32" i="2"/>
  <c r="AB33" i="2"/>
  <c r="AB34" i="2"/>
  <c r="AB36" i="2"/>
  <c r="AB37" i="2"/>
  <c r="AB38" i="2"/>
  <c r="AB39" i="2"/>
  <c r="AB41" i="2"/>
  <c r="AB43" i="2"/>
  <c r="AB45" i="2"/>
  <c r="AB47" i="2"/>
  <c r="AB49" i="2"/>
  <c r="AB51" i="2"/>
  <c r="AB53" i="2"/>
  <c r="AB55" i="2"/>
  <c r="AB56" i="2"/>
  <c r="AB57" i="2"/>
  <c r="AB59" i="2"/>
  <c r="AB61" i="2"/>
  <c r="AB62" i="2"/>
  <c r="AB4" i="2"/>
  <c r="AA6" i="2"/>
  <c r="AA8" i="2"/>
  <c r="AA10" i="2"/>
  <c r="AA12" i="2"/>
  <c r="AA14" i="2"/>
  <c r="AA16" i="2"/>
  <c r="AA18" i="2"/>
  <c r="AA20" i="2"/>
  <c r="AA22" i="2"/>
  <c r="AA24" i="2"/>
  <c r="AA26" i="2"/>
  <c r="AA28" i="2"/>
  <c r="AA30" i="2"/>
  <c r="AA32" i="2"/>
  <c r="AA33" i="2"/>
  <c r="AA34" i="2"/>
  <c r="AA36" i="2"/>
  <c r="AA37" i="2"/>
  <c r="AA38" i="2"/>
  <c r="AA39" i="2"/>
  <c r="AA41" i="2"/>
  <c r="AA43" i="2"/>
  <c r="AA45" i="2"/>
  <c r="AA47" i="2"/>
  <c r="AA49" i="2"/>
  <c r="AA51" i="2"/>
  <c r="AA53" i="2"/>
  <c r="AA55" i="2"/>
  <c r="AA56" i="2"/>
  <c r="AA57" i="2"/>
  <c r="AA59" i="2"/>
  <c r="AA61" i="2"/>
  <c r="AA62" i="2"/>
  <c r="AA4" i="2"/>
  <c r="Z6" i="2"/>
  <c r="Z8" i="2"/>
  <c r="Z10" i="2"/>
  <c r="Z12" i="2"/>
  <c r="Z14" i="2"/>
  <c r="Z16" i="2"/>
  <c r="Z18" i="2"/>
  <c r="Z20" i="2"/>
  <c r="Z22" i="2"/>
  <c r="Z24" i="2"/>
  <c r="Z26" i="2"/>
  <c r="Z28" i="2"/>
  <c r="Z30" i="2"/>
  <c r="Z32" i="2"/>
  <c r="Z33" i="2"/>
  <c r="Z34" i="2"/>
  <c r="Z36" i="2"/>
  <c r="Z37" i="2"/>
  <c r="Z38" i="2"/>
  <c r="Z39" i="2"/>
  <c r="Z41" i="2"/>
  <c r="Z43" i="2"/>
  <c r="Z45" i="2"/>
  <c r="Z47" i="2"/>
  <c r="Z49" i="2"/>
  <c r="Z51" i="2"/>
  <c r="Z53" i="2"/>
  <c r="Z55" i="2"/>
  <c r="Z56" i="2"/>
  <c r="Z57" i="2"/>
  <c r="Z59" i="2"/>
  <c r="Z61" i="2"/>
  <c r="Z62" i="2"/>
  <c r="Z4" i="2"/>
  <c r="Y6" i="2"/>
  <c r="Y8" i="2"/>
  <c r="Y10" i="2"/>
  <c r="Y12" i="2"/>
  <c r="Y14" i="2"/>
  <c r="Y16" i="2"/>
  <c r="Y18" i="2"/>
  <c r="Y20" i="2"/>
  <c r="Y22" i="2"/>
  <c r="Y24" i="2"/>
  <c r="Y26" i="2"/>
  <c r="Y28" i="2"/>
  <c r="Y30" i="2"/>
  <c r="Y32" i="2"/>
  <c r="Y33" i="2"/>
  <c r="Y34" i="2"/>
  <c r="Y36" i="2"/>
  <c r="Y37" i="2"/>
  <c r="Y38" i="2"/>
  <c r="Y39" i="2"/>
  <c r="Y41" i="2"/>
  <c r="Y43" i="2"/>
  <c r="Y45" i="2"/>
  <c r="Y47" i="2"/>
  <c r="Y49" i="2"/>
  <c r="Y51" i="2"/>
  <c r="Y53" i="2"/>
  <c r="Y55" i="2"/>
  <c r="Y56" i="2"/>
  <c r="Y57" i="2"/>
  <c r="Y59" i="2"/>
  <c r="Y61" i="2"/>
  <c r="Y62" i="2"/>
  <c r="Y4" i="2"/>
  <c r="X6" i="2"/>
  <c r="X8" i="2"/>
  <c r="X10" i="2"/>
  <c r="X12" i="2"/>
  <c r="X14" i="2"/>
  <c r="X16" i="2"/>
  <c r="X18" i="2"/>
  <c r="X20" i="2"/>
  <c r="X22" i="2"/>
  <c r="X24" i="2"/>
  <c r="X26" i="2"/>
  <c r="X28" i="2"/>
  <c r="X30" i="2"/>
  <c r="X32" i="2"/>
  <c r="X33" i="2"/>
  <c r="X34" i="2"/>
  <c r="X36" i="2"/>
  <c r="X37" i="2"/>
  <c r="X38" i="2"/>
  <c r="X39" i="2"/>
  <c r="X41" i="2"/>
  <c r="X43" i="2"/>
  <c r="X45" i="2"/>
  <c r="X47" i="2"/>
  <c r="X49" i="2"/>
  <c r="X51" i="2"/>
  <c r="X53" i="2"/>
  <c r="X55" i="2"/>
  <c r="X56" i="2"/>
  <c r="X57" i="2"/>
  <c r="X59" i="2"/>
  <c r="X61" i="2"/>
  <c r="X62" i="2"/>
  <c r="X4" i="2"/>
  <c r="W6" i="2"/>
  <c r="W8" i="2"/>
  <c r="W10" i="2"/>
  <c r="W12" i="2"/>
  <c r="W14" i="2"/>
  <c r="W16" i="2"/>
  <c r="W18" i="2"/>
  <c r="W20" i="2"/>
  <c r="W22" i="2"/>
  <c r="W24" i="2"/>
  <c r="W26" i="2"/>
  <c r="W28" i="2"/>
  <c r="W30" i="2"/>
  <c r="W32" i="2"/>
  <c r="W33" i="2"/>
  <c r="W34" i="2"/>
  <c r="W36" i="2"/>
  <c r="W37" i="2"/>
  <c r="W38" i="2"/>
  <c r="W39" i="2"/>
  <c r="W41" i="2"/>
  <c r="W43" i="2"/>
  <c r="W45" i="2"/>
  <c r="W47" i="2"/>
  <c r="W49" i="2"/>
  <c r="W51" i="2"/>
  <c r="W53" i="2"/>
  <c r="W55" i="2"/>
  <c r="W56" i="2"/>
  <c r="W57" i="2"/>
  <c r="W59" i="2"/>
  <c r="W61" i="2"/>
  <c r="W62" i="2"/>
  <c r="W4" i="2"/>
  <c r="V6" i="2"/>
  <c r="V8" i="2"/>
  <c r="V10" i="2"/>
  <c r="V12" i="2"/>
  <c r="V14" i="2"/>
  <c r="V16" i="2"/>
  <c r="V18" i="2"/>
  <c r="V20" i="2"/>
  <c r="V22" i="2"/>
  <c r="V24" i="2"/>
  <c r="V26" i="2"/>
  <c r="V28" i="2"/>
  <c r="V30" i="2"/>
  <c r="V32" i="2"/>
  <c r="V33" i="2"/>
  <c r="V34" i="2"/>
  <c r="V36" i="2"/>
  <c r="V37" i="2"/>
  <c r="V38" i="2"/>
  <c r="V39" i="2"/>
  <c r="V41" i="2"/>
  <c r="V43" i="2"/>
  <c r="V45" i="2"/>
  <c r="V47" i="2"/>
  <c r="V49" i="2"/>
  <c r="V51" i="2"/>
  <c r="V53" i="2"/>
  <c r="V55" i="2"/>
  <c r="V56" i="2"/>
  <c r="V57" i="2"/>
  <c r="V59" i="2"/>
  <c r="V61" i="2"/>
  <c r="V62" i="2"/>
  <c r="V4" i="2"/>
  <c r="U10" i="2"/>
  <c r="U6" i="2"/>
  <c r="U8" i="2"/>
  <c r="U12" i="2"/>
  <c r="U14" i="2"/>
  <c r="U16" i="2"/>
  <c r="U18" i="2"/>
  <c r="U20" i="2"/>
  <c r="U22" i="2"/>
  <c r="U24" i="2"/>
  <c r="U26" i="2"/>
  <c r="U28" i="2"/>
  <c r="U30" i="2"/>
  <c r="U32" i="2"/>
  <c r="U33" i="2"/>
  <c r="U34" i="2"/>
  <c r="U36" i="2"/>
  <c r="U37" i="2"/>
  <c r="U38" i="2"/>
  <c r="U39" i="2"/>
  <c r="U41" i="2"/>
  <c r="U43" i="2"/>
  <c r="U45" i="2"/>
  <c r="U47" i="2"/>
  <c r="U49" i="2"/>
  <c r="U51" i="2"/>
  <c r="U53" i="2"/>
  <c r="U55" i="2"/>
  <c r="U56" i="2"/>
  <c r="U57" i="2"/>
  <c r="U59" i="2"/>
  <c r="U61" i="2"/>
  <c r="U62" i="2"/>
  <c r="U4" i="2"/>
  <c r="J10" i="6" l="1"/>
  <c r="I10" i="6"/>
  <c r="G10" i="6"/>
  <c r="H10" i="6"/>
  <c r="W42" i="4"/>
  <c r="W59" i="3"/>
  <c r="W45" i="3"/>
  <c r="W33" i="3"/>
  <c r="W18" i="3"/>
  <c r="W55" i="3"/>
  <c r="W39" i="3"/>
  <c r="W28" i="3"/>
  <c r="W56" i="3"/>
  <c r="W41" i="3"/>
  <c r="W12" i="3"/>
  <c r="W63" i="3"/>
  <c r="W51" i="3"/>
  <c r="W37" i="3"/>
  <c r="W24" i="3"/>
  <c r="W8" i="3"/>
  <c r="W61" i="3"/>
  <c r="W47" i="3"/>
  <c r="W34" i="3"/>
  <c r="W20" i="3"/>
  <c r="W30" i="3"/>
  <c r="W14" i="3"/>
  <c r="W53" i="3"/>
  <c r="W38" i="3"/>
  <c r="W26" i="3"/>
  <c r="W10" i="3"/>
  <c r="W57" i="3"/>
  <c r="W43" i="3"/>
  <c r="W32" i="3"/>
  <c r="W16" i="3"/>
  <c r="W62" i="3"/>
  <c r="W49" i="3"/>
  <c r="W36" i="3"/>
  <c r="W22" i="3"/>
  <c r="W6" i="3"/>
  <c r="W4" i="3"/>
</calcChain>
</file>

<file path=xl/sharedStrings.xml><?xml version="1.0" encoding="utf-8"?>
<sst xmlns="http://schemas.openxmlformats.org/spreadsheetml/2006/main" count="294" uniqueCount="72">
  <si>
    <t>Athenian Agora Fine Wares</t>
  </si>
  <si>
    <t>Eastern Sigillata A</t>
  </si>
  <si>
    <t>A</t>
  </si>
  <si>
    <t>AB</t>
  </si>
  <si>
    <t>ABC</t>
  </si>
  <si>
    <t>B</t>
  </si>
  <si>
    <t>BC</t>
  </si>
  <si>
    <t>BCD</t>
  </si>
  <si>
    <t>C</t>
  </si>
  <si>
    <t>CD</t>
  </si>
  <si>
    <t>D</t>
  </si>
  <si>
    <t>Eastern Sigillata B1</t>
  </si>
  <si>
    <t>Eastern Sigillata B2</t>
  </si>
  <si>
    <t>Italian Sigillata</t>
  </si>
  <si>
    <t>Campanian</t>
  </si>
  <si>
    <t>Gaulish Sigillata</t>
  </si>
  <si>
    <t>Pergamon-Candarli</t>
  </si>
  <si>
    <t>Late Candarli</t>
  </si>
  <si>
    <t>Sagalassos Ware</t>
  </si>
  <si>
    <t>Cypriot Sigillata</t>
  </si>
  <si>
    <t>Pontic Sigillata</t>
  </si>
  <si>
    <t>Pontic Jugs</t>
  </si>
  <si>
    <t>Miscellanea</t>
  </si>
  <si>
    <t>from Turkey</t>
  </si>
  <si>
    <t>Lead Glazed Wares (all)</t>
  </si>
  <si>
    <t>Red Gloss Imitating Metal Ware (eastern)</t>
  </si>
  <si>
    <t>various</t>
  </si>
  <si>
    <t xml:space="preserve">Fine Gray Ware (all) </t>
  </si>
  <si>
    <t>from Asia Minor</t>
  </si>
  <si>
    <t>local</t>
  </si>
  <si>
    <t>Misc</t>
  </si>
  <si>
    <t>Knidian Gray Ware</t>
  </si>
  <si>
    <t>Related Asia Minor Ware</t>
  </si>
  <si>
    <t>ARS</t>
  </si>
  <si>
    <t>Thin-Walled Ware</t>
  </si>
  <si>
    <t>Knidian Ware</t>
  </si>
  <si>
    <t>Peloponnesian Ware</t>
  </si>
  <si>
    <t>Knidian Unguentaria</t>
  </si>
  <si>
    <t>Central Greek (all)</t>
  </si>
  <si>
    <t>Amphissa Ware</t>
  </si>
  <si>
    <t>Boiotian</t>
  </si>
  <si>
    <t>Pompeian Red Ware</t>
  </si>
  <si>
    <t>Italian</t>
  </si>
  <si>
    <t>Aegaean</t>
  </si>
  <si>
    <t>Eastern Aegaean Attiko</t>
  </si>
  <si>
    <t>-nur für die Erfassung, Ergebnis auf nächster Seite -</t>
  </si>
  <si>
    <t>all</t>
  </si>
  <si>
    <t>All per ware</t>
  </si>
  <si>
    <t>all per slice</t>
  </si>
  <si>
    <t>Attic Lekanis</t>
  </si>
  <si>
    <t>Lagynos Ware</t>
  </si>
  <si>
    <t>Banded Slipped Lagynoi</t>
  </si>
  <si>
    <t>White Ground Polychrome Decoration</t>
  </si>
  <si>
    <t>Gray Ware</t>
  </si>
  <si>
    <t>Red Ware</t>
  </si>
  <si>
    <t>West Slope Decoration</t>
  </si>
  <si>
    <t>Wheelmade/Glazed</t>
  </si>
  <si>
    <t>Moldmade Vessels</t>
  </si>
  <si>
    <t>Eastern Mediterranean</t>
  </si>
  <si>
    <t>Aegean</t>
  </si>
  <si>
    <t>African</t>
  </si>
  <si>
    <t>Unknown</t>
  </si>
  <si>
    <t>Asia Minor</t>
  </si>
  <si>
    <t>Lead Glazed from Turkey</t>
  </si>
  <si>
    <t>Fine Gray Ware from Asia Minor</t>
  </si>
  <si>
    <t>Greece</t>
  </si>
  <si>
    <t>Western/Gaul</t>
  </si>
  <si>
    <t>Pompeian Red Ware (Aegaean)</t>
  </si>
  <si>
    <t>Pontic</t>
  </si>
  <si>
    <t>other</t>
  </si>
  <si>
    <t>Western Mediterranean + Gaul</t>
  </si>
  <si>
    <t>Aegean Region (Asia Minor, Greece, Aegean Islands)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</si>
</sst>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 style="thin">
        <color auto="1"/>
      </right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 applyBorder="1"/>
    <xf numFmtId="0" fontId="2" fillId="0" borderId="1" xfId="0" quotePrefix="1" applyFont="1" applyBorder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per time slice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(Quantified!$E$83,Quantified!$K$83,Quantified!$Q$83,Quantified!$U$83)</c:f>
              <c:numCache>
                <c:formatCode>General</c:formatCode>
                <c:ptCount val="4"/>
                <c:pt idx="0">
                  <c:v>190.77499926666667</c:v>
                </c:pt>
                <c:pt idx="1">
                  <c:v>337.92499986666661</c:v>
                </c:pt>
                <c:pt idx="2">
                  <c:v>183.33333260000001</c:v>
                </c:pt>
                <c:pt idx="3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4-214C-A37F-04AF2AB5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09279"/>
        <c:axId val="993610927"/>
      </c:barChart>
      <c:catAx>
        <c:axId val="9936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10927"/>
        <c:crosses val="autoZero"/>
        <c:auto val="1"/>
        <c:lblAlgn val="ctr"/>
        <c:lblOffset val="100"/>
        <c:noMultiLvlLbl val="0"/>
      </c:catAx>
      <c:valAx>
        <c:axId val="9936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Athenian Agora Fine Ware by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percentages!$G$13:$J$13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percentages!$G$14:$J$14</c:f>
              <c:numCache>
                <c:formatCode>General</c:formatCode>
                <c:ptCount val="4"/>
                <c:pt idx="0">
                  <c:v>174</c:v>
                </c:pt>
                <c:pt idx="1">
                  <c:v>306</c:v>
                </c:pt>
                <c:pt idx="2">
                  <c:v>167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ATHENS</a:t>
            </a:r>
            <a:r>
              <a:rPr lang="en-US" sz="1600" b="1" baseline="0"/>
              <a:t> AGORA FINE WARE ORIGIN PER PERIOD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22156438422253E-2"/>
          <c:y val="0.135952509384171"/>
          <c:w val="0.65803099505028229"/>
          <c:h val="0.78751274802549864"/>
        </c:manualLayout>
      </c:layout>
      <c:lineChart>
        <c:grouping val="standard"/>
        <c:varyColors val="0"/>
        <c:ser>
          <c:idx val="0"/>
          <c:order val="0"/>
          <c:tx>
            <c:strRef>
              <c:f>percentages!$A$2</c:f>
              <c:strCache>
                <c:ptCount val="1"/>
                <c:pt idx="0">
                  <c:v>Italian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percentages!$L$2:$O$2</c:f>
              <c:numCache>
                <c:formatCode>General\%</c:formatCode>
                <c:ptCount val="4"/>
                <c:pt idx="0">
                  <c:v>10</c:v>
                </c:pt>
                <c:pt idx="1">
                  <c:v>31</c:v>
                </c:pt>
                <c:pt idx="2">
                  <c:v>22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2-4616-99D6-AA02BD502C04}"/>
            </c:ext>
          </c:extLst>
        </c:ser>
        <c:ser>
          <c:idx val="1"/>
          <c:order val="1"/>
          <c:tx>
            <c:strRef>
              <c:f>percentages!$A$3</c:f>
              <c:strCache>
                <c:ptCount val="1"/>
                <c:pt idx="0">
                  <c:v>Aegean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percentages!$L$3:$O$3</c:f>
              <c:numCache>
                <c:formatCode>General\%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2-4616-99D6-AA02BD502C04}"/>
            </c:ext>
          </c:extLst>
        </c:ser>
        <c:ser>
          <c:idx val="2"/>
          <c:order val="2"/>
          <c:tx>
            <c:strRef>
              <c:f>percentages!$A$4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percentages!$L$4:$O$4</c:f>
              <c:numCache>
                <c:formatCode>General\%</c:formatCode>
                <c:ptCount val="4"/>
                <c:pt idx="0">
                  <c:v>32</c:v>
                </c:pt>
                <c:pt idx="1">
                  <c:v>14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2-4616-99D6-AA02BD502C04}"/>
            </c:ext>
          </c:extLst>
        </c:ser>
        <c:ser>
          <c:idx val="3"/>
          <c:order val="3"/>
          <c:tx>
            <c:strRef>
              <c:f>percentages!$A$5</c:f>
              <c:strCache>
                <c:ptCount val="1"/>
                <c:pt idx="0">
                  <c:v>Western Mediterranean + Gaul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percentages!$L$5:$O$5</c:f>
              <c:numCache>
                <c:formatCode>General\%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2-4616-99D6-AA02BD502C04}"/>
            </c:ext>
          </c:extLst>
        </c:ser>
        <c:ser>
          <c:idx val="4"/>
          <c:order val="4"/>
          <c:tx>
            <c:strRef>
              <c:f>percentages!$A$6</c:f>
              <c:strCache>
                <c:ptCount val="1"/>
                <c:pt idx="0">
                  <c:v>Pontic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percentages!$L$6:$O$6</c:f>
              <c:numCache>
                <c:formatCode>General\%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42-4616-99D6-AA02BD502C04}"/>
            </c:ext>
          </c:extLst>
        </c:ser>
        <c:ser>
          <c:idx val="5"/>
          <c:order val="5"/>
          <c:tx>
            <c:strRef>
              <c:f>percentages!$A$7</c:f>
              <c:strCache>
                <c:ptCount val="1"/>
                <c:pt idx="0">
                  <c:v>African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percentages!$L$7:$O$7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42-4616-99D6-AA02BD502C04}"/>
            </c:ext>
          </c:extLst>
        </c:ser>
        <c:ser>
          <c:idx val="6"/>
          <c:order val="6"/>
          <c:tx>
            <c:strRef>
              <c:f>percentages!$A$8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percentages!$L$1:$O$1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percentages!$L$8:$O$8</c:f>
              <c:numCache>
                <c:formatCode>General\%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42-4616-99D6-AA02BD50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18144"/>
        <c:axId val="1411923776"/>
      </c:lineChart>
      <c:catAx>
        <c:axId val="16071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3776"/>
        <c:crosses val="autoZero"/>
        <c:auto val="1"/>
        <c:lblAlgn val="ctr"/>
        <c:lblOffset val="100"/>
        <c:noMultiLvlLbl val="0"/>
      </c:catAx>
      <c:valAx>
        <c:axId val="1411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3323983371163"/>
          <c:y val="0.36484015493392397"/>
          <c:w val="0.17463394724758938"/>
          <c:h val="0.33418377160325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(charts!$A$2,charts!$A$4:$A$8)</c:f>
              <c:strCache>
                <c:ptCount val="6"/>
                <c:pt idx="0">
                  <c:v>Italian</c:v>
                </c:pt>
                <c:pt idx="1">
                  <c:v>Eastern Mediterranean</c:v>
                </c:pt>
                <c:pt idx="2">
                  <c:v>Western Mediterranean + Gaul</c:v>
                </c:pt>
                <c:pt idx="3">
                  <c:v>Pontic</c:v>
                </c:pt>
                <c:pt idx="4">
                  <c:v>African</c:v>
                </c:pt>
                <c:pt idx="5">
                  <c:v>Unknown</c:v>
                </c:pt>
              </c:strCache>
            </c:strRef>
          </c:cat>
          <c:val>
            <c:numRef>
              <c:f>(charts!$B$2,charts!$B$4:$B$8)</c:f>
              <c:numCache>
                <c:formatCode>General</c:formatCode>
                <c:ptCount val="6"/>
                <c:pt idx="0">
                  <c:v>17.833333333333332</c:v>
                </c:pt>
                <c:pt idx="1">
                  <c:v>56.333333333333336</c:v>
                </c:pt>
                <c:pt idx="2">
                  <c:v>25.833333333333332</c:v>
                </c:pt>
                <c:pt idx="3">
                  <c:v>2</c:v>
                </c:pt>
                <c:pt idx="4">
                  <c:v>0</c:v>
                </c:pt>
                <c:pt idx="5">
                  <c:v>20.091659333333332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A-0D4D-A7AB-96936157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0208"/>
        <c:axId val="552078912"/>
      </c:barChart>
      <c:catAx>
        <c:axId val="5519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8912"/>
        <c:crosses val="autoZero"/>
        <c:auto val="1"/>
        <c:lblAlgn val="ctr"/>
        <c:lblOffset val="100"/>
        <c:noMultiLvlLbl val="0"/>
      </c:catAx>
      <c:valAx>
        <c:axId val="552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(charts!$A$2,charts!$A$4:$A$8)</c:f>
              <c:strCache>
                <c:ptCount val="6"/>
                <c:pt idx="0">
                  <c:v>Italian</c:v>
                </c:pt>
                <c:pt idx="1">
                  <c:v>Eastern Mediterranean</c:v>
                </c:pt>
                <c:pt idx="2">
                  <c:v>Western Mediterranean + Gaul</c:v>
                </c:pt>
                <c:pt idx="3">
                  <c:v>Pontic</c:v>
                </c:pt>
                <c:pt idx="4">
                  <c:v>African</c:v>
                </c:pt>
                <c:pt idx="5">
                  <c:v>Unknown</c:v>
                </c:pt>
              </c:strCache>
            </c:strRef>
          </c:cat>
          <c:val>
            <c:numRef>
              <c:f>(charts!$C$2,charts!$C$4:$C$8)</c:f>
              <c:numCache>
                <c:formatCode>General</c:formatCode>
                <c:ptCount val="6"/>
                <c:pt idx="0">
                  <c:v>94.166666666666657</c:v>
                </c:pt>
                <c:pt idx="1">
                  <c:v>44.166666666666671</c:v>
                </c:pt>
                <c:pt idx="2">
                  <c:v>41.166666666666664</c:v>
                </c:pt>
                <c:pt idx="3">
                  <c:v>3.5</c:v>
                </c:pt>
                <c:pt idx="4">
                  <c:v>0</c:v>
                </c:pt>
                <c:pt idx="5">
                  <c:v>14.340999933333334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7-9E4D-8081-5BCD7CB8B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75904"/>
        <c:axId val="548563504"/>
      </c:barChart>
      <c:catAx>
        <c:axId val="5381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3504"/>
        <c:crosses val="autoZero"/>
        <c:auto val="1"/>
        <c:lblAlgn val="ctr"/>
        <c:lblOffset val="100"/>
        <c:noMultiLvlLbl val="0"/>
      </c:catAx>
      <c:valAx>
        <c:axId val="548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(charts!$A$2,charts!$A$4:$A$8)</c:f>
              <c:strCache>
                <c:ptCount val="6"/>
                <c:pt idx="0">
                  <c:v>Italian</c:v>
                </c:pt>
                <c:pt idx="1">
                  <c:v>Eastern Mediterranean</c:v>
                </c:pt>
                <c:pt idx="2">
                  <c:v>Western Mediterranean + Gaul</c:v>
                </c:pt>
                <c:pt idx="3">
                  <c:v>Pontic</c:v>
                </c:pt>
                <c:pt idx="4">
                  <c:v>African</c:v>
                </c:pt>
                <c:pt idx="5">
                  <c:v>Unknown</c:v>
                </c:pt>
              </c:strCache>
            </c:strRef>
          </c:cat>
          <c:val>
            <c:numRef>
              <c:f>(charts!$D$2,charts!$D$4:$D$8)</c:f>
              <c:numCache>
                <c:formatCode>General</c:formatCode>
                <c:ptCount val="6"/>
                <c:pt idx="0">
                  <c:v>36.666666666666664</c:v>
                </c:pt>
                <c:pt idx="1">
                  <c:v>14.166666666666668</c:v>
                </c:pt>
                <c:pt idx="2">
                  <c:v>29.000000000000004</c:v>
                </c:pt>
                <c:pt idx="3">
                  <c:v>2.5</c:v>
                </c:pt>
                <c:pt idx="4">
                  <c:v>0.5</c:v>
                </c:pt>
                <c:pt idx="5">
                  <c:v>8.4166665333333341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8943-B60F-93FEF108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08736"/>
        <c:axId val="548531696"/>
      </c:barChart>
      <c:catAx>
        <c:axId val="563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1696"/>
        <c:crosses val="autoZero"/>
        <c:auto val="1"/>
        <c:lblAlgn val="ctr"/>
        <c:lblOffset val="100"/>
        <c:noMultiLvlLbl val="0"/>
      </c:catAx>
      <c:valAx>
        <c:axId val="5485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(charts!$A$2,charts!$A$4:$A$8)</c:f>
              <c:strCache>
                <c:ptCount val="6"/>
                <c:pt idx="0">
                  <c:v>Italian</c:v>
                </c:pt>
                <c:pt idx="1">
                  <c:v>Eastern Mediterranean</c:v>
                </c:pt>
                <c:pt idx="2">
                  <c:v>Western Mediterranean + Gaul</c:v>
                </c:pt>
                <c:pt idx="3">
                  <c:v>Pontic</c:v>
                </c:pt>
                <c:pt idx="4">
                  <c:v>African</c:v>
                </c:pt>
                <c:pt idx="5">
                  <c:v>Unknown</c:v>
                </c:pt>
              </c:strCache>
            </c:strRef>
          </c:cat>
          <c:val>
            <c:numRef>
              <c:f>(charts!$E$2,charts!$E$4:$E$8)</c:f>
              <c:numCache>
                <c:formatCode>General</c:formatCode>
                <c:ptCount val="6"/>
                <c:pt idx="0">
                  <c:v>12.333333333333332</c:v>
                </c:pt>
                <c:pt idx="1">
                  <c:v>16.833333333333336</c:v>
                </c:pt>
                <c:pt idx="2">
                  <c:v>9.8333333333333339</c:v>
                </c:pt>
                <c:pt idx="3">
                  <c:v>0</c:v>
                </c:pt>
                <c:pt idx="4">
                  <c:v>5.5</c:v>
                </c:pt>
                <c:pt idx="5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C-F14F-8F46-A15C5901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6512"/>
        <c:axId val="551211632"/>
      </c:barChart>
      <c:catAx>
        <c:axId val="5513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1632"/>
        <c:crosses val="autoZero"/>
        <c:auto val="1"/>
        <c:lblAlgn val="ctr"/>
        <c:lblOffset val="100"/>
        <c:noMultiLvlLbl val="0"/>
      </c:catAx>
      <c:valAx>
        <c:axId val="5512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>
                <a:solidFill>
                  <a:schemeClr val="tx1"/>
                </a:solidFill>
                <a:latin typeface="Arial" panose="020B0604020202020204" pitchFamily="34" charset="0"/>
              </a:rPr>
              <a:t>Athenian Agora Fine Ware Pecentages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8-BC4C-A7BA-C933E33E697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8-BC4C-A7BA-C933E33E697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8-BC4C-A7BA-C933E33E697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C8-BC4C-A7BA-C933E33E69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Lbls>
            <c:dLbl>
              <c:idx val="0"/>
              <c:layout>
                <c:manualLayout>
                  <c:x val="-5.7519404325796171E-2"/>
                  <c:y val="0.15283877927550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8-BC4C-A7BA-C933E33E697A}"/>
                </c:ext>
              </c:extLst>
            </c:dLbl>
            <c:dLbl>
              <c:idx val="1"/>
              <c:layout>
                <c:manualLayout>
                  <c:x val="-0.17427007452945373"/>
                  <c:y val="1.03930958694183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C8-BC4C-A7BA-C933E33E697A}"/>
                </c:ext>
              </c:extLst>
            </c:dLbl>
            <c:dLbl>
              <c:idx val="2"/>
              <c:layout>
                <c:manualLayout>
                  <c:x val="0.13334217581091126"/>
                  <c:y val="-0.20499279139403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C8-BC4C-A7BA-C933E33E697A}"/>
                </c:ext>
              </c:extLst>
            </c:dLbl>
            <c:dLbl>
              <c:idx val="3"/>
              <c:layout>
                <c:manualLayout>
                  <c:x val="6.3324538258575198E-4"/>
                  <c:y val="-3.9825774942689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C8-BC4C-A7BA-C933E33E697A}"/>
                </c:ext>
              </c:extLst>
            </c:dLbl>
            <c:dLbl>
              <c:idx val="6"/>
              <c:layout>
                <c:manualLayout>
                  <c:x val="8.4909961121170011E-2"/>
                  <c:y val="0.162331152267938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 + Gaul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percentages!$L$2:$L$8</c:f>
              <c:numCache>
                <c:formatCode>General\%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32</c:v>
                </c:pt>
                <c:pt idx="3">
                  <c:v>15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Athenian Agora Fine Ware Pecentages B - 1-50 CE</a:t>
            </a:r>
            <a:endParaRPr lang="en-GB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178-2740-B400-A6BFBF35DF5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178-2740-B400-A6BFBF35DF5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78-2740-B400-A6BFBF35DF5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178-2740-B400-A6BFBF35DF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Lbls>
            <c:dLbl>
              <c:idx val="0"/>
              <c:layout>
                <c:manualLayout>
                  <c:x val="-0.13902566088444493"/>
                  <c:y val="0.130801301669377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178-2740-B400-A6BFBF35DF5C}"/>
                </c:ext>
              </c:extLst>
            </c:dLbl>
            <c:dLbl>
              <c:idx val="1"/>
              <c:layout>
                <c:manualLayout>
                  <c:x val="-1.2600278685214789E-2"/>
                  <c:y val="-0.219769198161239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178-2740-B400-A6BFBF35DF5C}"/>
                </c:ext>
              </c:extLst>
            </c:dLbl>
            <c:dLbl>
              <c:idx val="2"/>
              <c:layout>
                <c:manualLayout>
                  <c:x val="0.21327311243454972"/>
                  <c:y val="-2.16738334403458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178-2740-B400-A6BFBF35DF5C}"/>
                </c:ext>
              </c:extLst>
            </c:dLbl>
            <c:dLbl>
              <c:idx val="3"/>
              <c:layout>
                <c:manualLayout>
                  <c:x val="-5.6533645778514767E-2"/>
                  <c:y val="6.6279589972952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178-2740-B400-A6BFBF35DF5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 + Gaul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percentages!$M$2:$M$8</c:f>
              <c:numCache>
                <c:formatCode>General\%</c:formatCode>
                <c:ptCount val="7"/>
                <c:pt idx="0">
                  <c:v>31</c:v>
                </c:pt>
                <c:pt idx="1">
                  <c:v>35</c:v>
                </c:pt>
                <c:pt idx="2">
                  <c:v>14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Athenian Agora Fine Ware Pecentages C - 51-100 CE</a:t>
            </a:r>
            <a:endParaRPr lang="en-GB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Lbls>
            <c:dLbl>
              <c:idx val="0"/>
              <c:layout>
                <c:manualLayout>
                  <c:x val="-0.10453254663921734"/>
                  <c:y val="0.166967944936400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7.4547757002072848E-2"/>
                  <c:y val="-0.22439063219758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 + Gaul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percentages!$N$2:$N$8</c:f>
              <c:numCache>
                <c:formatCode>General\%</c:formatCode>
                <c:ptCount val="7"/>
                <c:pt idx="0">
                  <c:v>22</c:v>
                </c:pt>
                <c:pt idx="1">
                  <c:v>45</c:v>
                </c:pt>
                <c:pt idx="2">
                  <c:v>8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Athenian Agora Fine Ware Pecentages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Lbls>
            <c:dLbl>
              <c:idx val="0"/>
              <c:layout>
                <c:manualLayout>
                  <c:x val="-6.5242906583579702E-2"/>
                  <c:y val="0.16460844485694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917583310935691"/>
                  <c:y val="-0.16399249523467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8.8409761434907492E-3"/>
                  <c:y val="-3.26632466396245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4.8899266003660152E-2"/>
                  <c:y val="8.55444205837906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Western Mediterranean + Gaul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percentages!$O$2:$O$8</c:f>
              <c:numCache>
                <c:formatCode>General\%</c:formatCode>
                <c:ptCount val="7"/>
                <c:pt idx="0">
                  <c:v>12</c:v>
                </c:pt>
                <c:pt idx="1">
                  <c:v>54</c:v>
                </c:pt>
                <c:pt idx="2">
                  <c:v>17</c:v>
                </c:pt>
                <c:pt idx="3">
                  <c:v>10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85</xdr:row>
      <xdr:rowOff>114300</xdr:rowOff>
    </xdr:from>
    <xdr:to>
      <xdr:col>13</xdr:col>
      <xdr:colOff>196850</xdr:colOff>
      <xdr:row>99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D7D12-22CC-E84E-BA9B-2F7A7260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85725</xdr:rowOff>
    </xdr:from>
    <xdr:to>
      <xdr:col>3</xdr:col>
      <xdr:colOff>333375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5E623-6977-5C49-949D-0251D3CD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12</xdr:row>
      <xdr:rowOff>76200</xdr:rowOff>
    </xdr:from>
    <xdr:to>
      <xdr:col>9</xdr:col>
      <xdr:colOff>488950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1A3CD-C90D-0C4C-8B88-B02368D7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24</xdr:row>
      <xdr:rowOff>50800</xdr:rowOff>
    </xdr:from>
    <xdr:to>
      <xdr:col>3</xdr:col>
      <xdr:colOff>323850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1C215-0ACD-B64E-B9E6-F63AB6F5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</xdr:colOff>
      <xdr:row>27</xdr:row>
      <xdr:rowOff>63500</xdr:rowOff>
    </xdr:from>
    <xdr:to>
      <xdr:col>9</xdr:col>
      <xdr:colOff>488950</xdr:colOff>
      <xdr:row>40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9F2103-063C-8B44-B447-182686AB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21</xdr:row>
      <xdr:rowOff>0</xdr:rowOff>
    </xdr:from>
    <xdr:to>
      <xdr:col>9</xdr:col>
      <xdr:colOff>85725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4B788-E6F7-4143-B93C-B1C088B1B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21</xdr:row>
      <xdr:rowOff>12700</xdr:rowOff>
    </xdr:from>
    <xdr:to>
      <xdr:col>18</xdr:col>
      <xdr:colOff>457200</xdr:colOff>
      <xdr:row>46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90B369-9B46-6C40-93A5-1B37839C7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</xdr:colOff>
      <xdr:row>47</xdr:row>
      <xdr:rowOff>165100</xdr:rowOff>
    </xdr:from>
    <xdr:to>
      <xdr:col>8</xdr:col>
      <xdr:colOff>812800</xdr:colOff>
      <xdr:row>72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A4BCCA-CDAE-554A-9D10-E6B5952E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48</xdr:row>
      <xdr:rowOff>0</xdr:rowOff>
    </xdr:from>
    <xdr:to>
      <xdr:col>18</xdr:col>
      <xdr:colOff>495300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B7F-E150-3A4D-9B42-1404E6BB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37306</xdr:colOff>
      <xdr:row>11</xdr:row>
      <xdr:rowOff>130175</xdr:rowOff>
    </xdr:from>
    <xdr:to>
      <xdr:col>23</xdr:col>
      <xdr:colOff>465931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0D655-F73B-5E4F-856A-059B8C017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282574</xdr:colOff>
      <xdr:row>10</xdr:row>
      <xdr:rowOff>123032</xdr:rowOff>
    </xdr:from>
    <xdr:to>
      <xdr:col>27</xdr:col>
      <xdr:colOff>261936</xdr:colOff>
      <xdr:row>33</xdr:row>
      <xdr:rowOff>146843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5A63739-3F40-4D77-AE04-61FA3E28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0.67634</cdr:x>
      <cdr:y>0.89367</cdr:y>
    </cdr:from>
    <cdr:to>
      <cdr:x>0.95075</cdr:x>
      <cdr:y>0.95949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5E373A-011F-8849-821E-143825AE2168}"/>
            </a:ext>
          </a:extLst>
        </cdr:cNvPr>
        <cdr:cNvSpPr txBox="1"/>
      </cdr:nvSpPr>
      <cdr:spPr>
        <a:xfrm xmlns:a="http://schemas.openxmlformats.org/drawingml/2006/main">
          <a:off x="4883124" y="4483114"/>
          <a:ext cx="1981226" cy="330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174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0.69103</cdr:x>
      <cdr:y>0.87</cdr:y>
    </cdr:from>
    <cdr:to>
      <cdr:x>0.95017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858120-2603-D646-BBEE-1902B6F878C4}"/>
            </a:ext>
          </a:extLst>
        </cdr:cNvPr>
        <cdr:cNvSpPr txBox="1"/>
      </cdr:nvSpPr>
      <cdr:spPr>
        <a:xfrm xmlns:a="http://schemas.openxmlformats.org/drawingml/2006/main">
          <a:off x="5283171" y="4419600"/>
          <a:ext cx="1981229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306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0.70344</cdr:x>
      <cdr:y>0.87626</cdr:y>
    </cdr:from>
    <cdr:to>
      <cdr:x>0.93998</cdr:x>
      <cdr:y>0.94192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858120-2603-D646-BBEE-1902B6F878C4}"/>
            </a:ext>
          </a:extLst>
        </cdr:cNvPr>
        <cdr:cNvSpPr txBox="1"/>
      </cdr:nvSpPr>
      <cdr:spPr>
        <a:xfrm xmlns:a="http://schemas.openxmlformats.org/drawingml/2006/main">
          <a:off x="5060933" y="4406885"/>
          <a:ext cx="1701799" cy="330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167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0.68983</cdr:x>
      <cdr:y>0.85101</cdr:y>
    </cdr:from>
    <cdr:to>
      <cdr:x>0.89578</cdr:x>
      <cdr:y>0.91667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858120-2603-D646-BBEE-1902B6F878C4}"/>
            </a:ext>
          </a:extLst>
        </cdr:cNvPr>
        <cdr:cNvSpPr txBox="1"/>
      </cdr:nvSpPr>
      <cdr:spPr>
        <a:xfrm xmlns:a="http://schemas.openxmlformats.org/drawingml/2006/main">
          <a:off x="5295905" y="4279883"/>
          <a:ext cx="1581110" cy="330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100 fragments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0.1374</cdr:y>
    </cdr:from>
    <cdr:to>
      <cdr:x>0.04423</cdr:x>
      <cdr:y>0.58779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5F0C9C37-07AA-4856-AB90-1BE6B6883E64}"/>
            </a:ext>
          </a:extLst>
        </cdr:cNvPr>
        <cdr:cNvSpPr txBox="1"/>
      </cdr:nvSpPr>
      <cdr:spPr>
        <a:xfrm xmlns:a="http://schemas.openxmlformats.org/drawingml/2006/main" rot="16200000">
          <a:off x="-875109" y="1518047"/>
          <a:ext cx="2107406" cy="357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PERCENTAGE %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ABD6-7C28-1B4C-93D5-7FDA053CA8B5}">
  <dimension ref="A1:R63"/>
  <sheetViews>
    <sheetView topLeftCell="A106" zoomScaleNormal="100" workbookViewId="0">
      <selection activeCell="Q49" sqref="Q49"/>
    </sheetView>
  </sheetViews>
  <sheetFormatPr baseColWidth="10" defaultRowHeight="15.5"/>
  <cols>
    <col min="1" max="1" width="22.33203125" style="1" customWidth="1"/>
    <col min="2" max="2" width="10.83203125" style="2"/>
    <col min="3" max="3" width="20.6640625" style="1" customWidth="1"/>
    <col min="5" max="5" width="10.83203125" style="2"/>
    <col min="10" max="10" width="10.83203125" style="2"/>
    <col min="15" max="15" width="10.83203125" style="2"/>
  </cols>
  <sheetData>
    <row r="1" spans="1:17" ht="31">
      <c r="A1" s="1" t="s">
        <v>0</v>
      </c>
      <c r="B1" s="4" t="s">
        <v>45</v>
      </c>
    </row>
    <row r="2" spans="1:17">
      <c r="B2" s="2" t="s">
        <v>2</v>
      </c>
      <c r="E2" s="2" t="s">
        <v>5</v>
      </c>
      <c r="J2" s="2" t="s">
        <v>8</v>
      </c>
      <c r="O2" s="2" t="s">
        <v>10</v>
      </c>
    </row>
    <row r="3" spans="1:17">
      <c r="A3" s="1" t="s">
        <v>1</v>
      </c>
      <c r="B3" s="2" t="s">
        <v>2</v>
      </c>
      <c r="C3" s="1" t="s">
        <v>3</v>
      </c>
      <c r="D3" t="s">
        <v>4</v>
      </c>
      <c r="E3" s="2" t="s">
        <v>5</v>
      </c>
      <c r="F3" t="s">
        <v>3</v>
      </c>
      <c r="G3" t="s">
        <v>4</v>
      </c>
      <c r="H3" t="s">
        <v>6</v>
      </c>
      <c r="I3" t="s">
        <v>7</v>
      </c>
      <c r="J3" s="2" t="s">
        <v>8</v>
      </c>
      <c r="K3" t="s">
        <v>4</v>
      </c>
      <c r="L3" t="s">
        <v>6</v>
      </c>
      <c r="M3" t="s">
        <v>7</v>
      </c>
      <c r="N3" t="s">
        <v>9</v>
      </c>
      <c r="O3" s="2" t="s">
        <v>10</v>
      </c>
      <c r="P3" t="s">
        <v>7</v>
      </c>
      <c r="Q3" t="s">
        <v>9</v>
      </c>
    </row>
    <row r="4" spans="1:17">
      <c r="B4" s="2">
        <v>42</v>
      </c>
      <c r="C4" s="1">
        <v>22</v>
      </c>
      <c r="D4">
        <v>1</v>
      </c>
      <c r="E4" s="2">
        <v>25</v>
      </c>
      <c r="F4" s="3">
        <v>22</v>
      </c>
      <c r="G4" s="3">
        <v>1</v>
      </c>
      <c r="H4" s="3">
        <v>10</v>
      </c>
      <c r="I4" s="3">
        <v>1</v>
      </c>
      <c r="J4" s="2">
        <v>3</v>
      </c>
      <c r="K4" s="3">
        <v>1</v>
      </c>
      <c r="L4" s="3">
        <v>10</v>
      </c>
      <c r="M4" s="3">
        <v>1</v>
      </c>
      <c r="N4" s="3">
        <v>3</v>
      </c>
      <c r="O4" s="2">
        <v>9.5</v>
      </c>
      <c r="P4" s="3">
        <v>1</v>
      </c>
      <c r="Q4" s="3">
        <v>3</v>
      </c>
    </row>
    <row r="6" spans="1:17">
      <c r="A6" s="1" t="s">
        <v>11</v>
      </c>
      <c r="B6" s="2">
        <v>5.5</v>
      </c>
      <c r="C6" s="1">
        <v>5</v>
      </c>
      <c r="D6">
        <v>0</v>
      </c>
      <c r="E6" s="2">
        <v>33</v>
      </c>
      <c r="F6" s="3">
        <v>5</v>
      </c>
      <c r="G6" s="3">
        <v>0</v>
      </c>
      <c r="H6" s="3">
        <v>7</v>
      </c>
      <c r="I6" s="3">
        <v>1</v>
      </c>
      <c r="J6" s="2">
        <v>6</v>
      </c>
      <c r="K6" s="3">
        <v>0</v>
      </c>
      <c r="L6" s="3">
        <v>7</v>
      </c>
      <c r="M6" s="3">
        <v>1</v>
      </c>
      <c r="N6" s="3">
        <v>1</v>
      </c>
      <c r="O6" s="2">
        <v>2</v>
      </c>
      <c r="P6" s="3">
        <v>1</v>
      </c>
      <c r="Q6" s="3">
        <v>1</v>
      </c>
    </row>
    <row r="8" spans="1:17">
      <c r="A8" s="1" t="s">
        <v>12</v>
      </c>
      <c r="B8" s="2">
        <v>0</v>
      </c>
      <c r="C8" s="1">
        <v>0</v>
      </c>
      <c r="D8">
        <v>0</v>
      </c>
      <c r="E8" s="2">
        <v>8</v>
      </c>
      <c r="F8" s="3">
        <v>5</v>
      </c>
      <c r="G8" s="3">
        <v>0</v>
      </c>
      <c r="H8" s="3">
        <v>5</v>
      </c>
      <c r="I8" s="3">
        <v>1.5</v>
      </c>
      <c r="J8" s="2">
        <v>21</v>
      </c>
      <c r="K8" s="3">
        <v>0</v>
      </c>
      <c r="L8" s="3">
        <v>5</v>
      </c>
      <c r="M8" s="3">
        <v>1.5</v>
      </c>
      <c r="N8" s="3">
        <v>9</v>
      </c>
      <c r="O8" s="2">
        <v>26</v>
      </c>
      <c r="P8" s="3">
        <v>1.5</v>
      </c>
      <c r="Q8" s="3">
        <v>9</v>
      </c>
    </row>
    <row r="10" spans="1:17">
      <c r="A10" s="1" t="s">
        <v>13</v>
      </c>
      <c r="B10" s="2">
        <v>5</v>
      </c>
      <c r="C10" s="1">
        <v>23</v>
      </c>
      <c r="D10">
        <v>1</v>
      </c>
      <c r="E10" s="2">
        <v>59</v>
      </c>
      <c r="F10" s="3">
        <v>23</v>
      </c>
      <c r="G10" s="3">
        <v>1</v>
      </c>
      <c r="H10" s="3">
        <v>45</v>
      </c>
      <c r="I10" s="3">
        <v>1</v>
      </c>
      <c r="J10" s="2">
        <v>5</v>
      </c>
      <c r="K10" s="3">
        <v>1</v>
      </c>
      <c r="L10" s="3">
        <v>45</v>
      </c>
      <c r="M10" s="3">
        <v>1</v>
      </c>
      <c r="N10" s="3">
        <v>14</v>
      </c>
      <c r="O10" s="2">
        <v>5</v>
      </c>
      <c r="P10" s="3">
        <v>1</v>
      </c>
      <c r="Q10" s="3">
        <v>14</v>
      </c>
    </row>
    <row r="12" spans="1:17">
      <c r="A12" s="1" t="s">
        <v>14</v>
      </c>
      <c r="B12" s="2">
        <v>0</v>
      </c>
      <c r="C12" s="1">
        <v>0</v>
      </c>
      <c r="D12">
        <v>0</v>
      </c>
      <c r="E12" s="2">
        <v>0</v>
      </c>
      <c r="F12" s="3">
        <v>0</v>
      </c>
      <c r="G12" s="3">
        <v>0</v>
      </c>
      <c r="H12" s="3">
        <v>1</v>
      </c>
      <c r="I12" s="3">
        <v>0</v>
      </c>
      <c r="J12" s="2">
        <v>1</v>
      </c>
      <c r="K12" s="3">
        <v>0</v>
      </c>
      <c r="L12" s="3">
        <v>1</v>
      </c>
      <c r="M12" s="3">
        <v>0</v>
      </c>
      <c r="N12" s="3">
        <v>0</v>
      </c>
      <c r="O12" s="2">
        <v>0</v>
      </c>
      <c r="P12" s="3">
        <v>0</v>
      </c>
      <c r="Q12" s="3">
        <v>0</v>
      </c>
    </row>
    <row r="14" spans="1:17">
      <c r="A14" s="1" t="s">
        <v>15</v>
      </c>
      <c r="B14" s="2">
        <v>0</v>
      </c>
      <c r="C14" s="1">
        <v>0</v>
      </c>
      <c r="D14">
        <v>0</v>
      </c>
      <c r="E14" s="2">
        <v>0</v>
      </c>
      <c r="F14" s="3">
        <v>0</v>
      </c>
      <c r="G14" s="3">
        <v>0</v>
      </c>
      <c r="H14" s="3">
        <v>2</v>
      </c>
      <c r="I14" s="3">
        <v>1</v>
      </c>
      <c r="J14" s="2">
        <v>11</v>
      </c>
      <c r="K14" s="3">
        <v>0</v>
      </c>
      <c r="L14" s="3">
        <v>2</v>
      </c>
      <c r="M14" s="3">
        <v>1</v>
      </c>
      <c r="N14" s="3">
        <v>0</v>
      </c>
      <c r="O14" s="2">
        <v>1.5</v>
      </c>
      <c r="P14" s="3">
        <v>1</v>
      </c>
      <c r="Q14" s="3">
        <v>0</v>
      </c>
    </row>
    <row r="16" spans="1:17">
      <c r="A16" s="1" t="s">
        <v>16</v>
      </c>
      <c r="B16" s="2">
        <v>11</v>
      </c>
      <c r="C16" s="1">
        <v>0</v>
      </c>
      <c r="D16">
        <v>0</v>
      </c>
      <c r="E16" s="2">
        <v>7</v>
      </c>
      <c r="F16" s="3">
        <v>0</v>
      </c>
      <c r="G16" s="3">
        <v>0</v>
      </c>
      <c r="H16" s="3">
        <v>5</v>
      </c>
      <c r="I16" s="3">
        <v>0</v>
      </c>
      <c r="J16" s="2">
        <v>0</v>
      </c>
      <c r="K16" s="3">
        <v>0</v>
      </c>
      <c r="L16" s="3">
        <v>5</v>
      </c>
      <c r="M16" s="3">
        <v>0</v>
      </c>
      <c r="N16" s="3">
        <v>0</v>
      </c>
      <c r="O16" s="2">
        <v>0</v>
      </c>
      <c r="P16" s="3">
        <v>0</v>
      </c>
      <c r="Q16" s="3">
        <v>0</v>
      </c>
    </row>
    <row r="18" spans="1:17">
      <c r="A18" s="1" t="s">
        <v>17</v>
      </c>
      <c r="B18" s="2">
        <v>0</v>
      </c>
      <c r="C18" s="1">
        <v>0</v>
      </c>
      <c r="D18">
        <v>0</v>
      </c>
      <c r="E18" s="2">
        <v>0</v>
      </c>
      <c r="F18" s="3">
        <v>0</v>
      </c>
      <c r="G18" s="3">
        <v>0</v>
      </c>
      <c r="H18" s="3">
        <v>0</v>
      </c>
      <c r="I18" s="3">
        <v>0</v>
      </c>
      <c r="J18" s="2">
        <v>2</v>
      </c>
      <c r="K18" s="3">
        <v>0</v>
      </c>
      <c r="L18" s="3">
        <v>0</v>
      </c>
      <c r="M18" s="3">
        <v>0</v>
      </c>
      <c r="N18" s="3">
        <v>2</v>
      </c>
      <c r="O18" s="2">
        <v>9</v>
      </c>
      <c r="P18" s="3">
        <v>0</v>
      </c>
      <c r="Q18" s="3">
        <v>2</v>
      </c>
    </row>
    <row r="20" spans="1:17">
      <c r="A20" s="1" t="s">
        <v>18</v>
      </c>
      <c r="B20" s="2">
        <v>0</v>
      </c>
      <c r="C20" s="1">
        <v>0</v>
      </c>
      <c r="D20">
        <v>0</v>
      </c>
      <c r="E20" s="2">
        <v>0</v>
      </c>
      <c r="F20" s="3">
        <v>0</v>
      </c>
      <c r="G20" s="3">
        <v>0</v>
      </c>
      <c r="H20" s="3">
        <v>0</v>
      </c>
      <c r="I20" s="3">
        <v>0</v>
      </c>
      <c r="J20" s="2">
        <v>0</v>
      </c>
      <c r="K20" s="3">
        <v>0</v>
      </c>
      <c r="L20" s="3">
        <v>0</v>
      </c>
      <c r="M20" s="3">
        <v>0</v>
      </c>
      <c r="N20" s="3">
        <v>0</v>
      </c>
      <c r="O20" s="2">
        <v>1.5</v>
      </c>
      <c r="P20" s="3">
        <v>0</v>
      </c>
      <c r="Q20" s="3">
        <v>0</v>
      </c>
    </row>
    <row r="22" spans="1:17">
      <c r="A22" s="1" t="s">
        <v>19</v>
      </c>
      <c r="B22" s="2">
        <v>2</v>
      </c>
      <c r="C22" s="1">
        <v>2</v>
      </c>
      <c r="D22">
        <v>0</v>
      </c>
      <c r="E22" s="2">
        <v>1</v>
      </c>
      <c r="F22" s="3">
        <v>2</v>
      </c>
      <c r="G22" s="3">
        <v>0</v>
      </c>
      <c r="H22" s="3">
        <v>1</v>
      </c>
      <c r="I22" s="3">
        <v>0</v>
      </c>
      <c r="J22" s="2">
        <v>2</v>
      </c>
      <c r="K22" s="3">
        <v>0</v>
      </c>
      <c r="L22" s="3">
        <v>1</v>
      </c>
      <c r="M22" s="3">
        <v>0</v>
      </c>
      <c r="N22" s="3">
        <v>0</v>
      </c>
      <c r="O22" s="2">
        <v>2</v>
      </c>
      <c r="P22" s="3">
        <v>0</v>
      </c>
      <c r="Q22" s="3">
        <v>0</v>
      </c>
    </row>
    <row r="24" spans="1:17">
      <c r="A24" s="1" t="s">
        <v>20</v>
      </c>
      <c r="B24" s="2">
        <v>1</v>
      </c>
      <c r="C24" s="1">
        <v>0</v>
      </c>
      <c r="D24">
        <v>0</v>
      </c>
      <c r="E24" s="2">
        <v>0</v>
      </c>
      <c r="F24" s="3">
        <v>0</v>
      </c>
      <c r="G24" s="3">
        <v>0</v>
      </c>
      <c r="H24" s="3">
        <v>2</v>
      </c>
      <c r="I24" s="3">
        <v>0</v>
      </c>
      <c r="J24" s="2">
        <v>1</v>
      </c>
      <c r="K24" s="3">
        <v>0</v>
      </c>
      <c r="L24" s="3">
        <v>2</v>
      </c>
      <c r="M24" s="3">
        <v>0</v>
      </c>
      <c r="N24" s="3">
        <v>0</v>
      </c>
      <c r="O24" s="2">
        <v>0</v>
      </c>
      <c r="P24" s="3">
        <v>0</v>
      </c>
      <c r="Q24" s="3">
        <v>0</v>
      </c>
    </row>
    <row r="26" spans="1:17">
      <c r="A26" s="1" t="s">
        <v>21</v>
      </c>
      <c r="B26" s="2">
        <v>0</v>
      </c>
      <c r="C26" s="1">
        <v>2</v>
      </c>
      <c r="D26">
        <v>0</v>
      </c>
      <c r="E26" s="2">
        <v>1</v>
      </c>
      <c r="F26" s="3">
        <v>2</v>
      </c>
      <c r="G26" s="3">
        <v>0</v>
      </c>
      <c r="H26" s="3">
        <v>1</v>
      </c>
      <c r="I26" s="3">
        <v>0</v>
      </c>
      <c r="J26" s="2">
        <v>0</v>
      </c>
      <c r="K26" s="3">
        <v>0</v>
      </c>
      <c r="L26" s="3">
        <v>1</v>
      </c>
      <c r="M26" s="3">
        <v>0</v>
      </c>
      <c r="N26" s="3">
        <v>0</v>
      </c>
      <c r="O26" s="2">
        <v>0</v>
      </c>
      <c r="P26" s="3">
        <v>0</v>
      </c>
      <c r="Q26" s="3">
        <v>0</v>
      </c>
    </row>
    <row r="28" spans="1:17">
      <c r="A28" s="1" t="s">
        <v>22</v>
      </c>
      <c r="B28" s="2">
        <v>1</v>
      </c>
      <c r="C28" s="1">
        <v>2</v>
      </c>
      <c r="D28">
        <v>0</v>
      </c>
      <c r="E28" s="2">
        <v>2</v>
      </c>
      <c r="F28" s="3">
        <v>2</v>
      </c>
      <c r="G28" s="3">
        <v>0</v>
      </c>
      <c r="H28" s="3">
        <v>1</v>
      </c>
      <c r="I28" s="3">
        <v>0</v>
      </c>
      <c r="J28" s="2">
        <v>1</v>
      </c>
      <c r="K28" s="3">
        <v>0</v>
      </c>
      <c r="L28" s="3">
        <v>1</v>
      </c>
      <c r="M28" s="3">
        <v>0</v>
      </c>
      <c r="N28" s="3">
        <v>1</v>
      </c>
      <c r="O28" s="2">
        <v>0</v>
      </c>
      <c r="P28" s="3">
        <v>0</v>
      </c>
      <c r="Q28" s="3">
        <v>1</v>
      </c>
    </row>
    <row r="29" spans="1:17">
      <c r="F29" s="3"/>
      <c r="G29" s="3"/>
      <c r="H29" s="3"/>
      <c r="I29" s="3"/>
      <c r="K29" s="3"/>
      <c r="L29" s="3"/>
      <c r="M29" s="3"/>
      <c r="N29" s="3"/>
      <c r="P29" s="3"/>
      <c r="Q29" s="3"/>
    </row>
    <row r="30" spans="1:17" ht="31">
      <c r="A30" s="1" t="s">
        <v>25</v>
      </c>
      <c r="B30" s="2">
        <v>0</v>
      </c>
      <c r="C30" s="1">
        <v>0</v>
      </c>
      <c r="D30">
        <v>0</v>
      </c>
      <c r="E30" s="2">
        <v>0</v>
      </c>
      <c r="F30" s="3">
        <v>0</v>
      </c>
      <c r="G30" s="3">
        <v>0</v>
      </c>
      <c r="H30" s="3">
        <v>0</v>
      </c>
      <c r="I30" s="3">
        <v>0</v>
      </c>
      <c r="J30" s="2">
        <v>0</v>
      </c>
      <c r="K30" s="3">
        <v>0</v>
      </c>
      <c r="L30" s="3">
        <v>0</v>
      </c>
      <c r="M30" s="3">
        <v>0</v>
      </c>
      <c r="N30" s="3">
        <v>3</v>
      </c>
      <c r="O30" s="2">
        <v>2</v>
      </c>
      <c r="P30" s="3">
        <v>0</v>
      </c>
      <c r="Q30" s="3">
        <v>3</v>
      </c>
    </row>
    <row r="32" spans="1:17">
      <c r="A32" s="1" t="s">
        <v>24</v>
      </c>
      <c r="B32" s="2">
        <v>0</v>
      </c>
      <c r="C32" s="1">
        <v>0</v>
      </c>
      <c r="D32">
        <v>1</v>
      </c>
      <c r="E32" s="2">
        <v>4</v>
      </c>
      <c r="F32" s="3">
        <v>0</v>
      </c>
      <c r="G32" s="3">
        <v>1</v>
      </c>
      <c r="H32" s="3">
        <v>6</v>
      </c>
      <c r="I32" s="3">
        <v>1.75</v>
      </c>
      <c r="J32" s="2">
        <v>4</v>
      </c>
      <c r="K32" s="3">
        <v>1</v>
      </c>
      <c r="L32" s="3">
        <v>6</v>
      </c>
      <c r="M32" s="3">
        <v>1.75</v>
      </c>
      <c r="N32" s="3">
        <v>3</v>
      </c>
      <c r="O32" s="2">
        <v>1.5</v>
      </c>
      <c r="P32" s="3">
        <v>1.75</v>
      </c>
      <c r="Q32" s="3">
        <v>3</v>
      </c>
    </row>
    <row r="33" spans="1:18">
      <c r="A33" s="1" t="s">
        <v>23</v>
      </c>
      <c r="B33" s="2">
        <v>0</v>
      </c>
      <c r="C33" s="1">
        <v>0</v>
      </c>
      <c r="D33">
        <v>0</v>
      </c>
      <c r="E33" s="2">
        <v>4</v>
      </c>
      <c r="F33" s="3">
        <v>0</v>
      </c>
      <c r="G33" s="3">
        <v>0</v>
      </c>
      <c r="H33" s="3">
        <v>4</v>
      </c>
      <c r="I33" s="3">
        <v>1</v>
      </c>
      <c r="J33" s="2">
        <v>4</v>
      </c>
      <c r="K33" s="3">
        <v>0</v>
      </c>
      <c r="L33" s="3">
        <v>4</v>
      </c>
      <c r="M33" s="3">
        <v>1</v>
      </c>
      <c r="N33" s="3">
        <v>1</v>
      </c>
      <c r="O33" s="2">
        <v>1.5</v>
      </c>
      <c r="P33" s="3">
        <v>1</v>
      </c>
      <c r="Q33" s="3">
        <v>2</v>
      </c>
    </row>
    <row r="34" spans="1:18">
      <c r="A34" s="1" t="s">
        <v>26</v>
      </c>
      <c r="B34" s="2">
        <v>0</v>
      </c>
      <c r="C34" s="1">
        <v>0</v>
      </c>
      <c r="D34">
        <v>1</v>
      </c>
      <c r="E34" s="2">
        <v>0</v>
      </c>
      <c r="F34" s="3">
        <v>0</v>
      </c>
      <c r="G34" s="3">
        <v>1</v>
      </c>
      <c r="H34" s="3">
        <v>2</v>
      </c>
      <c r="I34" s="3">
        <v>0.75</v>
      </c>
      <c r="J34" s="2">
        <v>0</v>
      </c>
      <c r="K34" s="3">
        <v>1</v>
      </c>
      <c r="L34" s="3">
        <v>2</v>
      </c>
      <c r="M34" s="3">
        <v>0.75</v>
      </c>
      <c r="N34" s="3">
        <v>1</v>
      </c>
      <c r="O34" s="2">
        <v>0</v>
      </c>
      <c r="P34" s="3">
        <v>0.75</v>
      </c>
      <c r="Q34" s="3">
        <v>1</v>
      </c>
    </row>
    <row r="36" spans="1:18">
      <c r="A36" s="1" t="s">
        <v>27</v>
      </c>
      <c r="B36" s="2">
        <v>8</v>
      </c>
      <c r="C36" s="1">
        <v>8</v>
      </c>
      <c r="D36">
        <v>0</v>
      </c>
      <c r="E36" s="2">
        <v>5</v>
      </c>
      <c r="F36" s="3">
        <v>8</v>
      </c>
      <c r="G36" s="3">
        <v>0</v>
      </c>
      <c r="H36" s="3">
        <v>0</v>
      </c>
      <c r="I36" s="3">
        <v>0</v>
      </c>
      <c r="J36" s="2">
        <v>0</v>
      </c>
      <c r="K36" s="3">
        <v>0</v>
      </c>
      <c r="L36" s="3">
        <v>0</v>
      </c>
      <c r="M36" s="3">
        <v>0</v>
      </c>
      <c r="N36" s="3">
        <v>0</v>
      </c>
      <c r="O36" s="2">
        <v>0</v>
      </c>
      <c r="P36" s="3">
        <v>0</v>
      </c>
      <c r="Q36" s="3">
        <v>0</v>
      </c>
    </row>
    <row r="37" spans="1:18">
      <c r="A37" s="1" t="s">
        <v>28</v>
      </c>
      <c r="B37" s="2">
        <v>5</v>
      </c>
      <c r="C37" s="1">
        <v>6</v>
      </c>
      <c r="D37">
        <v>0</v>
      </c>
      <c r="E37" s="2">
        <v>2</v>
      </c>
      <c r="F37" s="3">
        <v>6</v>
      </c>
      <c r="G37" s="3">
        <v>0</v>
      </c>
      <c r="H37" s="3">
        <v>0</v>
      </c>
      <c r="I37" s="3">
        <v>0</v>
      </c>
      <c r="J37" s="2">
        <v>0</v>
      </c>
      <c r="K37" s="3">
        <v>0</v>
      </c>
      <c r="L37" s="3">
        <v>0</v>
      </c>
      <c r="M37" s="3">
        <v>0</v>
      </c>
      <c r="N37" s="3">
        <v>0</v>
      </c>
      <c r="O37" s="2">
        <v>0</v>
      </c>
      <c r="P37" s="3">
        <v>0</v>
      </c>
      <c r="Q37" s="3">
        <v>0</v>
      </c>
    </row>
    <row r="38" spans="1:18">
      <c r="A38" s="1" t="s">
        <v>29</v>
      </c>
      <c r="B38" s="2">
        <v>2</v>
      </c>
      <c r="C38" s="1">
        <v>2</v>
      </c>
      <c r="D38">
        <v>0</v>
      </c>
      <c r="E38" s="2">
        <v>1</v>
      </c>
      <c r="F38" s="3">
        <v>2</v>
      </c>
      <c r="G38" s="3">
        <v>0</v>
      </c>
      <c r="H38" s="3">
        <v>0</v>
      </c>
      <c r="I38" s="3">
        <v>0</v>
      </c>
      <c r="J38" s="2">
        <v>0</v>
      </c>
      <c r="K38" s="3">
        <v>0</v>
      </c>
      <c r="L38" s="3">
        <v>0</v>
      </c>
      <c r="M38" s="3">
        <v>0</v>
      </c>
      <c r="N38" s="3">
        <v>0</v>
      </c>
      <c r="O38" s="2">
        <v>0</v>
      </c>
      <c r="P38" s="3">
        <v>0</v>
      </c>
      <c r="Q38" s="3">
        <v>0</v>
      </c>
    </row>
    <row r="39" spans="1:18">
      <c r="A39" s="1" t="s">
        <v>30</v>
      </c>
      <c r="B39" s="2">
        <v>1</v>
      </c>
      <c r="C39" s="1">
        <v>0</v>
      </c>
      <c r="D39">
        <v>0</v>
      </c>
      <c r="E39" s="2">
        <v>2</v>
      </c>
      <c r="F39" s="3">
        <v>0</v>
      </c>
      <c r="G39" s="3">
        <v>0</v>
      </c>
      <c r="H39" s="3">
        <v>0</v>
      </c>
      <c r="I39" s="3">
        <v>0</v>
      </c>
      <c r="J39" s="2">
        <v>0</v>
      </c>
      <c r="K39" s="3">
        <v>0</v>
      </c>
      <c r="L39" s="3">
        <v>0</v>
      </c>
      <c r="M39" s="3">
        <v>0</v>
      </c>
      <c r="N39" s="3">
        <v>0</v>
      </c>
      <c r="O39" s="2">
        <v>0</v>
      </c>
      <c r="P39" s="3">
        <v>0</v>
      </c>
      <c r="Q39" s="3">
        <v>0</v>
      </c>
      <c r="R39" s="3"/>
    </row>
    <row r="41" spans="1:18">
      <c r="A41" s="1" t="s">
        <v>31</v>
      </c>
      <c r="B41" s="2">
        <v>0</v>
      </c>
      <c r="C41" s="1">
        <v>2</v>
      </c>
      <c r="D41">
        <v>0</v>
      </c>
      <c r="E41" s="2">
        <v>4</v>
      </c>
      <c r="F41" s="3">
        <v>2</v>
      </c>
      <c r="G41" s="3">
        <v>0</v>
      </c>
      <c r="H41" s="3">
        <v>3</v>
      </c>
      <c r="I41" s="3">
        <v>0</v>
      </c>
      <c r="J41" s="2">
        <v>0</v>
      </c>
      <c r="K41" s="3">
        <v>0</v>
      </c>
      <c r="L41" s="3">
        <v>3</v>
      </c>
      <c r="M41" s="3">
        <v>0</v>
      </c>
      <c r="N41" s="3">
        <v>0</v>
      </c>
      <c r="O41" s="2">
        <v>0</v>
      </c>
      <c r="P41" s="3">
        <v>0</v>
      </c>
      <c r="Q41" s="3">
        <v>0</v>
      </c>
    </row>
    <row r="43" spans="1:18">
      <c r="A43" s="1" t="s">
        <v>32</v>
      </c>
      <c r="B43" s="2">
        <v>0</v>
      </c>
      <c r="C43" s="1">
        <v>1</v>
      </c>
      <c r="D43">
        <v>0</v>
      </c>
      <c r="E43" s="2">
        <v>0</v>
      </c>
      <c r="F43" s="3">
        <v>1</v>
      </c>
      <c r="G43" s="3">
        <v>0</v>
      </c>
      <c r="H43" s="3">
        <v>0</v>
      </c>
      <c r="I43" s="3">
        <v>0</v>
      </c>
      <c r="J43" s="2">
        <v>0</v>
      </c>
      <c r="K43" s="3">
        <v>0</v>
      </c>
      <c r="L43" s="3">
        <v>0</v>
      </c>
      <c r="M43" s="3">
        <v>0</v>
      </c>
      <c r="N43" s="3">
        <v>0</v>
      </c>
      <c r="O43" s="2">
        <v>0</v>
      </c>
      <c r="P43" s="3">
        <v>0</v>
      </c>
      <c r="Q43" s="3">
        <v>0</v>
      </c>
    </row>
    <row r="45" spans="1:18">
      <c r="A45" s="1" t="s">
        <v>33</v>
      </c>
      <c r="B45" s="2">
        <v>0</v>
      </c>
      <c r="C45" s="1">
        <v>0</v>
      </c>
      <c r="D45">
        <v>0</v>
      </c>
      <c r="E45" s="2">
        <v>0</v>
      </c>
      <c r="F45" s="3">
        <v>0</v>
      </c>
      <c r="G45" s="3">
        <v>0</v>
      </c>
      <c r="H45" s="3">
        <v>0</v>
      </c>
      <c r="I45" s="3">
        <v>0</v>
      </c>
      <c r="J45" s="2">
        <v>0</v>
      </c>
      <c r="K45" s="3">
        <v>0</v>
      </c>
      <c r="L45" s="3">
        <v>0</v>
      </c>
      <c r="M45" s="3">
        <v>0</v>
      </c>
      <c r="N45">
        <v>1</v>
      </c>
      <c r="O45" s="2">
        <v>5</v>
      </c>
      <c r="Q45">
        <v>1</v>
      </c>
    </row>
    <row r="47" spans="1:18">
      <c r="A47" s="1" t="s">
        <v>34</v>
      </c>
      <c r="B47" s="2">
        <v>20</v>
      </c>
      <c r="C47" s="1">
        <v>11</v>
      </c>
      <c r="D47">
        <v>1</v>
      </c>
      <c r="E47" s="2">
        <v>25</v>
      </c>
      <c r="F47" s="3">
        <v>11</v>
      </c>
      <c r="G47" s="3">
        <v>1</v>
      </c>
      <c r="H47" s="3">
        <v>18</v>
      </c>
      <c r="I47" s="3">
        <v>0</v>
      </c>
      <c r="J47" s="2">
        <v>6</v>
      </c>
      <c r="K47" s="3">
        <v>2</v>
      </c>
      <c r="L47" s="3">
        <v>18</v>
      </c>
      <c r="M47" s="3">
        <v>0</v>
      </c>
      <c r="N47" s="3">
        <v>2</v>
      </c>
      <c r="O47" s="2">
        <v>7</v>
      </c>
      <c r="P47" s="3">
        <v>0</v>
      </c>
      <c r="Q47" s="3">
        <v>2</v>
      </c>
    </row>
    <row r="49" spans="1:17">
      <c r="A49" s="1" t="s">
        <v>35</v>
      </c>
      <c r="B49" s="2">
        <v>1</v>
      </c>
      <c r="C49" s="1">
        <v>4</v>
      </c>
      <c r="D49">
        <v>0</v>
      </c>
      <c r="E49" s="2">
        <v>7</v>
      </c>
      <c r="F49" s="3">
        <v>4</v>
      </c>
      <c r="G49" s="3">
        <v>0</v>
      </c>
      <c r="H49" s="3">
        <v>1</v>
      </c>
      <c r="I49" s="3">
        <v>0</v>
      </c>
      <c r="J49" s="2">
        <v>1</v>
      </c>
      <c r="K49" s="3">
        <v>0</v>
      </c>
      <c r="L49" s="3">
        <v>1</v>
      </c>
      <c r="M49" s="3">
        <v>0</v>
      </c>
      <c r="N49" s="3">
        <v>7</v>
      </c>
      <c r="O49" s="2">
        <v>5</v>
      </c>
      <c r="P49" s="3">
        <v>0</v>
      </c>
      <c r="Q49">
        <v>7</v>
      </c>
    </row>
    <row r="51" spans="1:17">
      <c r="A51" s="1" t="s">
        <v>44</v>
      </c>
      <c r="B51" s="2">
        <v>0</v>
      </c>
      <c r="C51" s="1">
        <v>0</v>
      </c>
      <c r="D51">
        <v>0</v>
      </c>
      <c r="E51" s="2">
        <v>1</v>
      </c>
      <c r="F51" s="3">
        <v>0</v>
      </c>
      <c r="G51" s="3">
        <v>0</v>
      </c>
      <c r="H51" s="3">
        <v>1</v>
      </c>
      <c r="I51" s="3">
        <v>0</v>
      </c>
      <c r="J51" s="2">
        <v>5</v>
      </c>
      <c r="K51" s="3">
        <v>0</v>
      </c>
      <c r="L51" s="3">
        <v>1</v>
      </c>
      <c r="M51" s="3">
        <v>0</v>
      </c>
      <c r="N51" s="3">
        <v>2</v>
      </c>
      <c r="O51" s="2">
        <v>2</v>
      </c>
      <c r="P51" s="3">
        <v>0</v>
      </c>
      <c r="Q51" s="3">
        <v>2</v>
      </c>
    </row>
    <row r="53" spans="1:17">
      <c r="A53" s="1" t="s">
        <v>36</v>
      </c>
      <c r="B53" s="2">
        <v>0</v>
      </c>
      <c r="C53" s="1">
        <v>0</v>
      </c>
      <c r="D53">
        <v>0</v>
      </c>
      <c r="E53" s="2">
        <v>1</v>
      </c>
      <c r="F53" s="3">
        <v>0</v>
      </c>
      <c r="G53" s="3">
        <v>0</v>
      </c>
      <c r="H53" s="3">
        <v>6</v>
      </c>
      <c r="I53" s="3">
        <v>0</v>
      </c>
      <c r="J53" s="2">
        <v>3</v>
      </c>
      <c r="K53" s="3">
        <v>0</v>
      </c>
      <c r="L53" s="3">
        <v>6</v>
      </c>
      <c r="M53" s="3">
        <v>0</v>
      </c>
      <c r="N53" s="3">
        <v>1</v>
      </c>
      <c r="O53" s="2">
        <v>1</v>
      </c>
      <c r="P53" s="3">
        <v>0</v>
      </c>
      <c r="Q53" s="3">
        <v>1</v>
      </c>
    </row>
    <row r="55" spans="1:17">
      <c r="A55" s="1" t="s">
        <v>38</v>
      </c>
      <c r="B55" s="2">
        <v>0</v>
      </c>
      <c r="C55" s="1">
        <v>1</v>
      </c>
      <c r="D55">
        <v>0</v>
      </c>
      <c r="E55" s="2">
        <v>2</v>
      </c>
      <c r="F55" s="3">
        <v>1</v>
      </c>
      <c r="G55" s="3">
        <v>0</v>
      </c>
      <c r="H55" s="3">
        <v>3</v>
      </c>
      <c r="I55" s="3">
        <v>0</v>
      </c>
      <c r="J55" s="2">
        <v>0</v>
      </c>
      <c r="K55" s="3">
        <v>0</v>
      </c>
      <c r="L55" s="3">
        <v>3</v>
      </c>
      <c r="M55" s="3">
        <v>0</v>
      </c>
      <c r="N55" s="3">
        <v>1</v>
      </c>
      <c r="O55" s="2">
        <v>1</v>
      </c>
      <c r="P55" s="3">
        <v>0</v>
      </c>
      <c r="Q55" s="3">
        <v>1</v>
      </c>
    </row>
    <row r="56" spans="1:17">
      <c r="A56" s="1" t="s">
        <v>39</v>
      </c>
      <c r="B56" s="2">
        <v>0</v>
      </c>
      <c r="C56" s="1">
        <v>0</v>
      </c>
      <c r="D56">
        <v>0</v>
      </c>
      <c r="E56" s="2">
        <v>1</v>
      </c>
      <c r="F56" s="3">
        <v>0</v>
      </c>
      <c r="G56" s="3">
        <v>0</v>
      </c>
      <c r="H56" s="3">
        <v>1</v>
      </c>
      <c r="I56" s="3">
        <v>0</v>
      </c>
      <c r="J56" s="2">
        <v>0</v>
      </c>
      <c r="K56" s="3">
        <v>0</v>
      </c>
      <c r="L56" s="3">
        <v>1</v>
      </c>
      <c r="M56" s="3">
        <v>0</v>
      </c>
      <c r="N56" s="3">
        <v>1</v>
      </c>
      <c r="O56" s="2">
        <v>0</v>
      </c>
      <c r="P56" s="3">
        <v>0</v>
      </c>
      <c r="Q56" s="3">
        <v>1</v>
      </c>
    </row>
    <row r="57" spans="1:17">
      <c r="A57" s="1" t="s">
        <v>40</v>
      </c>
      <c r="B57" s="2">
        <v>0</v>
      </c>
      <c r="C57" s="1">
        <v>1</v>
      </c>
      <c r="D57">
        <v>0</v>
      </c>
      <c r="E57" s="2">
        <v>1</v>
      </c>
      <c r="F57" s="3">
        <v>1</v>
      </c>
      <c r="G57" s="3">
        <v>0</v>
      </c>
      <c r="H57" s="3">
        <v>2</v>
      </c>
      <c r="I57" s="3">
        <v>0</v>
      </c>
      <c r="J57" s="2">
        <v>0</v>
      </c>
      <c r="K57" s="3">
        <v>0</v>
      </c>
      <c r="L57" s="3">
        <v>2</v>
      </c>
      <c r="M57" s="3">
        <v>0</v>
      </c>
      <c r="N57" s="3">
        <v>0</v>
      </c>
      <c r="O57" s="2">
        <v>1</v>
      </c>
      <c r="P57" s="3">
        <v>0</v>
      </c>
      <c r="Q57" s="3">
        <v>0</v>
      </c>
    </row>
    <row r="59" spans="1:17">
      <c r="A59" s="1" t="s">
        <v>37</v>
      </c>
      <c r="B59" s="2">
        <v>1.5</v>
      </c>
      <c r="C59" s="1">
        <v>2</v>
      </c>
      <c r="D59">
        <v>0</v>
      </c>
      <c r="E59" s="2">
        <v>12</v>
      </c>
      <c r="F59" s="3">
        <v>2</v>
      </c>
      <c r="G59" s="3">
        <v>0</v>
      </c>
      <c r="H59" s="3">
        <v>1</v>
      </c>
      <c r="I59" s="3">
        <v>0</v>
      </c>
      <c r="J59" s="2">
        <v>6</v>
      </c>
      <c r="K59" s="3">
        <v>0</v>
      </c>
      <c r="L59" s="3">
        <v>1</v>
      </c>
      <c r="M59" s="3">
        <v>0</v>
      </c>
      <c r="N59" s="3">
        <v>0</v>
      </c>
      <c r="O59" s="2">
        <v>0</v>
      </c>
      <c r="P59" s="3">
        <v>0</v>
      </c>
      <c r="Q59" s="3">
        <v>0</v>
      </c>
    </row>
    <row r="61" spans="1:17">
      <c r="A61" s="1" t="s">
        <v>41</v>
      </c>
      <c r="B61" s="2">
        <v>1</v>
      </c>
      <c r="C61" s="1">
        <v>0</v>
      </c>
      <c r="D61">
        <v>0</v>
      </c>
      <c r="E61" s="2">
        <v>0</v>
      </c>
      <c r="F61" s="3">
        <v>0</v>
      </c>
      <c r="G61" s="3">
        <v>0</v>
      </c>
      <c r="H61" s="3">
        <v>0</v>
      </c>
      <c r="I61" s="3">
        <v>0</v>
      </c>
      <c r="J61" s="2">
        <v>1</v>
      </c>
      <c r="K61" s="3">
        <v>0</v>
      </c>
      <c r="L61" s="3">
        <v>0</v>
      </c>
      <c r="M61" s="3">
        <v>0</v>
      </c>
      <c r="N61" s="3">
        <v>0</v>
      </c>
      <c r="O61" s="2">
        <v>0</v>
      </c>
      <c r="P61" s="3">
        <v>0</v>
      </c>
      <c r="Q61" s="3">
        <v>0</v>
      </c>
    </row>
    <row r="62" spans="1:17">
      <c r="A62" s="1" t="s">
        <v>42</v>
      </c>
      <c r="B62" s="2">
        <v>1</v>
      </c>
      <c r="C62" s="1">
        <v>0</v>
      </c>
      <c r="D62">
        <v>0</v>
      </c>
      <c r="E62" s="2">
        <v>0</v>
      </c>
      <c r="F62" s="3">
        <v>0</v>
      </c>
      <c r="G62" s="3">
        <v>0</v>
      </c>
      <c r="H62" s="3">
        <v>0</v>
      </c>
      <c r="I62" s="3">
        <v>0</v>
      </c>
      <c r="J62" s="2">
        <v>0</v>
      </c>
      <c r="K62" s="3">
        <v>0</v>
      </c>
      <c r="L62" s="3">
        <v>0</v>
      </c>
      <c r="M62" s="3">
        <v>0</v>
      </c>
      <c r="N62" s="3">
        <v>0</v>
      </c>
      <c r="O62" s="2">
        <v>0</v>
      </c>
      <c r="P62" s="3">
        <v>0</v>
      </c>
      <c r="Q62" s="3">
        <v>0</v>
      </c>
    </row>
    <row r="63" spans="1:17">
      <c r="A63" s="1" t="s">
        <v>43</v>
      </c>
      <c r="B63" s="2">
        <v>0</v>
      </c>
      <c r="C63" s="1">
        <v>0</v>
      </c>
      <c r="D63">
        <v>0</v>
      </c>
      <c r="E63" s="2">
        <v>0</v>
      </c>
      <c r="F63" s="3">
        <v>0</v>
      </c>
      <c r="G63" s="3">
        <v>0</v>
      </c>
      <c r="H63" s="3">
        <v>0</v>
      </c>
      <c r="I63" s="3">
        <v>0</v>
      </c>
      <c r="J63" s="2">
        <v>1</v>
      </c>
      <c r="K63" s="3">
        <v>0</v>
      </c>
      <c r="L63" s="3">
        <v>0</v>
      </c>
      <c r="M63" s="3">
        <v>0</v>
      </c>
      <c r="N63" s="3">
        <v>0</v>
      </c>
      <c r="O63" s="2">
        <v>0</v>
      </c>
      <c r="P63" s="3">
        <v>0</v>
      </c>
      <c r="Q6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B8C8-8E15-8F44-8E0A-7B872D55E124}">
  <dimension ref="A1:AJ63"/>
  <sheetViews>
    <sheetView topLeftCell="A55" workbookViewId="0">
      <selection activeCell="G47" sqref="G47"/>
    </sheetView>
  </sheetViews>
  <sheetFormatPr baseColWidth="10" defaultRowHeight="15.5"/>
  <cols>
    <col min="1" max="1" width="23.5" customWidth="1"/>
    <col min="34" max="34" width="10.83203125" style="2"/>
  </cols>
  <sheetData>
    <row r="1" spans="1:36" ht="46.5">
      <c r="A1" s="1"/>
      <c r="B1" s="5" t="s">
        <v>0</v>
      </c>
      <c r="C1" s="7" t="s">
        <v>45</v>
      </c>
      <c r="D1" s="6"/>
      <c r="E1" s="6"/>
      <c r="F1" s="9"/>
      <c r="G1" s="8"/>
      <c r="H1" s="8"/>
      <c r="I1" s="8"/>
      <c r="J1" s="8"/>
      <c r="K1" s="9"/>
      <c r="L1" s="8"/>
      <c r="M1" s="8"/>
      <c r="N1" s="8"/>
      <c r="O1" s="8"/>
      <c r="P1" s="9"/>
      <c r="Q1" s="8"/>
      <c r="U1" s="7"/>
      <c r="V1" s="6"/>
      <c r="W1" s="6"/>
      <c r="X1" s="9"/>
      <c r="Y1" s="8"/>
      <c r="Z1" s="8"/>
      <c r="AA1" s="8"/>
      <c r="AB1" s="8"/>
      <c r="AC1" s="9"/>
      <c r="AD1" s="8"/>
      <c r="AE1" s="8"/>
      <c r="AF1" s="8"/>
      <c r="AG1" s="8"/>
      <c r="AH1" s="9"/>
      <c r="AI1" s="8"/>
      <c r="AJ1" s="8"/>
    </row>
    <row r="2" spans="1:36">
      <c r="A2" s="1"/>
      <c r="B2" s="5"/>
      <c r="C2" s="9" t="s">
        <v>2</v>
      </c>
      <c r="D2" s="5"/>
      <c r="E2" s="8"/>
      <c r="F2" s="9" t="s">
        <v>5</v>
      </c>
      <c r="G2" s="8"/>
      <c r="H2" s="8"/>
      <c r="I2" s="8"/>
      <c r="J2" s="8"/>
      <c r="K2" s="9" t="s">
        <v>8</v>
      </c>
      <c r="L2" s="8"/>
      <c r="M2" s="8"/>
      <c r="N2" s="8"/>
      <c r="O2" s="8"/>
      <c r="P2" s="9" t="s">
        <v>10</v>
      </c>
      <c r="Q2" s="8"/>
      <c r="U2" s="9" t="s">
        <v>2</v>
      </c>
      <c r="V2" s="5"/>
      <c r="W2" s="8"/>
      <c r="X2" s="9" t="s">
        <v>5</v>
      </c>
      <c r="Y2" s="8"/>
      <c r="Z2" s="8"/>
      <c r="AA2" s="8"/>
      <c r="AB2" s="8"/>
      <c r="AC2" s="9" t="s">
        <v>8</v>
      </c>
      <c r="AD2" s="8"/>
      <c r="AE2" s="8"/>
      <c r="AF2" s="8"/>
      <c r="AG2" s="8"/>
      <c r="AH2" s="9" t="s">
        <v>10</v>
      </c>
      <c r="AI2" s="8"/>
      <c r="AJ2" s="8"/>
    </row>
    <row r="3" spans="1:36" ht="31">
      <c r="A3" s="1"/>
      <c r="B3" s="5" t="s">
        <v>1</v>
      </c>
      <c r="C3" s="9" t="s">
        <v>2</v>
      </c>
      <c r="D3" s="5" t="s">
        <v>3</v>
      </c>
      <c r="E3" s="8" t="s">
        <v>4</v>
      </c>
      <c r="F3" s="9" t="s">
        <v>5</v>
      </c>
      <c r="G3" s="8" t="s">
        <v>3</v>
      </c>
      <c r="H3" s="8" t="s">
        <v>4</v>
      </c>
      <c r="I3" s="8" t="s">
        <v>6</v>
      </c>
      <c r="J3" s="8" t="s">
        <v>7</v>
      </c>
      <c r="K3" s="9" t="s">
        <v>8</v>
      </c>
      <c r="L3" s="8" t="s">
        <v>4</v>
      </c>
      <c r="M3" s="8" t="s">
        <v>6</v>
      </c>
      <c r="N3" s="8" t="s">
        <v>7</v>
      </c>
      <c r="O3" s="8" t="s">
        <v>9</v>
      </c>
      <c r="P3" s="9" t="s">
        <v>10</v>
      </c>
      <c r="Q3" s="8" t="s">
        <v>7</v>
      </c>
      <c r="R3" t="s">
        <v>9</v>
      </c>
      <c r="U3" s="9" t="s">
        <v>2</v>
      </c>
      <c r="V3" s="5" t="s">
        <v>3</v>
      </c>
      <c r="W3" s="8" t="s">
        <v>4</v>
      </c>
      <c r="X3" s="9" t="s">
        <v>5</v>
      </c>
      <c r="Y3" s="8" t="s">
        <v>3</v>
      </c>
      <c r="Z3" s="8" t="s">
        <v>4</v>
      </c>
      <c r="AA3" s="8" t="s">
        <v>6</v>
      </c>
      <c r="AB3" s="8" t="s">
        <v>7</v>
      </c>
      <c r="AC3" s="9" t="s">
        <v>8</v>
      </c>
      <c r="AD3" s="8" t="s">
        <v>4</v>
      </c>
      <c r="AE3" s="8" t="s">
        <v>6</v>
      </c>
      <c r="AF3" s="8" t="s">
        <v>7</v>
      </c>
      <c r="AG3" s="8" t="s">
        <v>9</v>
      </c>
      <c r="AH3" s="9" t="s">
        <v>10</v>
      </c>
      <c r="AI3" s="8" t="s">
        <v>7</v>
      </c>
      <c r="AJ3" s="8" t="s">
        <v>9</v>
      </c>
    </row>
    <row r="4" spans="1:36">
      <c r="A4" s="1"/>
      <c r="B4" s="5"/>
      <c r="C4" s="9">
        <v>42</v>
      </c>
      <c r="D4" s="5">
        <v>22</v>
      </c>
      <c r="E4" s="8">
        <v>1</v>
      </c>
      <c r="F4" s="9">
        <v>25</v>
      </c>
      <c r="G4" s="8">
        <v>22</v>
      </c>
      <c r="H4" s="8">
        <v>1</v>
      </c>
      <c r="I4" s="8">
        <v>10</v>
      </c>
      <c r="J4" s="8">
        <v>1</v>
      </c>
      <c r="K4" s="9">
        <v>3</v>
      </c>
      <c r="L4" s="8">
        <v>1</v>
      </c>
      <c r="M4" s="8">
        <v>10</v>
      </c>
      <c r="N4" s="8">
        <v>1</v>
      </c>
      <c r="O4" s="8">
        <v>3</v>
      </c>
      <c r="P4" s="9">
        <v>9.5</v>
      </c>
      <c r="Q4" s="8">
        <v>1</v>
      </c>
      <c r="R4" s="3">
        <v>3</v>
      </c>
      <c r="U4" s="9">
        <f>C4/1</f>
        <v>42</v>
      </c>
      <c r="V4" s="5">
        <f>D4/2</f>
        <v>11</v>
      </c>
      <c r="W4" s="8">
        <f>E4/3</f>
        <v>0.33333333333333331</v>
      </c>
      <c r="X4" s="9">
        <f>F4/1</f>
        <v>25</v>
      </c>
      <c r="Y4" s="8">
        <f>G4/2</f>
        <v>11</v>
      </c>
      <c r="Z4" s="8">
        <f>H4/3</f>
        <v>0.33333333333333331</v>
      </c>
      <c r="AA4" s="8">
        <f>I4/2</f>
        <v>5</v>
      </c>
      <c r="AB4" s="8">
        <f>J4/3</f>
        <v>0.33333333333333331</v>
      </c>
      <c r="AC4" s="9">
        <f>K4/1</f>
        <v>3</v>
      </c>
      <c r="AD4" s="8">
        <f>L4/3</f>
        <v>0.33333333333333331</v>
      </c>
      <c r="AE4" s="8">
        <f>M4/2</f>
        <v>5</v>
      </c>
      <c r="AF4" s="8">
        <f>N4/3</f>
        <v>0.33333333333333331</v>
      </c>
      <c r="AG4">
        <f>O4/2</f>
        <v>1.5</v>
      </c>
      <c r="AH4" s="2">
        <f>P4/1</f>
        <v>9.5</v>
      </c>
      <c r="AI4" s="8">
        <f>Q4/3</f>
        <v>0.33333333333333331</v>
      </c>
      <c r="AJ4" s="8">
        <f>R4/2</f>
        <v>1.5</v>
      </c>
    </row>
    <row r="5" spans="1:36">
      <c r="A5" s="1"/>
      <c r="B5" s="5"/>
      <c r="C5" s="9"/>
      <c r="D5" s="5"/>
      <c r="E5" s="8"/>
      <c r="F5" s="9"/>
      <c r="G5" s="8"/>
      <c r="H5" s="8"/>
      <c r="I5" s="8"/>
      <c r="J5" s="8"/>
      <c r="K5" s="9"/>
      <c r="L5" s="8"/>
      <c r="M5" s="8"/>
      <c r="N5" s="8"/>
      <c r="O5" s="8"/>
      <c r="P5" s="9"/>
      <c r="Q5" s="8"/>
      <c r="U5" s="9"/>
      <c r="V5" s="5"/>
      <c r="W5" s="8"/>
      <c r="X5" s="9"/>
      <c r="Y5" s="8"/>
      <c r="Z5" s="8"/>
      <c r="AA5" s="8"/>
      <c r="AB5" s="8"/>
      <c r="AC5" s="9"/>
      <c r="AD5" s="8"/>
      <c r="AE5" s="8"/>
      <c r="AF5" s="8"/>
      <c r="AI5" s="8"/>
      <c r="AJ5" s="8"/>
    </row>
    <row r="6" spans="1:36" ht="31">
      <c r="A6" s="1"/>
      <c r="B6" s="5" t="s">
        <v>11</v>
      </c>
      <c r="C6" s="9">
        <v>5.5</v>
      </c>
      <c r="D6" s="5">
        <v>5</v>
      </c>
      <c r="E6" s="8">
        <v>0</v>
      </c>
      <c r="F6" s="9">
        <v>33</v>
      </c>
      <c r="G6" s="8">
        <v>5</v>
      </c>
      <c r="H6" s="8">
        <v>0</v>
      </c>
      <c r="I6" s="8">
        <v>7</v>
      </c>
      <c r="J6" s="8">
        <v>1</v>
      </c>
      <c r="K6" s="9">
        <v>6</v>
      </c>
      <c r="L6" s="8">
        <v>0</v>
      </c>
      <c r="M6" s="8">
        <v>7</v>
      </c>
      <c r="N6" s="8">
        <v>1</v>
      </c>
      <c r="O6" s="8">
        <v>1</v>
      </c>
      <c r="P6" s="9">
        <v>2</v>
      </c>
      <c r="Q6" s="8">
        <v>1</v>
      </c>
      <c r="R6" s="3">
        <v>1</v>
      </c>
      <c r="U6" s="9">
        <f t="shared" ref="U6:U62" si="0">C6/1</f>
        <v>5.5</v>
      </c>
      <c r="V6" s="5">
        <f t="shared" ref="V6:V62" si="1">D6/2</f>
        <v>2.5</v>
      </c>
      <c r="W6" s="8">
        <f t="shared" ref="W6:W62" si="2">E6/3</f>
        <v>0</v>
      </c>
      <c r="X6" s="9">
        <f t="shared" ref="X6:X62" si="3">F6/1</f>
        <v>33</v>
      </c>
      <c r="Y6" s="8">
        <f t="shared" ref="Y6:Y62" si="4">G6/2</f>
        <v>2.5</v>
      </c>
      <c r="Z6" s="8">
        <f t="shared" ref="Z6:Z62" si="5">H6/3</f>
        <v>0</v>
      </c>
      <c r="AA6" s="8">
        <f t="shared" ref="AA6:AA62" si="6">I6/2</f>
        <v>3.5</v>
      </c>
      <c r="AB6" s="8">
        <f t="shared" ref="AB6:AB62" si="7">J6/3</f>
        <v>0.33333333333333331</v>
      </c>
      <c r="AC6" s="9">
        <f t="shared" ref="AC6:AC62" si="8">K6/1</f>
        <v>6</v>
      </c>
      <c r="AD6" s="8">
        <f t="shared" ref="AD6:AD62" si="9">L6/3</f>
        <v>0</v>
      </c>
      <c r="AE6" s="8">
        <f t="shared" ref="AE6:AE62" si="10">M6/2</f>
        <v>3.5</v>
      </c>
      <c r="AF6" s="8">
        <f t="shared" ref="AF6:AF62" si="11">N6/3</f>
        <v>0.33333333333333331</v>
      </c>
      <c r="AG6">
        <f t="shared" ref="AG6:AG62" si="12">O6/2</f>
        <v>0.5</v>
      </c>
      <c r="AH6" s="2">
        <f t="shared" ref="AH6:AH62" si="13">P6/1</f>
        <v>2</v>
      </c>
      <c r="AI6" s="8">
        <f t="shared" ref="AI6:AI62" si="14">Q6/3</f>
        <v>0.33333333333333331</v>
      </c>
      <c r="AJ6" s="8">
        <f t="shared" ref="AJ6:AJ62" si="15">R6/2</f>
        <v>0.5</v>
      </c>
    </row>
    <row r="7" spans="1:36">
      <c r="A7" s="1"/>
      <c r="B7" s="5"/>
      <c r="C7" s="9"/>
      <c r="D7" s="5"/>
      <c r="E7" s="8"/>
      <c r="F7" s="9"/>
      <c r="G7" s="8"/>
      <c r="H7" s="8"/>
      <c r="I7" s="8"/>
      <c r="J7" s="8"/>
      <c r="K7" s="9"/>
      <c r="L7" s="8"/>
      <c r="M7" s="8"/>
      <c r="N7" s="8"/>
      <c r="O7" s="8"/>
      <c r="P7" s="9"/>
      <c r="Q7" s="8"/>
      <c r="U7" s="9"/>
      <c r="V7" s="5"/>
      <c r="W7" s="8"/>
      <c r="X7" s="9"/>
      <c r="Y7" s="8"/>
      <c r="Z7" s="8"/>
      <c r="AA7" s="8"/>
      <c r="AB7" s="8"/>
      <c r="AC7" s="9"/>
      <c r="AD7" s="8"/>
      <c r="AE7" s="8"/>
      <c r="AF7" s="8"/>
      <c r="AI7" s="8"/>
      <c r="AJ7" s="8"/>
    </row>
    <row r="8" spans="1:36" ht="31">
      <c r="A8" s="1"/>
      <c r="B8" s="5" t="s">
        <v>12</v>
      </c>
      <c r="C8" s="9">
        <v>0</v>
      </c>
      <c r="D8" s="5">
        <v>0</v>
      </c>
      <c r="E8" s="8">
        <v>0</v>
      </c>
      <c r="F8" s="9">
        <v>8</v>
      </c>
      <c r="G8" s="8">
        <v>5</v>
      </c>
      <c r="H8" s="8">
        <v>0</v>
      </c>
      <c r="I8" s="8">
        <v>5</v>
      </c>
      <c r="J8" s="8">
        <v>1.5</v>
      </c>
      <c r="K8" s="9">
        <v>21</v>
      </c>
      <c r="L8" s="8">
        <v>0</v>
      </c>
      <c r="M8" s="8">
        <v>5</v>
      </c>
      <c r="N8" s="8">
        <v>1.5</v>
      </c>
      <c r="O8" s="8">
        <v>9</v>
      </c>
      <c r="P8" s="9">
        <v>26</v>
      </c>
      <c r="Q8" s="8">
        <v>1.5</v>
      </c>
      <c r="R8" s="3">
        <v>9</v>
      </c>
      <c r="U8" s="9">
        <f t="shared" si="0"/>
        <v>0</v>
      </c>
      <c r="V8" s="5">
        <f t="shared" si="1"/>
        <v>0</v>
      </c>
      <c r="W8" s="8">
        <f t="shared" si="2"/>
        <v>0</v>
      </c>
      <c r="X8" s="9">
        <f t="shared" si="3"/>
        <v>8</v>
      </c>
      <c r="Y8" s="8">
        <f t="shared" si="4"/>
        <v>2.5</v>
      </c>
      <c r="Z8" s="8">
        <f t="shared" si="5"/>
        <v>0</v>
      </c>
      <c r="AA8" s="8">
        <f t="shared" si="6"/>
        <v>2.5</v>
      </c>
      <c r="AB8" s="8">
        <f t="shared" si="7"/>
        <v>0.5</v>
      </c>
      <c r="AC8" s="9">
        <f t="shared" si="8"/>
        <v>21</v>
      </c>
      <c r="AD8" s="8">
        <f t="shared" si="9"/>
        <v>0</v>
      </c>
      <c r="AE8" s="8">
        <f t="shared" si="10"/>
        <v>2.5</v>
      </c>
      <c r="AF8" s="8">
        <f t="shared" si="11"/>
        <v>0.5</v>
      </c>
      <c r="AG8">
        <f t="shared" si="12"/>
        <v>4.5</v>
      </c>
      <c r="AH8" s="2">
        <f t="shared" si="13"/>
        <v>26</v>
      </c>
      <c r="AI8" s="8">
        <f t="shared" si="14"/>
        <v>0.5</v>
      </c>
      <c r="AJ8" s="8">
        <f t="shared" si="15"/>
        <v>4.5</v>
      </c>
    </row>
    <row r="9" spans="1:36">
      <c r="A9" s="1"/>
      <c r="B9" s="5"/>
      <c r="C9" s="9"/>
      <c r="D9" s="5"/>
      <c r="E9" s="8"/>
      <c r="F9" s="9"/>
      <c r="G9" s="8"/>
      <c r="H9" s="8"/>
      <c r="I9" s="8"/>
      <c r="J9" s="8"/>
      <c r="K9" s="9"/>
      <c r="L9" s="8"/>
      <c r="M9" s="8"/>
      <c r="N9" s="8"/>
      <c r="O9" s="8"/>
      <c r="P9" s="9"/>
      <c r="Q9" s="8"/>
      <c r="U9" s="9"/>
      <c r="V9" s="5"/>
      <c r="W9" s="8"/>
      <c r="X9" s="9"/>
      <c r="Y9" s="8"/>
      <c r="Z9" s="8"/>
      <c r="AA9" s="8"/>
      <c r="AB9" s="8"/>
      <c r="AC9" s="9"/>
      <c r="AD9" s="8"/>
      <c r="AE9" s="8"/>
      <c r="AF9" s="8"/>
      <c r="AI9" s="8"/>
      <c r="AJ9" s="8"/>
    </row>
    <row r="10" spans="1:36" ht="31">
      <c r="A10" s="1"/>
      <c r="B10" s="5" t="s">
        <v>13</v>
      </c>
      <c r="C10" s="9">
        <v>5</v>
      </c>
      <c r="D10" s="5">
        <v>23</v>
      </c>
      <c r="E10" s="8">
        <v>1</v>
      </c>
      <c r="F10" s="9">
        <v>59</v>
      </c>
      <c r="G10" s="8">
        <v>23</v>
      </c>
      <c r="H10" s="8">
        <v>1</v>
      </c>
      <c r="I10" s="8">
        <v>45</v>
      </c>
      <c r="J10" s="8">
        <v>1</v>
      </c>
      <c r="K10" s="9">
        <v>5</v>
      </c>
      <c r="L10" s="8">
        <v>1</v>
      </c>
      <c r="M10" s="8">
        <v>45</v>
      </c>
      <c r="N10" s="8">
        <v>1</v>
      </c>
      <c r="O10" s="8">
        <v>14</v>
      </c>
      <c r="P10" s="9">
        <v>5</v>
      </c>
      <c r="Q10" s="8">
        <v>1</v>
      </c>
      <c r="R10" s="3">
        <v>14</v>
      </c>
      <c r="U10" s="9">
        <f>C10/1</f>
        <v>5</v>
      </c>
      <c r="V10" s="5">
        <f t="shared" si="1"/>
        <v>11.5</v>
      </c>
      <c r="W10" s="8">
        <f t="shared" si="2"/>
        <v>0.33333333333333331</v>
      </c>
      <c r="X10" s="9">
        <f t="shared" si="3"/>
        <v>59</v>
      </c>
      <c r="Y10" s="8">
        <f t="shared" si="4"/>
        <v>11.5</v>
      </c>
      <c r="Z10" s="8">
        <f t="shared" si="5"/>
        <v>0.33333333333333331</v>
      </c>
      <c r="AA10" s="8">
        <f t="shared" si="6"/>
        <v>22.5</v>
      </c>
      <c r="AB10" s="8">
        <f t="shared" si="7"/>
        <v>0.33333333333333331</v>
      </c>
      <c r="AC10" s="9">
        <f t="shared" si="8"/>
        <v>5</v>
      </c>
      <c r="AD10" s="8">
        <f t="shared" si="9"/>
        <v>0.33333333333333331</v>
      </c>
      <c r="AE10" s="8">
        <f t="shared" si="10"/>
        <v>22.5</v>
      </c>
      <c r="AF10" s="8">
        <f t="shared" si="11"/>
        <v>0.33333333333333331</v>
      </c>
      <c r="AG10">
        <f t="shared" si="12"/>
        <v>7</v>
      </c>
      <c r="AH10" s="2">
        <f t="shared" si="13"/>
        <v>5</v>
      </c>
      <c r="AI10" s="8">
        <f t="shared" si="14"/>
        <v>0.33333333333333331</v>
      </c>
      <c r="AJ10" s="8">
        <f t="shared" si="15"/>
        <v>7</v>
      </c>
    </row>
    <row r="11" spans="1:36">
      <c r="A11" s="1"/>
      <c r="B11" s="5"/>
      <c r="C11" s="9"/>
      <c r="D11" s="5"/>
      <c r="E11" s="8"/>
      <c r="F11" s="9"/>
      <c r="G11" s="8"/>
      <c r="H11" s="8"/>
      <c r="I11" s="8"/>
      <c r="J11" s="8"/>
      <c r="K11" s="9"/>
      <c r="L11" s="8"/>
      <c r="M11" s="8"/>
      <c r="N11" s="8"/>
      <c r="O11" s="8"/>
      <c r="P11" s="9"/>
      <c r="Q11" s="8"/>
      <c r="U11" s="9"/>
      <c r="V11" s="5"/>
      <c r="W11" s="8"/>
      <c r="X11" s="9"/>
      <c r="Y11" s="8"/>
      <c r="Z11" s="8"/>
      <c r="AA11" s="8"/>
      <c r="AB11" s="8"/>
      <c r="AC11" s="9"/>
      <c r="AD11" s="8"/>
      <c r="AE11" s="8"/>
      <c r="AF11" s="8"/>
      <c r="AI11" s="8"/>
      <c r="AJ11" s="8"/>
    </row>
    <row r="12" spans="1:36">
      <c r="A12" s="1"/>
      <c r="B12" s="5" t="s">
        <v>14</v>
      </c>
      <c r="C12" s="9">
        <v>0</v>
      </c>
      <c r="D12" s="5">
        <v>0</v>
      </c>
      <c r="E12" s="8">
        <v>0</v>
      </c>
      <c r="F12" s="9">
        <v>0</v>
      </c>
      <c r="G12" s="8">
        <v>0</v>
      </c>
      <c r="H12" s="8">
        <v>0</v>
      </c>
      <c r="I12" s="8">
        <v>1</v>
      </c>
      <c r="J12" s="8">
        <v>0</v>
      </c>
      <c r="K12" s="9">
        <v>1</v>
      </c>
      <c r="L12" s="8">
        <v>0</v>
      </c>
      <c r="M12" s="8">
        <v>1</v>
      </c>
      <c r="N12" s="8">
        <v>0</v>
      </c>
      <c r="O12" s="8">
        <v>0</v>
      </c>
      <c r="P12" s="9">
        <v>0</v>
      </c>
      <c r="Q12" s="8">
        <v>0</v>
      </c>
      <c r="R12" s="3">
        <v>0</v>
      </c>
      <c r="U12" s="9">
        <f t="shared" si="0"/>
        <v>0</v>
      </c>
      <c r="V12" s="5">
        <f t="shared" si="1"/>
        <v>0</v>
      </c>
      <c r="W12" s="8">
        <f t="shared" si="2"/>
        <v>0</v>
      </c>
      <c r="X12" s="9">
        <f t="shared" si="3"/>
        <v>0</v>
      </c>
      <c r="Y12" s="8">
        <f t="shared" si="4"/>
        <v>0</v>
      </c>
      <c r="Z12" s="8">
        <f t="shared" si="5"/>
        <v>0</v>
      </c>
      <c r="AA12" s="8">
        <f t="shared" si="6"/>
        <v>0.5</v>
      </c>
      <c r="AB12" s="8">
        <f t="shared" si="7"/>
        <v>0</v>
      </c>
      <c r="AC12" s="9">
        <f t="shared" si="8"/>
        <v>1</v>
      </c>
      <c r="AD12" s="8">
        <f t="shared" si="9"/>
        <v>0</v>
      </c>
      <c r="AE12" s="8">
        <f t="shared" si="10"/>
        <v>0.5</v>
      </c>
      <c r="AF12" s="8">
        <f t="shared" si="11"/>
        <v>0</v>
      </c>
      <c r="AG12">
        <f t="shared" si="12"/>
        <v>0</v>
      </c>
      <c r="AH12" s="2">
        <f t="shared" si="13"/>
        <v>0</v>
      </c>
      <c r="AI12" s="8">
        <f t="shared" si="14"/>
        <v>0</v>
      </c>
      <c r="AJ12" s="8">
        <f t="shared" si="15"/>
        <v>0</v>
      </c>
    </row>
    <row r="13" spans="1:36">
      <c r="A13" s="1"/>
      <c r="B13" s="5"/>
      <c r="C13" s="9"/>
      <c r="D13" s="5"/>
      <c r="E13" s="8"/>
      <c r="F13" s="9"/>
      <c r="G13" s="8"/>
      <c r="H13" s="8"/>
      <c r="I13" s="8"/>
      <c r="J13" s="8"/>
      <c r="K13" s="9"/>
      <c r="L13" s="8"/>
      <c r="M13" s="8"/>
      <c r="N13" s="8"/>
      <c r="O13" s="8"/>
      <c r="P13" s="9"/>
      <c r="Q13" s="8"/>
      <c r="U13" s="9"/>
      <c r="V13" s="5"/>
      <c r="W13" s="8"/>
      <c r="X13" s="9"/>
      <c r="Y13" s="8"/>
      <c r="Z13" s="8"/>
      <c r="AA13" s="8"/>
      <c r="AB13" s="8"/>
      <c r="AC13" s="9"/>
      <c r="AD13" s="8"/>
      <c r="AE13" s="8"/>
      <c r="AF13" s="8"/>
      <c r="AI13" s="8"/>
      <c r="AJ13" s="8"/>
    </row>
    <row r="14" spans="1:36" ht="31">
      <c r="A14" s="1"/>
      <c r="B14" s="5" t="s">
        <v>15</v>
      </c>
      <c r="C14" s="9">
        <v>0</v>
      </c>
      <c r="D14" s="5">
        <v>0</v>
      </c>
      <c r="E14" s="8">
        <v>0</v>
      </c>
      <c r="F14" s="9">
        <v>0</v>
      </c>
      <c r="G14" s="8">
        <v>0</v>
      </c>
      <c r="H14" s="8">
        <v>0</v>
      </c>
      <c r="I14" s="8">
        <v>2</v>
      </c>
      <c r="J14" s="8">
        <v>1</v>
      </c>
      <c r="K14" s="9">
        <v>11</v>
      </c>
      <c r="L14" s="8">
        <v>0</v>
      </c>
      <c r="M14" s="8">
        <v>2</v>
      </c>
      <c r="N14" s="8">
        <v>1</v>
      </c>
      <c r="O14" s="8">
        <v>0</v>
      </c>
      <c r="P14" s="9">
        <v>1.5</v>
      </c>
      <c r="Q14" s="8">
        <v>1</v>
      </c>
      <c r="R14" s="3">
        <v>0</v>
      </c>
      <c r="U14" s="9">
        <f t="shared" si="0"/>
        <v>0</v>
      </c>
      <c r="V14" s="5">
        <f t="shared" si="1"/>
        <v>0</v>
      </c>
      <c r="W14" s="8">
        <f t="shared" si="2"/>
        <v>0</v>
      </c>
      <c r="X14" s="9">
        <f t="shared" si="3"/>
        <v>0</v>
      </c>
      <c r="Y14" s="8">
        <f t="shared" si="4"/>
        <v>0</v>
      </c>
      <c r="Z14" s="8">
        <f t="shared" si="5"/>
        <v>0</v>
      </c>
      <c r="AA14" s="8">
        <f t="shared" si="6"/>
        <v>1</v>
      </c>
      <c r="AB14" s="8">
        <f t="shared" si="7"/>
        <v>0.33333333333333331</v>
      </c>
      <c r="AC14" s="9">
        <f t="shared" si="8"/>
        <v>11</v>
      </c>
      <c r="AD14" s="8">
        <f t="shared" si="9"/>
        <v>0</v>
      </c>
      <c r="AE14" s="8">
        <f t="shared" si="10"/>
        <v>1</v>
      </c>
      <c r="AF14" s="8">
        <f t="shared" si="11"/>
        <v>0.33333333333333331</v>
      </c>
      <c r="AG14">
        <f t="shared" si="12"/>
        <v>0</v>
      </c>
      <c r="AH14" s="2">
        <f t="shared" si="13"/>
        <v>1.5</v>
      </c>
      <c r="AI14" s="8">
        <f t="shared" si="14"/>
        <v>0.33333333333333331</v>
      </c>
      <c r="AJ14" s="8">
        <f t="shared" si="15"/>
        <v>0</v>
      </c>
    </row>
    <row r="15" spans="1:36">
      <c r="A15" s="1"/>
      <c r="B15" s="5"/>
      <c r="C15" s="9"/>
      <c r="D15" s="5"/>
      <c r="E15" s="8"/>
      <c r="F15" s="9"/>
      <c r="G15" s="8"/>
      <c r="H15" s="8"/>
      <c r="I15" s="8"/>
      <c r="J15" s="8"/>
      <c r="K15" s="9"/>
      <c r="L15" s="8"/>
      <c r="M15" s="8"/>
      <c r="N15" s="8"/>
      <c r="O15" s="8"/>
      <c r="P15" s="9"/>
      <c r="Q15" s="8"/>
      <c r="U15" s="9"/>
      <c r="V15" s="5"/>
      <c r="W15" s="8"/>
      <c r="X15" s="9"/>
      <c r="Y15" s="8"/>
      <c r="Z15" s="8"/>
      <c r="AA15" s="8"/>
      <c r="AB15" s="8"/>
      <c r="AC15" s="9"/>
      <c r="AD15" s="8"/>
      <c r="AE15" s="8"/>
      <c r="AF15" s="8"/>
      <c r="AI15" s="8"/>
      <c r="AJ15" s="8"/>
    </row>
    <row r="16" spans="1:36" ht="31">
      <c r="A16" s="1"/>
      <c r="B16" s="5" t="s">
        <v>16</v>
      </c>
      <c r="C16" s="9">
        <v>11</v>
      </c>
      <c r="D16" s="5">
        <v>0</v>
      </c>
      <c r="E16" s="8">
        <v>0</v>
      </c>
      <c r="F16" s="9">
        <v>7</v>
      </c>
      <c r="G16" s="8">
        <v>0</v>
      </c>
      <c r="H16" s="8">
        <v>0</v>
      </c>
      <c r="I16" s="8">
        <v>5</v>
      </c>
      <c r="J16" s="8">
        <v>0</v>
      </c>
      <c r="K16" s="9">
        <v>0</v>
      </c>
      <c r="L16" s="8">
        <v>0</v>
      </c>
      <c r="M16" s="8">
        <v>5</v>
      </c>
      <c r="N16" s="8">
        <v>0</v>
      </c>
      <c r="O16" s="8">
        <v>0</v>
      </c>
      <c r="P16" s="9">
        <v>0</v>
      </c>
      <c r="Q16" s="8">
        <v>0</v>
      </c>
      <c r="R16" s="3">
        <v>0</v>
      </c>
      <c r="U16" s="9">
        <f t="shared" si="0"/>
        <v>11</v>
      </c>
      <c r="V16" s="5">
        <f t="shared" si="1"/>
        <v>0</v>
      </c>
      <c r="W16" s="8">
        <f t="shared" si="2"/>
        <v>0</v>
      </c>
      <c r="X16" s="9">
        <f t="shared" si="3"/>
        <v>7</v>
      </c>
      <c r="Y16" s="8">
        <f t="shared" si="4"/>
        <v>0</v>
      </c>
      <c r="Z16" s="8">
        <f t="shared" si="5"/>
        <v>0</v>
      </c>
      <c r="AA16" s="8">
        <f t="shared" si="6"/>
        <v>2.5</v>
      </c>
      <c r="AB16" s="8">
        <f t="shared" si="7"/>
        <v>0</v>
      </c>
      <c r="AC16" s="9">
        <f t="shared" si="8"/>
        <v>0</v>
      </c>
      <c r="AD16" s="8">
        <f t="shared" si="9"/>
        <v>0</v>
      </c>
      <c r="AE16" s="8">
        <f t="shared" si="10"/>
        <v>2.5</v>
      </c>
      <c r="AF16" s="8">
        <f t="shared" si="11"/>
        <v>0</v>
      </c>
      <c r="AG16">
        <f t="shared" si="12"/>
        <v>0</v>
      </c>
      <c r="AH16" s="2">
        <f t="shared" si="13"/>
        <v>0</v>
      </c>
      <c r="AI16" s="8">
        <f t="shared" si="14"/>
        <v>0</v>
      </c>
      <c r="AJ16" s="8">
        <f t="shared" si="15"/>
        <v>0</v>
      </c>
    </row>
    <row r="17" spans="1:36">
      <c r="A17" s="1"/>
      <c r="B17" s="5"/>
      <c r="C17" s="9"/>
      <c r="D17" s="5"/>
      <c r="E17" s="8"/>
      <c r="F17" s="9"/>
      <c r="G17" s="8"/>
      <c r="H17" s="8"/>
      <c r="I17" s="8"/>
      <c r="J17" s="8"/>
      <c r="K17" s="9"/>
      <c r="L17" s="8"/>
      <c r="M17" s="8"/>
      <c r="N17" s="8"/>
      <c r="O17" s="8"/>
      <c r="P17" s="9"/>
      <c r="Q17" s="8"/>
      <c r="U17" s="9"/>
      <c r="V17" s="5"/>
      <c r="W17" s="8"/>
      <c r="X17" s="9"/>
      <c r="Y17" s="8"/>
      <c r="Z17" s="8"/>
      <c r="AA17" s="8"/>
      <c r="AB17" s="8"/>
      <c r="AC17" s="9"/>
      <c r="AD17" s="8"/>
      <c r="AE17" s="8"/>
      <c r="AF17" s="8"/>
      <c r="AI17" s="8"/>
      <c r="AJ17" s="8"/>
    </row>
    <row r="18" spans="1:36" ht="31">
      <c r="A18" s="1"/>
      <c r="B18" s="5" t="s">
        <v>17</v>
      </c>
      <c r="C18" s="9">
        <v>0</v>
      </c>
      <c r="D18" s="5">
        <v>0</v>
      </c>
      <c r="E18" s="8">
        <v>0</v>
      </c>
      <c r="F18" s="9">
        <v>0</v>
      </c>
      <c r="G18" s="8">
        <v>0</v>
      </c>
      <c r="H18" s="8">
        <v>0</v>
      </c>
      <c r="I18" s="8">
        <v>0</v>
      </c>
      <c r="J18" s="8">
        <v>0</v>
      </c>
      <c r="K18" s="9">
        <v>2</v>
      </c>
      <c r="L18" s="8">
        <v>0</v>
      </c>
      <c r="M18" s="8">
        <v>0</v>
      </c>
      <c r="N18" s="8">
        <v>0</v>
      </c>
      <c r="O18" s="8">
        <v>2</v>
      </c>
      <c r="P18" s="9">
        <v>9</v>
      </c>
      <c r="Q18" s="8">
        <v>0</v>
      </c>
      <c r="R18" s="3">
        <v>2</v>
      </c>
      <c r="U18" s="9">
        <f t="shared" si="0"/>
        <v>0</v>
      </c>
      <c r="V18" s="5">
        <f t="shared" si="1"/>
        <v>0</v>
      </c>
      <c r="W18" s="8">
        <f t="shared" si="2"/>
        <v>0</v>
      </c>
      <c r="X18" s="9">
        <f t="shared" si="3"/>
        <v>0</v>
      </c>
      <c r="Y18" s="8">
        <f t="shared" si="4"/>
        <v>0</v>
      </c>
      <c r="Z18" s="8">
        <f t="shared" si="5"/>
        <v>0</v>
      </c>
      <c r="AA18" s="8">
        <f t="shared" si="6"/>
        <v>0</v>
      </c>
      <c r="AB18" s="8">
        <f t="shared" si="7"/>
        <v>0</v>
      </c>
      <c r="AC18" s="9">
        <f t="shared" si="8"/>
        <v>2</v>
      </c>
      <c r="AD18" s="8">
        <f t="shared" si="9"/>
        <v>0</v>
      </c>
      <c r="AE18" s="8">
        <f t="shared" si="10"/>
        <v>0</v>
      </c>
      <c r="AF18" s="8">
        <f t="shared" si="11"/>
        <v>0</v>
      </c>
      <c r="AG18">
        <f t="shared" si="12"/>
        <v>1</v>
      </c>
      <c r="AH18" s="2">
        <f t="shared" si="13"/>
        <v>9</v>
      </c>
      <c r="AI18" s="8">
        <f t="shared" si="14"/>
        <v>0</v>
      </c>
      <c r="AJ18" s="8">
        <f t="shared" si="15"/>
        <v>1</v>
      </c>
    </row>
    <row r="19" spans="1:36">
      <c r="A19" s="1"/>
      <c r="B19" s="5"/>
      <c r="C19" s="9"/>
      <c r="D19" s="5"/>
      <c r="E19" s="8"/>
      <c r="F19" s="9"/>
      <c r="G19" s="8"/>
      <c r="H19" s="8"/>
      <c r="I19" s="8"/>
      <c r="J19" s="8"/>
      <c r="K19" s="9"/>
      <c r="L19" s="8"/>
      <c r="M19" s="8"/>
      <c r="N19" s="8"/>
      <c r="O19" s="8"/>
      <c r="P19" s="9"/>
      <c r="Q19" s="8"/>
      <c r="U19" s="9"/>
      <c r="V19" s="5"/>
      <c r="W19" s="8"/>
      <c r="X19" s="9"/>
      <c r="Y19" s="8"/>
      <c r="Z19" s="8"/>
      <c r="AA19" s="8"/>
      <c r="AB19" s="8"/>
      <c r="AC19" s="9"/>
      <c r="AD19" s="8"/>
      <c r="AE19" s="8"/>
      <c r="AF19" s="8"/>
      <c r="AI19" s="8"/>
      <c r="AJ19" s="8"/>
    </row>
    <row r="20" spans="1:36" ht="31">
      <c r="A20" s="1"/>
      <c r="B20" s="5" t="s">
        <v>18</v>
      </c>
      <c r="C20" s="9">
        <v>0</v>
      </c>
      <c r="D20" s="5">
        <v>0</v>
      </c>
      <c r="E20" s="8">
        <v>0</v>
      </c>
      <c r="F20" s="9">
        <v>0</v>
      </c>
      <c r="G20" s="8">
        <v>0</v>
      </c>
      <c r="H20" s="8">
        <v>0</v>
      </c>
      <c r="I20" s="8">
        <v>0</v>
      </c>
      <c r="J20" s="8">
        <v>0</v>
      </c>
      <c r="K20" s="9">
        <v>0</v>
      </c>
      <c r="L20" s="8">
        <v>0</v>
      </c>
      <c r="M20" s="8">
        <v>0</v>
      </c>
      <c r="N20" s="8">
        <v>0</v>
      </c>
      <c r="O20" s="8">
        <v>0</v>
      </c>
      <c r="P20" s="9">
        <v>1.5</v>
      </c>
      <c r="Q20" s="8">
        <v>0</v>
      </c>
      <c r="R20" s="3">
        <v>0</v>
      </c>
      <c r="U20" s="9">
        <f t="shared" si="0"/>
        <v>0</v>
      </c>
      <c r="V20" s="5">
        <f t="shared" si="1"/>
        <v>0</v>
      </c>
      <c r="W20" s="8">
        <f t="shared" si="2"/>
        <v>0</v>
      </c>
      <c r="X20" s="9">
        <f t="shared" si="3"/>
        <v>0</v>
      </c>
      <c r="Y20" s="8">
        <f t="shared" si="4"/>
        <v>0</v>
      </c>
      <c r="Z20" s="8">
        <f t="shared" si="5"/>
        <v>0</v>
      </c>
      <c r="AA20" s="8">
        <f t="shared" si="6"/>
        <v>0</v>
      </c>
      <c r="AB20" s="8">
        <f t="shared" si="7"/>
        <v>0</v>
      </c>
      <c r="AC20" s="9">
        <f t="shared" si="8"/>
        <v>0</v>
      </c>
      <c r="AD20" s="8">
        <f t="shared" si="9"/>
        <v>0</v>
      </c>
      <c r="AE20" s="8">
        <f t="shared" si="10"/>
        <v>0</v>
      </c>
      <c r="AF20" s="8">
        <f t="shared" si="11"/>
        <v>0</v>
      </c>
      <c r="AG20">
        <f t="shared" si="12"/>
        <v>0</v>
      </c>
      <c r="AH20" s="2">
        <f t="shared" si="13"/>
        <v>1.5</v>
      </c>
      <c r="AI20" s="8">
        <f t="shared" si="14"/>
        <v>0</v>
      </c>
      <c r="AJ20" s="8">
        <f t="shared" si="15"/>
        <v>0</v>
      </c>
    </row>
    <row r="21" spans="1:36">
      <c r="A21" s="1"/>
      <c r="B21" s="5"/>
      <c r="C21" s="9"/>
      <c r="D21" s="5"/>
      <c r="E21" s="8"/>
      <c r="F21" s="9"/>
      <c r="G21" s="8"/>
      <c r="H21" s="8"/>
      <c r="I21" s="8"/>
      <c r="J21" s="8"/>
      <c r="K21" s="9"/>
      <c r="L21" s="8"/>
      <c r="M21" s="8"/>
      <c r="N21" s="8"/>
      <c r="O21" s="8"/>
      <c r="P21" s="9"/>
      <c r="Q21" s="8"/>
      <c r="U21" s="9"/>
      <c r="V21" s="5"/>
      <c r="W21" s="8"/>
      <c r="X21" s="9"/>
      <c r="Y21" s="8"/>
      <c r="Z21" s="8"/>
      <c r="AA21" s="8"/>
      <c r="AB21" s="8"/>
      <c r="AC21" s="9"/>
      <c r="AD21" s="8"/>
      <c r="AE21" s="8"/>
      <c r="AF21" s="8"/>
      <c r="AI21" s="8"/>
      <c r="AJ21" s="8"/>
    </row>
    <row r="22" spans="1:36" ht="31">
      <c r="A22" s="1"/>
      <c r="B22" s="5" t="s">
        <v>19</v>
      </c>
      <c r="C22" s="9">
        <v>2</v>
      </c>
      <c r="D22" s="5">
        <v>2</v>
      </c>
      <c r="E22" s="8">
        <v>0</v>
      </c>
      <c r="F22" s="9">
        <v>1</v>
      </c>
      <c r="G22" s="8">
        <v>2</v>
      </c>
      <c r="H22" s="8">
        <v>0</v>
      </c>
      <c r="I22" s="8">
        <v>1</v>
      </c>
      <c r="J22" s="8">
        <v>0</v>
      </c>
      <c r="K22" s="9">
        <v>2</v>
      </c>
      <c r="L22" s="8">
        <v>0</v>
      </c>
      <c r="M22" s="8">
        <v>1</v>
      </c>
      <c r="N22" s="8">
        <v>0</v>
      </c>
      <c r="O22" s="8">
        <v>0</v>
      </c>
      <c r="P22" s="9">
        <v>2</v>
      </c>
      <c r="Q22" s="8">
        <v>0</v>
      </c>
      <c r="R22" s="3">
        <v>0</v>
      </c>
      <c r="U22" s="9">
        <f t="shared" si="0"/>
        <v>2</v>
      </c>
      <c r="V22" s="5">
        <f t="shared" si="1"/>
        <v>1</v>
      </c>
      <c r="W22" s="8">
        <f t="shared" si="2"/>
        <v>0</v>
      </c>
      <c r="X22" s="9">
        <f t="shared" si="3"/>
        <v>1</v>
      </c>
      <c r="Y22" s="8">
        <f t="shared" si="4"/>
        <v>1</v>
      </c>
      <c r="Z22" s="8">
        <f t="shared" si="5"/>
        <v>0</v>
      </c>
      <c r="AA22" s="8">
        <f t="shared" si="6"/>
        <v>0.5</v>
      </c>
      <c r="AB22" s="8">
        <f t="shared" si="7"/>
        <v>0</v>
      </c>
      <c r="AC22" s="9">
        <f t="shared" si="8"/>
        <v>2</v>
      </c>
      <c r="AD22" s="8">
        <f t="shared" si="9"/>
        <v>0</v>
      </c>
      <c r="AE22" s="8">
        <f t="shared" si="10"/>
        <v>0.5</v>
      </c>
      <c r="AF22" s="8">
        <f t="shared" si="11"/>
        <v>0</v>
      </c>
      <c r="AG22">
        <f t="shared" si="12"/>
        <v>0</v>
      </c>
      <c r="AH22" s="2">
        <f t="shared" si="13"/>
        <v>2</v>
      </c>
      <c r="AI22" s="8">
        <f t="shared" si="14"/>
        <v>0</v>
      </c>
      <c r="AJ22" s="8">
        <f t="shared" si="15"/>
        <v>0</v>
      </c>
    </row>
    <row r="23" spans="1:36">
      <c r="A23" s="1"/>
      <c r="B23" s="5"/>
      <c r="C23" s="9"/>
      <c r="D23" s="5"/>
      <c r="E23" s="8"/>
      <c r="F23" s="9"/>
      <c r="G23" s="8"/>
      <c r="H23" s="8"/>
      <c r="I23" s="8"/>
      <c r="J23" s="8"/>
      <c r="K23" s="9"/>
      <c r="L23" s="8"/>
      <c r="M23" s="8"/>
      <c r="N23" s="8"/>
      <c r="O23" s="8"/>
      <c r="P23" s="9"/>
      <c r="Q23" s="8"/>
      <c r="U23" s="9"/>
      <c r="V23" s="5"/>
      <c r="W23" s="8"/>
      <c r="X23" s="9"/>
      <c r="Y23" s="8"/>
      <c r="Z23" s="8"/>
      <c r="AA23" s="8"/>
      <c r="AB23" s="8"/>
      <c r="AC23" s="9"/>
      <c r="AD23" s="8"/>
      <c r="AE23" s="8"/>
      <c r="AF23" s="8"/>
      <c r="AI23" s="8"/>
      <c r="AJ23" s="8"/>
    </row>
    <row r="24" spans="1:36" ht="31">
      <c r="A24" s="1"/>
      <c r="B24" s="5" t="s">
        <v>20</v>
      </c>
      <c r="C24" s="9">
        <v>1</v>
      </c>
      <c r="D24" s="5">
        <v>0</v>
      </c>
      <c r="E24" s="8">
        <v>0</v>
      </c>
      <c r="F24" s="9">
        <v>0</v>
      </c>
      <c r="G24" s="8">
        <v>0</v>
      </c>
      <c r="H24" s="8">
        <v>0</v>
      </c>
      <c r="I24" s="8">
        <v>2</v>
      </c>
      <c r="J24" s="8">
        <v>0</v>
      </c>
      <c r="K24" s="9">
        <v>1</v>
      </c>
      <c r="L24" s="8">
        <v>0</v>
      </c>
      <c r="M24" s="8">
        <v>2</v>
      </c>
      <c r="N24" s="8">
        <v>0</v>
      </c>
      <c r="O24" s="8">
        <v>0</v>
      </c>
      <c r="P24" s="9">
        <v>0</v>
      </c>
      <c r="Q24" s="8">
        <v>0</v>
      </c>
      <c r="R24" s="3">
        <v>0</v>
      </c>
      <c r="U24" s="9">
        <f t="shared" si="0"/>
        <v>1</v>
      </c>
      <c r="V24" s="5">
        <f t="shared" si="1"/>
        <v>0</v>
      </c>
      <c r="W24" s="8">
        <f t="shared" si="2"/>
        <v>0</v>
      </c>
      <c r="X24" s="9">
        <f t="shared" si="3"/>
        <v>0</v>
      </c>
      <c r="Y24" s="8">
        <f t="shared" si="4"/>
        <v>0</v>
      </c>
      <c r="Z24" s="8">
        <f t="shared" si="5"/>
        <v>0</v>
      </c>
      <c r="AA24" s="8">
        <f t="shared" si="6"/>
        <v>1</v>
      </c>
      <c r="AB24" s="8">
        <f t="shared" si="7"/>
        <v>0</v>
      </c>
      <c r="AC24" s="9">
        <f t="shared" si="8"/>
        <v>1</v>
      </c>
      <c r="AD24" s="8">
        <f t="shared" si="9"/>
        <v>0</v>
      </c>
      <c r="AE24" s="8">
        <f t="shared" si="10"/>
        <v>1</v>
      </c>
      <c r="AF24" s="8">
        <f t="shared" si="11"/>
        <v>0</v>
      </c>
      <c r="AG24">
        <f t="shared" si="12"/>
        <v>0</v>
      </c>
      <c r="AH24" s="2">
        <f t="shared" si="13"/>
        <v>0</v>
      </c>
      <c r="AI24" s="8">
        <f t="shared" si="14"/>
        <v>0</v>
      </c>
      <c r="AJ24" s="8">
        <f t="shared" si="15"/>
        <v>0</v>
      </c>
    </row>
    <row r="25" spans="1:36">
      <c r="A25" s="1"/>
      <c r="B25" s="5"/>
      <c r="C25" s="9"/>
      <c r="D25" s="5"/>
      <c r="E25" s="8"/>
      <c r="F25" s="9"/>
      <c r="G25" s="8"/>
      <c r="H25" s="8"/>
      <c r="I25" s="8"/>
      <c r="J25" s="8"/>
      <c r="K25" s="9"/>
      <c r="L25" s="8"/>
      <c r="M25" s="8"/>
      <c r="N25" s="8"/>
      <c r="O25" s="8"/>
      <c r="P25" s="9"/>
      <c r="Q25" s="8"/>
      <c r="U25" s="9"/>
      <c r="V25" s="5"/>
      <c r="W25" s="8"/>
      <c r="X25" s="9"/>
      <c r="Y25" s="8"/>
      <c r="Z25" s="8"/>
      <c r="AA25" s="8"/>
      <c r="AB25" s="8"/>
      <c r="AC25" s="9"/>
      <c r="AD25" s="8"/>
      <c r="AE25" s="8"/>
      <c r="AF25" s="8"/>
      <c r="AI25" s="8"/>
      <c r="AJ25" s="8"/>
    </row>
    <row r="26" spans="1:36">
      <c r="A26" s="1"/>
      <c r="B26" s="5" t="s">
        <v>21</v>
      </c>
      <c r="C26" s="9">
        <v>0</v>
      </c>
      <c r="D26" s="5">
        <v>2</v>
      </c>
      <c r="E26" s="8">
        <v>0</v>
      </c>
      <c r="F26" s="9">
        <v>1</v>
      </c>
      <c r="G26" s="8">
        <v>2</v>
      </c>
      <c r="H26" s="8">
        <v>0</v>
      </c>
      <c r="I26" s="8">
        <v>1</v>
      </c>
      <c r="J26" s="8">
        <v>0</v>
      </c>
      <c r="K26" s="9">
        <v>0</v>
      </c>
      <c r="L26" s="8">
        <v>0</v>
      </c>
      <c r="M26" s="8">
        <v>1</v>
      </c>
      <c r="N26" s="8">
        <v>0</v>
      </c>
      <c r="O26" s="8">
        <v>0</v>
      </c>
      <c r="P26" s="9">
        <v>0</v>
      </c>
      <c r="Q26" s="8">
        <v>0</v>
      </c>
      <c r="R26" s="3">
        <v>0</v>
      </c>
      <c r="U26" s="9">
        <f t="shared" si="0"/>
        <v>0</v>
      </c>
      <c r="V26" s="5">
        <f t="shared" si="1"/>
        <v>1</v>
      </c>
      <c r="W26" s="8">
        <f t="shared" si="2"/>
        <v>0</v>
      </c>
      <c r="X26" s="9">
        <f t="shared" si="3"/>
        <v>1</v>
      </c>
      <c r="Y26" s="8">
        <f t="shared" si="4"/>
        <v>1</v>
      </c>
      <c r="Z26" s="8">
        <f t="shared" si="5"/>
        <v>0</v>
      </c>
      <c r="AA26" s="8">
        <f t="shared" si="6"/>
        <v>0.5</v>
      </c>
      <c r="AB26" s="8">
        <f t="shared" si="7"/>
        <v>0</v>
      </c>
      <c r="AC26" s="9">
        <f t="shared" si="8"/>
        <v>0</v>
      </c>
      <c r="AD26" s="8">
        <f t="shared" si="9"/>
        <v>0</v>
      </c>
      <c r="AE26" s="8">
        <f t="shared" si="10"/>
        <v>0.5</v>
      </c>
      <c r="AF26" s="8">
        <f t="shared" si="11"/>
        <v>0</v>
      </c>
      <c r="AG26">
        <f t="shared" si="12"/>
        <v>0</v>
      </c>
      <c r="AH26" s="2">
        <f t="shared" si="13"/>
        <v>0</v>
      </c>
      <c r="AI26" s="8">
        <f t="shared" si="14"/>
        <v>0</v>
      </c>
      <c r="AJ26" s="8">
        <f t="shared" si="15"/>
        <v>0</v>
      </c>
    </row>
    <row r="27" spans="1:36">
      <c r="A27" s="1"/>
      <c r="B27" s="5"/>
      <c r="C27" s="9"/>
      <c r="D27" s="5"/>
      <c r="E27" s="8"/>
      <c r="F27" s="9"/>
      <c r="G27" s="8"/>
      <c r="H27" s="8"/>
      <c r="I27" s="8"/>
      <c r="J27" s="8"/>
      <c r="K27" s="9"/>
      <c r="L27" s="8"/>
      <c r="M27" s="8"/>
      <c r="N27" s="8"/>
      <c r="O27" s="8"/>
      <c r="P27" s="9"/>
      <c r="Q27" s="8"/>
      <c r="U27" s="9"/>
      <c r="V27" s="5"/>
      <c r="W27" s="8"/>
      <c r="X27" s="9"/>
      <c r="Y27" s="8"/>
      <c r="Z27" s="8"/>
      <c r="AA27" s="8"/>
      <c r="AB27" s="8"/>
      <c r="AC27" s="9"/>
      <c r="AD27" s="8"/>
      <c r="AE27" s="8"/>
      <c r="AF27" s="8"/>
      <c r="AI27" s="8"/>
      <c r="AJ27" s="8"/>
    </row>
    <row r="28" spans="1:36">
      <c r="A28" s="1"/>
      <c r="B28" s="5" t="s">
        <v>22</v>
      </c>
      <c r="C28" s="9">
        <v>1</v>
      </c>
      <c r="D28" s="5">
        <v>2</v>
      </c>
      <c r="E28" s="8">
        <v>0</v>
      </c>
      <c r="F28" s="9">
        <v>2</v>
      </c>
      <c r="G28" s="8">
        <v>2</v>
      </c>
      <c r="H28" s="8">
        <v>0</v>
      </c>
      <c r="I28" s="8">
        <v>1</v>
      </c>
      <c r="J28" s="8">
        <v>0</v>
      </c>
      <c r="K28" s="9">
        <v>1</v>
      </c>
      <c r="L28" s="8">
        <v>0</v>
      </c>
      <c r="M28" s="8">
        <v>1</v>
      </c>
      <c r="N28" s="8">
        <v>0</v>
      </c>
      <c r="O28" s="8">
        <v>1</v>
      </c>
      <c r="P28" s="9">
        <v>0</v>
      </c>
      <c r="Q28" s="8">
        <v>0</v>
      </c>
      <c r="R28" s="3">
        <v>1</v>
      </c>
      <c r="U28" s="9">
        <f t="shared" si="0"/>
        <v>1</v>
      </c>
      <c r="V28" s="5">
        <f t="shared" si="1"/>
        <v>1</v>
      </c>
      <c r="W28" s="8">
        <f t="shared" si="2"/>
        <v>0</v>
      </c>
      <c r="X28" s="9">
        <f t="shared" si="3"/>
        <v>2</v>
      </c>
      <c r="Y28" s="8">
        <f t="shared" si="4"/>
        <v>1</v>
      </c>
      <c r="Z28" s="8">
        <f t="shared" si="5"/>
        <v>0</v>
      </c>
      <c r="AA28" s="8">
        <f t="shared" si="6"/>
        <v>0.5</v>
      </c>
      <c r="AB28" s="8">
        <f t="shared" si="7"/>
        <v>0</v>
      </c>
      <c r="AC28" s="9">
        <f t="shared" si="8"/>
        <v>1</v>
      </c>
      <c r="AD28" s="8">
        <f t="shared" si="9"/>
        <v>0</v>
      </c>
      <c r="AE28" s="8">
        <f t="shared" si="10"/>
        <v>0.5</v>
      </c>
      <c r="AF28" s="8">
        <f t="shared" si="11"/>
        <v>0</v>
      </c>
      <c r="AG28">
        <f t="shared" si="12"/>
        <v>0.5</v>
      </c>
      <c r="AH28" s="2">
        <f t="shared" si="13"/>
        <v>0</v>
      </c>
      <c r="AI28" s="8">
        <f t="shared" si="14"/>
        <v>0</v>
      </c>
      <c r="AJ28" s="8">
        <f t="shared" si="15"/>
        <v>0.5</v>
      </c>
    </row>
    <row r="29" spans="1:36">
      <c r="A29" s="1"/>
      <c r="B29" s="5"/>
      <c r="C29" s="9"/>
      <c r="D29" s="5"/>
      <c r="E29" s="8"/>
      <c r="F29" s="9"/>
      <c r="G29" s="8"/>
      <c r="H29" s="8"/>
      <c r="I29" s="8"/>
      <c r="J29" s="8"/>
      <c r="K29" s="9"/>
      <c r="L29" s="8"/>
      <c r="M29" s="8"/>
      <c r="N29" s="8"/>
      <c r="O29" s="8"/>
      <c r="P29" s="9"/>
      <c r="Q29" s="8"/>
      <c r="R29" s="3"/>
      <c r="U29" s="9"/>
      <c r="V29" s="5"/>
      <c r="W29" s="8"/>
      <c r="X29" s="9"/>
      <c r="Y29" s="8"/>
      <c r="Z29" s="8"/>
      <c r="AA29" s="8"/>
      <c r="AB29" s="8"/>
      <c r="AC29" s="9"/>
      <c r="AD29" s="8"/>
      <c r="AE29" s="8"/>
      <c r="AF29" s="8"/>
      <c r="AI29" s="8"/>
      <c r="AJ29" s="8"/>
    </row>
    <row r="30" spans="1:36" ht="62">
      <c r="A30" s="1"/>
      <c r="B30" s="5" t="s">
        <v>25</v>
      </c>
      <c r="C30" s="9">
        <v>0</v>
      </c>
      <c r="D30" s="5">
        <v>0</v>
      </c>
      <c r="E30" s="8">
        <v>0</v>
      </c>
      <c r="F30" s="9">
        <v>0</v>
      </c>
      <c r="G30" s="8">
        <v>0</v>
      </c>
      <c r="H30" s="8">
        <v>0</v>
      </c>
      <c r="I30" s="8">
        <v>0</v>
      </c>
      <c r="J30" s="8">
        <v>0</v>
      </c>
      <c r="K30" s="9">
        <v>0</v>
      </c>
      <c r="L30" s="8">
        <v>0</v>
      </c>
      <c r="M30" s="8">
        <v>0</v>
      </c>
      <c r="N30" s="8">
        <v>0</v>
      </c>
      <c r="O30" s="8">
        <v>3</v>
      </c>
      <c r="P30" s="9">
        <v>2</v>
      </c>
      <c r="Q30" s="8">
        <v>0</v>
      </c>
      <c r="R30" s="3">
        <v>3</v>
      </c>
      <c r="U30" s="9">
        <f t="shared" si="0"/>
        <v>0</v>
      </c>
      <c r="V30" s="5">
        <f t="shared" si="1"/>
        <v>0</v>
      </c>
      <c r="W30" s="8">
        <f t="shared" si="2"/>
        <v>0</v>
      </c>
      <c r="X30" s="9">
        <f t="shared" si="3"/>
        <v>0</v>
      </c>
      <c r="Y30" s="8">
        <f t="shared" si="4"/>
        <v>0</v>
      </c>
      <c r="Z30" s="8">
        <f t="shared" si="5"/>
        <v>0</v>
      </c>
      <c r="AA30" s="8">
        <f t="shared" si="6"/>
        <v>0</v>
      </c>
      <c r="AB30" s="8">
        <f t="shared" si="7"/>
        <v>0</v>
      </c>
      <c r="AC30" s="9">
        <f t="shared" si="8"/>
        <v>0</v>
      </c>
      <c r="AD30" s="8">
        <f t="shared" si="9"/>
        <v>0</v>
      </c>
      <c r="AE30" s="8">
        <f t="shared" si="10"/>
        <v>0</v>
      </c>
      <c r="AF30" s="8">
        <f t="shared" si="11"/>
        <v>0</v>
      </c>
      <c r="AG30">
        <f t="shared" si="12"/>
        <v>1.5</v>
      </c>
      <c r="AH30" s="2">
        <f t="shared" si="13"/>
        <v>2</v>
      </c>
      <c r="AI30" s="8">
        <f t="shared" si="14"/>
        <v>0</v>
      </c>
      <c r="AJ30" s="8">
        <f t="shared" si="15"/>
        <v>1.5</v>
      </c>
    </row>
    <row r="31" spans="1:36">
      <c r="A31" s="1"/>
      <c r="B31" s="5"/>
      <c r="C31" s="9"/>
      <c r="D31" s="5"/>
      <c r="E31" s="8"/>
      <c r="F31" s="9"/>
      <c r="G31" s="8"/>
      <c r="H31" s="8"/>
      <c r="I31" s="8"/>
      <c r="J31" s="8"/>
      <c r="K31" s="9"/>
      <c r="L31" s="8"/>
      <c r="M31" s="8"/>
      <c r="N31" s="8"/>
      <c r="O31" s="8"/>
      <c r="P31" s="9"/>
      <c r="Q31" s="8"/>
      <c r="U31" s="9"/>
      <c r="V31" s="5"/>
      <c r="W31" s="8"/>
      <c r="X31" s="9"/>
      <c r="Y31" s="8"/>
      <c r="Z31" s="8"/>
      <c r="AA31" s="8"/>
      <c r="AB31" s="8"/>
      <c r="AC31" s="9"/>
      <c r="AD31" s="8"/>
      <c r="AE31" s="8"/>
      <c r="AF31" s="8"/>
      <c r="AI31" s="8"/>
      <c r="AJ31" s="8"/>
    </row>
    <row r="32" spans="1:36" ht="31">
      <c r="A32" s="1"/>
      <c r="B32" s="5" t="s">
        <v>24</v>
      </c>
      <c r="C32" s="9">
        <v>0</v>
      </c>
      <c r="D32" s="5">
        <v>0</v>
      </c>
      <c r="E32" s="8">
        <v>1</v>
      </c>
      <c r="F32" s="9">
        <v>4</v>
      </c>
      <c r="G32" s="8">
        <v>0</v>
      </c>
      <c r="H32" s="8">
        <v>1</v>
      </c>
      <c r="I32" s="8">
        <v>6</v>
      </c>
      <c r="J32" s="8">
        <v>1.75</v>
      </c>
      <c r="K32" s="9">
        <v>4</v>
      </c>
      <c r="L32" s="8">
        <v>1</v>
      </c>
      <c r="M32" s="8">
        <v>6</v>
      </c>
      <c r="N32" s="8">
        <v>1.75</v>
      </c>
      <c r="O32" s="8">
        <v>3</v>
      </c>
      <c r="P32" s="9">
        <v>1.5</v>
      </c>
      <c r="Q32" s="8">
        <v>1.75</v>
      </c>
      <c r="R32" s="3">
        <v>3</v>
      </c>
      <c r="U32" s="9">
        <f t="shared" si="0"/>
        <v>0</v>
      </c>
      <c r="V32" s="5">
        <f t="shared" si="1"/>
        <v>0</v>
      </c>
      <c r="W32" s="8">
        <f t="shared" si="2"/>
        <v>0.33333333333333331</v>
      </c>
      <c r="X32" s="9">
        <f t="shared" si="3"/>
        <v>4</v>
      </c>
      <c r="Y32" s="8">
        <f t="shared" si="4"/>
        <v>0</v>
      </c>
      <c r="Z32" s="8">
        <f t="shared" si="5"/>
        <v>0.33333333333333331</v>
      </c>
      <c r="AA32" s="8">
        <f t="shared" si="6"/>
        <v>3</v>
      </c>
      <c r="AB32" s="8">
        <f t="shared" si="7"/>
        <v>0.58333333333333337</v>
      </c>
      <c r="AC32" s="9">
        <f t="shared" si="8"/>
        <v>4</v>
      </c>
      <c r="AD32" s="8">
        <f t="shared" si="9"/>
        <v>0.33333333333333331</v>
      </c>
      <c r="AE32" s="8">
        <f t="shared" si="10"/>
        <v>3</v>
      </c>
      <c r="AF32" s="8">
        <f t="shared" si="11"/>
        <v>0.58333333333333337</v>
      </c>
      <c r="AG32">
        <f t="shared" si="12"/>
        <v>1.5</v>
      </c>
      <c r="AH32" s="2">
        <f t="shared" si="13"/>
        <v>1.5</v>
      </c>
      <c r="AI32" s="8">
        <f t="shared" si="14"/>
        <v>0.58333333333333337</v>
      </c>
      <c r="AJ32" s="8">
        <f t="shared" si="15"/>
        <v>1.5</v>
      </c>
    </row>
    <row r="33" spans="1:36">
      <c r="A33" s="1"/>
      <c r="B33" s="5" t="s">
        <v>23</v>
      </c>
      <c r="C33" s="9">
        <v>0</v>
      </c>
      <c r="D33" s="5">
        <v>0</v>
      </c>
      <c r="E33" s="8">
        <v>0</v>
      </c>
      <c r="F33" s="9">
        <v>4</v>
      </c>
      <c r="G33" s="8">
        <v>0</v>
      </c>
      <c r="H33" s="8">
        <v>0</v>
      </c>
      <c r="I33" s="8">
        <v>4</v>
      </c>
      <c r="J33" s="8">
        <v>1</v>
      </c>
      <c r="K33" s="9">
        <v>4</v>
      </c>
      <c r="L33" s="8">
        <v>0</v>
      </c>
      <c r="M33" s="8">
        <v>4</v>
      </c>
      <c r="N33" s="8">
        <v>1</v>
      </c>
      <c r="O33" s="8">
        <v>1</v>
      </c>
      <c r="P33" s="9">
        <v>1.5</v>
      </c>
      <c r="Q33" s="8">
        <v>1</v>
      </c>
      <c r="R33" s="3">
        <v>2</v>
      </c>
      <c r="U33" s="9">
        <f t="shared" si="0"/>
        <v>0</v>
      </c>
      <c r="V33" s="5">
        <f t="shared" si="1"/>
        <v>0</v>
      </c>
      <c r="W33" s="8">
        <f t="shared" si="2"/>
        <v>0</v>
      </c>
      <c r="X33" s="9">
        <f t="shared" si="3"/>
        <v>4</v>
      </c>
      <c r="Y33" s="8">
        <f t="shared" si="4"/>
        <v>0</v>
      </c>
      <c r="Z33" s="8">
        <f t="shared" si="5"/>
        <v>0</v>
      </c>
      <c r="AA33" s="8">
        <f t="shared" si="6"/>
        <v>2</v>
      </c>
      <c r="AB33" s="8">
        <f t="shared" si="7"/>
        <v>0.33333333333333331</v>
      </c>
      <c r="AC33" s="9">
        <f t="shared" si="8"/>
        <v>4</v>
      </c>
      <c r="AD33" s="8">
        <f t="shared" si="9"/>
        <v>0</v>
      </c>
      <c r="AE33" s="8">
        <f t="shared" si="10"/>
        <v>2</v>
      </c>
      <c r="AF33" s="8">
        <f t="shared" si="11"/>
        <v>0.33333333333333331</v>
      </c>
      <c r="AG33">
        <f t="shared" si="12"/>
        <v>0.5</v>
      </c>
      <c r="AH33" s="2">
        <f t="shared" si="13"/>
        <v>1.5</v>
      </c>
      <c r="AI33" s="8">
        <f t="shared" si="14"/>
        <v>0.33333333333333331</v>
      </c>
      <c r="AJ33" s="8">
        <f t="shared" si="15"/>
        <v>1</v>
      </c>
    </row>
    <row r="34" spans="1:36">
      <c r="A34" s="1"/>
      <c r="B34" s="5" t="s">
        <v>26</v>
      </c>
      <c r="C34" s="9">
        <v>0</v>
      </c>
      <c r="D34" s="5">
        <v>0</v>
      </c>
      <c r="E34" s="8">
        <v>1</v>
      </c>
      <c r="F34" s="9">
        <v>0</v>
      </c>
      <c r="G34" s="8">
        <v>0</v>
      </c>
      <c r="H34" s="8">
        <v>1</v>
      </c>
      <c r="I34" s="8">
        <v>2</v>
      </c>
      <c r="J34" s="8">
        <v>0.75</v>
      </c>
      <c r="K34" s="9">
        <v>0</v>
      </c>
      <c r="L34" s="8">
        <v>1</v>
      </c>
      <c r="M34" s="8">
        <v>2</v>
      </c>
      <c r="N34" s="8">
        <v>0.75</v>
      </c>
      <c r="O34" s="8">
        <v>1</v>
      </c>
      <c r="P34" s="9">
        <v>0</v>
      </c>
      <c r="Q34" s="8">
        <v>0.75</v>
      </c>
      <c r="R34" s="3">
        <v>1</v>
      </c>
      <c r="U34" s="9">
        <f t="shared" si="0"/>
        <v>0</v>
      </c>
      <c r="V34" s="5">
        <f t="shared" si="1"/>
        <v>0</v>
      </c>
      <c r="W34" s="8">
        <f t="shared" si="2"/>
        <v>0.33333333333333331</v>
      </c>
      <c r="X34" s="9">
        <f t="shared" si="3"/>
        <v>0</v>
      </c>
      <c r="Y34" s="8">
        <f t="shared" si="4"/>
        <v>0</v>
      </c>
      <c r="Z34" s="8">
        <f t="shared" si="5"/>
        <v>0.33333333333333331</v>
      </c>
      <c r="AA34" s="8">
        <f t="shared" si="6"/>
        <v>1</v>
      </c>
      <c r="AB34" s="8">
        <f t="shared" si="7"/>
        <v>0.25</v>
      </c>
      <c r="AC34" s="9">
        <f t="shared" si="8"/>
        <v>0</v>
      </c>
      <c r="AD34" s="8">
        <f t="shared" si="9"/>
        <v>0.33333333333333331</v>
      </c>
      <c r="AE34" s="8">
        <f t="shared" si="10"/>
        <v>1</v>
      </c>
      <c r="AF34" s="8">
        <f t="shared" si="11"/>
        <v>0.25</v>
      </c>
      <c r="AG34">
        <f t="shared" si="12"/>
        <v>0.5</v>
      </c>
      <c r="AH34" s="2">
        <f t="shared" si="13"/>
        <v>0</v>
      </c>
      <c r="AI34" s="8">
        <f t="shared" si="14"/>
        <v>0.25</v>
      </c>
      <c r="AJ34" s="8">
        <f t="shared" si="15"/>
        <v>0.5</v>
      </c>
    </row>
    <row r="35" spans="1:36">
      <c r="A35" s="1"/>
      <c r="B35" s="5"/>
      <c r="C35" s="9"/>
      <c r="D35" s="5"/>
      <c r="E35" s="8"/>
      <c r="F35" s="9"/>
      <c r="G35" s="8"/>
      <c r="H35" s="8"/>
      <c r="I35" s="8"/>
      <c r="J35" s="8"/>
      <c r="K35" s="9"/>
      <c r="L35" s="8"/>
      <c r="M35" s="8"/>
      <c r="N35" s="8"/>
      <c r="O35" s="8"/>
      <c r="P35" s="9"/>
      <c r="Q35" s="8"/>
      <c r="U35" s="9"/>
      <c r="V35" s="5"/>
      <c r="W35" s="8"/>
      <c r="X35" s="9"/>
      <c r="Y35" s="8"/>
      <c r="Z35" s="8"/>
      <c r="AA35" s="8"/>
      <c r="AB35" s="8"/>
      <c r="AC35" s="9"/>
      <c r="AD35" s="8"/>
      <c r="AE35" s="8"/>
      <c r="AF35" s="8"/>
      <c r="AI35" s="8"/>
      <c r="AJ35" s="8"/>
    </row>
    <row r="36" spans="1:36" ht="31">
      <c r="A36" s="1"/>
      <c r="B36" s="5" t="s">
        <v>27</v>
      </c>
      <c r="C36" s="9">
        <v>8</v>
      </c>
      <c r="D36" s="5">
        <v>8</v>
      </c>
      <c r="E36" s="8">
        <v>0</v>
      </c>
      <c r="F36" s="9">
        <v>5</v>
      </c>
      <c r="G36" s="8">
        <v>8</v>
      </c>
      <c r="H36" s="8">
        <v>0</v>
      </c>
      <c r="I36" s="8">
        <v>0</v>
      </c>
      <c r="J36" s="8">
        <v>0</v>
      </c>
      <c r="K36" s="9">
        <v>0</v>
      </c>
      <c r="L36" s="8">
        <v>0</v>
      </c>
      <c r="M36" s="8">
        <v>0</v>
      </c>
      <c r="N36" s="8">
        <v>0</v>
      </c>
      <c r="O36" s="8">
        <v>0</v>
      </c>
      <c r="P36" s="9">
        <v>0</v>
      </c>
      <c r="Q36" s="8">
        <v>0</v>
      </c>
      <c r="R36" s="3">
        <v>0</v>
      </c>
      <c r="U36" s="9">
        <f t="shared" si="0"/>
        <v>8</v>
      </c>
      <c r="V36" s="5">
        <f t="shared" si="1"/>
        <v>4</v>
      </c>
      <c r="W36" s="8">
        <f t="shared" si="2"/>
        <v>0</v>
      </c>
      <c r="X36" s="9">
        <f t="shared" si="3"/>
        <v>5</v>
      </c>
      <c r="Y36" s="8">
        <f t="shared" si="4"/>
        <v>4</v>
      </c>
      <c r="Z36" s="8">
        <f t="shared" si="5"/>
        <v>0</v>
      </c>
      <c r="AA36" s="8">
        <f t="shared" si="6"/>
        <v>0</v>
      </c>
      <c r="AB36" s="8">
        <f t="shared" si="7"/>
        <v>0</v>
      </c>
      <c r="AC36" s="9">
        <f t="shared" si="8"/>
        <v>0</v>
      </c>
      <c r="AD36" s="8">
        <f t="shared" si="9"/>
        <v>0</v>
      </c>
      <c r="AE36" s="8">
        <f t="shared" si="10"/>
        <v>0</v>
      </c>
      <c r="AF36" s="8">
        <f t="shared" si="11"/>
        <v>0</v>
      </c>
      <c r="AG36">
        <f t="shared" si="12"/>
        <v>0</v>
      </c>
      <c r="AH36" s="2">
        <f t="shared" si="13"/>
        <v>0</v>
      </c>
      <c r="AI36" s="8">
        <f t="shared" si="14"/>
        <v>0</v>
      </c>
      <c r="AJ36" s="8">
        <f t="shared" si="15"/>
        <v>0</v>
      </c>
    </row>
    <row r="37" spans="1:36" ht="31">
      <c r="A37" s="1"/>
      <c r="B37" s="5" t="s">
        <v>28</v>
      </c>
      <c r="C37" s="9">
        <v>5</v>
      </c>
      <c r="D37" s="5">
        <v>6</v>
      </c>
      <c r="E37" s="8">
        <v>0</v>
      </c>
      <c r="F37" s="9">
        <v>2</v>
      </c>
      <c r="G37" s="8">
        <v>6</v>
      </c>
      <c r="H37" s="8">
        <v>0</v>
      </c>
      <c r="I37" s="8">
        <v>0</v>
      </c>
      <c r="J37" s="8">
        <v>0</v>
      </c>
      <c r="K37" s="9">
        <v>0</v>
      </c>
      <c r="L37" s="8">
        <v>0</v>
      </c>
      <c r="M37" s="8">
        <v>0</v>
      </c>
      <c r="N37" s="8">
        <v>0</v>
      </c>
      <c r="O37" s="8">
        <v>0</v>
      </c>
      <c r="P37" s="9">
        <v>0</v>
      </c>
      <c r="Q37" s="8">
        <v>0</v>
      </c>
      <c r="R37" s="3">
        <v>0</v>
      </c>
      <c r="U37" s="9">
        <f t="shared" si="0"/>
        <v>5</v>
      </c>
      <c r="V37" s="5">
        <f t="shared" si="1"/>
        <v>3</v>
      </c>
      <c r="W37" s="8">
        <f t="shared" si="2"/>
        <v>0</v>
      </c>
      <c r="X37" s="9">
        <f t="shared" si="3"/>
        <v>2</v>
      </c>
      <c r="Y37" s="8">
        <f t="shared" si="4"/>
        <v>3</v>
      </c>
      <c r="Z37" s="8">
        <f t="shared" si="5"/>
        <v>0</v>
      </c>
      <c r="AA37" s="8">
        <f t="shared" si="6"/>
        <v>0</v>
      </c>
      <c r="AB37" s="8">
        <f t="shared" si="7"/>
        <v>0</v>
      </c>
      <c r="AC37" s="9">
        <f t="shared" si="8"/>
        <v>0</v>
      </c>
      <c r="AD37" s="8">
        <f t="shared" si="9"/>
        <v>0</v>
      </c>
      <c r="AE37" s="8">
        <f t="shared" si="10"/>
        <v>0</v>
      </c>
      <c r="AF37" s="8">
        <f t="shared" si="11"/>
        <v>0</v>
      </c>
      <c r="AG37">
        <f t="shared" si="12"/>
        <v>0</v>
      </c>
      <c r="AH37" s="2">
        <f t="shared" si="13"/>
        <v>0</v>
      </c>
      <c r="AI37" s="8">
        <f t="shared" si="14"/>
        <v>0</v>
      </c>
      <c r="AJ37" s="8">
        <f t="shared" si="15"/>
        <v>0</v>
      </c>
    </row>
    <row r="38" spans="1:36">
      <c r="A38" s="1"/>
      <c r="B38" s="5" t="s">
        <v>29</v>
      </c>
      <c r="C38" s="9">
        <v>2</v>
      </c>
      <c r="D38" s="5">
        <v>2</v>
      </c>
      <c r="E38" s="8">
        <v>0</v>
      </c>
      <c r="F38" s="9">
        <v>1</v>
      </c>
      <c r="G38" s="8">
        <v>2</v>
      </c>
      <c r="H38" s="8">
        <v>0</v>
      </c>
      <c r="I38" s="8">
        <v>0</v>
      </c>
      <c r="J38" s="8">
        <v>0</v>
      </c>
      <c r="K38" s="9">
        <v>0</v>
      </c>
      <c r="L38" s="8">
        <v>0</v>
      </c>
      <c r="M38" s="8">
        <v>0</v>
      </c>
      <c r="N38" s="8">
        <v>0</v>
      </c>
      <c r="O38" s="8">
        <v>0</v>
      </c>
      <c r="P38" s="9">
        <v>0</v>
      </c>
      <c r="Q38" s="8">
        <v>0</v>
      </c>
      <c r="R38" s="3">
        <v>0</v>
      </c>
      <c r="U38" s="9">
        <f t="shared" si="0"/>
        <v>2</v>
      </c>
      <c r="V38" s="5">
        <f t="shared" si="1"/>
        <v>1</v>
      </c>
      <c r="W38" s="8">
        <f t="shared" si="2"/>
        <v>0</v>
      </c>
      <c r="X38" s="9">
        <f t="shared" si="3"/>
        <v>1</v>
      </c>
      <c r="Y38" s="8">
        <f t="shared" si="4"/>
        <v>1</v>
      </c>
      <c r="Z38" s="8">
        <f t="shared" si="5"/>
        <v>0</v>
      </c>
      <c r="AA38" s="8">
        <f t="shared" si="6"/>
        <v>0</v>
      </c>
      <c r="AB38" s="8">
        <f t="shared" si="7"/>
        <v>0</v>
      </c>
      <c r="AC38" s="9">
        <f t="shared" si="8"/>
        <v>0</v>
      </c>
      <c r="AD38" s="8">
        <f t="shared" si="9"/>
        <v>0</v>
      </c>
      <c r="AE38" s="8">
        <f t="shared" si="10"/>
        <v>0</v>
      </c>
      <c r="AF38" s="8">
        <f t="shared" si="11"/>
        <v>0</v>
      </c>
      <c r="AG38">
        <f t="shared" si="12"/>
        <v>0</v>
      </c>
      <c r="AH38" s="2">
        <f t="shared" si="13"/>
        <v>0</v>
      </c>
      <c r="AI38" s="8">
        <f t="shared" si="14"/>
        <v>0</v>
      </c>
      <c r="AJ38" s="8">
        <f t="shared" si="15"/>
        <v>0</v>
      </c>
    </row>
    <row r="39" spans="1:36">
      <c r="A39" s="1"/>
      <c r="B39" s="5" t="s">
        <v>30</v>
      </c>
      <c r="C39" s="9">
        <v>1</v>
      </c>
      <c r="D39" s="5">
        <v>0</v>
      </c>
      <c r="E39" s="8">
        <v>0</v>
      </c>
      <c r="F39" s="9">
        <v>2</v>
      </c>
      <c r="G39" s="8">
        <v>0</v>
      </c>
      <c r="H39" s="8">
        <v>0</v>
      </c>
      <c r="I39" s="8">
        <v>0</v>
      </c>
      <c r="J39" s="8">
        <v>0</v>
      </c>
      <c r="K39" s="9">
        <v>0</v>
      </c>
      <c r="L39" s="8">
        <v>0</v>
      </c>
      <c r="M39" s="8">
        <v>0</v>
      </c>
      <c r="N39" s="8">
        <v>0</v>
      </c>
      <c r="O39" s="8">
        <v>0</v>
      </c>
      <c r="P39" s="9">
        <v>0</v>
      </c>
      <c r="Q39" s="8">
        <v>0</v>
      </c>
      <c r="R39" s="3">
        <v>0</v>
      </c>
      <c r="U39" s="9">
        <f t="shared" si="0"/>
        <v>1</v>
      </c>
      <c r="V39" s="5">
        <f t="shared" si="1"/>
        <v>0</v>
      </c>
      <c r="W39" s="8">
        <f t="shared" si="2"/>
        <v>0</v>
      </c>
      <c r="X39" s="9">
        <f t="shared" si="3"/>
        <v>2</v>
      </c>
      <c r="Y39" s="8">
        <f t="shared" si="4"/>
        <v>0</v>
      </c>
      <c r="Z39" s="8">
        <f t="shared" si="5"/>
        <v>0</v>
      </c>
      <c r="AA39" s="8">
        <f t="shared" si="6"/>
        <v>0</v>
      </c>
      <c r="AB39" s="8">
        <f t="shared" si="7"/>
        <v>0</v>
      </c>
      <c r="AC39" s="9">
        <f t="shared" si="8"/>
        <v>0</v>
      </c>
      <c r="AD39" s="8">
        <f t="shared" si="9"/>
        <v>0</v>
      </c>
      <c r="AE39" s="8">
        <f t="shared" si="10"/>
        <v>0</v>
      </c>
      <c r="AF39" s="8">
        <f t="shared" si="11"/>
        <v>0</v>
      </c>
      <c r="AG39">
        <f t="shared" si="12"/>
        <v>0</v>
      </c>
      <c r="AH39" s="2">
        <f t="shared" si="13"/>
        <v>0</v>
      </c>
      <c r="AI39" s="8">
        <f t="shared" si="14"/>
        <v>0</v>
      </c>
      <c r="AJ39" s="8">
        <f t="shared" si="15"/>
        <v>0</v>
      </c>
    </row>
    <row r="40" spans="1:36">
      <c r="A40" s="1"/>
      <c r="B40" s="5"/>
      <c r="C40" s="9"/>
      <c r="D40" s="5"/>
      <c r="E40" s="8"/>
      <c r="F40" s="9"/>
      <c r="G40" s="8"/>
      <c r="H40" s="8"/>
      <c r="I40" s="8"/>
      <c r="J40" s="8"/>
      <c r="K40" s="9"/>
      <c r="L40" s="8"/>
      <c r="M40" s="8"/>
      <c r="N40" s="8"/>
      <c r="O40" s="8"/>
      <c r="P40" s="9"/>
      <c r="Q40" s="8"/>
      <c r="U40" s="9"/>
      <c r="V40" s="5"/>
      <c r="W40" s="8"/>
      <c r="X40" s="9"/>
      <c r="Y40" s="8"/>
      <c r="Z40" s="8"/>
      <c r="AA40" s="8"/>
      <c r="AB40" s="8"/>
      <c r="AC40" s="9"/>
      <c r="AD40" s="8"/>
      <c r="AE40" s="8"/>
      <c r="AF40" s="8"/>
      <c r="AI40" s="8"/>
      <c r="AJ40" s="8"/>
    </row>
    <row r="41" spans="1:36" ht="31">
      <c r="A41" s="1"/>
      <c r="B41" s="5" t="s">
        <v>31</v>
      </c>
      <c r="C41" s="9">
        <v>0</v>
      </c>
      <c r="D41" s="5">
        <v>2</v>
      </c>
      <c r="E41" s="8">
        <v>0</v>
      </c>
      <c r="F41" s="9">
        <v>4</v>
      </c>
      <c r="G41" s="8">
        <v>2</v>
      </c>
      <c r="H41" s="8">
        <v>0</v>
      </c>
      <c r="I41" s="8">
        <v>3</v>
      </c>
      <c r="J41" s="8">
        <v>0</v>
      </c>
      <c r="K41" s="9">
        <v>0</v>
      </c>
      <c r="L41" s="8">
        <v>0</v>
      </c>
      <c r="M41" s="8">
        <v>3</v>
      </c>
      <c r="N41" s="8">
        <v>0</v>
      </c>
      <c r="O41" s="8">
        <v>0</v>
      </c>
      <c r="P41" s="9">
        <v>0</v>
      </c>
      <c r="Q41" s="8">
        <v>0</v>
      </c>
      <c r="R41" s="3">
        <v>0</v>
      </c>
      <c r="U41" s="9">
        <f t="shared" si="0"/>
        <v>0</v>
      </c>
      <c r="V41" s="5">
        <f t="shared" si="1"/>
        <v>1</v>
      </c>
      <c r="W41" s="8">
        <f t="shared" si="2"/>
        <v>0</v>
      </c>
      <c r="X41" s="9">
        <f t="shared" si="3"/>
        <v>4</v>
      </c>
      <c r="Y41" s="8">
        <f t="shared" si="4"/>
        <v>1</v>
      </c>
      <c r="Z41" s="8">
        <f t="shared" si="5"/>
        <v>0</v>
      </c>
      <c r="AA41" s="8">
        <f t="shared" si="6"/>
        <v>1.5</v>
      </c>
      <c r="AB41" s="8">
        <f t="shared" si="7"/>
        <v>0</v>
      </c>
      <c r="AC41" s="9">
        <f t="shared" si="8"/>
        <v>0</v>
      </c>
      <c r="AD41" s="8">
        <f t="shared" si="9"/>
        <v>0</v>
      </c>
      <c r="AE41" s="8">
        <f t="shared" si="10"/>
        <v>1.5</v>
      </c>
      <c r="AF41" s="8">
        <f t="shared" si="11"/>
        <v>0</v>
      </c>
      <c r="AG41">
        <f t="shared" si="12"/>
        <v>0</v>
      </c>
      <c r="AH41" s="2">
        <f t="shared" si="13"/>
        <v>0</v>
      </c>
      <c r="AI41" s="8">
        <f t="shared" si="14"/>
        <v>0</v>
      </c>
      <c r="AJ41" s="8">
        <f t="shared" si="15"/>
        <v>0</v>
      </c>
    </row>
    <row r="42" spans="1:36">
      <c r="A42" s="1"/>
      <c r="B42" s="5"/>
      <c r="C42" s="9"/>
      <c r="D42" s="5"/>
      <c r="E42" s="8"/>
      <c r="F42" s="9"/>
      <c r="G42" s="8"/>
      <c r="H42" s="8"/>
      <c r="I42" s="8"/>
      <c r="J42" s="8"/>
      <c r="K42" s="9"/>
      <c r="L42" s="8"/>
      <c r="M42" s="8"/>
      <c r="N42" s="8"/>
      <c r="O42" s="8"/>
      <c r="P42" s="9"/>
      <c r="Q42" s="8"/>
      <c r="U42" s="9"/>
      <c r="V42" s="5"/>
      <c r="W42" s="8"/>
      <c r="X42" s="9"/>
      <c r="Y42" s="8"/>
      <c r="Z42" s="8"/>
      <c r="AA42" s="8"/>
      <c r="AB42" s="8"/>
      <c r="AC42" s="9"/>
      <c r="AD42" s="8"/>
      <c r="AE42" s="8"/>
      <c r="AF42" s="8"/>
      <c r="AI42" s="8"/>
      <c r="AJ42" s="8"/>
    </row>
    <row r="43" spans="1:36" ht="46.5">
      <c r="A43" s="1"/>
      <c r="B43" s="5" t="s">
        <v>32</v>
      </c>
      <c r="C43" s="9">
        <v>0</v>
      </c>
      <c r="D43" s="5">
        <v>1</v>
      </c>
      <c r="E43" s="8">
        <v>0</v>
      </c>
      <c r="F43" s="9">
        <v>0</v>
      </c>
      <c r="G43" s="8">
        <v>1</v>
      </c>
      <c r="H43" s="8">
        <v>0</v>
      </c>
      <c r="I43" s="8">
        <v>0</v>
      </c>
      <c r="J43" s="8">
        <v>0</v>
      </c>
      <c r="K43" s="9">
        <v>0</v>
      </c>
      <c r="L43" s="8">
        <v>0</v>
      </c>
      <c r="M43" s="8">
        <v>0</v>
      </c>
      <c r="N43" s="8">
        <v>0</v>
      </c>
      <c r="O43" s="8">
        <v>0</v>
      </c>
      <c r="P43" s="9">
        <v>0</v>
      </c>
      <c r="Q43" s="8">
        <v>0</v>
      </c>
      <c r="R43" s="3">
        <v>0</v>
      </c>
      <c r="U43" s="9">
        <f t="shared" si="0"/>
        <v>0</v>
      </c>
      <c r="V43" s="5">
        <f t="shared" si="1"/>
        <v>0.5</v>
      </c>
      <c r="W43" s="8">
        <f t="shared" si="2"/>
        <v>0</v>
      </c>
      <c r="X43" s="9">
        <f t="shared" si="3"/>
        <v>0</v>
      </c>
      <c r="Y43" s="8">
        <f t="shared" si="4"/>
        <v>0.5</v>
      </c>
      <c r="Z43" s="8">
        <f t="shared" si="5"/>
        <v>0</v>
      </c>
      <c r="AA43" s="8">
        <f t="shared" si="6"/>
        <v>0</v>
      </c>
      <c r="AB43" s="8">
        <f t="shared" si="7"/>
        <v>0</v>
      </c>
      <c r="AC43" s="9">
        <f t="shared" si="8"/>
        <v>0</v>
      </c>
      <c r="AD43" s="8">
        <f t="shared" si="9"/>
        <v>0</v>
      </c>
      <c r="AE43" s="8">
        <f t="shared" si="10"/>
        <v>0</v>
      </c>
      <c r="AF43" s="8">
        <f t="shared" si="11"/>
        <v>0</v>
      </c>
      <c r="AG43">
        <f t="shared" si="12"/>
        <v>0</v>
      </c>
      <c r="AH43" s="2">
        <f t="shared" si="13"/>
        <v>0</v>
      </c>
      <c r="AI43" s="8">
        <f t="shared" si="14"/>
        <v>0</v>
      </c>
      <c r="AJ43" s="8">
        <f t="shared" si="15"/>
        <v>0</v>
      </c>
    </row>
    <row r="44" spans="1:36">
      <c r="A44" s="1"/>
      <c r="B44" s="5"/>
      <c r="C44" s="9"/>
      <c r="D44" s="5"/>
      <c r="E44" s="8"/>
      <c r="F44" s="9"/>
      <c r="G44" s="8"/>
      <c r="H44" s="8"/>
      <c r="I44" s="8"/>
      <c r="J44" s="8"/>
      <c r="K44" s="9"/>
      <c r="L44" s="8"/>
      <c r="M44" s="8"/>
      <c r="N44" s="8"/>
      <c r="O44" s="8"/>
      <c r="P44" s="9"/>
      <c r="Q44" s="8"/>
      <c r="U44" s="9"/>
      <c r="V44" s="5"/>
      <c r="W44" s="8"/>
      <c r="X44" s="9"/>
      <c r="Y44" s="8"/>
      <c r="Z44" s="8"/>
      <c r="AA44" s="8"/>
      <c r="AB44" s="8"/>
      <c r="AC44" s="9"/>
      <c r="AD44" s="8"/>
      <c r="AE44" s="8"/>
      <c r="AF44" s="8"/>
      <c r="AI44" s="8"/>
      <c r="AJ44" s="8"/>
    </row>
    <row r="45" spans="1:36">
      <c r="A45" s="1"/>
      <c r="B45" s="5" t="s">
        <v>33</v>
      </c>
      <c r="C45" s="9">
        <v>0</v>
      </c>
      <c r="D45" s="5">
        <v>0</v>
      </c>
      <c r="E45" s="8">
        <v>0</v>
      </c>
      <c r="F45" s="9">
        <v>0</v>
      </c>
      <c r="G45" s="8">
        <v>0</v>
      </c>
      <c r="H45" s="8">
        <v>0</v>
      </c>
      <c r="I45" s="8">
        <v>0</v>
      </c>
      <c r="J45" s="8">
        <v>0</v>
      </c>
      <c r="K45" s="9">
        <v>0</v>
      </c>
      <c r="L45" s="8">
        <v>0</v>
      </c>
      <c r="M45" s="8">
        <v>0</v>
      </c>
      <c r="N45" s="8">
        <v>0</v>
      </c>
      <c r="O45" s="8">
        <v>1</v>
      </c>
      <c r="P45" s="9">
        <v>5</v>
      </c>
      <c r="Q45" s="8"/>
      <c r="R45">
        <v>1</v>
      </c>
      <c r="U45" s="9">
        <f t="shared" si="0"/>
        <v>0</v>
      </c>
      <c r="V45" s="5">
        <f t="shared" si="1"/>
        <v>0</v>
      </c>
      <c r="W45" s="8">
        <f t="shared" si="2"/>
        <v>0</v>
      </c>
      <c r="X45" s="9">
        <f t="shared" si="3"/>
        <v>0</v>
      </c>
      <c r="Y45" s="8">
        <f t="shared" si="4"/>
        <v>0</v>
      </c>
      <c r="Z45" s="8">
        <f t="shared" si="5"/>
        <v>0</v>
      </c>
      <c r="AA45" s="8">
        <f t="shared" si="6"/>
        <v>0</v>
      </c>
      <c r="AB45" s="8">
        <f t="shared" si="7"/>
        <v>0</v>
      </c>
      <c r="AC45" s="9">
        <f t="shared" si="8"/>
        <v>0</v>
      </c>
      <c r="AD45" s="8">
        <f t="shared" si="9"/>
        <v>0</v>
      </c>
      <c r="AE45" s="8">
        <f t="shared" si="10"/>
        <v>0</v>
      </c>
      <c r="AF45" s="8">
        <f t="shared" si="11"/>
        <v>0</v>
      </c>
      <c r="AG45">
        <f t="shared" si="12"/>
        <v>0.5</v>
      </c>
      <c r="AH45" s="2">
        <f t="shared" si="13"/>
        <v>5</v>
      </c>
      <c r="AI45" s="8">
        <f t="shared" si="14"/>
        <v>0</v>
      </c>
      <c r="AJ45" s="8">
        <f t="shared" si="15"/>
        <v>0.5</v>
      </c>
    </row>
    <row r="46" spans="1:36">
      <c r="A46" s="1"/>
      <c r="B46" s="5"/>
      <c r="C46" s="9"/>
      <c r="D46" s="5"/>
      <c r="E46" s="8"/>
      <c r="F46" s="9"/>
      <c r="G46" s="8"/>
      <c r="H46" s="8"/>
      <c r="I46" s="8"/>
      <c r="J46" s="8"/>
      <c r="K46" s="9"/>
      <c r="L46" s="8"/>
      <c r="M46" s="8"/>
      <c r="N46" s="8"/>
      <c r="O46" s="8"/>
      <c r="P46" s="9"/>
      <c r="Q46" s="8"/>
      <c r="U46" s="9"/>
      <c r="V46" s="5"/>
      <c r="W46" s="8"/>
      <c r="X46" s="9"/>
      <c r="Y46" s="8"/>
      <c r="Z46" s="8"/>
      <c r="AA46" s="8"/>
      <c r="AB46" s="8"/>
      <c r="AC46" s="9"/>
      <c r="AD46" s="8"/>
      <c r="AE46" s="8"/>
      <c r="AF46" s="8"/>
      <c r="AI46" s="8"/>
      <c r="AJ46" s="8"/>
    </row>
    <row r="47" spans="1:36" ht="46.5">
      <c r="A47" s="1"/>
      <c r="B47" s="5" t="s">
        <v>34</v>
      </c>
      <c r="C47" s="9">
        <v>20</v>
      </c>
      <c r="D47" s="5">
        <v>11</v>
      </c>
      <c r="E47" s="8">
        <v>1</v>
      </c>
      <c r="F47" s="9">
        <v>25</v>
      </c>
      <c r="G47" s="8">
        <v>11</v>
      </c>
      <c r="H47" s="8">
        <v>1</v>
      </c>
      <c r="I47" s="8">
        <v>18</v>
      </c>
      <c r="J47" s="8">
        <v>0</v>
      </c>
      <c r="K47" s="9">
        <v>6</v>
      </c>
      <c r="L47" s="8">
        <v>2</v>
      </c>
      <c r="M47" s="8">
        <v>18</v>
      </c>
      <c r="N47" s="8">
        <v>0</v>
      </c>
      <c r="O47" s="8">
        <v>2</v>
      </c>
      <c r="P47" s="9">
        <v>7</v>
      </c>
      <c r="Q47" s="8">
        <v>0</v>
      </c>
      <c r="R47" s="3">
        <v>2</v>
      </c>
      <c r="U47" s="9">
        <f t="shared" si="0"/>
        <v>20</v>
      </c>
      <c r="V47" s="5">
        <f t="shared" si="1"/>
        <v>5.5</v>
      </c>
      <c r="W47" s="8">
        <f t="shared" si="2"/>
        <v>0.33333333333333331</v>
      </c>
      <c r="X47" s="9">
        <f t="shared" si="3"/>
        <v>25</v>
      </c>
      <c r="Y47" s="8">
        <f t="shared" si="4"/>
        <v>5.5</v>
      </c>
      <c r="Z47" s="8">
        <f t="shared" si="5"/>
        <v>0.33333333333333331</v>
      </c>
      <c r="AA47" s="8">
        <f t="shared" si="6"/>
        <v>9</v>
      </c>
      <c r="AB47" s="8">
        <f t="shared" si="7"/>
        <v>0</v>
      </c>
      <c r="AC47" s="9">
        <f t="shared" si="8"/>
        <v>6</v>
      </c>
      <c r="AD47" s="8">
        <f t="shared" si="9"/>
        <v>0.66666666666666663</v>
      </c>
      <c r="AE47" s="8">
        <f t="shared" si="10"/>
        <v>9</v>
      </c>
      <c r="AF47" s="8">
        <f t="shared" si="11"/>
        <v>0</v>
      </c>
      <c r="AG47">
        <f t="shared" si="12"/>
        <v>1</v>
      </c>
      <c r="AH47" s="2">
        <f t="shared" si="13"/>
        <v>7</v>
      </c>
      <c r="AI47" s="8">
        <f t="shared" si="14"/>
        <v>0</v>
      </c>
      <c r="AJ47" s="8">
        <f t="shared" si="15"/>
        <v>1</v>
      </c>
    </row>
    <row r="48" spans="1:36">
      <c r="A48" s="1"/>
      <c r="B48" s="5"/>
      <c r="C48" s="9"/>
      <c r="D48" s="5"/>
      <c r="E48" s="8"/>
      <c r="F48" s="9"/>
      <c r="G48" s="8"/>
      <c r="H48" s="8"/>
      <c r="I48" s="8"/>
      <c r="J48" s="8"/>
      <c r="K48" s="9"/>
      <c r="L48" s="8"/>
      <c r="M48" s="8"/>
      <c r="N48" s="8"/>
      <c r="O48" s="8"/>
      <c r="P48" s="9"/>
      <c r="Q48" s="8"/>
      <c r="U48" s="9"/>
      <c r="V48" s="5"/>
      <c r="W48" s="8"/>
      <c r="X48" s="9"/>
      <c r="Y48" s="8"/>
      <c r="Z48" s="8"/>
      <c r="AA48" s="8"/>
      <c r="AB48" s="8"/>
      <c r="AC48" s="9"/>
      <c r="AD48" s="8"/>
      <c r="AE48" s="8"/>
      <c r="AF48" s="8"/>
      <c r="AI48" s="8"/>
      <c r="AJ48" s="8"/>
    </row>
    <row r="49" spans="1:36" ht="31">
      <c r="A49" s="1"/>
      <c r="B49" s="5" t="s">
        <v>35</v>
      </c>
      <c r="C49" s="9">
        <v>1</v>
      </c>
      <c r="D49" s="5">
        <v>4</v>
      </c>
      <c r="E49" s="8">
        <v>0</v>
      </c>
      <c r="F49" s="9">
        <v>7</v>
      </c>
      <c r="G49" s="8">
        <v>4</v>
      </c>
      <c r="H49" s="8">
        <v>0</v>
      </c>
      <c r="I49" s="8">
        <v>1</v>
      </c>
      <c r="J49" s="8">
        <v>0</v>
      </c>
      <c r="K49" s="9">
        <v>1</v>
      </c>
      <c r="L49" s="8">
        <v>0</v>
      </c>
      <c r="M49" s="8">
        <v>1</v>
      </c>
      <c r="N49" s="8">
        <v>0</v>
      </c>
      <c r="O49" s="8">
        <v>7</v>
      </c>
      <c r="P49" s="9">
        <v>5</v>
      </c>
      <c r="Q49" s="8">
        <v>0</v>
      </c>
      <c r="R49">
        <v>7</v>
      </c>
      <c r="U49" s="9">
        <f t="shared" si="0"/>
        <v>1</v>
      </c>
      <c r="V49" s="5">
        <f t="shared" si="1"/>
        <v>2</v>
      </c>
      <c r="W49" s="8">
        <f t="shared" si="2"/>
        <v>0</v>
      </c>
      <c r="X49" s="9">
        <f t="shared" si="3"/>
        <v>7</v>
      </c>
      <c r="Y49" s="8">
        <f t="shared" si="4"/>
        <v>2</v>
      </c>
      <c r="Z49" s="8">
        <f t="shared" si="5"/>
        <v>0</v>
      </c>
      <c r="AA49" s="8">
        <f t="shared" si="6"/>
        <v>0.5</v>
      </c>
      <c r="AB49" s="8">
        <f t="shared" si="7"/>
        <v>0</v>
      </c>
      <c r="AC49" s="9">
        <f t="shared" si="8"/>
        <v>1</v>
      </c>
      <c r="AD49" s="8">
        <f t="shared" si="9"/>
        <v>0</v>
      </c>
      <c r="AE49" s="8">
        <f t="shared" si="10"/>
        <v>0.5</v>
      </c>
      <c r="AF49" s="8">
        <f t="shared" si="11"/>
        <v>0</v>
      </c>
      <c r="AG49">
        <f t="shared" si="12"/>
        <v>3.5</v>
      </c>
      <c r="AH49" s="2">
        <f t="shared" si="13"/>
        <v>5</v>
      </c>
      <c r="AI49" s="8">
        <f t="shared" si="14"/>
        <v>0</v>
      </c>
      <c r="AJ49" s="8">
        <f t="shared" si="15"/>
        <v>3.5</v>
      </c>
    </row>
    <row r="50" spans="1:36">
      <c r="A50" s="1"/>
      <c r="B50" s="5"/>
      <c r="C50" s="9"/>
      <c r="D50" s="5"/>
      <c r="E50" s="8"/>
      <c r="F50" s="9"/>
      <c r="G50" s="8"/>
      <c r="H50" s="8"/>
      <c r="I50" s="8"/>
      <c r="J50" s="8"/>
      <c r="K50" s="9"/>
      <c r="L50" s="8"/>
      <c r="M50" s="8"/>
      <c r="N50" s="8"/>
      <c r="O50" s="8"/>
      <c r="P50" s="9"/>
      <c r="Q50" s="8"/>
      <c r="U50" s="9"/>
      <c r="V50" s="5"/>
      <c r="W50" s="8"/>
      <c r="X50" s="9"/>
      <c r="Y50" s="8"/>
      <c r="Z50" s="8"/>
      <c r="AA50" s="8"/>
      <c r="AB50" s="8"/>
      <c r="AC50" s="9"/>
      <c r="AD50" s="8"/>
      <c r="AE50" s="8"/>
      <c r="AF50" s="8"/>
      <c r="AI50" s="8"/>
      <c r="AJ50" s="8"/>
    </row>
    <row r="51" spans="1:36" ht="46.5">
      <c r="A51" s="1"/>
      <c r="B51" s="5" t="s">
        <v>44</v>
      </c>
      <c r="C51" s="9">
        <v>0</v>
      </c>
      <c r="D51" s="5">
        <v>0</v>
      </c>
      <c r="E51" s="8">
        <v>0</v>
      </c>
      <c r="F51" s="9">
        <v>1</v>
      </c>
      <c r="G51" s="8">
        <v>0</v>
      </c>
      <c r="H51" s="8">
        <v>0</v>
      </c>
      <c r="I51" s="8">
        <v>1</v>
      </c>
      <c r="J51" s="8">
        <v>0</v>
      </c>
      <c r="K51" s="9">
        <v>5</v>
      </c>
      <c r="L51" s="8">
        <v>0</v>
      </c>
      <c r="M51" s="8">
        <v>1</v>
      </c>
      <c r="N51" s="8">
        <v>0</v>
      </c>
      <c r="O51" s="8">
        <v>2</v>
      </c>
      <c r="P51" s="9">
        <v>2</v>
      </c>
      <c r="Q51" s="8">
        <v>0</v>
      </c>
      <c r="R51" s="3">
        <v>2</v>
      </c>
      <c r="U51" s="9">
        <f t="shared" si="0"/>
        <v>0</v>
      </c>
      <c r="V51" s="5">
        <f t="shared" si="1"/>
        <v>0</v>
      </c>
      <c r="W51" s="8">
        <f t="shared" si="2"/>
        <v>0</v>
      </c>
      <c r="X51" s="9">
        <f t="shared" si="3"/>
        <v>1</v>
      </c>
      <c r="Y51" s="8">
        <f t="shared" si="4"/>
        <v>0</v>
      </c>
      <c r="Z51" s="8">
        <f t="shared" si="5"/>
        <v>0</v>
      </c>
      <c r="AA51" s="8">
        <f t="shared" si="6"/>
        <v>0.5</v>
      </c>
      <c r="AB51" s="8">
        <f t="shared" si="7"/>
        <v>0</v>
      </c>
      <c r="AC51" s="9">
        <f t="shared" si="8"/>
        <v>5</v>
      </c>
      <c r="AD51" s="8">
        <f t="shared" si="9"/>
        <v>0</v>
      </c>
      <c r="AE51" s="8">
        <f t="shared" si="10"/>
        <v>0.5</v>
      </c>
      <c r="AF51" s="8">
        <f t="shared" si="11"/>
        <v>0</v>
      </c>
      <c r="AG51">
        <f t="shared" si="12"/>
        <v>1</v>
      </c>
      <c r="AH51" s="2">
        <f t="shared" si="13"/>
        <v>2</v>
      </c>
      <c r="AI51" s="8">
        <f t="shared" si="14"/>
        <v>0</v>
      </c>
      <c r="AJ51" s="8">
        <f t="shared" si="15"/>
        <v>1</v>
      </c>
    </row>
    <row r="52" spans="1:36">
      <c r="A52" s="1"/>
      <c r="B52" s="5"/>
      <c r="C52" s="9"/>
      <c r="D52" s="5"/>
      <c r="E52" s="8"/>
      <c r="F52" s="9"/>
      <c r="G52" s="8"/>
      <c r="H52" s="8"/>
      <c r="I52" s="8"/>
      <c r="J52" s="8"/>
      <c r="K52" s="9"/>
      <c r="L52" s="8"/>
      <c r="M52" s="8"/>
      <c r="N52" s="8"/>
      <c r="O52" s="8"/>
      <c r="P52" s="9"/>
      <c r="Q52" s="8"/>
      <c r="U52" s="9"/>
      <c r="V52" s="5"/>
      <c r="W52" s="8"/>
      <c r="X52" s="9"/>
      <c r="Y52" s="8"/>
      <c r="Z52" s="8"/>
      <c r="AA52" s="8"/>
      <c r="AB52" s="8"/>
      <c r="AC52" s="9"/>
      <c r="AD52" s="8"/>
      <c r="AE52" s="8"/>
      <c r="AF52" s="8"/>
      <c r="AI52" s="8"/>
      <c r="AJ52" s="8"/>
    </row>
    <row r="53" spans="1:36" ht="31">
      <c r="A53" s="1"/>
      <c r="B53" s="5" t="s">
        <v>36</v>
      </c>
      <c r="C53" s="9">
        <v>0</v>
      </c>
      <c r="D53" s="5">
        <v>0</v>
      </c>
      <c r="E53" s="8">
        <v>0</v>
      </c>
      <c r="F53" s="9">
        <v>1</v>
      </c>
      <c r="G53" s="8">
        <v>0</v>
      </c>
      <c r="H53" s="8">
        <v>0</v>
      </c>
      <c r="I53" s="8">
        <v>6</v>
      </c>
      <c r="J53" s="8">
        <v>0</v>
      </c>
      <c r="K53" s="9">
        <v>3</v>
      </c>
      <c r="L53" s="8">
        <v>0</v>
      </c>
      <c r="M53" s="8">
        <v>6</v>
      </c>
      <c r="N53" s="8">
        <v>0</v>
      </c>
      <c r="O53" s="8">
        <v>1</v>
      </c>
      <c r="P53" s="9">
        <v>1</v>
      </c>
      <c r="Q53" s="8">
        <v>0</v>
      </c>
      <c r="R53" s="3">
        <v>1</v>
      </c>
      <c r="U53" s="9">
        <f t="shared" si="0"/>
        <v>0</v>
      </c>
      <c r="V53" s="5">
        <f t="shared" si="1"/>
        <v>0</v>
      </c>
      <c r="W53" s="8">
        <f t="shared" si="2"/>
        <v>0</v>
      </c>
      <c r="X53" s="9">
        <f t="shared" si="3"/>
        <v>1</v>
      </c>
      <c r="Y53" s="8">
        <f t="shared" si="4"/>
        <v>0</v>
      </c>
      <c r="Z53" s="8">
        <f t="shared" si="5"/>
        <v>0</v>
      </c>
      <c r="AA53" s="8">
        <f t="shared" si="6"/>
        <v>3</v>
      </c>
      <c r="AB53" s="8">
        <f t="shared" si="7"/>
        <v>0</v>
      </c>
      <c r="AC53" s="9">
        <f t="shared" si="8"/>
        <v>3</v>
      </c>
      <c r="AD53" s="8">
        <f t="shared" si="9"/>
        <v>0</v>
      </c>
      <c r="AE53" s="8">
        <f t="shared" si="10"/>
        <v>3</v>
      </c>
      <c r="AF53" s="8">
        <f t="shared" si="11"/>
        <v>0</v>
      </c>
      <c r="AG53">
        <f t="shared" si="12"/>
        <v>0.5</v>
      </c>
      <c r="AH53" s="2">
        <f t="shared" si="13"/>
        <v>1</v>
      </c>
      <c r="AI53" s="8">
        <f t="shared" si="14"/>
        <v>0</v>
      </c>
      <c r="AJ53" s="8">
        <f t="shared" si="15"/>
        <v>0.5</v>
      </c>
    </row>
    <row r="54" spans="1:36">
      <c r="A54" s="1"/>
      <c r="B54" s="5"/>
      <c r="C54" s="9"/>
      <c r="D54" s="5"/>
      <c r="E54" s="8"/>
      <c r="F54" s="9"/>
      <c r="G54" s="8"/>
      <c r="H54" s="8"/>
      <c r="I54" s="8"/>
      <c r="J54" s="8"/>
      <c r="K54" s="9"/>
      <c r="L54" s="8"/>
      <c r="M54" s="8"/>
      <c r="N54" s="8"/>
      <c r="O54" s="8"/>
      <c r="P54" s="9"/>
      <c r="Q54" s="8"/>
      <c r="U54" s="9"/>
      <c r="V54" s="5"/>
      <c r="W54" s="8"/>
      <c r="X54" s="9"/>
      <c r="Y54" s="8"/>
      <c r="Z54" s="8"/>
      <c r="AA54" s="8"/>
      <c r="AB54" s="8"/>
      <c r="AC54" s="9"/>
      <c r="AD54" s="8"/>
      <c r="AE54" s="8"/>
      <c r="AF54" s="8"/>
      <c r="AI54" s="8"/>
      <c r="AJ54" s="8"/>
    </row>
    <row r="55" spans="1:36" ht="31">
      <c r="A55" s="1"/>
      <c r="B55" s="5" t="s">
        <v>38</v>
      </c>
      <c r="C55" s="9">
        <v>0</v>
      </c>
      <c r="D55" s="5">
        <v>1</v>
      </c>
      <c r="E55" s="8">
        <v>0</v>
      </c>
      <c r="F55" s="9">
        <v>2</v>
      </c>
      <c r="G55" s="8">
        <v>1</v>
      </c>
      <c r="H55" s="8">
        <v>0</v>
      </c>
      <c r="I55" s="8">
        <v>3</v>
      </c>
      <c r="J55" s="8">
        <v>0</v>
      </c>
      <c r="K55" s="9">
        <v>0</v>
      </c>
      <c r="L55" s="8">
        <v>0</v>
      </c>
      <c r="M55" s="8">
        <v>3</v>
      </c>
      <c r="N55" s="8">
        <v>0</v>
      </c>
      <c r="O55" s="8">
        <v>1</v>
      </c>
      <c r="P55" s="9">
        <v>1</v>
      </c>
      <c r="Q55" s="8">
        <v>0</v>
      </c>
      <c r="R55" s="3">
        <v>1</v>
      </c>
      <c r="U55" s="9">
        <f t="shared" si="0"/>
        <v>0</v>
      </c>
      <c r="V55" s="5">
        <f t="shared" si="1"/>
        <v>0.5</v>
      </c>
      <c r="W55" s="8">
        <f t="shared" si="2"/>
        <v>0</v>
      </c>
      <c r="X55" s="9">
        <f t="shared" si="3"/>
        <v>2</v>
      </c>
      <c r="Y55" s="8">
        <f t="shared" si="4"/>
        <v>0.5</v>
      </c>
      <c r="Z55" s="8">
        <f t="shared" si="5"/>
        <v>0</v>
      </c>
      <c r="AA55" s="8">
        <f t="shared" si="6"/>
        <v>1.5</v>
      </c>
      <c r="AB55" s="8">
        <f t="shared" si="7"/>
        <v>0</v>
      </c>
      <c r="AC55" s="9">
        <f t="shared" si="8"/>
        <v>0</v>
      </c>
      <c r="AD55" s="8">
        <f t="shared" si="9"/>
        <v>0</v>
      </c>
      <c r="AE55" s="8">
        <f t="shared" si="10"/>
        <v>1.5</v>
      </c>
      <c r="AF55" s="8">
        <f t="shared" si="11"/>
        <v>0</v>
      </c>
      <c r="AG55">
        <f t="shared" si="12"/>
        <v>0.5</v>
      </c>
      <c r="AH55" s="2">
        <f t="shared" si="13"/>
        <v>1</v>
      </c>
      <c r="AI55" s="8">
        <f t="shared" si="14"/>
        <v>0</v>
      </c>
      <c r="AJ55" s="8">
        <f t="shared" si="15"/>
        <v>0.5</v>
      </c>
    </row>
    <row r="56" spans="1:36" ht="31">
      <c r="A56" s="1"/>
      <c r="B56" s="5" t="s">
        <v>39</v>
      </c>
      <c r="C56" s="9">
        <v>0</v>
      </c>
      <c r="D56" s="5">
        <v>0</v>
      </c>
      <c r="E56" s="8">
        <v>0</v>
      </c>
      <c r="F56" s="9">
        <v>1</v>
      </c>
      <c r="G56" s="8">
        <v>0</v>
      </c>
      <c r="H56" s="8">
        <v>0</v>
      </c>
      <c r="I56" s="8">
        <v>1</v>
      </c>
      <c r="J56" s="8">
        <v>0</v>
      </c>
      <c r="K56" s="9">
        <v>0</v>
      </c>
      <c r="L56" s="8">
        <v>0</v>
      </c>
      <c r="M56" s="8">
        <v>1</v>
      </c>
      <c r="N56" s="8">
        <v>0</v>
      </c>
      <c r="O56" s="8">
        <v>1</v>
      </c>
      <c r="P56" s="9">
        <v>0</v>
      </c>
      <c r="Q56" s="8">
        <v>0</v>
      </c>
      <c r="R56" s="3">
        <v>1</v>
      </c>
      <c r="U56" s="9">
        <f t="shared" si="0"/>
        <v>0</v>
      </c>
      <c r="V56" s="5">
        <f t="shared" si="1"/>
        <v>0</v>
      </c>
      <c r="W56" s="8">
        <f t="shared" si="2"/>
        <v>0</v>
      </c>
      <c r="X56" s="9">
        <f t="shared" si="3"/>
        <v>1</v>
      </c>
      <c r="Y56" s="8">
        <f t="shared" si="4"/>
        <v>0</v>
      </c>
      <c r="Z56" s="8">
        <f t="shared" si="5"/>
        <v>0</v>
      </c>
      <c r="AA56" s="8">
        <f t="shared" si="6"/>
        <v>0.5</v>
      </c>
      <c r="AB56" s="8">
        <f t="shared" si="7"/>
        <v>0</v>
      </c>
      <c r="AC56" s="9">
        <f t="shared" si="8"/>
        <v>0</v>
      </c>
      <c r="AD56" s="8">
        <f t="shared" si="9"/>
        <v>0</v>
      </c>
      <c r="AE56" s="8">
        <f t="shared" si="10"/>
        <v>0.5</v>
      </c>
      <c r="AF56" s="8">
        <f t="shared" si="11"/>
        <v>0</v>
      </c>
      <c r="AG56">
        <f t="shared" si="12"/>
        <v>0.5</v>
      </c>
      <c r="AH56" s="2">
        <f t="shared" si="13"/>
        <v>0</v>
      </c>
      <c r="AI56" s="8">
        <f t="shared" si="14"/>
        <v>0</v>
      </c>
      <c r="AJ56" s="8">
        <f t="shared" si="15"/>
        <v>0.5</v>
      </c>
    </row>
    <row r="57" spans="1:36">
      <c r="A57" s="1"/>
      <c r="B57" s="5" t="s">
        <v>40</v>
      </c>
      <c r="C57" s="9">
        <v>0</v>
      </c>
      <c r="D57" s="5">
        <v>1</v>
      </c>
      <c r="E57" s="8">
        <v>0</v>
      </c>
      <c r="F57" s="9">
        <v>1</v>
      </c>
      <c r="G57" s="8">
        <v>1</v>
      </c>
      <c r="H57" s="8">
        <v>0</v>
      </c>
      <c r="I57" s="8">
        <v>2</v>
      </c>
      <c r="J57" s="8">
        <v>0</v>
      </c>
      <c r="K57" s="9">
        <v>0</v>
      </c>
      <c r="L57" s="8">
        <v>0</v>
      </c>
      <c r="M57" s="8">
        <v>2</v>
      </c>
      <c r="N57" s="8">
        <v>0</v>
      </c>
      <c r="O57" s="8">
        <v>0</v>
      </c>
      <c r="P57" s="9">
        <v>1</v>
      </c>
      <c r="Q57" s="8">
        <v>0</v>
      </c>
      <c r="R57" s="3">
        <v>0</v>
      </c>
      <c r="U57" s="9">
        <f t="shared" si="0"/>
        <v>0</v>
      </c>
      <c r="V57" s="5">
        <f t="shared" si="1"/>
        <v>0.5</v>
      </c>
      <c r="W57" s="8">
        <f t="shared" si="2"/>
        <v>0</v>
      </c>
      <c r="X57" s="9">
        <f t="shared" si="3"/>
        <v>1</v>
      </c>
      <c r="Y57" s="8">
        <f t="shared" si="4"/>
        <v>0.5</v>
      </c>
      <c r="Z57" s="8">
        <f t="shared" si="5"/>
        <v>0</v>
      </c>
      <c r="AA57" s="8">
        <f t="shared" si="6"/>
        <v>1</v>
      </c>
      <c r="AB57" s="8">
        <f t="shared" si="7"/>
        <v>0</v>
      </c>
      <c r="AC57" s="9">
        <f t="shared" si="8"/>
        <v>0</v>
      </c>
      <c r="AD57" s="8">
        <f t="shared" si="9"/>
        <v>0</v>
      </c>
      <c r="AE57" s="8">
        <f t="shared" si="10"/>
        <v>1</v>
      </c>
      <c r="AF57" s="8">
        <f t="shared" si="11"/>
        <v>0</v>
      </c>
      <c r="AG57">
        <f t="shared" si="12"/>
        <v>0</v>
      </c>
      <c r="AH57" s="2">
        <f t="shared" si="13"/>
        <v>1</v>
      </c>
      <c r="AI57" s="8">
        <f t="shared" si="14"/>
        <v>0</v>
      </c>
      <c r="AJ57" s="8">
        <f t="shared" si="15"/>
        <v>0</v>
      </c>
    </row>
    <row r="58" spans="1:36">
      <c r="A58" s="1"/>
      <c r="B58" s="5"/>
      <c r="C58" s="9"/>
      <c r="D58" s="5"/>
      <c r="E58" s="8"/>
      <c r="F58" s="9"/>
      <c r="G58" s="8"/>
      <c r="H58" s="8"/>
      <c r="I58" s="8"/>
      <c r="J58" s="8"/>
      <c r="K58" s="9"/>
      <c r="L58" s="8"/>
      <c r="M58" s="8"/>
      <c r="N58" s="8"/>
      <c r="O58" s="8"/>
      <c r="P58" s="9"/>
      <c r="Q58" s="8"/>
      <c r="U58" s="9"/>
      <c r="V58" s="5"/>
      <c r="W58" s="8"/>
      <c r="X58" s="9"/>
      <c r="Y58" s="8"/>
      <c r="Z58" s="8"/>
      <c r="AA58" s="8"/>
      <c r="AB58" s="8"/>
      <c r="AC58" s="9"/>
      <c r="AD58" s="8"/>
      <c r="AE58" s="8"/>
      <c r="AF58" s="8"/>
      <c r="AI58" s="8"/>
      <c r="AJ58" s="8"/>
    </row>
    <row r="59" spans="1:36" ht="46.5">
      <c r="A59" s="1"/>
      <c r="B59" s="5" t="s">
        <v>37</v>
      </c>
      <c r="C59" s="9">
        <v>1.5</v>
      </c>
      <c r="D59" s="5">
        <v>2</v>
      </c>
      <c r="E59" s="8">
        <v>0</v>
      </c>
      <c r="F59" s="9">
        <v>12</v>
      </c>
      <c r="G59" s="8">
        <v>2</v>
      </c>
      <c r="H59" s="8">
        <v>0</v>
      </c>
      <c r="I59" s="8">
        <v>1</v>
      </c>
      <c r="J59" s="8">
        <v>0</v>
      </c>
      <c r="K59" s="9">
        <v>6</v>
      </c>
      <c r="L59" s="8">
        <v>0</v>
      </c>
      <c r="M59" s="8">
        <v>1</v>
      </c>
      <c r="N59" s="8">
        <v>0</v>
      </c>
      <c r="O59" s="8">
        <v>0</v>
      </c>
      <c r="P59" s="9">
        <v>0</v>
      </c>
      <c r="Q59" s="8">
        <v>0</v>
      </c>
      <c r="R59" s="3">
        <v>0</v>
      </c>
      <c r="U59" s="9">
        <f t="shared" si="0"/>
        <v>1.5</v>
      </c>
      <c r="V59" s="5">
        <f t="shared" si="1"/>
        <v>1</v>
      </c>
      <c r="W59" s="8">
        <f t="shared" si="2"/>
        <v>0</v>
      </c>
      <c r="X59" s="9">
        <f t="shared" si="3"/>
        <v>12</v>
      </c>
      <c r="Y59" s="8">
        <f t="shared" si="4"/>
        <v>1</v>
      </c>
      <c r="Z59" s="8">
        <f t="shared" si="5"/>
        <v>0</v>
      </c>
      <c r="AA59" s="8">
        <f t="shared" si="6"/>
        <v>0.5</v>
      </c>
      <c r="AB59" s="8">
        <f t="shared" si="7"/>
        <v>0</v>
      </c>
      <c r="AC59" s="9">
        <f t="shared" si="8"/>
        <v>6</v>
      </c>
      <c r="AD59" s="8">
        <f t="shared" si="9"/>
        <v>0</v>
      </c>
      <c r="AE59" s="8">
        <f t="shared" si="10"/>
        <v>0.5</v>
      </c>
      <c r="AF59" s="8">
        <f t="shared" si="11"/>
        <v>0</v>
      </c>
      <c r="AG59">
        <f t="shared" si="12"/>
        <v>0</v>
      </c>
      <c r="AH59" s="2">
        <f t="shared" si="13"/>
        <v>0</v>
      </c>
      <c r="AI59" s="8">
        <f t="shared" si="14"/>
        <v>0</v>
      </c>
      <c r="AJ59" s="8">
        <f t="shared" si="15"/>
        <v>0</v>
      </c>
    </row>
    <row r="60" spans="1:36">
      <c r="A60" s="1"/>
      <c r="B60" s="5"/>
      <c r="C60" s="9"/>
      <c r="D60" s="5"/>
      <c r="E60" s="8"/>
      <c r="F60" s="9"/>
      <c r="G60" s="8"/>
      <c r="H60" s="8"/>
      <c r="I60" s="8"/>
      <c r="J60" s="8"/>
      <c r="K60" s="9"/>
      <c r="L60" s="8"/>
      <c r="M60" s="8"/>
      <c r="N60" s="8"/>
      <c r="O60" s="8"/>
      <c r="P60" s="9"/>
      <c r="Q60" s="8"/>
      <c r="U60" s="9"/>
      <c r="V60" s="5"/>
      <c r="W60" s="8"/>
      <c r="X60" s="9"/>
      <c r="Y60" s="8"/>
      <c r="Z60" s="8"/>
      <c r="AA60" s="8"/>
      <c r="AB60" s="8"/>
      <c r="AC60" s="9"/>
      <c r="AD60" s="8"/>
      <c r="AE60" s="8"/>
      <c r="AF60" s="8"/>
      <c r="AI60" s="8"/>
      <c r="AJ60" s="8"/>
    </row>
    <row r="61" spans="1:36" ht="31">
      <c r="A61" s="1"/>
      <c r="B61" s="5" t="s">
        <v>41</v>
      </c>
      <c r="C61" s="9">
        <v>1</v>
      </c>
      <c r="D61" s="5">
        <v>0</v>
      </c>
      <c r="E61" s="8">
        <v>0</v>
      </c>
      <c r="F61" s="9">
        <v>0</v>
      </c>
      <c r="G61" s="8">
        <v>0</v>
      </c>
      <c r="H61" s="8">
        <v>0</v>
      </c>
      <c r="I61" s="8">
        <v>0</v>
      </c>
      <c r="J61" s="8">
        <v>0</v>
      </c>
      <c r="K61" s="9">
        <v>1</v>
      </c>
      <c r="L61" s="8">
        <v>0</v>
      </c>
      <c r="M61" s="8">
        <v>0</v>
      </c>
      <c r="N61" s="8">
        <v>0</v>
      </c>
      <c r="O61" s="8">
        <v>0</v>
      </c>
      <c r="P61" s="9">
        <v>0</v>
      </c>
      <c r="Q61" s="8">
        <v>0</v>
      </c>
      <c r="R61" s="3">
        <v>0</v>
      </c>
      <c r="U61" s="9">
        <f t="shared" si="0"/>
        <v>1</v>
      </c>
      <c r="V61" s="5">
        <f t="shared" si="1"/>
        <v>0</v>
      </c>
      <c r="W61" s="8">
        <f t="shared" si="2"/>
        <v>0</v>
      </c>
      <c r="X61" s="9">
        <f t="shared" si="3"/>
        <v>0</v>
      </c>
      <c r="Y61" s="8">
        <f t="shared" si="4"/>
        <v>0</v>
      </c>
      <c r="Z61" s="8">
        <f t="shared" si="5"/>
        <v>0</v>
      </c>
      <c r="AA61" s="8">
        <f t="shared" si="6"/>
        <v>0</v>
      </c>
      <c r="AB61" s="8">
        <f t="shared" si="7"/>
        <v>0</v>
      </c>
      <c r="AC61" s="9">
        <f t="shared" si="8"/>
        <v>1</v>
      </c>
      <c r="AD61" s="8">
        <f t="shared" si="9"/>
        <v>0</v>
      </c>
      <c r="AE61" s="8">
        <f t="shared" si="10"/>
        <v>0</v>
      </c>
      <c r="AF61" s="8">
        <f t="shared" si="11"/>
        <v>0</v>
      </c>
      <c r="AG61">
        <f t="shared" si="12"/>
        <v>0</v>
      </c>
      <c r="AH61" s="2">
        <f t="shared" si="13"/>
        <v>0</v>
      </c>
      <c r="AI61" s="8">
        <f t="shared" si="14"/>
        <v>0</v>
      </c>
      <c r="AJ61" s="8">
        <f t="shared" si="15"/>
        <v>0</v>
      </c>
    </row>
    <row r="62" spans="1:36">
      <c r="A62" s="1"/>
      <c r="B62" s="5" t="s">
        <v>42</v>
      </c>
      <c r="C62" s="9">
        <v>1</v>
      </c>
      <c r="D62" s="5">
        <v>0</v>
      </c>
      <c r="E62" s="8">
        <v>0</v>
      </c>
      <c r="F62" s="9">
        <v>0</v>
      </c>
      <c r="G62" s="8">
        <v>0</v>
      </c>
      <c r="H62" s="8">
        <v>0</v>
      </c>
      <c r="I62" s="8">
        <v>0</v>
      </c>
      <c r="J62" s="8">
        <v>0</v>
      </c>
      <c r="K62" s="9">
        <v>0</v>
      </c>
      <c r="L62" s="8">
        <v>0</v>
      </c>
      <c r="M62" s="8">
        <v>0</v>
      </c>
      <c r="N62" s="8">
        <v>0</v>
      </c>
      <c r="O62" s="8">
        <v>0</v>
      </c>
      <c r="P62" s="9">
        <v>0</v>
      </c>
      <c r="Q62" s="8">
        <v>0</v>
      </c>
      <c r="R62" s="3">
        <v>0</v>
      </c>
      <c r="U62" s="9">
        <f t="shared" si="0"/>
        <v>1</v>
      </c>
      <c r="V62" s="5">
        <f t="shared" si="1"/>
        <v>0</v>
      </c>
      <c r="W62" s="8">
        <f t="shared" si="2"/>
        <v>0</v>
      </c>
      <c r="X62" s="9">
        <f t="shared" si="3"/>
        <v>0</v>
      </c>
      <c r="Y62" s="8">
        <f t="shared" si="4"/>
        <v>0</v>
      </c>
      <c r="Z62" s="8">
        <f t="shared" si="5"/>
        <v>0</v>
      </c>
      <c r="AA62" s="8">
        <f t="shared" si="6"/>
        <v>0</v>
      </c>
      <c r="AB62" s="8">
        <f t="shared" si="7"/>
        <v>0</v>
      </c>
      <c r="AC62" s="9">
        <f t="shared" si="8"/>
        <v>0</v>
      </c>
      <c r="AD62" s="8">
        <f t="shared" si="9"/>
        <v>0</v>
      </c>
      <c r="AE62" s="8">
        <f t="shared" si="10"/>
        <v>0</v>
      </c>
      <c r="AF62" s="8">
        <f t="shared" si="11"/>
        <v>0</v>
      </c>
      <c r="AG62">
        <f t="shared" si="12"/>
        <v>0</v>
      </c>
      <c r="AH62" s="2">
        <f t="shared" si="13"/>
        <v>0</v>
      </c>
      <c r="AI62" s="8">
        <f t="shared" si="14"/>
        <v>0</v>
      </c>
      <c r="AJ62" s="8">
        <f t="shared" si="15"/>
        <v>0</v>
      </c>
    </row>
    <row r="63" spans="1:36">
      <c r="R63" s="3">
        <v>0</v>
      </c>
      <c r="U63" s="9"/>
      <c r="V63" s="5"/>
      <c r="W63" s="8"/>
      <c r="X63" s="9"/>
      <c r="Y63" s="8"/>
      <c r="Z63" s="8"/>
      <c r="AA63" s="8"/>
      <c r="AB63" s="8"/>
      <c r="AC63" s="9"/>
      <c r="AD63" s="8"/>
      <c r="AE63" s="8"/>
      <c r="AF63" s="8"/>
      <c r="AG63" s="8"/>
      <c r="AH63" s="9"/>
      <c r="AI63" s="8"/>
      <c r="AJ6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CF9C-EA46-B14F-865F-89B21C2F2F9F}">
  <dimension ref="A1:W85"/>
  <sheetViews>
    <sheetView topLeftCell="A88" workbookViewId="0">
      <pane xSplit="1" topLeftCell="I1" activePane="topRight" state="frozen"/>
      <selection activeCell="A61" sqref="A61"/>
      <selection pane="topRight" activeCell="E85" sqref="E85"/>
    </sheetView>
  </sheetViews>
  <sheetFormatPr baseColWidth="10" defaultRowHeight="15.5"/>
  <cols>
    <col min="1" max="1" width="19.33203125" style="1" customWidth="1"/>
    <col min="2" max="2" width="10.83203125" style="2"/>
    <col min="5" max="5" width="10.83203125" style="10"/>
    <col min="11" max="11" width="10.83203125" style="10"/>
    <col min="17" max="17" width="10.83203125" style="10"/>
    <col min="21" max="21" width="10.83203125" style="10"/>
    <col min="23" max="23" width="10.83203125" style="11"/>
  </cols>
  <sheetData>
    <row r="1" spans="1:23">
      <c r="W1" s="11" t="s">
        <v>47</v>
      </c>
    </row>
    <row r="2" spans="1:23">
      <c r="B2" s="2" t="s">
        <v>2</v>
      </c>
      <c r="F2" t="s">
        <v>5</v>
      </c>
      <c r="L2" t="s">
        <v>8</v>
      </c>
      <c r="R2" t="s">
        <v>10</v>
      </c>
    </row>
    <row r="3" spans="1:23">
      <c r="B3" s="2" t="s">
        <v>2</v>
      </c>
      <c r="C3" t="s">
        <v>3</v>
      </c>
      <c r="D3" t="s">
        <v>4</v>
      </c>
      <c r="E3" s="10" t="s">
        <v>46</v>
      </c>
      <c r="F3" t="s">
        <v>5</v>
      </c>
      <c r="G3" t="s">
        <v>3</v>
      </c>
      <c r="H3" t="s">
        <v>4</v>
      </c>
      <c r="I3" t="s">
        <v>6</v>
      </c>
      <c r="J3" t="s">
        <v>7</v>
      </c>
      <c r="K3" s="10" t="s">
        <v>46</v>
      </c>
      <c r="L3" t="s">
        <v>8</v>
      </c>
      <c r="M3" t="s">
        <v>4</v>
      </c>
      <c r="N3" t="s">
        <v>6</v>
      </c>
      <c r="O3" t="s">
        <v>7</v>
      </c>
      <c r="P3" t="s">
        <v>9</v>
      </c>
      <c r="Q3" s="10" t="s">
        <v>46</v>
      </c>
      <c r="R3" t="s">
        <v>10</v>
      </c>
      <c r="S3" t="s">
        <v>7</v>
      </c>
      <c r="T3" t="s">
        <v>9</v>
      </c>
      <c r="U3" s="10" t="s">
        <v>46</v>
      </c>
    </row>
    <row r="4" spans="1:23">
      <c r="A4" s="1" t="s">
        <v>1</v>
      </c>
      <c r="B4" s="2">
        <v>42</v>
      </c>
      <c r="C4">
        <v>11</v>
      </c>
      <c r="D4">
        <v>0.33333333333333331</v>
      </c>
      <c r="E4" s="10">
        <f>SUM(B4:D4)</f>
        <v>53.333333333333336</v>
      </c>
      <c r="F4">
        <v>25</v>
      </c>
      <c r="G4">
        <v>11</v>
      </c>
      <c r="H4">
        <v>0.33333333333333331</v>
      </c>
      <c r="I4">
        <v>5</v>
      </c>
      <c r="J4">
        <v>0.33333333333333331</v>
      </c>
      <c r="K4" s="10">
        <f>SUM(F4:J4)</f>
        <v>41.666666666666671</v>
      </c>
      <c r="L4">
        <v>3</v>
      </c>
      <c r="M4">
        <v>0.33333333333333331</v>
      </c>
      <c r="N4">
        <v>5</v>
      </c>
      <c r="O4">
        <v>0.33333333333333331</v>
      </c>
      <c r="P4">
        <v>1.5</v>
      </c>
      <c r="Q4" s="10">
        <f>SUM(L4:P4)</f>
        <v>10.166666666666668</v>
      </c>
      <c r="R4">
        <v>9.5</v>
      </c>
      <c r="S4">
        <v>0.33333333333333331</v>
      </c>
      <c r="T4">
        <v>1.5</v>
      </c>
      <c r="U4" s="10">
        <f>SUM(R4:T4)</f>
        <v>11.333333333333334</v>
      </c>
      <c r="W4" s="11">
        <f>E4+K4+Q4+U4</f>
        <v>116.5</v>
      </c>
    </row>
    <row r="6" spans="1:23">
      <c r="A6" s="1" t="s">
        <v>11</v>
      </c>
      <c r="B6" s="2">
        <v>5.5</v>
      </c>
      <c r="C6">
        <v>2.5</v>
      </c>
      <c r="D6">
        <v>0</v>
      </c>
      <c r="E6" s="10">
        <f t="shared" ref="E6:E63" si="0">SUM(B6:D6)</f>
        <v>8</v>
      </c>
      <c r="F6">
        <v>33</v>
      </c>
      <c r="G6">
        <v>2.5</v>
      </c>
      <c r="H6">
        <v>0</v>
      </c>
      <c r="I6">
        <v>3.5</v>
      </c>
      <c r="J6">
        <v>0.33333333333333331</v>
      </c>
      <c r="K6" s="10">
        <f t="shared" ref="K6:K63" si="1">SUM(F6:J6)</f>
        <v>39.333333333333336</v>
      </c>
      <c r="L6">
        <v>6</v>
      </c>
      <c r="M6">
        <v>0</v>
      </c>
      <c r="N6">
        <v>3.5</v>
      </c>
      <c r="O6">
        <v>0.33333333333333331</v>
      </c>
      <c r="P6">
        <v>0.5</v>
      </c>
      <c r="Q6" s="10">
        <f t="shared" ref="Q6:Q63" si="2">SUM(L6:P6)</f>
        <v>10.333333333333334</v>
      </c>
      <c r="R6">
        <v>2</v>
      </c>
      <c r="S6">
        <v>0.33333333333333331</v>
      </c>
      <c r="T6">
        <v>0.5</v>
      </c>
      <c r="U6" s="10">
        <f t="shared" ref="U6:U63" si="3">SUM(R6:T6)</f>
        <v>2.8333333333333335</v>
      </c>
      <c r="W6" s="11">
        <f t="shared" ref="W6:W69" si="4">E6+K6+Q6+U6</f>
        <v>60.500000000000007</v>
      </c>
    </row>
    <row r="8" spans="1:23">
      <c r="A8" s="1" t="s">
        <v>12</v>
      </c>
      <c r="B8" s="2">
        <v>0</v>
      </c>
      <c r="C8">
        <v>0</v>
      </c>
      <c r="D8">
        <v>0</v>
      </c>
      <c r="E8" s="10">
        <f t="shared" si="0"/>
        <v>0</v>
      </c>
      <c r="F8">
        <v>8</v>
      </c>
      <c r="G8">
        <v>2.5</v>
      </c>
      <c r="H8">
        <v>0</v>
      </c>
      <c r="I8">
        <v>2.5</v>
      </c>
      <c r="J8">
        <v>0.5</v>
      </c>
      <c r="K8" s="10">
        <f t="shared" si="1"/>
        <v>13.5</v>
      </c>
      <c r="L8">
        <v>21</v>
      </c>
      <c r="M8">
        <v>0</v>
      </c>
      <c r="N8">
        <v>2.5</v>
      </c>
      <c r="O8">
        <v>0.5</v>
      </c>
      <c r="P8">
        <v>4.5</v>
      </c>
      <c r="Q8" s="10">
        <f t="shared" si="2"/>
        <v>28.5</v>
      </c>
      <c r="R8">
        <v>26</v>
      </c>
      <c r="S8">
        <v>0.5</v>
      </c>
      <c r="T8">
        <v>4.5</v>
      </c>
      <c r="U8" s="10">
        <f t="shared" si="3"/>
        <v>31</v>
      </c>
      <c r="W8" s="11">
        <f t="shared" si="4"/>
        <v>73</v>
      </c>
    </row>
    <row r="10" spans="1:23">
      <c r="A10" s="1" t="s">
        <v>13</v>
      </c>
      <c r="B10" s="2">
        <v>5</v>
      </c>
      <c r="C10">
        <v>11.5</v>
      </c>
      <c r="D10">
        <v>0.33333333333333331</v>
      </c>
      <c r="E10" s="10">
        <f t="shared" si="0"/>
        <v>16.833333333333332</v>
      </c>
      <c r="F10">
        <v>59</v>
      </c>
      <c r="G10">
        <v>11.5</v>
      </c>
      <c r="H10">
        <v>0.33333333333333331</v>
      </c>
      <c r="I10">
        <v>22.5</v>
      </c>
      <c r="J10">
        <v>0.33333333333333331</v>
      </c>
      <c r="K10" s="10">
        <f t="shared" si="1"/>
        <v>93.666666666666657</v>
      </c>
      <c r="L10">
        <v>5</v>
      </c>
      <c r="M10">
        <v>0.33333333333333331</v>
      </c>
      <c r="N10">
        <v>22.5</v>
      </c>
      <c r="O10">
        <v>0.33333333333333331</v>
      </c>
      <c r="P10">
        <v>7</v>
      </c>
      <c r="Q10" s="10">
        <f t="shared" si="2"/>
        <v>35.166666666666664</v>
      </c>
      <c r="R10">
        <v>5</v>
      </c>
      <c r="S10">
        <v>0.33333333333333331</v>
      </c>
      <c r="T10">
        <v>7</v>
      </c>
      <c r="U10" s="10">
        <f t="shared" si="3"/>
        <v>12.333333333333332</v>
      </c>
      <c r="W10" s="11">
        <f t="shared" si="4"/>
        <v>158</v>
      </c>
    </row>
    <row r="12" spans="1:23">
      <c r="A12" s="1" t="s">
        <v>14</v>
      </c>
      <c r="B12" s="2">
        <v>0</v>
      </c>
      <c r="C12">
        <v>0</v>
      </c>
      <c r="D12">
        <v>0</v>
      </c>
      <c r="E12" s="10">
        <f t="shared" si="0"/>
        <v>0</v>
      </c>
      <c r="F12">
        <v>0</v>
      </c>
      <c r="G12">
        <v>0</v>
      </c>
      <c r="H12">
        <v>0</v>
      </c>
      <c r="I12">
        <v>0.5</v>
      </c>
      <c r="J12">
        <v>0</v>
      </c>
      <c r="K12" s="10">
        <f t="shared" si="1"/>
        <v>0.5</v>
      </c>
      <c r="L12">
        <v>1</v>
      </c>
      <c r="M12">
        <v>0</v>
      </c>
      <c r="N12">
        <v>0.5</v>
      </c>
      <c r="O12">
        <v>0</v>
      </c>
      <c r="P12">
        <v>0</v>
      </c>
      <c r="Q12" s="10">
        <f t="shared" si="2"/>
        <v>1.5</v>
      </c>
      <c r="R12">
        <v>0</v>
      </c>
      <c r="S12">
        <v>0</v>
      </c>
      <c r="T12">
        <v>0</v>
      </c>
      <c r="U12" s="10">
        <f t="shared" si="3"/>
        <v>0</v>
      </c>
      <c r="W12" s="11">
        <f t="shared" si="4"/>
        <v>2</v>
      </c>
    </row>
    <row r="14" spans="1:23">
      <c r="A14" s="1" t="s">
        <v>15</v>
      </c>
      <c r="B14" s="2">
        <v>0</v>
      </c>
      <c r="C14">
        <v>0</v>
      </c>
      <c r="D14">
        <v>0</v>
      </c>
      <c r="E14" s="10">
        <f t="shared" si="0"/>
        <v>0</v>
      </c>
      <c r="F14">
        <v>0</v>
      </c>
      <c r="G14">
        <v>0</v>
      </c>
      <c r="H14">
        <v>0</v>
      </c>
      <c r="I14">
        <v>1</v>
      </c>
      <c r="J14">
        <v>0.33333333333333331</v>
      </c>
      <c r="K14" s="10">
        <f t="shared" si="1"/>
        <v>1.3333333333333333</v>
      </c>
      <c r="L14">
        <v>11</v>
      </c>
      <c r="M14">
        <v>0</v>
      </c>
      <c r="N14">
        <v>1</v>
      </c>
      <c r="O14">
        <v>0.33333333333333331</v>
      </c>
      <c r="P14">
        <v>0</v>
      </c>
      <c r="Q14" s="10">
        <f t="shared" si="2"/>
        <v>12.333333333333334</v>
      </c>
      <c r="R14">
        <v>1.5</v>
      </c>
      <c r="S14">
        <v>0.33333333333333331</v>
      </c>
      <c r="T14">
        <v>0</v>
      </c>
      <c r="U14" s="10">
        <f t="shared" si="3"/>
        <v>1.8333333333333333</v>
      </c>
      <c r="W14" s="11">
        <f t="shared" si="4"/>
        <v>15.500000000000002</v>
      </c>
    </row>
    <row r="16" spans="1:23">
      <c r="A16" s="1" t="s">
        <v>16</v>
      </c>
      <c r="B16" s="2">
        <v>11</v>
      </c>
      <c r="C16">
        <v>0</v>
      </c>
      <c r="D16">
        <v>0</v>
      </c>
      <c r="E16" s="10">
        <f t="shared" si="0"/>
        <v>11</v>
      </c>
      <c r="F16">
        <v>7</v>
      </c>
      <c r="G16">
        <v>0</v>
      </c>
      <c r="H16">
        <v>0</v>
      </c>
      <c r="I16">
        <v>2.5</v>
      </c>
      <c r="J16">
        <v>0</v>
      </c>
      <c r="K16" s="10">
        <f t="shared" si="1"/>
        <v>9.5</v>
      </c>
      <c r="L16">
        <v>0</v>
      </c>
      <c r="M16">
        <v>0</v>
      </c>
      <c r="N16">
        <v>2.5</v>
      </c>
      <c r="O16">
        <v>0</v>
      </c>
      <c r="P16">
        <v>0</v>
      </c>
      <c r="Q16" s="10">
        <f t="shared" si="2"/>
        <v>2.5</v>
      </c>
      <c r="R16">
        <v>0</v>
      </c>
      <c r="S16">
        <v>0</v>
      </c>
      <c r="T16">
        <v>0</v>
      </c>
      <c r="U16" s="10">
        <f t="shared" si="3"/>
        <v>0</v>
      </c>
      <c r="W16" s="11">
        <f t="shared" si="4"/>
        <v>23</v>
      </c>
    </row>
    <row r="18" spans="1:23">
      <c r="A18" s="1" t="s">
        <v>17</v>
      </c>
      <c r="B18" s="2">
        <v>0</v>
      </c>
      <c r="C18">
        <v>0</v>
      </c>
      <c r="D18">
        <v>0</v>
      </c>
      <c r="E18" s="10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0">
        <f t="shared" si="1"/>
        <v>0</v>
      </c>
      <c r="L18">
        <v>2</v>
      </c>
      <c r="M18">
        <v>0</v>
      </c>
      <c r="N18">
        <v>0</v>
      </c>
      <c r="O18">
        <v>0</v>
      </c>
      <c r="P18">
        <v>1</v>
      </c>
      <c r="Q18" s="10">
        <f t="shared" si="2"/>
        <v>3</v>
      </c>
      <c r="R18">
        <v>9</v>
      </c>
      <c r="S18">
        <v>0</v>
      </c>
      <c r="T18">
        <v>1</v>
      </c>
      <c r="U18" s="10">
        <f t="shared" si="3"/>
        <v>10</v>
      </c>
      <c r="W18" s="11">
        <f t="shared" si="4"/>
        <v>13</v>
      </c>
    </row>
    <row r="20" spans="1:23">
      <c r="A20" s="1" t="s">
        <v>18</v>
      </c>
      <c r="B20" s="2">
        <v>0</v>
      </c>
      <c r="C20">
        <v>0</v>
      </c>
      <c r="D20">
        <v>0</v>
      </c>
      <c r="E20" s="1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0">
        <f t="shared" si="1"/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0">
        <f t="shared" si="2"/>
        <v>0</v>
      </c>
      <c r="R20">
        <v>1.5</v>
      </c>
      <c r="S20">
        <v>0</v>
      </c>
      <c r="T20">
        <v>0</v>
      </c>
      <c r="U20" s="10">
        <f t="shared" si="3"/>
        <v>1.5</v>
      </c>
      <c r="W20" s="11">
        <f t="shared" si="4"/>
        <v>1.5</v>
      </c>
    </row>
    <row r="22" spans="1:23">
      <c r="A22" s="1" t="s">
        <v>19</v>
      </c>
      <c r="B22" s="2">
        <v>2</v>
      </c>
      <c r="C22">
        <v>1</v>
      </c>
      <c r="D22">
        <v>0</v>
      </c>
      <c r="E22" s="10">
        <f t="shared" si="0"/>
        <v>3</v>
      </c>
      <c r="F22">
        <v>1</v>
      </c>
      <c r="G22">
        <v>1</v>
      </c>
      <c r="H22">
        <v>0</v>
      </c>
      <c r="I22">
        <v>0.5</v>
      </c>
      <c r="J22">
        <v>0</v>
      </c>
      <c r="K22" s="10">
        <f t="shared" si="1"/>
        <v>2.5</v>
      </c>
      <c r="L22">
        <v>2</v>
      </c>
      <c r="M22">
        <v>0</v>
      </c>
      <c r="N22">
        <v>0.5</v>
      </c>
      <c r="O22">
        <v>0</v>
      </c>
      <c r="P22">
        <v>0</v>
      </c>
      <c r="Q22" s="10">
        <f t="shared" si="2"/>
        <v>2.5</v>
      </c>
      <c r="R22">
        <v>2</v>
      </c>
      <c r="S22">
        <v>0</v>
      </c>
      <c r="T22">
        <v>0</v>
      </c>
      <c r="U22" s="10">
        <f t="shared" si="3"/>
        <v>2</v>
      </c>
      <c r="W22" s="11">
        <f t="shared" si="4"/>
        <v>10</v>
      </c>
    </row>
    <row r="24" spans="1:23">
      <c r="A24" s="1" t="s">
        <v>20</v>
      </c>
      <c r="B24" s="2">
        <v>1</v>
      </c>
      <c r="C24">
        <v>0</v>
      </c>
      <c r="D24">
        <v>0</v>
      </c>
      <c r="E24" s="10">
        <f t="shared" si="0"/>
        <v>1</v>
      </c>
      <c r="F24">
        <v>0</v>
      </c>
      <c r="G24">
        <v>0</v>
      </c>
      <c r="H24">
        <v>0</v>
      </c>
      <c r="I24">
        <v>1</v>
      </c>
      <c r="J24">
        <v>0</v>
      </c>
      <c r="K24" s="10">
        <f t="shared" si="1"/>
        <v>1</v>
      </c>
      <c r="L24">
        <v>1</v>
      </c>
      <c r="M24">
        <v>0</v>
      </c>
      <c r="N24">
        <v>1</v>
      </c>
      <c r="O24">
        <v>0</v>
      </c>
      <c r="P24">
        <v>0</v>
      </c>
      <c r="Q24" s="10">
        <f t="shared" si="2"/>
        <v>2</v>
      </c>
      <c r="R24">
        <v>0</v>
      </c>
      <c r="S24">
        <v>0</v>
      </c>
      <c r="T24">
        <v>0</v>
      </c>
      <c r="U24" s="10">
        <f t="shared" si="3"/>
        <v>0</v>
      </c>
      <c r="W24" s="11">
        <f t="shared" si="4"/>
        <v>4</v>
      </c>
    </row>
    <row r="26" spans="1:23">
      <c r="A26" s="1" t="s">
        <v>21</v>
      </c>
      <c r="B26" s="2">
        <v>0</v>
      </c>
      <c r="C26">
        <v>1</v>
      </c>
      <c r="D26">
        <v>0</v>
      </c>
      <c r="E26" s="10">
        <f t="shared" si="0"/>
        <v>1</v>
      </c>
      <c r="F26">
        <v>1</v>
      </c>
      <c r="G26">
        <v>1</v>
      </c>
      <c r="H26">
        <v>0</v>
      </c>
      <c r="I26">
        <v>0.5</v>
      </c>
      <c r="J26">
        <v>0</v>
      </c>
      <c r="K26" s="10">
        <f t="shared" si="1"/>
        <v>2.5</v>
      </c>
      <c r="L26">
        <v>0</v>
      </c>
      <c r="M26">
        <v>0</v>
      </c>
      <c r="N26">
        <v>0.5</v>
      </c>
      <c r="O26">
        <v>0</v>
      </c>
      <c r="P26">
        <v>0</v>
      </c>
      <c r="Q26" s="10">
        <f t="shared" si="2"/>
        <v>0.5</v>
      </c>
      <c r="R26">
        <v>0</v>
      </c>
      <c r="S26">
        <v>0</v>
      </c>
      <c r="T26">
        <v>0</v>
      </c>
      <c r="U26" s="10">
        <f t="shared" si="3"/>
        <v>0</v>
      </c>
      <c r="W26" s="11">
        <f t="shared" si="4"/>
        <v>4</v>
      </c>
    </row>
    <row r="28" spans="1:23">
      <c r="A28" s="1" t="s">
        <v>22</v>
      </c>
      <c r="B28" s="2">
        <v>1</v>
      </c>
      <c r="C28">
        <v>1</v>
      </c>
      <c r="D28">
        <v>0</v>
      </c>
      <c r="E28" s="10">
        <f t="shared" si="0"/>
        <v>2</v>
      </c>
      <c r="F28">
        <v>2</v>
      </c>
      <c r="G28">
        <v>1</v>
      </c>
      <c r="H28">
        <v>0</v>
      </c>
      <c r="I28">
        <v>0.5</v>
      </c>
      <c r="J28">
        <v>0</v>
      </c>
      <c r="K28" s="10">
        <f t="shared" si="1"/>
        <v>3.5</v>
      </c>
      <c r="L28">
        <v>1</v>
      </c>
      <c r="M28">
        <v>0</v>
      </c>
      <c r="N28">
        <v>0.5</v>
      </c>
      <c r="O28">
        <v>0</v>
      </c>
      <c r="P28">
        <v>0.5</v>
      </c>
      <c r="Q28" s="10">
        <f t="shared" si="2"/>
        <v>2</v>
      </c>
      <c r="R28">
        <v>0</v>
      </c>
      <c r="S28">
        <v>0</v>
      </c>
      <c r="T28">
        <v>0.5</v>
      </c>
      <c r="U28" s="10">
        <f t="shared" si="3"/>
        <v>0.5</v>
      </c>
      <c r="W28" s="11">
        <f t="shared" si="4"/>
        <v>8</v>
      </c>
    </row>
    <row r="30" spans="1:23" ht="31">
      <c r="A30" s="1" t="s">
        <v>25</v>
      </c>
      <c r="B30" s="2">
        <v>0</v>
      </c>
      <c r="C30">
        <v>0</v>
      </c>
      <c r="D30">
        <v>0</v>
      </c>
      <c r="E30" s="1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0">
        <f t="shared" si="1"/>
        <v>0</v>
      </c>
      <c r="L30">
        <v>0</v>
      </c>
      <c r="M30">
        <v>0</v>
      </c>
      <c r="N30">
        <v>0</v>
      </c>
      <c r="O30">
        <v>0</v>
      </c>
      <c r="P30">
        <v>1.5</v>
      </c>
      <c r="Q30" s="10">
        <f t="shared" si="2"/>
        <v>1.5</v>
      </c>
      <c r="R30">
        <v>2</v>
      </c>
      <c r="S30">
        <v>0</v>
      </c>
      <c r="T30">
        <v>1.5</v>
      </c>
      <c r="U30" s="10">
        <f t="shared" si="3"/>
        <v>3.5</v>
      </c>
      <c r="W30" s="11">
        <f t="shared" si="4"/>
        <v>5</v>
      </c>
    </row>
    <row r="32" spans="1:23" ht="31">
      <c r="A32" s="1" t="s">
        <v>24</v>
      </c>
      <c r="B32" s="2">
        <v>0</v>
      </c>
      <c r="C32">
        <v>0</v>
      </c>
      <c r="D32">
        <v>0.33333333333333331</v>
      </c>
      <c r="E32" s="10">
        <f>SUM(B32:D32)</f>
        <v>0.33333333333333331</v>
      </c>
      <c r="F32">
        <v>4</v>
      </c>
      <c r="G32">
        <v>0</v>
      </c>
      <c r="H32">
        <v>0.33333333333333331</v>
      </c>
      <c r="I32">
        <v>3</v>
      </c>
      <c r="J32">
        <v>0.58333333333333337</v>
      </c>
      <c r="K32" s="10">
        <f t="shared" si="1"/>
        <v>7.9166666666666661</v>
      </c>
      <c r="L32">
        <v>4</v>
      </c>
      <c r="M32">
        <v>0.33333333333333331</v>
      </c>
      <c r="N32">
        <v>3</v>
      </c>
      <c r="O32">
        <v>0.58333333333333337</v>
      </c>
      <c r="P32">
        <v>1.5</v>
      </c>
      <c r="Q32" s="10">
        <f t="shared" si="2"/>
        <v>9.4166666666666661</v>
      </c>
      <c r="R32">
        <v>1.5</v>
      </c>
      <c r="S32">
        <v>0.58333333333333337</v>
      </c>
      <c r="T32">
        <v>1.5</v>
      </c>
      <c r="U32" s="10">
        <f t="shared" si="3"/>
        <v>3.5833333333333335</v>
      </c>
      <c r="W32" s="11">
        <f t="shared" si="4"/>
        <v>21.249999999999996</v>
      </c>
    </row>
    <row r="33" spans="1:23">
      <c r="A33" s="1" t="s">
        <v>23</v>
      </c>
      <c r="B33" s="2">
        <v>0</v>
      </c>
      <c r="C33">
        <v>0</v>
      </c>
      <c r="D33">
        <v>0</v>
      </c>
      <c r="E33" s="10">
        <f t="shared" si="0"/>
        <v>0</v>
      </c>
      <c r="F33">
        <v>4</v>
      </c>
      <c r="G33">
        <v>0</v>
      </c>
      <c r="H33">
        <v>0</v>
      </c>
      <c r="I33">
        <v>2</v>
      </c>
      <c r="J33">
        <v>0.33333333333333331</v>
      </c>
      <c r="K33" s="10">
        <f t="shared" si="1"/>
        <v>6.333333333333333</v>
      </c>
      <c r="L33">
        <v>4</v>
      </c>
      <c r="M33">
        <v>0</v>
      </c>
      <c r="N33">
        <v>2</v>
      </c>
      <c r="O33">
        <v>0.33333333333333331</v>
      </c>
      <c r="P33">
        <v>0.5</v>
      </c>
      <c r="Q33" s="10">
        <f t="shared" si="2"/>
        <v>6.833333333333333</v>
      </c>
      <c r="R33">
        <v>1.5</v>
      </c>
      <c r="S33">
        <v>0.33333333333333331</v>
      </c>
      <c r="T33">
        <v>1</v>
      </c>
      <c r="U33" s="10">
        <f t="shared" si="3"/>
        <v>2.833333333333333</v>
      </c>
      <c r="W33" s="11">
        <f t="shared" si="4"/>
        <v>16</v>
      </c>
    </row>
    <row r="34" spans="1:23">
      <c r="A34" s="1" t="s">
        <v>26</v>
      </c>
      <c r="B34" s="2">
        <v>0</v>
      </c>
      <c r="C34">
        <v>0</v>
      </c>
      <c r="D34">
        <v>0.33333333333333331</v>
      </c>
      <c r="E34" s="10">
        <f t="shared" si="0"/>
        <v>0.33333333333333331</v>
      </c>
      <c r="F34">
        <v>0</v>
      </c>
      <c r="G34">
        <v>0</v>
      </c>
      <c r="H34">
        <v>0.33333333333333331</v>
      </c>
      <c r="I34">
        <v>1</v>
      </c>
      <c r="J34">
        <v>0.25</v>
      </c>
      <c r="K34" s="10">
        <f t="shared" si="1"/>
        <v>1.5833333333333333</v>
      </c>
      <c r="L34">
        <v>0</v>
      </c>
      <c r="M34">
        <v>0.33333333333333331</v>
      </c>
      <c r="N34">
        <v>1</v>
      </c>
      <c r="O34">
        <v>0.25</v>
      </c>
      <c r="P34">
        <v>0.5</v>
      </c>
      <c r="Q34" s="10">
        <f t="shared" si="2"/>
        <v>2.083333333333333</v>
      </c>
      <c r="R34">
        <v>0</v>
      </c>
      <c r="S34">
        <v>0.25</v>
      </c>
      <c r="T34">
        <v>0.5</v>
      </c>
      <c r="U34" s="10">
        <f t="shared" si="3"/>
        <v>0.75</v>
      </c>
      <c r="W34" s="11">
        <f t="shared" si="4"/>
        <v>4.75</v>
      </c>
    </row>
    <row r="36" spans="1:23">
      <c r="A36" s="1" t="s">
        <v>27</v>
      </c>
      <c r="B36" s="2">
        <v>8</v>
      </c>
      <c r="C36">
        <v>4</v>
      </c>
      <c r="D36">
        <v>0</v>
      </c>
      <c r="E36" s="10">
        <f t="shared" si="0"/>
        <v>12</v>
      </c>
      <c r="F36">
        <v>5</v>
      </c>
      <c r="G36">
        <v>4</v>
      </c>
      <c r="H36">
        <v>0</v>
      </c>
      <c r="I36">
        <v>0</v>
      </c>
      <c r="J36">
        <v>0</v>
      </c>
      <c r="K36" s="10">
        <f t="shared" si="1"/>
        <v>9</v>
      </c>
      <c r="L36">
        <v>0</v>
      </c>
      <c r="M36">
        <v>0</v>
      </c>
      <c r="N36">
        <v>0</v>
      </c>
      <c r="O36">
        <v>0</v>
      </c>
      <c r="P36">
        <v>0</v>
      </c>
      <c r="Q36" s="10">
        <f t="shared" si="2"/>
        <v>0</v>
      </c>
      <c r="R36">
        <v>0</v>
      </c>
      <c r="S36">
        <v>0</v>
      </c>
      <c r="T36">
        <v>0</v>
      </c>
      <c r="U36" s="10">
        <f t="shared" si="3"/>
        <v>0</v>
      </c>
      <c r="W36" s="11">
        <f t="shared" si="4"/>
        <v>21</v>
      </c>
    </row>
    <row r="37" spans="1:23">
      <c r="A37" s="1" t="s">
        <v>28</v>
      </c>
      <c r="B37" s="2">
        <v>5</v>
      </c>
      <c r="C37">
        <v>3</v>
      </c>
      <c r="D37">
        <v>0</v>
      </c>
      <c r="E37" s="10">
        <f t="shared" si="0"/>
        <v>8</v>
      </c>
      <c r="F37">
        <v>2</v>
      </c>
      <c r="G37">
        <v>3</v>
      </c>
      <c r="H37">
        <v>0</v>
      </c>
      <c r="I37">
        <v>0</v>
      </c>
      <c r="J37">
        <v>0</v>
      </c>
      <c r="K37" s="10">
        <f t="shared" si="1"/>
        <v>5</v>
      </c>
      <c r="L37">
        <v>0</v>
      </c>
      <c r="M37">
        <v>0</v>
      </c>
      <c r="N37">
        <v>0</v>
      </c>
      <c r="O37">
        <v>0</v>
      </c>
      <c r="P37">
        <v>0</v>
      </c>
      <c r="Q37" s="10">
        <f t="shared" si="2"/>
        <v>0</v>
      </c>
      <c r="R37">
        <v>0</v>
      </c>
      <c r="S37">
        <v>0</v>
      </c>
      <c r="T37">
        <v>0</v>
      </c>
      <c r="U37" s="10">
        <f t="shared" si="3"/>
        <v>0</v>
      </c>
      <c r="W37" s="11">
        <f t="shared" si="4"/>
        <v>13</v>
      </c>
    </row>
    <row r="38" spans="1:23">
      <c r="A38" s="1" t="s">
        <v>29</v>
      </c>
      <c r="B38" s="2">
        <v>2</v>
      </c>
      <c r="C38">
        <v>1</v>
      </c>
      <c r="D38">
        <v>0</v>
      </c>
      <c r="E38" s="10">
        <f t="shared" si="0"/>
        <v>3</v>
      </c>
      <c r="F38">
        <v>1</v>
      </c>
      <c r="G38">
        <v>1</v>
      </c>
      <c r="H38">
        <v>0</v>
      </c>
      <c r="I38">
        <v>0</v>
      </c>
      <c r="J38">
        <v>0</v>
      </c>
      <c r="K38" s="10">
        <f t="shared" si="1"/>
        <v>2</v>
      </c>
      <c r="L38">
        <v>0</v>
      </c>
      <c r="M38">
        <v>0</v>
      </c>
      <c r="N38">
        <v>0</v>
      </c>
      <c r="O38">
        <v>0</v>
      </c>
      <c r="P38">
        <v>0</v>
      </c>
      <c r="Q38" s="10">
        <f t="shared" si="2"/>
        <v>0</v>
      </c>
      <c r="R38">
        <v>0</v>
      </c>
      <c r="S38">
        <v>0</v>
      </c>
      <c r="T38">
        <v>0</v>
      </c>
      <c r="U38" s="10">
        <f t="shared" si="3"/>
        <v>0</v>
      </c>
      <c r="W38" s="11">
        <f t="shared" si="4"/>
        <v>5</v>
      </c>
    </row>
    <row r="39" spans="1:23">
      <c r="A39" s="1" t="s">
        <v>30</v>
      </c>
      <c r="B39" s="2">
        <v>1</v>
      </c>
      <c r="C39">
        <v>0</v>
      </c>
      <c r="D39">
        <v>0</v>
      </c>
      <c r="E39" s="10">
        <f t="shared" si="0"/>
        <v>1</v>
      </c>
      <c r="F39">
        <v>2</v>
      </c>
      <c r="G39">
        <v>0</v>
      </c>
      <c r="H39">
        <v>0</v>
      </c>
      <c r="I39">
        <v>0</v>
      </c>
      <c r="J39">
        <v>0</v>
      </c>
      <c r="K39" s="10">
        <f t="shared" si="1"/>
        <v>2</v>
      </c>
      <c r="L39">
        <v>0</v>
      </c>
      <c r="M39">
        <v>0</v>
      </c>
      <c r="N39">
        <v>0</v>
      </c>
      <c r="O39">
        <v>0</v>
      </c>
      <c r="P39">
        <v>0</v>
      </c>
      <c r="Q39" s="10">
        <f t="shared" si="2"/>
        <v>0</v>
      </c>
      <c r="R39">
        <v>0</v>
      </c>
      <c r="S39">
        <v>0</v>
      </c>
      <c r="T39">
        <v>0</v>
      </c>
      <c r="U39" s="10">
        <f t="shared" si="3"/>
        <v>0</v>
      </c>
      <c r="W39" s="11">
        <f t="shared" si="4"/>
        <v>3</v>
      </c>
    </row>
    <row r="41" spans="1:23">
      <c r="A41" s="1" t="s">
        <v>31</v>
      </c>
      <c r="B41" s="2">
        <v>0</v>
      </c>
      <c r="C41">
        <v>1</v>
      </c>
      <c r="D41">
        <v>0</v>
      </c>
      <c r="E41" s="10">
        <f t="shared" si="0"/>
        <v>1</v>
      </c>
      <c r="F41">
        <v>4</v>
      </c>
      <c r="G41">
        <v>1</v>
      </c>
      <c r="H41">
        <v>0</v>
      </c>
      <c r="I41">
        <v>1.5</v>
      </c>
      <c r="J41">
        <v>0</v>
      </c>
      <c r="K41" s="10">
        <f t="shared" si="1"/>
        <v>6.5</v>
      </c>
      <c r="L41">
        <v>0</v>
      </c>
      <c r="M41">
        <v>0</v>
      </c>
      <c r="N41">
        <v>1.5</v>
      </c>
      <c r="O41">
        <v>0</v>
      </c>
      <c r="P41">
        <v>0</v>
      </c>
      <c r="Q41" s="10">
        <f t="shared" si="2"/>
        <v>1.5</v>
      </c>
      <c r="R41">
        <v>0</v>
      </c>
      <c r="S41">
        <v>0</v>
      </c>
      <c r="T41">
        <v>0</v>
      </c>
      <c r="U41" s="10">
        <f t="shared" si="3"/>
        <v>0</v>
      </c>
      <c r="W41" s="11">
        <f t="shared" si="4"/>
        <v>9</v>
      </c>
    </row>
    <row r="43" spans="1:23" ht="31">
      <c r="A43" s="1" t="s">
        <v>32</v>
      </c>
      <c r="B43" s="2">
        <v>0</v>
      </c>
      <c r="C43">
        <v>0.5</v>
      </c>
      <c r="D43">
        <v>0</v>
      </c>
      <c r="E43" s="10">
        <f t="shared" si="0"/>
        <v>0.5</v>
      </c>
      <c r="F43">
        <v>0</v>
      </c>
      <c r="G43">
        <v>0.5</v>
      </c>
      <c r="H43">
        <v>0</v>
      </c>
      <c r="I43">
        <v>0</v>
      </c>
      <c r="J43">
        <v>0</v>
      </c>
      <c r="K43" s="10">
        <f t="shared" si="1"/>
        <v>0.5</v>
      </c>
      <c r="L43">
        <v>0</v>
      </c>
      <c r="M43">
        <v>0</v>
      </c>
      <c r="N43">
        <v>0</v>
      </c>
      <c r="O43">
        <v>0</v>
      </c>
      <c r="P43">
        <v>0</v>
      </c>
      <c r="Q43" s="10">
        <f t="shared" si="2"/>
        <v>0</v>
      </c>
      <c r="R43">
        <v>0</v>
      </c>
      <c r="S43">
        <v>0</v>
      </c>
      <c r="T43">
        <v>0</v>
      </c>
      <c r="U43" s="10">
        <f t="shared" si="3"/>
        <v>0</v>
      </c>
      <c r="W43" s="11">
        <f t="shared" si="4"/>
        <v>1</v>
      </c>
    </row>
    <row r="45" spans="1:23">
      <c r="A45" s="1" t="s">
        <v>33</v>
      </c>
      <c r="B45" s="2">
        <v>0</v>
      </c>
      <c r="C45">
        <v>0</v>
      </c>
      <c r="D45">
        <v>0</v>
      </c>
      <c r="E45" s="10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0">
        <f t="shared" si="1"/>
        <v>0</v>
      </c>
      <c r="L45">
        <v>0</v>
      </c>
      <c r="M45">
        <v>0</v>
      </c>
      <c r="N45">
        <v>0</v>
      </c>
      <c r="O45">
        <v>0</v>
      </c>
      <c r="P45">
        <v>0.5</v>
      </c>
      <c r="Q45" s="10">
        <f t="shared" si="2"/>
        <v>0.5</v>
      </c>
      <c r="R45">
        <v>5</v>
      </c>
      <c r="S45">
        <v>0</v>
      </c>
      <c r="T45">
        <v>0.5</v>
      </c>
      <c r="U45" s="10">
        <f t="shared" si="3"/>
        <v>5.5</v>
      </c>
      <c r="W45" s="11">
        <f t="shared" si="4"/>
        <v>6</v>
      </c>
    </row>
    <row r="47" spans="1:23">
      <c r="A47" s="1" t="s">
        <v>34</v>
      </c>
      <c r="B47" s="2">
        <v>20</v>
      </c>
      <c r="C47">
        <v>5.5</v>
      </c>
      <c r="D47">
        <v>0.33333333333333331</v>
      </c>
      <c r="E47" s="10">
        <f t="shared" si="0"/>
        <v>25.833333333333332</v>
      </c>
      <c r="F47">
        <v>25</v>
      </c>
      <c r="G47">
        <v>5.5</v>
      </c>
      <c r="H47">
        <v>0.33333333333333331</v>
      </c>
      <c r="I47">
        <v>9</v>
      </c>
      <c r="J47">
        <v>0</v>
      </c>
      <c r="K47" s="10">
        <f t="shared" si="1"/>
        <v>39.833333333333329</v>
      </c>
      <c r="L47">
        <v>6</v>
      </c>
      <c r="M47">
        <v>0.66666666666666663</v>
      </c>
      <c r="N47">
        <v>9</v>
      </c>
      <c r="O47">
        <v>0</v>
      </c>
      <c r="P47">
        <v>1</v>
      </c>
      <c r="Q47" s="10">
        <f t="shared" si="2"/>
        <v>16.666666666666668</v>
      </c>
      <c r="R47">
        <v>7</v>
      </c>
      <c r="S47">
        <v>0</v>
      </c>
      <c r="T47">
        <v>1</v>
      </c>
      <c r="U47" s="10">
        <f t="shared" si="3"/>
        <v>8</v>
      </c>
      <c r="W47" s="11">
        <f t="shared" si="4"/>
        <v>90.333333333333329</v>
      </c>
    </row>
    <row r="49" spans="1:23">
      <c r="A49" s="1" t="s">
        <v>35</v>
      </c>
      <c r="B49" s="2">
        <v>1</v>
      </c>
      <c r="C49">
        <v>2</v>
      </c>
      <c r="D49">
        <v>0</v>
      </c>
      <c r="E49" s="10">
        <f t="shared" si="0"/>
        <v>3</v>
      </c>
      <c r="F49">
        <v>7</v>
      </c>
      <c r="G49">
        <v>2</v>
      </c>
      <c r="H49">
        <v>0</v>
      </c>
      <c r="I49">
        <v>0.5</v>
      </c>
      <c r="J49">
        <v>0</v>
      </c>
      <c r="K49" s="10">
        <f t="shared" si="1"/>
        <v>9.5</v>
      </c>
      <c r="L49">
        <v>1</v>
      </c>
      <c r="M49">
        <v>0</v>
      </c>
      <c r="N49">
        <v>0.5</v>
      </c>
      <c r="O49">
        <v>0</v>
      </c>
      <c r="P49">
        <v>3.5</v>
      </c>
      <c r="Q49" s="10">
        <f t="shared" si="2"/>
        <v>5</v>
      </c>
      <c r="R49">
        <v>5</v>
      </c>
      <c r="S49">
        <v>0</v>
      </c>
      <c r="T49">
        <v>3.5</v>
      </c>
      <c r="U49" s="10">
        <f t="shared" si="3"/>
        <v>8.5</v>
      </c>
      <c r="W49" s="11">
        <f t="shared" si="4"/>
        <v>26</v>
      </c>
    </row>
    <row r="51" spans="1:23" ht="31">
      <c r="A51" s="1" t="s">
        <v>44</v>
      </c>
      <c r="B51" s="2">
        <v>0</v>
      </c>
      <c r="C51">
        <v>0</v>
      </c>
      <c r="D51">
        <v>0</v>
      </c>
      <c r="E51" s="10">
        <f t="shared" si="0"/>
        <v>0</v>
      </c>
      <c r="F51">
        <v>1</v>
      </c>
      <c r="G51">
        <v>0</v>
      </c>
      <c r="H51">
        <v>0</v>
      </c>
      <c r="I51">
        <v>0.5</v>
      </c>
      <c r="J51">
        <v>0</v>
      </c>
      <c r="K51" s="10">
        <f t="shared" si="1"/>
        <v>1.5</v>
      </c>
      <c r="L51">
        <v>5</v>
      </c>
      <c r="M51">
        <v>0</v>
      </c>
      <c r="N51">
        <v>0.5</v>
      </c>
      <c r="O51">
        <v>0</v>
      </c>
      <c r="P51">
        <v>1</v>
      </c>
      <c r="Q51" s="10">
        <f t="shared" si="2"/>
        <v>6.5</v>
      </c>
      <c r="R51">
        <v>2</v>
      </c>
      <c r="S51">
        <v>0</v>
      </c>
      <c r="T51">
        <v>1</v>
      </c>
      <c r="U51" s="10">
        <f t="shared" si="3"/>
        <v>3</v>
      </c>
      <c r="W51" s="11">
        <f t="shared" si="4"/>
        <v>11</v>
      </c>
    </row>
    <row r="53" spans="1:23">
      <c r="A53" s="1" t="s">
        <v>36</v>
      </c>
      <c r="B53" s="2">
        <v>0</v>
      </c>
      <c r="C53">
        <v>0</v>
      </c>
      <c r="D53">
        <v>0</v>
      </c>
      <c r="E53" s="10">
        <f t="shared" si="0"/>
        <v>0</v>
      </c>
      <c r="F53">
        <v>1</v>
      </c>
      <c r="G53">
        <v>0</v>
      </c>
      <c r="H53">
        <v>0</v>
      </c>
      <c r="I53">
        <v>3</v>
      </c>
      <c r="J53">
        <v>0</v>
      </c>
      <c r="K53" s="10">
        <f t="shared" si="1"/>
        <v>4</v>
      </c>
      <c r="L53">
        <v>3</v>
      </c>
      <c r="M53">
        <v>0</v>
      </c>
      <c r="N53">
        <v>3</v>
      </c>
      <c r="O53">
        <v>0</v>
      </c>
      <c r="P53">
        <v>0.5</v>
      </c>
      <c r="Q53" s="10">
        <f t="shared" si="2"/>
        <v>6.5</v>
      </c>
      <c r="R53">
        <v>1</v>
      </c>
      <c r="S53">
        <v>0</v>
      </c>
      <c r="T53">
        <v>0.5</v>
      </c>
      <c r="U53" s="10">
        <f t="shared" si="3"/>
        <v>1.5</v>
      </c>
      <c r="W53" s="11">
        <f t="shared" si="4"/>
        <v>12</v>
      </c>
    </row>
    <row r="55" spans="1:23">
      <c r="A55" s="1" t="s">
        <v>38</v>
      </c>
      <c r="B55" s="2">
        <v>0</v>
      </c>
      <c r="C55">
        <v>0.5</v>
      </c>
      <c r="D55">
        <v>0</v>
      </c>
      <c r="E55" s="10">
        <f t="shared" si="0"/>
        <v>0.5</v>
      </c>
      <c r="F55">
        <v>2</v>
      </c>
      <c r="G55">
        <v>0.5</v>
      </c>
      <c r="H55">
        <v>0</v>
      </c>
      <c r="I55">
        <v>1.5</v>
      </c>
      <c r="J55">
        <v>0</v>
      </c>
      <c r="K55" s="10">
        <f t="shared" si="1"/>
        <v>4</v>
      </c>
      <c r="L55">
        <v>0</v>
      </c>
      <c r="M55">
        <v>0</v>
      </c>
      <c r="N55">
        <v>1.5</v>
      </c>
      <c r="O55">
        <v>0</v>
      </c>
      <c r="P55">
        <v>0.5</v>
      </c>
      <c r="Q55" s="10">
        <f t="shared" si="2"/>
        <v>2</v>
      </c>
      <c r="R55">
        <v>1</v>
      </c>
      <c r="S55">
        <v>0</v>
      </c>
      <c r="T55">
        <v>0.5</v>
      </c>
      <c r="U55" s="10">
        <f t="shared" si="3"/>
        <v>1.5</v>
      </c>
      <c r="W55" s="11">
        <f t="shared" si="4"/>
        <v>8</v>
      </c>
    </row>
    <row r="56" spans="1:23">
      <c r="A56" s="1" t="s">
        <v>39</v>
      </c>
      <c r="B56" s="2">
        <v>0</v>
      </c>
      <c r="C56">
        <v>0</v>
      </c>
      <c r="D56">
        <v>0</v>
      </c>
      <c r="E56" s="10">
        <f t="shared" si="0"/>
        <v>0</v>
      </c>
      <c r="F56">
        <v>1</v>
      </c>
      <c r="G56">
        <v>0</v>
      </c>
      <c r="H56">
        <v>0</v>
      </c>
      <c r="I56">
        <v>0.5</v>
      </c>
      <c r="J56">
        <v>0</v>
      </c>
      <c r="K56" s="10">
        <f t="shared" si="1"/>
        <v>1.5</v>
      </c>
      <c r="L56">
        <v>0</v>
      </c>
      <c r="M56">
        <v>0</v>
      </c>
      <c r="N56">
        <v>0.5</v>
      </c>
      <c r="O56">
        <v>0</v>
      </c>
      <c r="P56">
        <v>0.5</v>
      </c>
      <c r="Q56" s="10">
        <f t="shared" si="2"/>
        <v>1</v>
      </c>
      <c r="R56">
        <v>0</v>
      </c>
      <c r="S56">
        <v>0</v>
      </c>
      <c r="T56">
        <v>0.5</v>
      </c>
      <c r="U56" s="10">
        <f t="shared" si="3"/>
        <v>0.5</v>
      </c>
      <c r="W56" s="11">
        <f t="shared" si="4"/>
        <v>3</v>
      </c>
    </row>
    <row r="57" spans="1:23">
      <c r="A57" s="1" t="s">
        <v>40</v>
      </c>
      <c r="B57" s="2">
        <v>0</v>
      </c>
      <c r="C57">
        <v>0.5</v>
      </c>
      <c r="D57">
        <v>0</v>
      </c>
      <c r="E57" s="10">
        <f t="shared" si="0"/>
        <v>0.5</v>
      </c>
      <c r="F57">
        <v>1</v>
      </c>
      <c r="G57">
        <v>0.5</v>
      </c>
      <c r="H57">
        <v>0</v>
      </c>
      <c r="I57">
        <v>1</v>
      </c>
      <c r="J57">
        <v>0</v>
      </c>
      <c r="K57" s="10">
        <f t="shared" si="1"/>
        <v>2.5</v>
      </c>
      <c r="L57">
        <v>0</v>
      </c>
      <c r="M57">
        <v>0</v>
      </c>
      <c r="N57">
        <v>1</v>
      </c>
      <c r="O57">
        <v>0</v>
      </c>
      <c r="P57">
        <v>0</v>
      </c>
      <c r="Q57" s="10">
        <f t="shared" si="2"/>
        <v>1</v>
      </c>
      <c r="R57">
        <v>1</v>
      </c>
      <c r="S57">
        <v>0</v>
      </c>
      <c r="T57">
        <v>0</v>
      </c>
      <c r="U57" s="10">
        <f t="shared" si="3"/>
        <v>1</v>
      </c>
      <c r="W57" s="11">
        <f t="shared" si="4"/>
        <v>5</v>
      </c>
    </row>
    <row r="59" spans="1:23">
      <c r="A59" s="1" t="s">
        <v>37</v>
      </c>
      <c r="B59" s="2">
        <v>1.5</v>
      </c>
      <c r="C59">
        <v>1</v>
      </c>
      <c r="D59">
        <v>0</v>
      </c>
      <c r="E59" s="10">
        <f t="shared" si="0"/>
        <v>2.5</v>
      </c>
      <c r="F59">
        <v>12</v>
      </c>
      <c r="G59">
        <v>1</v>
      </c>
      <c r="H59">
        <v>0</v>
      </c>
      <c r="I59">
        <v>0.5</v>
      </c>
      <c r="J59">
        <v>0</v>
      </c>
      <c r="K59" s="10">
        <f t="shared" si="1"/>
        <v>13.5</v>
      </c>
      <c r="L59">
        <v>6</v>
      </c>
      <c r="M59">
        <v>0</v>
      </c>
      <c r="N59">
        <v>0.5</v>
      </c>
      <c r="O59">
        <v>0</v>
      </c>
      <c r="P59">
        <v>0</v>
      </c>
      <c r="Q59" s="10">
        <f t="shared" si="2"/>
        <v>6.5</v>
      </c>
      <c r="R59">
        <v>0</v>
      </c>
      <c r="S59">
        <v>0</v>
      </c>
      <c r="T59">
        <v>0</v>
      </c>
      <c r="U59" s="10">
        <f t="shared" si="3"/>
        <v>0</v>
      </c>
      <c r="W59" s="11">
        <f t="shared" si="4"/>
        <v>22.5</v>
      </c>
    </row>
    <row r="61" spans="1:23">
      <c r="A61" s="1" t="s">
        <v>41</v>
      </c>
      <c r="B61" s="2">
        <v>1</v>
      </c>
      <c r="C61">
        <v>0</v>
      </c>
      <c r="D61">
        <v>0</v>
      </c>
      <c r="E61" s="10">
        <f t="shared" si="0"/>
        <v>1</v>
      </c>
      <c r="F61">
        <v>0</v>
      </c>
      <c r="G61">
        <v>0</v>
      </c>
      <c r="H61">
        <v>0</v>
      </c>
      <c r="I61">
        <v>0</v>
      </c>
      <c r="J61">
        <v>0</v>
      </c>
      <c r="K61" s="10">
        <f t="shared" si="1"/>
        <v>0</v>
      </c>
      <c r="L61">
        <v>1</v>
      </c>
      <c r="M61">
        <v>0</v>
      </c>
      <c r="N61">
        <v>0</v>
      </c>
      <c r="O61">
        <v>0</v>
      </c>
      <c r="P61">
        <v>0</v>
      </c>
      <c r="Q61" s="10">
        <f t="shared" si="2"/>
        <v>1</v>
      </c>
      <c r="R61">
        <v>0</v>
      </c>
      <c r="S61">
        <v>0</v>
      </c>
      <c r="T61">
        <v>0</v>
      </c>
      <c r="U61" s="10">
        <f t="shared" si="3"/>
        <v>0</v>
      </c>
      <c r="W61" s="11">
        <f t="shared" si="4"/>
        <v>2</v>
      </c>
    </row>
    <row r="62" spans="1:23">
      <c r="A62" s="1" t="s">
        <v>42</v>
      </c>
      <c r="B62" s="2">
        <v>1</v>
      </c>
      <c r="C62">
        <v>0</v>
      </c>
      <c r="D62">
        <v>0</v>
      </c>
      <c r="E62" s="10">
        <f t="shared" si="0"/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10">
        <f t="shared" si="1"/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0">
        <f t="shared" si="2"/>
        <v>0</v>
      </c>
      <c r="R62">
        <v>0</v>
      </c>
      <c r="S62">
        <v>0</v>
      </c>
      <c r="T62">
        <v>0</v>
      </c>
      <c r="U62" s="10">
        <f t="shared" si="3"/>
        <v>0</v>
      </c>
      <c r="W62" s="11">
        <f t="shared" si="4"/>
        <v>1</v>
      </c>
    </row>
    <row r="63" spans="1:23">
      <c r="A63" s="1" t="s">
        <v>43</v>
      </c>
      <c r="B63" s="2">
        <v>0</v>
      </c>
      <c r="C63">
        <v>0</v>
      </c>
      <c r="D63">
        <v>0</v>
      </c>
      <c r="E63" s="10">
        <f t="shared" si="0"/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10">
        <f t="shared" si="1"/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10">
        <f t="shared" si="2"/>
        <v>1</v>
      </c>
      <c r="R63" s="3">
        <v>0</v>
      </c>
      <c r="S63" s="3">
        <v>0</v>
      </c>
      <c r="T63" s="3">
        <v>0</v>
      </c>
      <c r="U63" s="10">
        <f t="shared" si="3"/>
        <v>0</v>
      </c>
      <c r="W63" s="11">
        <f t="shared" si="4"/>
        <v>1</v>
      </c>
    </row>
    <row r="65" spans="1:23">
      <c r="A65" s="1" t="s">
        <v>49</v>
      </c>
      <c r="B65" s="2">
        <v>15.35</v>
      </c>
      <c r="C65">
        <v>0</v>
      </c>
      <c r="D65">
        <v>0</v>
      </c>
      <c r="E65" s="10">
        <v>15.35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10">
        <v>0</v>
      </c>
      <c r="L65" s="3">
        <v>0</v>
      </c>
      <c r="M65" s="3">
        <v>0</v>
      </c>
      <c r="N65" s="3">
        <v>0</v>
      </c>
      <c r="O65">
        <v>0</v>
      </c>
      <c r="P65">
        <v>0</v>
      </c>
      <c r="Q65" s="10">
        <v>0</v>
      </c>
      <c r="R65" s="3">
        <v>0</v>
      </c>
      <c r="S65" s="3">
        <v>0</v>
      </c>
      <c r="T65" s="3">
        <v>0</v>
      </c>
      <c r="U65" s="10">
        <v>0</v>
      </c>
      <c r="W65" s="11">
        <f t="shared" si="4"/>
        <v>15.35</v>
      </c>
    </row>
    <row r="67" spans="1:23">
      <c r="A67" s="1" t="s">
        <v>50</v>
      </c>
      <c r="B67" s="2">
        <v>0.5</v>
      </c>
      <c r="C67">
        <v>1</v>
      </c>
      <c r="D67">
        <v>0</v>
      </c>
      <c r="E67" s="10">
        <v>1.5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10">
        <v>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0">
        <v>0</v>
      </c>
      <c r="R67" s="3">
        <v>0</v>
      </c>
      <c r="S67" s="3">
        <v>0</v>
      </c>
      <c r="T67" s="3">
        <v>0</v>
      </c>
      <c r="U67" s="10">
        <v>0</v>
      </c>
      <c r="W67" s="11">
        <f t="shared" si="4"/>
        <v>3.5</v>
      </c>
    </row>
    <row r="69" spans="1:23" ht="31">
      <c r="A69" s="1" t="s">
        <v>51</v>
      </c>
      <c r="B69" s="2">
        <v>0</v>
      </c>
      <c r="C69">
        <v>0.5</v>
      </c>
      <c r="D69">
        <v>0</v>
      </c>
      <c r="E69" s="10">
        <v>0.5</v>
      </c>
      <c r="F69" s="3">
        <v>0</v>
      </c>
      <c r="G69" s="3">
        <v>0.5</v>
      </c>
      <c r="H69" s="3">
        <v>0</v>
      </c>
      <c r="I69" s="3">
        <v>0</v>
      </c>
      <c r="J69" s="3">
        <v>0</v>
      </c>
      <c r="K69" s="10">
        <v>0.5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0">
        <v>0</v>
      </c>
      <c r="R69" s="3">
        <v>0</v>
      </c>
      <c r="S69" s="3">
        <v>0</v>
      </c>
      <c r="T69" s="3">
        <v>0</v>
      </c>
      <c r="U69" s="10">
        <v>0</v>
      </c>
      <c r="W69" s="11">
        <f t="shared" si="4"/>
        <v>1</v>
      </c>
    </row>
    <row r="71" spans="1:23" ht="46.5">
      <c r="A71" s="1" t="s">
        <v>52</v>
      </c>
      <c r="B71" s="2">
        <v>2</v>
      </c>
      <c r="C71">
        <v>0</v>
      </c>
      <c r="D71">
        <v>0</v>
      </c>
      <c r="E71" s="10">
        <v>2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10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0">
        <v>0</v>
      </c>
      <c r="R71" s="3">
        <v>0</v>
      </c>
      <c r="S71" s="3">
        <v>0</v>
      </c>
      <c r="T71" s="3">
        <v>0</v>
      </c>
      <c r="U71" s="10">
        <v>0</v>
      </c>
      <c r="W71" s="11">
        <f t="shared" ref="W71:W81" si="5">E71+K71+Q71+U71</f>
        <v>2</v>
      </c>
    </row>
    <row r="73" spans="1:23">
      <c r="A73" s="1" t="s">
        <v>53</v>
      </c>
      <c r="B73" s="2">
        <v>3.5</v>
      </c>
      <c r="C73">
        <v>3.0249999999999999</v>
      </c>
      <c r="D73">
        <v>0</v>
      </c>
      <c r="E73" s="10">
        <v>6.5250000000000004</v>
      </c>
      <c r="F73" s="3">
        <v>0</v>
      </c>
      <c r="G73" s="3">
        <v>3.0249999999999999</v>
      </c>
      <c r="H73" s="3">
        <v>0</v>
      </c>
      <c r="I73" s="3">
        <v>0.5</v>
      </c>
      <c r="J73" s="3">
        <v>0</v>
      </c>
      <c r="K73" s="10">
        <v>5.5250000000000004</v>
      </c>
      <c r="L73" s="3">
        <v>0</v>
      </c>
      <c r="M73" s="3">
        <v>0</v>
      </c>
      <c r="N73" s="3">
        <v>0.5</v>
      </c>
      <c r="O73" s="3">
        <v>0</v>
      </c>
      <c r="P73" s="3">
        <v>0</v>
      </c>
      <c r="Q73" s="10">
        <v>0.5</v>
      </c>
      <c r="R73" s="3">
        <v>0</v>
      </c>
      <c r="S73" s="3">
        <v>0</v>
      </c>
      <c r="T73" s="3">
        <v>0</v>
      </c>
      <c r="U73" s="10">
        <v>0</v>
      </c>
      <c r="V73" s="3"/>
      <c r="W73" s="11">
        <f t="shared" si="5"/>
        <v>12.55</v>
      </c>
    </row>
    <row r="75" spans="1:23">
      <c r="A75" s="1" t="s">
        <v>54</v>
      </c>
      <c r="B75" s="2">
        <v>1.25</v>
      </c>
      <c r="C75">
        <v>0</v>
      </c>
      <c r="D75">
        <v>0.66666000000000003</v>
      </c>
      <c r="E75" s="10">
        <v>1.916666</v>
      </c>
      <c r="F75" s="3">
        <v>0</v>
      </c>
      <c r="G75" s="3">
        <v>0</v>
      </c>
      <c r="H75" s="3">
        <v>0.66600000000000004</v>
      </c>
      <c r="I75" s="3">
        <v>0</v>
      </c>
      <c r="J75" s="3">
        <v>0</v>
      </c>
      <c r="K75" s="10">
        <v>0.6666666</v>
      </c>
      <c r="L75" s="3">
        <v>0</v>
      </c>
      <c r="M75" s="3">
        <v>0</v>
      </c>
      <c r="N75" s="3">
        <v>0.6666666</v>
      </c>
      <c r="O75" s="3">
        <v>0</v>
      </c>
      <c r="P75" s="3">
        <v>0</v>
      </c>
      <c r="Q75" s="10">
        <v>0.66666599999999998</v>
      </c>
      <c r="R75" s="3">
        <v>0</v>
      </c>
      <c r="S75" s="3">
        <v>0</v>
      </c>
      <c r="T75" s="3">
        <v>0</v>
      </c>
      <c r="U75" s="10">
        <v>0</v>
      </c>
      <c r="W75" s="11">
        <f t="shared" si="5"/>
        <v>3.2499985999999996</v>
      </c>
    </row>
    <row r="77" spans="1:23" ht="31">
      <c r="A77" s="1" t="s">
        <v>55</v>
      </c>
      <c r="B77" s="2">
        <v>1</v>
      </c>
      <c r="C77">
        <v>0</v>
      </c>
      <c r="D77">
        <v>0.16666600000000001</v>
      </c>
      <c r="E77" s="10">
        <v>1.1666666000000001</v>
      </c>
      <c r="F77" s="3">
        <v>0</v>
      </c>
      <c r="G77" s="3">
        <v>0</v>
      </c>
      <c r="H77" s="3">
        <v>0.1666666</v>
      </c>
      <c r="I77" s="3">
        <v>0</v>
      </c>
      <c r="J77" s="3">
        <v>0</v>
      </c>
      <c r="K77" s="10">
        <v>0.1666666</v>
      </c>
      <c r="L77" s="3">
        <v>0</v>
      </c>
      <c r="M77" s="3">
        <v>0</v>
      </c>
      <c r="N77" s="3">
        <v>0.6666666</v>
      </c>
      <c r="O77" s="3">
        <v>0</v>
      </c>
      <c r="P77" s="3">
        <v>0</v>
      </c>
      <c r="Q77" s="10">
        <v>0.1666666</v>
      </c>
      <c r="R77" s="3">
        <v>0</v>
      </c>
      <c r="S77" s="3">
        <v>0</v>
      </c>
      <c r="T77" s="3">
        <v>0</v>
      </c>
      <c r="U77" s="10">
        <v>0</v>
      </c>
      <c r="W77" s="11">
        <f t="shared" si="5"/>
        <v>1.4999998000000003</v>
      </c>
    </row>
    <row r="79" spans="1:23">
      <c r="A79" s="1" t="s">
        <v>56</v>
      </c>
      <c r="B79" s="2">
        <v>1</v>
      </c>
      <c r="C79">
        <v>2.4</v>
      </c>
      <c r="D79">
        <v>0</v>
      </c>
      <c r="E79" s="10">
        <v>3.4</v>
      </c>
      <c r="F79" s="3">
        <v>0</v>
      </c>
      <c r="G79" s="3">
        <v>2.4</v>
      </c>
      <c r="H79" s="3">
        <v>0</v>
      </c>
      <c r="I79" s="3">
        <v>0</v>
      </c>
      <c r="J79" s="3">
        <v>0</v>
      </c>
      <c r="K79" s="10">
        <v>2.4</v>
      </c>
      <c r="L79" s="3">
        <v>2</v>
      </c>
      <c r="M79" s="3">
        <v>0</v>
      </c>
      <c r="N79" s="3">
        <v>0</v>
      </c>
      <c r="O79" s="3">
        <v>0</v>
      </c>
      <c r="P79" s="3">
        <v>0</v>
      </c>
      <c r="Q79" s="10">
        <v>2</v>
      </c>
      <c r="R79" s="3">
        <v>0</v>
      </c>
      <c r="S79" s="3">
        <v>0</v>
      </c>
      <c r="T79" s="3">
        <v>0</v>
      </c>
      <c r="U79" s="10">
        <v>0</v>
      </c>
      <c r="W79" s="11">
        <f t="shared" si="5"/>
        <v>7.8</v>
      </c>
    </row>
    <row r="81" spans="1:23">
      <c r="A81" s="1" t="s">
        <v>57</v>
      </c>
      <c r="B81" s="2">
        <v>1.75</v>
      </c>
      <c r="C81">
        <v>0</v>
      </c>
      <c r="D81">
        <v>0</v>
      </c>
      <c r="E81" s="10">
        <v>1.75</v>
      </c>
      <c r="F81" s="3">
        <v>0</v>
      </c>
      <c r="G81" s="3">
        <v>0</v>
      </c>
      <c r="H81" s="3">
        <v>0</v>
      </c>
      <c r="I81" s="3">
        <v>0.5</v>
      </c>
      <c r="J81" s="3">
        <v>0</v>
      </c>
      <c r="K81" s="10">
        <v>0.5</v>
      </c>
      <c r="L81" s="3">
        <v>0</v>
      </c>
      <c r="M81" s="3">
        <v>0</v>
      </c>
      <c r="N81" s="3">
        <v>0</v>
      </c>
      <c r="O81" s="3">
        <v>0.5</v>
      </c>
      <c r="P81" s="3">
        <v>0</v>
      </c>
      <c r="Q81" s="10">
        <v>0.5</v>
      </c>
      <c r="R81" s="3">
        <v>0</v>
      </c>
      <c r="S81" s="3">
        <v>0</v>
      </c>
      <c r="T81" s="3">
        <v>0</v>
      </c>
      <c r="U81" s="10">
        <v>0</v>
      </c>
      <c r="W81" s="11">
        <f t="shared" si="5"/>
        <v>2.75</v>
      </c>
    </row>
    <row r="82" spans="1:23" ht="16" thickBot="1"/>
    <row r="83" spans="1:23" s="14" customFormat="1" ht="16.5" thickTop="1" thickBot="1">
      <c r="A83" s="12" t="s">
        <v>48</v>
      </c>
      <c r="B83" s="13"/>
      <c r="E83" s="15">
        <f>SUM(E4:E81)</f>
        <v>190.77499926666667</v>
      </c>
      <c r="K83" s="15">
        <f>SUM(K4:K81)</f>
        <v>337.92499986666661</v>
      </c>
      <c r="Q83" s="15">
        <f>SUM(Q4:Q81)</f>
        <v>183.33333260000001</v>
      </c>
      <c r="U83" s="15">
        <f>SUM(U4:U81)</f>
        <v>113.5</v>
      </c>
      <c r="W83" s="16">
        <f>SUM(W4:W81)</f>
        <v>825.53333173333328</v>
      </c>
    </row>
    <row r="84" spans="1:23" ht="16" thickTop="1"/>
    <row r="85" spans="1:23">
      <c r="E85" s="10">
        <f>SUM(E81,E79,E77,E75,E73,E71,E69,E67,E65,E62,E63,E59,E57,E56,E53,E51,E49,E47,E45,E43,E41,E39,E38,E37,E34,E33,E30,E28,E26,E24,E22,E20,E18,E16,E14,E12,E10,E8,E6,E4)</f>
        <v>176.94166593333333</v>
      </c>
      <c r="F85" s="10"/>
      <c r="G85" s="10"/>
      <c r="H85" s="10"/>
      <c r="I85" s="10"/>
      <c r="J85" s="10"/>
      <c r="K85" s="10">
        <f t="shared" ref="K85:U85" si="6">SUM(K81,K79,K77,K75,K73,K71,K69,K67,K65,K62,K63,K59,K57,K56,K53,K51,K49,K47,K45,K43,K41,K39,K38,K37,K34,K33,K30,K28,K26,K24,K22,K20,K18,K16,K14,K12,K10,K8,K6,K4)</f>
        <v>317.00833319999998</v>
      </c>
      <c r="L85" s="10"/>
      <c r="M85" s="10"/>
      <c r="N85" s="10"/>
      <c r="O85" s="10"/>
      <c r="P85" s="10"/>
      <c r="Q85" s="10">
        <f t="shared" si="6"/>
        <v>170.91666593333332</v>
      </c>
      <c r="R85" s="10"/>
      <c r="S85" s="10"/>
      <c r="T85" s="10"/>
      <c r="U85" s="10">
        <f t="shared" si="6"/>
        <v>108.41666666666666</v>
      </c>
      <c r="W85" s="11">
        <f>SUM(E85,K85,Q85,U85)</f>
        <v>773.28333173333328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FA72-3664-F64B-BDE1-B102DC7A1F2B}">
  <dimension ref="A2:W82"/>
  <sheetViews>
    <sheetView topLeftCell="B43" workbookViewId="0">
      <selection activeCell="E77" sqref="E77"/>
    </sheetView>
  </sheetViews>
  <sheetFormatPr baseColWidth="10" defaultRowHeight="15.5"/>
  <cols>
    <col min="1" max="1" width="20.83203125" customWidth="1"/>
  </cols>
  <sheetData>
    <row r="2" spans="1:23" s="17" customFormat="1">
      <c r="A2" s="17" t="s">
        <v>42</v>
      </c>
    </row>
    <row r="3" spans="1:23">
      <c r="A3" s="1" t="s">
        <v>13</v>
      </c>
      <c r="B3" s="2">
        <v>5</v>
      </c>
      <c r="C3">
        <v>11.5</v>
      </c>
      <c r="D3">
        <v>0.33333333333333331</v>
      </c>
      <c r="E3" s="10">
        <v>16.833333333333332</v>
      </c>
      <c r="F3">
        <v>59</v>
      </c>
      <c r="G3">
        <v>11.5</v>
      </c>
      <c r="H3">
        <v>0.33333333333333331</v>
      </c>
      <c r="I3">
        <v>22.5</v>
      </c>
      <c r="J3">
        <v>0.33333333333333331</v>
      </c>
      <c r="K3" s="10">
        <v>93.666666666666657</v>
      </c>
      <c r="L3">
        <v>5</v>
      </c>
      <c r="M3">
        <v>0.33333333333333331</v>
      </c>
      <c r="N3">
        <v>22.5</v>
      </c>
      <c r="O3">
        <v>0.33333333333333331</v>
      </c>
      <c r="P3">
        <v>7</v>
      </c>
      <c r="Q3" s="10">
        <v>35.166666666666664</v>
      </c>
      <c r="R3">
        <v>5</v>
      </c>
      <c r="S3">
        <v>0.33333333333333331</v>
      </c>
      <c r="T3">
        <v>7</v>
      </c>
      <c r="U3" s="10">
        <v>12.333333333333332</v>
      </c>
      <c r="W3" s="11">
        <v>158</v>
      </c>
    </row>
    <row r="4" spans="1:23">
      <c r="A4" s="1" t="s">
        <v>14</v>
      </c>
      <c r="B4" s="2">
        <v>0</v>
      </c>
      <c r="C4">
        <v>0</v>
      </c>
      <c r="D4">
        <v>0</v>
      </c>
      <c r="E4" s="10">
        <v>0</v>
      </c>
      <c r="F4">
        <v>0</v>
      </c>
      <c r="G4">
        <v>0</v>
      </c>
      <c r="H4">
        <v>0</v>
      </c>
      <c r="I4">
        <v>0.5</v>
      </c>
      <c r="J4">
        <v>0</v>
      </c>
      <c r="K4" s="10">
        <v>0.5</v>
      </c>
      <c r="L4">
        <v>1</v>
      </c>
      <c r="M4">
        <v>0</v>
      </c>
      <c r="N4">
        <v>0.5</v>
      </c>
      <c r="O4">
        <v>0</v>
      </c>
      <c r="P4">
        <v>0</v>
      </c>
      <c r="Q4" s="10">
        <v>1.5</v>
      </c>
      <c r="R4">
        <v>0</v>
      </c>
      <c r="S4">
        <v>0</v>
      </c>
      <c r="T4">
        <v>0</v>
      </c>
      <c r="U4" s="10">
        <v>0</v>
      </c>
      <c r="W4" s="11">
        <v>2</v>
      </c>
    </row>
    <row r="5" spans="1:23">
      <c r="A5" s="1" t="s">
        <v>41</v>
      </c>
      <c r="B5" s="2">
        <v>1</v>
      </c>
      <c r="C5">
        <v>0</v>
      </c>
      <c r="D5">
        <v>0</v>
      </c>
      <c r="E5" s="10">
        <v>1</v>
      </c>
      <c r="F5">
        <v>0</v>
      </c>
      <c r="G5">
        <v>0</v>
      </c>
      <c r="H5">
        <v>0</v>
      </c>
      <c r="I5">
        <v>0</v>
      </c>
      <c r="J5">
        <v>0</v>
      </c>
      <c r="K5" s="10">
        <v>0</v>
      </c>
      <c r="L5">
        <v>0</v>
      </c>
      <c r="M5">
        <v>0</v>
      </c>
      <c r="N5">
        <v>0</v>
      </c>
      <c r="O5">
        <v>0</v>
      </c>
      <c r="P5">
        <v>0</v>
      </c>
      <c r="Q5" s="10">
        <v>0</v>
      </c>
      <c r="R5">
        <v>0</v>
      </c>
      <c r="S5">
        <v>0</v>
      </c>
      <c r="T5">
        <v>0</v>
      </c>
      <c r="U5" s="10">
        <v>0</v>
      </c>
      <c r="W5" s="11">
        <v>1</v>
      </c>
    </row>
    <row r="7" spans="1:23" s="20" customFormat="1">
      <c r="E7" s="20">
        <f>SUM(B3:D5)</f>
        <v>17.833333333333332</v>
      </c>
      <c r="K7" s="20">
        <f>SUM(F3:J5)</f>
        <v>94.166666666666657</v>
      </c>
      <c r="Q7" s="20">
        <f>SUM(L3:P5)</f>
        <v>36.666666666666664</v>
      </c>
      <c r="V7" s="20">
        <f>SUM(R3:T5)</f>
        <v>12.333333333333332</v>
      </c>
    </row>
    <row r="8" spans="1:23" s="17" customFormat="1">
      <c r="A8" s="17" t="s">
        <v>59</v>
      </c>
    </row>
    <row r="9" spans="1:23" s="18" customFormat="1">
      <c r="A9" s="18" t="s">
        <v>62</v>
      </c>
    </row>
    <row r="10" spans="1:23">
      <c r="A10" s="1" t="s">
        <v>11</v>
      </c>
      <c r="B10" s="2">
        <v>5.5</v>
      </c>
      <c r="C10">
        <v>2.5</v>
      </c>
      <c r="D10">
        <v>0</v>
      </c>
      <c r="E10" s="10">
        <v>8</v>
      </c>
      <c r="F10">
        <v>33</v>
      </c>
      <c r="G10">
        <v>2.5</v>
      </c>
      <c r="H10">
        <v>0</v>
      </c>
      <c r="I10">
        <v>3.5</v>
      </c>
      <c r="J10">
        <v>0.33333333333333331</v>
      </c>
      <c r="K10" s="10">
        <v>39.333333333333336</v>
      </c>
      <c r="L10">
        <v>6</v>
      </c>
      <c r="M10">
        <v>0</v>
      </c>
      <c r="N10">
        <v>3.5</v>
      </c>
      <c r="O10">
        <v>0.33333333333333331</v>
      </c>
      <c r="P10">
        <v>0.5</v>
      </c>
      <c r="Q10" s="10">
        <v>10.333333333333334</v>
      </c>
      <c r="R10">
        <v>2</v>
      </c>
      <c r="S10">
        <v>0.33333333333333331</v>
      </c>
      <c r="T10">
        <v>0.5</v>
      </c>
      <c r="U10" s="10">
        <v>2.8333333333333335</v>
      </c>
      <c r="W10" s="11">
        <v>60.500000000000007</v>
      </c>
    </row>
    <row r="11" spans="1:23">
      <c r="A11" s="1" t="s">
        <v>12</v>
      </c>
      <c r="B11" s="2">
        <v>0</v>
      </c>
      <c r="C11">
        <v>0</v>
      </c>
      <c r="D11">
        <v>0</v>
      </c>
      <c r="E11" s="10">
        <v>0</v>
      </c>
      <c r="F11">
        <v>8</v>
      </c>
      <c r="G11">
        <v>2.5</v>
      </c>
      <c r="H11">
        <v>0</v>
      </c>
      <c r="I11">
        <v>2.5</v>
      </c>
      <c r="J11">
        <v>0.5</v>
      </c>
      <c r="K11" s="10">
        <v>13.5</v>
      </c>
      <c r="L11">
        <v>21</v>
      </c>
      <c r="M11">
        <v>0</v>
      </c>
      <c r="N11">
        <v>2.5</v>
      </c>
      <c r="O11">
        <v>0.5</v>
      </c>
      <c r="P11">
        <v>4.5</v>
      </c>
      <c r="Q11" s="10">
        <v>28.5</v>
      </c>
      <c r="R11">
        <v>26</v>
      </c>
      <c r="S11">
        <v>0.5</v>
      </c>
      <c r="T11">
        <v>4.5</v>
      </c>
      <c r="U11" s="10">
        <v>31</v>
      </c>
      <c r="W11" s="11">
        <v>73</v>
      </c>
    </row>
    <row r="12" spans="1:23">
      <c r="A12" s="1" t="s">
        <v>16</v>
      </c>
      <c r="B12" s="2">
        <v>11</v>
      </c>
      <c r="C12">
        <v>0</v>
      </c>
      <c r="D12">
        <v>0</v>
      </c>
      <c r="E12" s="10">
        <v>11</v>
      </c>
      <c r="F12">
        <v>7</v>
      </c>
      <c r="G12">
        <v>0</v>
      </c>
      <c r="H12">
        <v>0</v>
      </c>
      <c r="I12">
        <v>2.5</v>
      </c>
      <c r="J12">
        <v>0</v>
      </c>
      <c r="K12" s="10">
        <v>9.5</v>
      </c>
      <c r="L12">
        <v>0</v>
      </c>
      <c r="M12">
        <v>0</v>
      </c>
      <c r="N12">
        <v>2.5</v>
      </c>
      <c r="O12">
        <v>0</v>
      </c>
      <c r="P12">
        <v>0</v>
      </c>
      <c r="Q12" s="10">
        <v>2.5</v>
      </c>
      <c r="R12">
        <v>0</v>
      </c>
      <c r="S12">
        <v>0</v>
      </c>
      <c r="T12">
        <v>0</v>
      </c>
      <c r="U12" s="10">
        <v>0</v>
      </c>
      <c r="W12" s="11">
        <v>23</v>
      </c>
    </row>
    <row r="13" spans="1:23">
      <c r="A13" s="1" t="s">
        <v>17</v>
      </c>
      <c r="B13" s="2">
        <v>0</v>
      </c>
      <c r="C13">
        <v>0</v>
      </c>
      <c r="D13">
        <v>0</v>
      </c>
      <c r="E13" s="10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0">
        <v>0</v>
      </c>
      <c r="L13">
        <v>2</v>
      </c>
      <c r="M13">
        <v>0</v>
      </c>
      <c r="N13">
        <v>0</v>
      </c>
      <c r="O13">
        <v>0</v>
      </c>
      <c r="P13">
        <v>1</v>
      </c>
      <c r="Q13" s="10">
        <v>3</v>
      </c>
      <c r="R13">
        <v>9</v>
      </c>
      <c r="S13">
        <v>0</v>
      </c>
      <c r="T13">
        <v>1</v>
      </c>
      <c r="U13" s="10">
        <v>10</v>
      </c>
      <c r="W13" s="11">
        <v>13</v>
      </c>
    </row>
    <row r="14" spans="1:23">
      <c r="A14" s="1" t="s">
        <v>18</v>
      </c>
      <c r="B14" s="2">
        <v>0</v>
      </c>
      <c r="C14">
        <v>0</v>
      </c>
      <c r="D14">
        <v>0</v>
      </c>
      <c r="E14" s="10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0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0">
        <v>0</v>
      </c>
      <c r="R14">
        <v>1.5</v>
      </c>
      <c r="S14">
        <v>0</v>
      </c>
      <c r="T14">
        <v>0</v>
      </c>
      <c r="U14" s="10">
        <v>1.5</v>
      </c>
      <c r="W14" s="11">
        <v>1.5</v>
      </c>
    </row>
    <row r="15" spans="1:23" ht="31">
      <c r="A15" s="1" t="s">
        <v>63</v>
      </c>
      <c r="B15" s="2">
        <v>0</v>
      </c>
      <c r="C15">
        <v>0</v>
      </c>
      <c r="D15">
        <v>0</v>
      </c>
      <c r="E15" s="10">
        <v>0</v>
      </c>
      <c r="F15">
        <v>4</v>
      </c>
      <c r="G15">
        <v>0</v>
      </c>
      <c r="H15">
        <v>0</v>
      </c>
      <c r="I15">
        <v>2</v>
      </c>
      <c r="J15">
        <v>0.33333333333333331</v>
      </c>
      <c r="K15" s="10">
        <v>6.333333333333333</v>
      </c>
      <c r="L15">
        <v>4</v>
      </c>
      <c r="M15">
        <v>0</v>
      </c>
      <c r="N15">
        <v>2</v>
      </c>
      <c r="O15">
        <v>0.33333333333333331</v>
      </c>
      <c r="P15">
        <v>0.5</v>
      </c>
      <c r="Q15" s="10">
        <v>6.833333333333333</v>
      </c>
      <c r="R15">
        <v>1.5</v>
      </c>
      <c r="S15">
        <v>0.33333333333333331</v>
      </c>
      <c r="T15">
        <v>1</v>
      </c>
      <c r="U15" s="10">
        <v>2.833333333333333</v>
      </c>
      <c r="W15" s="11">
        <v>16</v>
      </c>
    </row>
    <row r="16" spans="1:23" ht="31">
      <c r="A16" s="1" t="s">
        <v>64</v>
      </c>
      <c r="B16" s="2">
        <v>5</v>
      </c>
      <c r="C16">
        <v>3</v>
      </c>
      <c r="D16">
        <v>0</v>
      </c>
      <c r="E16" s="10">
        <v>8</v>
      </c>
      <c r="F16">
        <v>2</v>
      </c>
      <c r="G16">
        <v>3</v>
      </c>
      <c r="H16">
        <v>0</v>
      </c>
      <c r="I16">
        <v>0</v>
      </c>
      <c r="J16">
        <v>0</v>
      </c>
      <c r="K16" s="10">
        <v>5</v>
      </c>
      <c r="L16">
        <v>0</v>
      </c>
      <c r="M16">
        <v>0</v>
      </c>
      <c r="N16">
        <v>0</v>
      </c>
      <c r="O16">
        <v>0</v>
      </c>
      <c r="P16">
        <v>0</v>
      </c>
      <c r="Q16" s="10">
        <v>0</v>
      </c>
      <c r="R16">
        <v>0</v>
      </c>
      <c r="S16">
        <v>0</v>
      </c>
      <c r="T16">
        <v>0</v>
      </c>
      <c r="U16" s="10">
        <v>0</v>
      </c>
      <c r="W16" s="11">
        <v>13</v>
      </c>
    </row>
    <row r="17" spans="1:23" ht="31">
      <c r="A17" s="1" t="s">
        <v>32</v>
      </c>
      <c r="B17" s="2">
        <v>0</v>
      </c>
      <c r="C17">
        <v>0.5</v>
      </c>
      <c r="D17">
        <v>0</v>
      </c>
      <c r="E17" s="10">
        <v>0.5</v>
      </c>
      <c r="F17">
        <v>0</v>
      </c>
      <c r="G17">
        <v>0.5</v>
      </c>
      <c r="H17">
        <v>0</v>
      </c>
      <c r="I17">
        <v>0</v>
      </c>
      <c r="J17">
        <v>0</v>
      </c>
      <c r="K17" s="10">
        <v>0.5</v>
      </c>
      <c r="L17">
        <v>0</v>
      </c>
      <c r="M17">
        <v>0</v>
      </c>
      <c r="N17">
        <v>0</v>
      </c>
      <c r="O17">
        <v>0</v>
      </c>
      <c r="P17">
        <v>0</v>
      </c>
      <c r="Q17" s="10">
        <v>0</v>
      </c>
      <c r="R17">
        <v>0</v>
      </c>
      <c r="S17">
        <v>0</v>
      </c>
      <c r="T17">
        <v>0</v>
      </c>
      <c r="U17" s="10">
        <v>0</v>
      </c>
      <c r="W17" s="11">
        <v>1</v>
      </c>
    </row>
    <row r="19" spans="1:23" s="20" customFormat="1">
      <c r="E19" s="20">
        <f>SUM(B10:D17)</f>
        <v>27.5</v>
      </c>
      <c r="K19" s="20">
        <f>SUM(F10:J17)</f>
        <v>74.166666666666671</v>
      </c>
      <c r="Q19" s="20">
        <f>SUM(L10:P17)</f>
        <v>51.166666666666671</v>
      </c>
      <c r="V19" s="20">
        <f>SUM(R10:T17)</f>
        <v>48.166666666666664</v>
      </c>
    </row>
    <row r="20" spans="1:23" s="18" customFormat="1">
      <c r="A20" s="18" t="s">
        <v>65</v>
      </c>
    </row>
    <row r="21" spans="1:23">
      <c r="A21" s="1" t="s">
        <v>29</v>
      </c>
      <c r="B21" s="2">
        <v>2</v>
      </c>
      <c r="C21">
        <v>1</v>
      </c>
      <c r="D21">
        <v>0</v>
      </c>
      <c r="E21" s="10">
        <v>3</v>
      </c>
      <c r="F21">
        <v>1</v>
      </c>
      <c r="G21">
        <v>1</v>
      </c>
      <c r="H21">
        <v>0</v>
      </c>
      <c r="I21">
        <v>0</v>
      </c>
      <c r="J21">
        <v>0</v>
      </c>
      <c r="K21" s="10">
        <v>2</v>
      </c>
      <c r="L21">
        <v>0</v>
      </c>
      <c r="M21">
        <v>0</v>
      </c>
      <c r="N21">
        <v>0</v>
      </c>
      <c r="O21">
        <v>0</v>
      </c>
      <c r="P21">
        <v>0</v>
      </c>
      <c r="Q21" s="10">
        <v>0</v>
      </c>
      <c r="R21">
        <v>0</v>
      </c>
      <c r="S21">
        <v>0</v>
      </c>
      <c r="T21">
        <v>0</v>
      </c>
      <c r="U21" s="10">
        <v>0</v>
      </c>
      <c r="W21" s="11">
        <v>5</v>
      </c>
    </row>
    <row r="22" spans="1:23">
      <c r="A22" s="1" t="s">
        <v>36</v>
      </c>
      <c r="B22" s="2">
        <v>0</v>
      </c>
      <c r="C22">
        <v>0</v>
      </c>
      <c r="D22">
        <v>0</v>
      </c>
      <c r="E22" s="10">
        <v>0</v>
      </c>
      <c r="F22">
        <v>1</v>
      </c>
      <c r="G22">
        <v>0</v>
      </c>
      <c r="H22">
        <v>0</v>
      </c>
      <c r="I22">
        <v>3</v>
      </c>
      <c r="J22">
        <v>0</v>
      </c>
      <c r="K22" s="10">
        <v>4</v>
      </c>
      <c r="L22">
        <v>3</v>
      </c>
      <c r="M22">
        <v>0</v>
      </c>
      <c r="N22">
        <v>3</v>
      </c>
      <c r="O22">
        <v>0</v>
      </c>
      <c r="P22">
        <v>0.5</v>
      </c>
      <c r="Q22" s="10">
        <v>6.5</v>
      </c>
      <c r="R22">
        <v>1</v>
      </c>
      <c r="S22">
        <v>0</v>
      </c>
      <c r="T22">
        <v>0.5</v>
      </c>
      <c r="U22" s="10">
        <v>1.5</v>
      </c>
      <c r="W22" s="11">
        <v>12</v>
      </c>
    </row>
    <row r="23" spans="1:23">
      <c r="A23" s="1" t="s">
        <v>39</v>
      </c>
      <c r="B23" s="2">
        <v>0</v>
      </c>
      <c r="C23">
        <v>0</v>
      </c>
      <c r="D23">
        <v>0</v>
      </c>
      <c r="E23" s="10">
        <v>0</v>
      </c>
      <c r="F23">
        <v>1</v>
      </c>
      <c r="G23">
        <v>0</v>
      </c>
      <c r="H23">
        <v>0</v>
      </c>
      <c r="I23">
        <v>0.5</v>
      </c>
      <c r="J23">
        <v>0</v>
      </c>
      <c r="K23" s="10">
        <v>1.5</v>
      </c>
      <c r="L23">
        <v>0</v>
      </c>
      <c r="M23">
        <v>0</v>
      </c>
      <c r="N23">
        <v>0.5</v>
      </c>
      <c r="O23">
        <v>0</v>
      </c>
      <c r="P23">
        <v>0.5</v>
      </c>
      <c r="Q23" s="10">
        <v>1</v>
      </c>
      <c r="R23">
        <v>0</v>
      </c>
      <c r="S23">
        <v>0</v>
      </c>
      <c r="T23">
        <v>0.5</v>
      </c>
      <c r="U23" s="10">
        <v>0.5</v>
      </c>
      <c r="W23" s="11">
        <v>3</v>
      </c>
    </row>
    <row r="24" spans="1:23">
      <c r="A24" s="1" t="s">
        <v>40</v>
      </c>
      <c r="B24" s="2">
        <v>0</v>
      </c>
      <c r="C24">
        <v>0.5</v>
      </c>
      <c r="D24">
        <v>0</v>
      </c>
      <c r="E24" s="10">
        <v>0.5</v>
      </c>
      <c r="F24">
        <v>1</v>
      </c>
      <c r="G24">
        <v>0.5</v>
      </c>
      <c r="H24">
        <v>0</v>
      </c>
      <c r="I24">
        <v>1</v>
      </c>
      <c r="J24">
        <v>0</v>
      </c>
      <c r="K24" s="10">
        <v>2.5</v>
      </c>
      <c r="L24">
        <v>0</v>
      </c>
      <c r="M24">
        <v>0</v>
      </c>
      <c r="N24">
        <v>1</v>
      </c>
      <c r="O24">
        <v>0</v>
      </c>
      <c r="P24">
        <v>0</v>
      </c>
      <c r="Q24" s="10">
        <v>1</v>
      </c>
      <c r="R24">
        <v>1</v>
      </c>
      <c r="S24">
        <v>0</v>
      </c>
      <c r="T24">
        <v>0</v>
      </c>
      <c r="U24" s="10">
        <v>1</v>
      </c>
      <c r="W24" s="11">
        <v>5</v>
      </c>
    </row>
    <row r="25" spans="1:23">
      <c r="A25" s="1" t="s">
        <v>43</v>
      </c>
      <c r="B25" s="2">
        <v>0</v>
      </c>
      <c r="C25">
        <v>0</v>
      </c>
      <c r="D25">
        <v>0</v>
      </c>
      <c r="E25" s="10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10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10">
        <v>1</v>
      </c>
      <c r="R25" s="3">
        <v>0</v>
      </c>
      <c r="S25" s="3">
        <v>0</v>
      </c>
      <c r="T25" s="3">
        <v>0</v>
      </c>
      <c r="U25" s="10">
        <v>0</v>
      </c>
      <c r="W25" s="11">
        <v>1</v>
      </c>
    </row>
    <row r="26" spans="1:23">
      <c r="A26" s="1" t="s">
        <v>49</v>
      </c>
      <c r="B26" s="2">
        <v>15.35</v>
      </c>
      <c r="C26">
        <v>0</v>
      </c>
      <c r="D26">
        <v>0</v>
      </c>
      <c r="E26" s="10">
        <v>15.35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10">
        <v>0</v>
      </c>
      <c r="L26" s="3">
        <v>0</v>
      </c>
      <c r="M26" s="3">
        <v>0</v>
      </c>
      <c r="N26" s="3">
        <v>0</v>
      </c>
      <c r="O26">
        <v>0</v>
      </c>
      <c r="P26">
        <v>0</v>
      </c>
      <c r="Q26" s="10">
        <v>0</v>
      </c>
      <c r="R26" s="3">
        <v>0</v>
      </c>
      <c r="S26" s="3">
        <v>0</v>
      </c>
      <c r="T26" s="3">
        <v>0</v>
      </c>
      <c r="U26" s="10">
        <v>0</v>
      </c>
      <c r="W26" s="11">
        <v>15.35</v>
      </c>
    </row>
    <row r="27" spans="1:23">
      <c r="A27" s="1" t="s">
        <v>50</v>
      </c>
      <c r="B27" s="2">
        <v>0.5</v>
      </c>
      <c r="C27">
        <v>1</v>
      </c>
      <c r="D27">
        <v>0</v>
      </c>
      <c r="E27" s="10">
        <v>1.5</v>
      </c>
      <c r="F27" s="3">
        <v>1</v>
      </c>
      <c r="G27" s="3">
        <v>1</v>
      </c>
      <c r="H27" s="3">
        <v>0</v>
      </c>
      <c r="I27" s="3">
        <v>0</v>
      </c>
      <c r="J27" s="3">
        <v>0</v>
      </c>
      <c r="K27" s="10">
        <v>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0">
        <v>0</v>
      </c>
      <c r="R27" s="3">
        <v>0</v>
      </c>
      <c r="S27" s="3">
        <v>0</v>
      </c>
      <c r="T27" s="3">
        <v>0</v>
      </c>
      <c r="U27" s="10">
        <v>0</v>
      </c>
      <c r="W27" s="11">
        <v>3.5</v>
      </c>
    </row>
    <row r="28" spans="1:23">
      <c r="A28" s="1" t="s">
        <v>51</v>
      </c>
      <c r="B28" s="2">
        <v>0</v>
      </c>
      <c r="C28">
        <v>0.5</v>
      </c>
      <c r="D28">
        <v>0</v>
      </c>
      <c r="E28" s="10">
        <v>0.5</v>
      </c>
      <c r="F28" s="3">
        <v>0</v>
      </c>
      <c r="G28" s="3">
        <v>0.5</v>
      </c>
      <c r="H28" s="3">
        <v>0</v>
      </c>
      <c r="I28" s="3">
        <v>0</v>
      </c>
      <c r="J28" s="3">
        <v>0</v>
      </c>
      <c r="K28" s="10">
        <v>0.5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0">
        <v>0</v>
      </c>
      <c r="R28" s="3">
        <v>0</v>
      </c>
      <c r="S28" s="3">
        <v>0</v>
      </c>
      <c r="T28" s="3">
        <v>0</v>
      </c>
      <c r="U28" s="10">
        <v>0</v>
      </c>
      <c r="W28" s="11">
        <v>1</v>
      </c>
    </row>
    <row r="30" spans="1:23" s="20" customFormat="1">
      <c r="E30" s="20">
        <f>SUM(B21:D28)</f>
        <v>20.85</v>
      </c>
      <c r="K30" s="20">
        <f>SUM(F21:J28)</f>
        <v>12.5</v>
      </c>
      <c r="Q30" s="20">
        <f>SUM(L21:P28)</f>
        <v>9.5</v>
      </c>
      <c r="V30" s="20">
        <f>SUM(R21:T28)</f>
        <v>3</v>
      </c>
    </row>
    <row r="31" spans="1:23" s="18" customFormat="1">
      <c r="A31" s="18" t="s">
        <v>59</v>
      </c>
    </row>
    <row r="32" spans="1:23">
      <c r="A32" s="1" t="s">
        <v>31</v>
      </c>
      <c r="B32" s="2">
        <v>0</v>
      </c>
      <c r="C32">
        <v>1</v>
      </c>
      <c r="D32">
        <v>0</v>
      </c>
      <c r="E32" s="10">
        <v>1</v>
      </c>
      <c r="F32">
        <v>4</v>
      </c>
      <c r="G32">
        <v>1</v>
      </c>
      <c r="H32">
        <v>0</v>
      </c>
      <c r="I32">
        <v>1.5</v>
      </c>
      <c r="J32">
        <v>0</v>
      </c>
      <c r="K32" s="10">
        <v>6.5</v>
      </c>
      <c r="L32">
        <v>0</v>
      </c>
      <c r="M32">
        <v>0</v>
      </c>
      <c r="N32">
        <v>1.5</v>
      </c>
      <c r="O32">
        <v>0</v>
      </c>
      <c r="P32">
        <v>0</v>
      </c>
      <c r="Q32" s="10">
        <v>1.5</v>
      </c>
      <c r="R32">
        <v>0</v>
      </c>
      <c r="S32">
        <v>0</v>
      </c>
      <c r="T32">
        <v>0</v>
      </c>
      <c r="U32" s="10">
        <v>0</v>
      </c>
      <c r="W32" s="11">
        <v>9</v>
      </c>
    </row>
    <row r="33" spans="1:23">
      <c r="A33" s="1" t="s">
        <v>44</v>
      </c>
      <c r="B33" s="2">
        <v>0</v>
      </c>
      <c r="C33">
        <v>0</v>
      </c>
      <c r="D33">
        <v>0</v>
      </c>
      <c r="E33" s="10">
        <v>0</v>
      </c>
      <c r="F33">
        <v>1</v>
      </c>
      <c r="G33">
        <v>0</v>
      </c>
      <c r="H33">
        <v>0</v>
      </c>
      <c r="I33">
        <v>0.5</v>
      </c>
      <c r="J33">
        <v>0</v>
      </c>
      <c r="K33" s="10">
        <v>1.5</v>
      </c>
      <c r="L33">
        <v>5</v>
      </c>
      <c r="M33">
        <v>0</v>
      </c>
      <c r="N33">
        <v>0.5</v>
      </c>
      <c r="O33">
        <v>0</v>
      </c>
      <c r="P33">
        <v>1</v>
      </c>
      <c r="Q33" s="10">
        <v>6.5</v>
      </c>
      <c r="R33">
        <v>2</v>
      </c>
      <c r="S33">
        <v>0</v>
      </c>
      <c r="T33">
        <v>1</v>
      </c>
      <c r="U33" s="10">
        <v>3</v>
      </c>
      <c r="W33" s="11">
        <v>11</v>
      </c>
    </row>
    <row r="34" spans="1:23">
      <c r="A34" s="1" t="s">
        <v>37</v>
      </c>
      <c r="B34" s="2">
        <v>1.5</v>
      </c>
      <c r="C34">
        <v>1</v>
      </c>
      <c r="D34">
        <v>0</v>
      </c>
      <c r="E34" s="10">
        <v>2.5</v>
      </c>
      <c r="F34">
        <v>12</v>
      </c>
      <c r="G34">
        <v>1</v>
      </c>
      <c r="H34">
        <v>0</v>
      </c>
      <c r="I34">
        <v>0.5</v>
      </c>
      <c r="J34">
        <v>0</v>
      </c>
      <c r="K34" s="10">
        <v>13.5</v>
      </c>
      <c r="L34">
        <v>6</v>
      </c>
      <c r="M34">
        <v>0</v>
      </c>
      <c r="N34">
        <v>0.5</v>
      </c>
      <c r="O34">
        <v>0</v>
      </c>
      <c r="P34">
        <v>0</v>
      </c>
      <c r="Q34" s="10">
        <v>6.5</v>
      </c>
      <c r="R34">
        <v>0</v>
      </c>
      <c r="S34">
        <v>0</v>
      </c>
      <c r="T34">
        <v>0</v>
      </c>
      <c r="U34" s="10">
        <v>0</v>
      </c>
      <c r="W34" s="11">
        <v>22.5</v>
      </c>
    </row>
    <row r="35" spans="1:23" ht="31">
      <c r="A35" s="1" t="s">
        <v>67</v>
      </c>
      <c r="B35" s="2">
        <v>0</v>
      </c>
      <c r="C35">
        <v>0</v>
      </c>
      <c r="D35">
        <v>0</v>
      </c>
      <c r="E35" s="10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0">
        <v>0</v>
      </c>
      <c r="L35" s="3">
        <v>1</v>
      </c>
      <c r="M35" s="3">
        <v>0</v>
      </c>
      <c r="N35" s="3">
        <v>0</v>
      </c>
      <c r="O35" s="3">
        <v>0</v>
      </c>
      <c r="P35" s="3">
        <v>0</v>
      </c>
      <c r="Q35" s="10">
        <v>1</v>
      </c>
      <c r="R35" s="3">
        <v>0</v>
      </c>
      <c r="S35" s="3">
        <v>0</v>
      </c>
      <c r="T35" s="3">
        <v>0</v>
      </c>
      <c r="U35" s="10">
        <v>0</v>
      </c>
      <c r="W35" s="11">
        <v>1</v>
      </c>
    </row>
    <row r="37" spans="1:23" s="20" customFormat="1">
      <c r="E37">
        <f>SUM(B32:D35)</f>
        <v>3.5</v>
      </c>
      <c r="K37" s="20">
        <f>SUM(F32:J35)</f>
        <v>21.5</v>
      </c>
      <c r="Q37" s="20">
        <f>SUM(L32:P35)</f>
        <v>15.5</v>
      </c>
      <c r="V37" s="20">
        <f>SUM(R32:T35)</f>
        <v>3</v>
      </c>
    </row>
    <row r="38" spans="1:23" s="21" customFormat="1">
      <c r="E38" s="21">
        <f>SUM(E37,E30,E19)</f>
        <v>51.85</v>
      </c>
      <c r="K38" s="21">
        <f>K37+K19+K30</f>
        <v>108.16666666666667</v>
      </c>
      <c r="Q38" s="21">
        <f>Q37+Q30+Q19</f>
        <v>76.166666666666671</v>
      </c>
      <c r="U38" s="21">
        <f>V37+V30+V19</f>
        <v>54.166666666666664</v>
      </c>
    </row>
    <row r="39" spans="1:23" s="17" customFormat="1">
      <c r="A39" s="17" t="s">
        <v>58</v>
      </c>
    </row>
    <row r="40" spans="1:23">
      <c r="A40" s="1" t="s">
        <v>1</v>
      </c>
      <c r="B40" s="2">
        <v>42</v>
      </c>
      <c r="C40">
        <v>11</v>
      </c>
      <c r="D40">
        <v>0.33333333333333331</v>
      </c>
      <c r="E40" s="10">
        <v>53.333333333333336</v>
      </c>
      <c r="F40">
        <v>25</v>
      </c>
      <c r="G40">
        <v>11</v>
      </c>
      <c r="H40">
        <v>0.33333333333333331</v>
      </c>
      <c r="I40">
        <v>5</v>
      </c>
      <c r="J40">
        <v>0.33333333333333331</v>
      </c>
      <c r="K40" s="10">
        <v>41.666666666666671</v>
      </c>
      <c r="L40">
        <v>3</v>
      </c>
      <c r="M40">
        <v>0.33333333333333331</v>
      </c>
      <c r="N40">
        <v>5</v>
      </c>
      <c r="O40">
        <v>0.33333333333333331</v>
      </c>
      <c r="P40">
        <v>1.5</v>
      </c>
      <c r="Q40" s="10">
        <v>10.166666666666668</v>
      </c>
      <c r="R40">
        <v>9.5</v>
      </c>
      <c r="S40">
        <v>0.33333333333333331</v>
      </c>
      <c r="T40">
        <v>1.5</v>
      </c>
      <c r="U40" s="10">
        <v>11.333333333333334</v>
      </c>
      <c r="W40" s="11">
        <v>116.5</v>
      </c>
    </row>
    <row r="41" spans="1:23">
      <c r="A41" s="1" t="s">
        <v>19</v>
      </c>
      <c r="B41" s="2">
        <v>2</v>
      </c>
      <c r="C41">
        <v>1</v>
      </c>
      <c r="D41">
        <v>0</v>
      </c>
      <c r="E41" s="10">
        <v>3</v>
      </c>
      <c r="F41">
        <v>1</v>
      </c>
      <c r="G41">
        <v>1</v>
      </c>
      <c r="H41">
        <v>0</v>
      </c>
      <c r="I41">
        <v>0.5</v>
      </c>
      <c r="J41">
        <v>0</v>
      </c>
      <c r="K41" s="10">
        <v>2.5</v>
      </c>
      <c r="L41">
        <v>2</v>
      </c>
      <c r="M41">
        <v>0</v>
      </c>
      <c r="N41">
        <v>0.5</v>
      </c>
      <c r="O41">
        <v>0</v>
      </c>
      <c r="P41">
        <v>0</v>
      </c>
      <c r="Q41" s="10">
        <v>2.5</v>
      </c>
      <c r="R41">
        <v>2</v>
      </c>
      <c r="S41">
        <v>0</v>
      </c>
      <c r="T41">
        <v>0</v>
      </c>
      <c r="U41" s="10">
        <v>2</v>
      </c>
      <c r="W41" s="11">
        <v>10</v>
      </c>
    </row>
    <row r="42" spans="1:23" ht="31">
      <c r="A42" s="1" t="s">
        <v>25</v>
      </c>
      <c r="B42" s="2">
        <v>0</v>
      </c>
      <c r="C42">
        <v>0</v>
      </c>
      <c r="D42">
        <v>0</v>
      </c>
      <c r="E42" s="10">
        <f t="shared" ref="E42" si="0">SUM(B42:D42)</f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0">
        <f t="shared" ref="K42" si="1">SUM(F42:J42)</f>
        <v>0</v>
      </c>
      <c r="L42">
        <v>0</v>
      </c>
      <c r="M42">
        <v>0</v>
      </c>
      <c r="N42">
        <v>0</v>
      </c>
      <c r="O42">
        <v>0</v>
      </c>
      <c r="P42">
        <v>1.5</v>
      </c>
      <c r="Q42" s="10">
        <f t="shared" ref="Q42" si="2">SUM(L42:P42)</f>
        <v>1.5</v>
      </c>
      <c r="R42">
        <v>2</v>
      </c>
      <c r="S42">
        <v>0</v>
      </c>
      <c r="T42">
        <v>1.5</v>
      </c>
      <c r="U42" s="10">
        <f t="shared" ref="U42" si="3">SUM(R42:T42)</f>
        <v>3.5</v>
      </c>
      <c r="W42" s="11">
        <f t="shared" ref="W42" si="4">E42+K42+Q42+U42</f>
        <v>5</v>
      </c>
    </row>
    <row r="43" spans="1:23">
      <c r="A43" s="1"/>
      <c r="B43" s="19"/>
      <c r="E43" s="19"/>
      <c r="K43" s="19"/>
      <c r="Q43" s="19"/>
      <c r="U43" s="19"/>
      <c r="W43" s="19"/>
    </row>
    <row r="44" spans="1:23" s="20" customFormat="1">
      <c r="E44" s="20">
        <f>SUM(B40:D42)</f>
        <v>56.333333333333336</v>
      </c>
      <c r="K44" s="20">
        <f>SUM(F40:J42)</f>
        <v>44.166666666666671</v>
      </c>
      <c r="Q44" s="20">
        <f>SUM(L40:P42)</f>
        <v>14.166666666666668</v>
      </c>
      <c r="V44" s="20">
        <f>SUM(R40:T42)</f>
        <v>16.833333333333336</v>
      </c>
    </row>
    <row r="45" spans="1:23" s="17" customFormat="1">
      <c r="A45" s="17" t="s">
        <v>66</v>
      </c>
    </row>
    <row r="46" spans="1:23">
      <c r="A46" s="1" t="s">
        <v>15</v>
      </c>
      <c r="B46" s="2">
        <v>0</v>
      </c>
      <c r="C46">
        <v>0</v>
      </c>
      <c r="D46">
        <v>0</v>
      </c>
      <c r="E46" s="10">
        <v>0</v>
      </c>
      <c r="F46">
        <v>0</v>
      </c>
      <c r="G46">
        <v>0</v>
      </c>
      <c r="H46">
        <v>0</v>
      </c>
      <c r="I46">
        <v>1</v>
      </c>
      <c r="J46">
        <v>0.33333333333333331</v>
      </c>
      <c r="K46" s="10">
        <v>1.3333333333333333</v>
      </c>
      <c r="L46">
        <v>11</v>
      </c>
      <c r="M46">
        <v>0</v>
      </c>
      <c r="N46">
        <v>1</v>
      </c>
      <c r="O46">
        <v>0.33333333333333331</v>
      </c>
      <c r="P46">
        <v>0</v>
      </c>
      <c r="Q46" s="10">
        <v>12.333333333333334</v>
      </c>
      <c r="R46">
        <v>1.5</v>
      </c>
      <c r="S46">
        <v>0.33333333333333331</v>
      </c>
      <c r="T46">
        <v>0</v>
      </c>
      <c r="U46" s="10">
        <v>1.8333333333333333</v>
      </c>
      <c r="W46" s="11">
        <v>15.500000000000002</v>
      </c>
    </row>
    <row r="47" spans="1:23">
      <c r="A47" s="1" t="s">
        <v>34</v>
      </c>
      <c r="B47" s="2">
        <v>20</v>
      </c>
      <c r="C47">
        <v>5.5</v>
      </c>
      <c r="D47">
        <v>0.33333333333333331</v>
      </c>
      <c r="E47" s="10">
        <v>25.833333333333332</v>
      </c>
      <c r="F47">
        <v>25</v>
      </c>
      <c r="G47">
        <v>5.5</v>
      </c>
      <c r="H47">
        <v>0.33333333333333331</v>
      </c>
      <c r="I47">
        <v>9</v>
      </c>
      <c r="J47">
        <v>0</v>
      </c>
      <c r="K47" s="10">
        <v>39.833333333333329</v>
      </c>
      <c r="L47">
        <v>6</v>
      </c>
      <c r="M47">
        <v>0.66666666666666663</v>
      </c>
      <c r="N47">
        <v>9</v>
      </c>
      <c r="O47">
        <v>0</v>
      </c>
      <c r="P47">
        <v>1</v>
      </c>
      <c r="Q47" s="10">
        <v>16.666666666666668</v>
      </c>
      <c r="R47">
        <v>7</v>
      </c>
      <c r="S47">
        <v>0</v>
      </c>
      <c r="T47">
        <v>1</v>
      </c>
      <c r="U47" s="10">
        <v>8</v>
      </c>
      <c r="W47" s="11">
        <v>90.333333333333329</v>
      </c>
    </row>
    <row r="49" spans="1:23" s="20" customFormat="1">
      <c r="E49" s="20">
        <f>SUM(B46:D47)</f>
        <v>25.833333333333332</v>
      </c>
      <c r="K49" s="20">
        <f>SUM(F46:J47)</f>
        <v>41.166666666666664</v>
      </c>
      <c r="Q49" s="20">
        <f>SUM(L46:P47)</f>
        <v>29.000000000000004</v>
      </c>
      <c r="V49" s="20">
        <f>SUM(R46:T47)</f>
        <v>9.8333333333333339</v>
      </c>
    </row>
    <row r="50" spans="1:23" s="17" customFormat="1">
      <c r="A50" s="17" t="s">
        <v>68</v>
      </c>
    </row>
    <row r="51" spans="1:23">
      <c r="A51" s="1" t="s">
        <v>20</v>
      </c>
      <c r="B51" s="2">
        <v>1</v>
      </c>
      <c r="C51">
        <v>0</v>
      </c>
      <c r="D51">
        <v>0</v>
      </c>
      <c r="E51" s="10">
        <v>1</v>
      </c>
      <c r="F51">
        <v>0</v>
      </c>
      <c r="G51">
        <v>0</v>
      </c>
      <c r="H51">
        <v>0</v>
      </c>
      <c r="I51">
        <v>1</v>
      </c>
      <c r="J51">
        <v>0</v>
      </c>
      <c r="K51" s="10">
        <v>1</v>
      </c>
      <c r="L51">
        <v>1</v>
      </c>
      <c r="M51">
        <v>0</v>
      </c>
      <c r="N51">
        <v>1</v>
      </c>
      <c r="O51">
        <v>0</v>
      </c>
      <c r="P51">
        <v>0</v>
      </c>
      <c r="Q51" s="10">
        <v>2</v>
      </c>
      <c r="R51">
        <v>0</v>
      </c>
      <c r="S51">
        <v>0</v>
      </c>
      <c r="T51">
        <v>0</v>
      </c>
      <c r="U51" s="10">
        <v>0</v>
      </c>
      <c r="W51" s="11">
        <v>4</v>
      </c>
    </row>
    <row r="52" spans="1:23">
      <c r="A52" s="1" t="s">
        <v>21</v>
      </c>
      <c r="B52" s="2">
        <v>0</v>
      </c>
      <c r="C52">
        <v>1</v>
      </c>
      <c r="D52">
        <v>0</v>
      </c>
      <c r="E52" s="10">
        <v>1</v>
      </c>
      <c r="F52">
        <v>1</v>
      </c>
      <c r="G52">
        <v>1</v>
      </c>
      <c r="H52">
        <v>0</v>
      </c>
      <c r="I52">
        <v>0.5</v>
      </c>
      <c r="J52">
        <v>0</v>
      </c>
      <c r="K52" s="10">
        <v>2.5</v>
      </c>
      <c r="L52">
        <v>0</v>
      </c>
      <c r="M52">
        <v>0</v>
      </c>
      <c r="N52">
        <v>0.5</v>
      </c>
      <c r="O52">
        <v>0</v>
      </c>
      <c r="P52">
        <v>0</v>
      </c>
      <c r="Q52" s="10">
        <v>0.5</v>
      </c>
      <c r="R52">
        <v>0</v>
      </c>
      <c r="S52">
        <v>0</v>
      </c>
      <c r="T52">
        <v>0</v>
      </c>
      <c r="U52" s="10">
        <v>0</v>
      </c>
      <c r="W52" s="11">
        <v>4</v>
      </c>
    </row>
    <row r="54" spans="1:23" s="20" customFormat="1">
      <c r="E54" s="20">
        <f>SUM(B51:D52)</f>
        <v>2</v>
      </c>
      <c r="K54" s="20">
        <f>SUM(F51:J52)</f>
        <v>3.5</v>
      </c>
      <c r="Q54" s="20">
        <f>SUM(L51:P52)</f>
        <v>2.5</v>
      </c>
      <c r="U54" s="20">
        <f>SUM(R51:T52)</f>
        <v>0</v>
      </c>
    </row>
    <row r="55" spans="1:23" s="17" customFormat="1">
      <c r="A55" s="17" t="s">
        <v>60</v>
      </c>
    </row>
    <row r="56" spans="1:23">
      <c r="A56" s="1" t="s">
        <v>33</v>
      </c>
      <c r="B56" s="2">
        <v>0</v>
      </c>
      <c r="C56">
        <v>0</v>
      </c>
      <c r="D56">
        <v>0</v>
      </c>
      <c r="E56" s="10">
        <f t="shared" ref="E56" si="5">SUM(B56:D56)</f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0">
        <f t="shared" ref="K56" si="6">SUM(F56:J56)</f>
        <v>0</v>
      </c>
      <c r="L56">
        <v>0</v>
      </c>
      <c r="M56">
        <v>0</v>
      </c>
      <c r="N56">
        <v>0</v>
      </c>
      <c r="O56">
        <v>0</v>
      </c>
      <c r="P56">
        <v>0.5</v>
      </c>
      <c r="Q56" s="10">
        <f t="shared" ref="Q56" si="7">SUM(L56:P56)</f>
        <v>0.5</v>
      </c>
      <c r="R56">
        <v>5</v>
      </c>
      <c r="S56">
        <v>0</v>
      </c>
      <c r="T56">
        <v>0.5</v>
      </c>
      <c r="U56" s="10">
        <f t="shared" ref="U56" si="8">SUM(R56:T56)</f>
        <v>5.5</v>
      </c>
      <c r="W56" s="11">
        <f t="shared" ref="W56" si="9">E56+K56+Q56+U56</f>
        <v>6</v>
      </c>
    </row>
    <row r="58" spans="1:23" s="20" customFormat="1">
      <c r="E58" s="20">
        <v>0</v>
      </c>
      <c r="K58" s="20">
        <v>0</v>
      </c>
      <c r="Q58" s="20">
        <v>0.5</v>
      </c>
      <c r="V58" s="20">
        <v>5.5</v>
      </c>
    </row>
    <row r="59" spans="1:23" s="17" customFormat="1">
      <c r="A59" s="17" t="s">
        <v>69</v>
      </c>
    </row>
    <row r="60" spans="1:23">
      <c r="A60" s="1" t="s">
        <v>22</v>
      </c>
      <c r="B60" s="2">
        <v>1</v>
      </c>
      <c r="C60">
        <v>1</v>
      </c>
      <c r="D60">
        <v>0</v>
      </c>
      <c r="E60" s="10">
        <v>2</v>
      </c>
      <c r="F60">
        <v>2</v>
      </c>
      <c r="G60">
        <v>1</v>
      </c>
      <c r="H60">
        <v>0</v>
      </c>
      <c r="I60">
        <v>0.5</v>
      </c>
      <c r="J60">
        <v>0</v>
      </c>
      <c r="K60" s="10">
        <v>3.5</v>
      </c>
      <c r="L60">
        <v>1</v>
      </c>
      <c r="M60">
        <v>0</v>
      </c>
      <c r="N60">
        <v>0.5</v>
      </c>
      <c r="O60">
        <v>0</v>
      </c>
      <c r="P60">
        <v>0.5</v>
      </c>
      <c r="Q60" s="10">
        <v>2</v>
      </c>
      <c r="R60">
        <v>0</v>
      </c>
      <c r="S60">
        <v>0</v>
      </c>
      <c r="T60">
        <v>0.5</v>
      </c>
      <c r="U60" s="10">
        <v>0.5</v>
      </c>
      <c r="W60" s="11">
        <v>8</v>
      </c>
    </row>
    <row r="61" spans="1:23">
      <c r="A61" s="1" t="s">
        <v>26</v>
      </c>
      <c r="B61" s="2">
        <v>0</v>
      </c>
      <c r="C61">
        <v>0</v>
      </c>
      <c r="D61">
        <v>0.33333333333333331</v>
      </c>
      <c r="E61" s="10">
        <v>0.33333333333333331</v>
      </c>
      <c r="F61">
        <v>0</v>
      </c>
      <c r="G61">
        <v>0</v>
      </c>
      <c r="H61">
        <v>0.33333333333333331</v>
      </c>
      <c r="I61">
        <v>1</v>
      </c>
      <c r="J61">
        <v>0.25</v>
      </c>
      <c r="K61" s="10">
        <v>1.5833333333333333</v>
      </c>
      <c r="L61">
        <v>0</v>
      </c>
      <c r="M61">
        <v>0.33333333333333331</v>
      </c>
      <c r="N61">
        <v>1</v>
      </c>
      <c r="O61">
        <v>0.25</v>
      </c>
      <c r="P61">
        <v>0.5</v>
      </c>
      <c r="Q61" s="10">
        <v>2.083333333333333</v>
      </c>
      <c r="R61">
        <v>0</v>
      </c>
      <c r="S61">
        <v>0.25</v>
      </c>
      <c r="T61">
        <v>0.5</v>
      </c>
      <c r="U61" s="10">
        <v>0.75</v>
      </c>
      <c r="W61" s="11">
        <v>4.75</v>
      </c>
    </row>
    <row r="62" spans="1:23">
      <c r="A62" s="1" t="s">
        <v>30</v>
      </c>
      <c r="B62" s="2">
        <v>1</v>
      </c>
      <c r="C62">
        <v>0</v>
      </c>
      <c r="D62">
        <v>0</v>
      </c>
      <c r="E62" s="10">
        <v>1</v>
      </c>
      <c r="F62">
        <v>2</v>
      </c>
      <c r="G62">
        <v>0</v>
      </c>
      <c r="H62">
        <v>0</v>
      </c>
      <c r="I62">
        <v>0</v>
      </c>
      <c r="J62">
        <v>0</v>
      </c>
      <c r="K62" s="10">
        <v>2</v>
      </c>
      <c r="L62">
        <v>0</v>
      </c>
      <c r="M62">
        <v>0</v>
      </c>
      <c r="N62">
        <v>0</v>
      </c>
      <c r="O62">
        <v>0</v>
      </c>
      <c r="P62">
        <v>0</v>
      </c>
      <c r="Q62" s="10">
        <v>0</v>
      </c>
      <c r="R62">
        <v>0</v>
      </c>
      <c r="S62">
        <v>0</v>
      </c>
      <c r="T62">
        <v>0</v>
      </c>
      <c r="U62" s="10">
        <v>0</v>
      </c>
      <c r="W62" s="11">
        <v>3</v>
      </c>
    </row>
    <row r="63" spans="1:23" ht="31">
      <c r="A63" s="1" t="s">
        <v>52</v>
      </c>
      <c r="B63" s="2">
        <v>2</v>
      </c>
      <c r="C63">
        <v>0</v>
      </c>
      <c r="D63">
        <v>0</v>
      </c>
      <c r="E63" s="10">
        <v>2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10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0">
        <v>0</v>
      </c>
      <c r="R63" s="3">
        <v>0</v>
      </c>
      <c r="S63" s="3">
        <v>0</v>
      </c>
      <c r="T63" s="3">
        <v>0</v>
      </c>
      <c r="U63" s="10">
        <v>0</v>
      </c>
      <c r="W63" s="11">
        <v>2</v>
      </c>
    </row>
    <row r="64" spans="1:23">
      <c r="A64" s="1" t="s">
        <v>53</v>
      </c>
      <c r="B64" s="2">
        <v>3.5</v>
      </c>
      <c r="C64">
        <v>3.0249999999999999</v>
      </c>
      <c r="D64">
        <v>0</v>
      </c>
      <c r="E64" s="10">
        <v>6.5250000000000004</v>
      </c>
      <c r="F64" s="3">
        <v>0</v>
      </c>
      <c r="G64" s="3">
        <v>3.0249999999999999</v>
      </c>
      <c r="H64" s="3">
        <v>0</v>
      </c>
      <c r="I64" s="3">
        <v>0.5</v>
      </c>
      <c r="J64" s="3">
        <v>0</v>
      </c>
      <c r="K64" s="10">
        <v>5.5250000000000004</v>
      </c>
      <c r="L64" s="3">
        <v>0</v>
      </c>
      <c r="M64" s="3">
        <v>0</v>
      </c>
      <c r="N64" s="3">
        <v>0.5</v>
      </c>
      <c r="O64" s="3">
        <v>0</v>
      </c>
      <c r="P64" s="3">
        <v>0</v>
      </c>
      <c r="Q64" s="10">
        <v>0.5</v>
      </c>
      <c r="R64" s="3">
        <v>0</v>
      </c>
      <c r="S64" s="3">
        <v>0</v>
      </c>
      <c r="T64" s="3">
        <v>0</v>
      </c>
      <c r="U64" s="10">
        <v>0</v>
      </c>
      <c r="V64" s="3"/>
      <c r="W64" s="11">
        <v>12.55</v>
      </c>
    </row>
    <row r="65" spans="1:23">
      <c r="A65" s="1" t="s">
        <v>54</v>
      </c>
      <c r="B65" s="2">
        <v>1.25</v>
      </c>
      <c r="C65">
        <v>0</v>
      </c>
      <c r="D65">
        <v>0.66666000000000003</v>
      </c>
      <c r="E65" s="10">
        <v>1.916666</v>
      </c>
      <c r="F65" s="3">
        <v>0</v>
      </c>
      <c r="G65" s="3">
        <v>0</v>
      </c>
      <c r="H65" s="3">
        <v>0.66600000000000004</v>
      </c>
      <c r="I65" s="3">
        <v>0</v>
      </c>
      <c r="J65" s="3">
        <v>0</v>
      </c>
      <c r="K65" s="10">
        <v>0.6666666</v>
      </c>
      <c r="L65" s="3">
        <v>0</v>
      </c>
      <c r="M65" s="3">
        <v>0</v>
      </c>
      <c r="N65" s="3">
        <v>0.6666666</v>
      </c>
      <c r="O65" s="3">
        <v>0</v>
      </c>
      <c r="P65" s="3">
        <v>0</v>
      </c>
      <c r="Q65" s="10">
        <v>0.66666599999999998</v>
      </c>
      <c r="R65" s="3">
        <v>0</v>
      </c>
      <c r="S65" s="3">
        <v>0</v>
      </c>
      <c r="T65" s="3">
        <v>0</v>
      </c>
      <c r="U65" s="10">
        <v>0</v>
      </c>
      <c r="W65" s="11">
        <v>3.2499985999999996</v>
      </c>
    </row>
    <row r="66" spans="1:23">
      <c r="A66" s="1" t="s">
        <v>55</v>
      </c>
      <c r="B66" s="2">
        <v>1</v>
      </c>
      <c r="C66">
        <v>0</v>
      </c>
      <c r="D66">
        <v>0.16666600000000001</v>
      </c>
      <c r="E66" s="10">
        <v>1.1666666000000001</v>
      </c>
      <c r="F66" s="3">
        <v>0</v>
      </c>
      <c r="G66" s="3">
        <v>0</v>
      </c>
      <c r="H66" s="3">
        <v>0.1666666</v>
      </c>
      <c r="I66" s="3">
        <v>0</v>
      </c>
      <c r="J66" s="3">
        <v>0</v>
      </c>
      <c r="K66" s="10">
        <v>0.1666666</v>
      </c>
      <c r="L66" s="3">
        <v>0</v>
      </c>
      <c r="M66" s="3">
        <v>0</v>
      </c>
      <c r="N66" s="3">
        <v>0.6666666</v>
      </c>
      <c r="O66" s="3">
        <v>0</v>
      </c>
      <c r="P66" s="3">
        <v>0</v>
      </c>
      <c r="Q66" s="10">
        <v>0.1666666</v>
      </c>
      <c r="R66" s="3">
        <v>0</v>
      </c>
      <c r="S66" s="3">
        <v>0</v>
      </c>
      <c r="T66" s="3">
        <v>0</v>
      </c>
      <c r="U66" s="10">
        <v>0</v>
      </c>
      <c r="W66" s="11">
        <v>1.4999998000000003</v>
      </c>
    </row>
    <row r="67" spans="1:23">
      <c r="A67" s="1" t="s">
        <v>56</v>
      </c>
      <c r="B67" s="2">
        <v>1</v>
      </c>
      <c r="C67">
        <v>2.4</v>
      </c>
      <c r="D67">
        <v>0</v>
      </c>
      <c r="E67" s="10">
        <v>3.4</v>
      </c>
      <c r="F67" s="3">
        <v>0</v>
      </c>
      <c r="G67" s="3">
        <v>2.4</v>
      </c>
      <c r="H67" s="3">
        <v>0</v>
      </c>
      <c r="I67" s="3">
        <v>0</v>
      </c>
      <c r="J67" s="3">
        <v>0</v>
      </c>
      <c r="K67" s="10">
        <v>2.4</v>
      </c>
      <c r="L67" s="3">
        <v>2</v>
      </c>
      <c r="M67" s="3">
        <v>0</v>
      </c>
      <c r="N67" s="3">
        <v>0</v>
      </c>
      <c r="O67" s="3">
        <v>0</v>
      </c>
      <c r="P67" s="3">
        <v>0</v>
      </c>
      <c r="Q67" s="10">
        <v>2</v>
      </c>
      <c r="R67" s="3">
        <v>0</v>
      </c>
      <c r="S67" s="3">
        <v>0</v>
      </c>
      <c r="T67" s="3">
        <v>0</v>
      </c>
      <c r="U67" s="10">
        <v>0</v>
      </c>
      <c r="W67" s="11">
        <v>7.8</v>
      </c>
    </row>
    <row r="68" spans="1:23">
      <c r="A68" s="1" t="s">
        <v>57</v>
      </c>
      <c r="B68" s="2">
        <v>1.75</v>
      </c>
      <c r="C68">
        <v>0</v>
      </c>
      <c r="D68">
        <v>0</v>
      </c>
      <c r="E68" s="10">
        <v>1.75</v>
      </c>
      <c r="F68" s="3">
        <v>0</v>
      </c>
      <c r="G68" s="3">
        <v>0</v>
      </c>
      <c r="H68" s="3">
        <v>0</v>
      </c>
      <c r="I68" s="3">
        <v>0.5</v>
      </c>
      <c r="J68" s="3">
        <v>0</v>
      </c>
      <c r="K68" s="10">
        <v>0.5</v>
      </c>
      <c r="L68" s="3">
        <v>0</v>
      </c>
      <c r="M68" s="3">
        <v>0</v>
      </c>
      <c r="N68" s="3">
        <v>0</v>
      </c>
      <c r="O68" s="3">
        <v>0.5</v>
      </c>
      <c r="P68" s="3">
        <v>0</v>
      </c>
      <c r="Q68" s="10">
        <v>0.5</v>
      </c>
      <c r="R68" s="3">
        <v>0</v>
      </c>
      <c r="S68" s="3">
        <v>0</v>
      </c>
      <c r="T68" s="3">
        <v>0</v>
      </c>
      <c r="U68" s="10">
        <v>0</v>
      </c>
      <c r="W68" s="11">
        <v>2.75</v>
      </c>
    </row>
    <row r="70" spans="1:23" s="20" customFormat="1">
      <c r="E70" s="20">
        <f>SUM(B60:D68)</f>
        <v>20.091659333333332</v>
      </c>
      <c r="K70" s="20">
        <f>SUM(F60:J68)</f>
        <v>14.340999933333334</v>
      </c>
      <c r="Q70" s="20">
        <f>SUM(L60:P68)</f>
        <v>8.4166665333333341</v>
      </c>
      <c r="V70" s="20">
        <f>SUM(R60:T68)</f>
        <v>1.25</v>
      </c>
    </row>
    <row r="77" spans="1:23">
      <c r="E77">
        <f>SUM(E70,E58,E54,E49,E44,E37,E30,E19,E7)</f>
        <v>173.94165933333335</v>
      </c>
      <c r="K77">
        <f>SUM(K70,K58,K54,K49,K44,K37,K30,K19,K7)</f>
        <v>305.50766659999999</v>
      </c>
      <c r="Q77">
        <f>SUM(Q70,Q58,Q54,Q49,Q44,Q37,Q30,Q19,Q7)</f>
        <v>167.41666653333334</v>
      </c>
      <c r="V77">
        <f>SUM(V70,V58,V49,V44,V37,V30,V19,V7)</f>
        <v>99.916666666666671</v>
      </c>
    </row>
    <row r="82" spans="10:10">
      <c r="J82">
        <f>SUM(E77:V77)</f>
        <v>746.78265913333337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16A4-564D-BB43-B296-68BBA20BD66A}">
  <dimension ref="A1:E10"/>
  <sheetViews>
    <sheetView topLeftCell="A43" workbookViewId="0">
      <selection activeCell="I9" sqref="I9"/>
    </sheetView>
  </sheetViews>
  <sheetFormatPr baseColWidth="10" defaultRowHeight="15.5"/>
  <cols>
    <col min="1" max="1" width="34.6640625" customWidth="1"/>
  </cols>
  <sheetData>
    <row r="1" spans="1:5">
      <c r="B1" t="s">
        <v>2</v>
      </c>
      <c r="C1" t="s">
        <v>5</v>
      </c>
      <c r="D1" t="s">
        <v>8</v>
      </c>
      <c r="E1" t="s">
        <v>10</v>
      </c>
    </row>
    <row r="2" spans="1:5">
      <c r="A2" t="s">
        <v>42</v>
      </c>
      <c r="B2">
        <v>17.833333333333332</v>
      </c>
      <c r="C2">
        <v>94.166666666666657</v>
      </c>
      <c r="D2">
        <v>36.666666666666664</v>
      </c>
      <c r="E2">
        <v>12.333333333333332</v>
      </c>
    </row>
    <row r="3" spans="1:5">
      <c r="A3" t="s">
        <v>71</v>
      </c>
      <c r="B3">
        <v>51.85</v>
      </c>
      <c r="C3">
        <v>108.16666666666667</v>
      </c>
      <c r="D3">
        <v>76.166666666666671</v>
      </c>
      <c r="E3">
        <v>54.166666666666664</v>
      </c>
    </row>
    <row r="4" spans="1:5">
      <c r="A4" t="s">
        <v>58</v>
      </c>
      <c r="B4">
        <v>56.333333333333336</v>
      </c>
      <c r="C4">
        <v>44.166666666666671</v>
      </c>
      <c r="D4">
        <v>14.166666666666668</v>
      </c>
      <c r="E4">
        <v>16.833333333333336</v>
      </c>
    </row>
    <row r="5" spans="1:5">
      <c r="A5" t="s">
        <v>70</v>
      </c>
      <c r="B5">
        <v>25.833333333333332</v>
      </c>
      <c r="C5">
        <v>41.166666666666664</v>
      </c>
      <c r="D5">
        <v>29.000000000000004</v>
      </c>
      <c r="E5">
        <v>9.8333333333333339</v>
      </c>
    </row>
    <row r="6" spans="1:5">
      <c r="A6" t="s">
        <v>68</v>
      </c>
      <c r="B6">
        <v>2</v>
      </c>
      <c r="C6">
        <v>3.5</v>
      </c>
      <c r="D6">
        <v>2.5</v>
      </c>
      <c r="E6">
        <v>0</v>
      </c>
    </row>
    <row r="7" spans="1:5">
      <c r="A7" t="s">
        <v>60</v>
      </c>
      <c r="B7">
        <v>0</v>
      </c>
      <c r="C7">
        <v>0</v>
      </c>
      <c r="D7">
        <v>0.5</v>
      </c>
      <c r="E7">
        <v>5.5</v>
      </c>
    </row>
    <row r="8" spans="1:5">
      <c r="A8" t="s">
        <v>61</v>
      </c>
      <c r="B8">
        <v>20.091659333333332</v>
      </c>
      <c r="C8">
        <v>14.340999933333334</v>
      </c>
      <c r="D8">
        <v>8.4166665333333341</v>
      </c>
      <c r="E8">
        <v>1.25</v>
      </c>
    </row>
    <row r="10" spans="1:5">
      <c r="B10">
        <f>SUM(B2:B8)</f>
        <v>173.94165933333335</v>
      </c>
      <c r="C10">
        <f t="shared" ref="C10:E10" si="0">SUM(C2:C8)</f>
        <v>305.50766659999999</v>
      </c>
      <c r="D10">
        <f t="shared" si="0"/>
        <v>167.41666653333337</v>
      </c>
      <c r="E10">
        <f t="shared" si="0"/>
        <v>99.916666666666671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F420-DD73-B745-BAA9-E2B6A28D21B0}">
  <dimension ref="A1:O20"/>
  <sheetViews>
    <sheetView tabSelected="1" topLeftCell="I49" zoomScale="80" zoomScaleNormal="80" workbookViewId="0">
      <selection activeCell="I16" sqref="I16"/>
    </sheetView>
  </sheetViews>
  <sheetFormatPr baseColWidth="10" defaultRowHeight="15.5"/>
  <sheetData>
    <row r="1" spans="1:15">
      <c r="B1" t="s">
        <v>2</v>
      </c>
      <c r="C1" t="s">
        <v>5</v>
      </c>
      <c r="D1" t="s">
        <v>8</v>
      </c>
      <c r="E1" t="s">
        <v>10</v>
      </c>
      <c r="G1" t="s">
        <v>2</v>
      </c>
      <c r="H1" t="s">
        <v>5</v>
      </c>
      <c r="I1" t="s">
        <v>8</v>
      </c>
      <c r="J1" t="s">
        <v>10</v>
      </c>
      <c r="L1" t="s">
        <v>2</v>
      </c>
      <c r="M1" t="s">
        <v>5</v>
      </c>
      <c r="N1" t="s">
        <v>8</v>
      </c>
      <c r="O1" t="s">
        <v>10</v>
      </c>
    </row>
    <row r="2" spans="1:15">
      <c r="A2" t="s">
        <v>42</v>
      </c>
      <c r="B2">
        <v>17.833333333333332</v>
      </c>
      <c r="C2">
        <v>94.166666666666657</v>
      </c>
      <c r="D2">
        <v>36.666666666666664</v>
      </c>
      <c r="E2">
        <v>12.333333333333332</v>
      </c>
      <c r="G2">
        <f>B2/(B10/100)</f>
        <v>10.252479711693677</v>
      </c>
      <c r="H2">
        <f>C2/(C10/100)</f>
        <v>30.823012631613828</v>
      </c>
      <c r="I2">
        <f>D2/(D10/100)</f>
        <v>21.901443521673617</v>
      </c>
      <c r="J2">
        <f>E2/(E10/100)</f>
        <v>12.343619683069223</v>
      </c>
      <c r="K2" t="s">
        <v>42</v>
      </c>
      <c r="L2" s="22">
        <f>ROUND(G2,0)</f>
        <v>10</v>
      </c>
      <c r="M2" s="22">
        <f>ROUND(H2,0)</f>
        <v>31</v>
      </c>
      <c r="N2" s="22">
        <f>ROUND(I2,0)</f>
        <v>22</v>
      </c>
      <c r="O2" s="22">
        <f>ROUND(J2,0)</f>
        <v>12</v>
      </c>
    </row>
    <row r="3" spans="1:15">
      <c r="A3" t="s">
        <v>59</v>
      </c>
      <c r="B3">
        <v>51.85</v>
      </c>
      <c r="C3">
        <v>108.16666666666667</v>
      </c>
      <c r="D3">
        <v>76.166666666666671</v>
      </c>
      <c r="E3">
        <v>54.166666666666664</v>
      </c>
      <c r="G3">
        <f>B3/(B10/100)</f>
        <v>29.808845217830871</v>
      </c>
      <c r="H3">
        <f>C3/(C11/100)</f>
        <v>35.405549022862616</v>
      </c>
      <c r="I3">
        <f>D3/(D11/100)</f>
        <v>45.495271315476572</v>
      </c>
      <c r="J3">
        <f>E3/(E11/100)</f>
        <v>54.211843202668881</v>
      </c>
      <c r="K3" t="s">
        <v>59</v>
      </c>
      <c r="L3" s="22">
        <f>ROUND(G3,0)</f>
        <v>30</v>
      </c>
      <c r="M3" s="22">
        <f t="shared" ref="M3:M8" si="0">ROUND(H3,0)</f>
        <v>35</v>
      </c>
      <c r="N3" s="22">
        <f t="shared" ref="N3:N8" si="1">ROUND(I3,0)</f>
        <v>45</v>
      </c>
      <c r="O3" s="22">
        <f t="shared" ref="O3:O8" si="2">ROUND(J3,0)</f>
        <v>54</v>
      </c>
    </row>
    <row r="4" spans="1:15">
      <c r="A4" t="s">
        <v>58</v>
      </c>
      <c r="B4">
        <v>56.333333333333336</v>
      </c>
      <c r="C4">
        <v>44.166666666666671</v>
      </c>
      <c r="D4">
        <v>14.166666666666668</v>
      </c>
      <c r="E4">
        <v>16.833333333333336</v>
      </c>
      <c r="G4">
        <f>B4/(B10/100)</f>
        <v>32.386337780864139</v>
      </c>
      <c r="H4">
        <f t="shared" ref="H4:H7" si="3">C4/(C15/100)</f>
        <v>14.456811234296755</v>
      </c>
      <c r="I4">
        <f t="shared" ref="I4:I8" si="4">D4/(D15/100)</f>
        <v>8.4619213606466275</v>
      </c>
      <c r="J4">
        <f t="shared" ref="J4:J8" si="5">E4/(E15/100)</f>
        <v>16.847372810675562</v>
      </c>
      <c r="K4" t="s">
        <v>58</v>
      </c>
      <c r="L4" s="22">
        <f t="shared" ref="L3:L8" si="6">ROUND(G4,0)</f>
        <v>32</v>
      </c>
      <c r="M4" s="22">
        <f t="shared" si="0"/>
        <v>14</v>
      </c>
      <c r="N4" s="22">
        <f t="shared" si="1"/>
        <v>8</v>
      </c>
      <c r="O4" s="22">
        <f t="shared" si="2"/>
        <v>17</v>
      </c>
    </row>
    <row r="5" spans="1:15">
      <c r="A5" t="s">
        <v>70</v>
      </c>
      <c r="B5">
        <v>25.833333333333332</v>
      </c>
      <c r="C5">
        <v>41.166666666666664</v>
      </c>
      <c r="D5">
        <v>29.000000000000004</v>
      </c>
      <c r="E5">
        <v>9.8333333333333339</v>
      </c>
      <c r="G5">
        <f>B5/(B10/100)</f>
        <v>14.851722946845982</v>
      </c>
      <c r="H5">
        <f t="shared" si="3"/>
        <v>13.474839150457727</v>
      </c>
      <c r="I5">
        <f t="shared" si="4"/>
        <v>17.322050785323686</v>
      </c>
      <c r="J5">
        <f t="shared" si="5"/>
        <v>9.8415346121768135</v>
      </c>
      <c r="K5" t="s">
        <v>70</v>
      </c>
      <c r="L5" s="22">
        <f t="shared" si="6"/>
        <v>15</v>
      </c>
      <c r="M5" s="22">
        <f t="shared" si="0"/>
        <v>13</v>
      </c>
      <c r="N5" s="22">
        <f t="shared" si="1"/>
        <v>17</v>
      </c>
      <c r="O5" s="22">
        <f t="shared" si="2"/>
        <v>10</v>
      </c>
    </row>
    <row r="6" spans="1:15">
      <c r="A6" t="s">
        <v>68</v>
      </c>
      <c r="B6">
        <v>2</v>
      </c>
      <c r="C6">
        <v>3.5</v>
      </c>
      <c r="D6">
        <v>2.5</v>
      </c>
      <c r="G6">
        <f>B6/(B10/100)</f>
        <v>1.1498108087880761</v>
      </c>
      <c r="H6">
        <f t="shared" si="3"/>
        <v>1.1456340978121955</v>
      </c>
      <c r="I6">
        <f t="shared" si="4"/>
        <v>1.4932802401141108</v>
      </c>
      <c r="J6">
        <f t="shared" si="5"/>
        <v>0</v>
      </c>
      <c r="K6" t="s">
        <v>68</v>
      </c>
      <c r="L6" s="22">
        <f t="shared" si="6"/>
        <v>1</v>
      </c>
      <c r="M6" s="22">
        <f t="shared" si="0"/>
        <v>1</v>
      </c>
      <c r="N6" s="22">
        <f t="shared" si="1"/>
        <v>1</v>
      </c>
      <c r="O6" s="22">
        <f t="shared" si="2"/>
        <v>0</v>
      </c>
    </row>
    <row r="7" spans="1:15">
      <c r="A7" t="s">
        <v>60</v>
      </c>
      <c r="B7">
        <v>0</v>
      </c>
      <c r="C7">
        <v>0</v>
      </c>
      <c r="D7">
        <v>0.5</v>
      </c>
      <c r="E7">
        <v>5.5</v>
      </c>
      <c r="G7">
        <f>B7/(B10/100)</f>
        <v>0</v>
      </c>
      <c r="H7">
        <f t="shared" si="3"/>
        <v>0</v>
      </c>
      <c r="I7">
        <f t="shared" si="4"/>
        <v>0.29865604802282214</v>
      </c>
      <c r="J7">
        <f t="shared" si="5"/>
        <v>5.5045871559633026</v>
      </c>
      <c r="K7" t="s">
        <v>60</v>
      </c>
      <c r="L7" s="22">
        <f t="shared" si="6"/>
        <v>0</v>
      </c>
      <c r="M7" s="22">
        <f t="shared" si="0"/>
        <v>0</v>
      </c>
      <c r="N7" s="22">
        <f t="shared" si="1"/>
        <v>0</v>
      </c>
      <c r="O7" s="22">
        <f t="shared" si="2"/>
        <v>6</v>
      </c>
    </row>
    <row r="8" spans="1:15">
      <c r="A8" t="s">
        <v>61</v>
      </c>
      <c r="B8">
        <v>20.091659333333332</v>
      </c>
      <c r="C8">
        <v>14.340999933333334</v>
      </c>
      <c r="D8">
        <v>8.4166665333333341</v>
      </c>
      <c r="E8">
        <v>1.25</v>
      </c>
      <c r="G8">
        <f>B8/(B10/100)</f>
        <v>11.550803533977247</v>
      </c>
      <c r="H8">
        <f>C8/(C18/100)</f>
        <v>4.6941538629568829</v>
      </c>
      <c r="I8">
        <f t="shared" si="4"/>
        <v>5.0273767287425599</v>
      </c>
      <c r="J8">
        <f t="shared" si="5"/>
        <v>1.2510425354462051</v>
      </c>
      <c r="K8" t="s">
        <v>61</v>
      </c>
      <c r="L8" s="22">
        <f t="shared" si="6"/>
        <v>12</v>
      </c>
      <c r="M8" s="22">
        <f t="shared" si="0"/>
        <v>5</v>
      </c>
      <c r="N8" s="22">
        <f t="shared" si="1"/>
        <v>5</v>
      </c>
      <c r="O8" s="22">
        <f t="shared" si="2"/>
        <v>1</v>
      </c>
    </row>
    <row r="10" spans="1:15">
      <c r="B10">
        <f>SUM(B2:B8)</f>
        <v>173.94165933333335</v>
      </c>
      <c r="C10">
        <f t="shared" ref="C10:E10" si="7">SUM(C2:C8)</f>
        <v>305.50766659999999</v>
      </c>
      <c r="D10">
        <f t="shared" si="7"/>
        <v>167.41666653333337</v>
      </c>
      <c r="E10">
        <f t="shared" si="7"/>
        <v>99.916666666666671</v>
      </c>
      <c r="G10">
        <f>SUM(G2:G8)</f>
        <v>99.999999999999986</v>
      </c>
      <c r="H10">
        <f>SUM(H2:H8)</f>
        <v>99.999999999999986</v>
      </c>
      <c r="I10">
        <f>SUM(I2:I8)</f>
        <v>100</v>
      </c>
      <c r="J10">
        <f t="shared" ref="J10" si="8">SUM(J2:J8)</f>
        <v>100</v>
      </c>
    </row>
    <row r="11" spans="1:15">
      <c r="B11">
        <v>173.94165933333335</v>
      </c>
      <c r="C11">
        <v>305.50766659999999</v>
      </c>
      <c r="D11">
        <v>167.41666653333334</v>
      </c>
      <c r="E11">
        <v>99.916666666666671</v>
      </c>
    </row>
    <row r="12" spans="1:15">
      <c r="B12">
        <v>173.94165933333335</v>
      </c>
      <c r="C12">
        <v>305.50766659999999</v>
      </c>
      <c r="D12">
        <v>167.41666653333334</v>
      </c>
      <c r="E12">
        <v>99.916666666666671</v>
      </c>
    </row>
    <row r="13" spans="1:15">
      <c r="B13">
        <v>173.94165933333335</v>
      </c>
      <c r="C13">
        <v>305.50766659999999</v>
      </c>
      <c r="D13">
        <v>167.41666653333334</v>
      </c>
      <c r="E13">
        <v>99.916666666666671</v>
      </c>
      <c r="G13" t="s">
        <v>2</v>
      </c>
      <c r="H13" t="s">
        <v>5</v>
      </c>
      <c r="I13" t="s">
        <v>8</v>
      </c>
      <c r="J13" t="s">
        <v>10</v>
      </c>
    </row>
    <row r="14" spans="1:15">
      <c r="B14">
        <v>173.94165933333335</v>
      </c>
      <c r="C14">
        <v>305.50766659999999</v>
      </c>
      <c r="D14">
        <v>167.41666653333334</v>
      </c>
      <c r="E14">
        <v>99.916666666666671</v>
      </c>
      <c r="G14">
        <v>174</v>
      </c>
      <c r="H14">
        <v>306</v>
      </c>
      <c r="I14">
        <v>167</v>
      </c>
      <c r="J14">
        <v>100</v>
      </c>
    </row>
    <row r="15" spans="1:15">
      <c r="B15">
        <v>173.94165933333335</v>
      </c>
      <c r="C15">
        <v>305.50766659999999</v>
      </c>
      <c r="D15">
        <v>167.41666653333334</v>
      </c>
      <c r="E15">
        <v>99.916666666666671</v>
      </c>
      <c r="I15">
        <f>SUM(G14:J14)</f>
        <v>747</v>
      </c>
    </row>
    <row r="16" spans="1:15">
      <c r="B16">
        <v>173.94165933333335</v>
      </c>
      <c r="C16">
        <v>305.50766659999999</v>
      </c>
      <c r="D16">
        <v>167.41666653333334</v>
      </c>
      <c r="E16">
        <v>99.916666666666671</v>
      </c>
      <c r="G16">
        <f>SUM(G14:J14)</f>
        <v>747</v>
      </c>
    </row>
    <row r="17" spans="2:5">
      <c r="B17">
        <v>173.94165933333335</v>
      </c>
      <c r="C17">
        <v>305.50766659999999</v>
      </c>
      <c r="D17">
        <v>167.41666653333334</v>
      </c>
      <c r="E17">
        <v>99.916666666666671</v>
      </c>
    </row>
    <row r="18" spans="2:5">
      <c r="B18">
        <v>173.94165933333335</v>
      </c>
      <c r="C18">
        <v>305.50766659999999</v>
      </c>
      <c r="D18">
        <v>167.41666653333334</v>
      </c>
      <c r="E18">
        <v>99.916666666666671</v>
      </c>
    </row>
    <row r="19" spans="2:5">
      <c r="B19">
        <v>173.94165933333335</v>
      </c>
      <c r="C19">
        <v>305.50766659999999</v>
      </c>
      <c r="D19">
        <v>167.41666653333334</v>
      </c>
      <c r="E19">
        <v>99.916666666666671</v>
      </c>
    </row>
    <row r="20" spans="2:5">
      <c r="B20">
        <v>173.94165933333335</v>
      </c>
      <c r="C20">
        <v>305.50766659999999</v>
      </c>
      <c r="D20">
        <v>167.41666653333334</v>
      </c>
      <c r="E20">
        <v>99.916666666666671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Record Sheet</vt:lpstr>
      <vt:lpstr>Record and Quantified</vt:lpstr>
      <vt:lpstr>Quantified</vt:lpstr>
      <vt:lpstr>by origin</vt:lpstr>
      <vt:lpstr>charts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ROOTS28b</cp:lastModifiedBy>
  <dcterms:created xsi:type="dcterms:W3CDTF">2021-11-26T10:52:25Z</dcterms:created>
  <dcterms:modified xsi:type="dcterms:W3CDTF">2024-01-03T17:03:53Z</dcterms:modified>
</cp:coreProperties>
</file>