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Diss\Material\Fine Ware Pottery\"/>
    </mc:Choice>
  </mc:AlternateContent>
  <xr:revisionPtr revIDLastSave="0" documentId="13_ncr:1_{BE87E41E-A4F8-448D-B126-27A58A6F61B2}" xr6:coauthVersionLast="36" xr6:coauthVersionMax="36" xr10:uidLastSave="{00000000-0000-0000-0000-000000000000}"/>
  <bookViews>
    <workbookView xWindow="0" yWindow="0" windowWidth="19200" windowHeight="8150" activeTab="2" xr2:uid="{5FE9F79B-FE57-4371-B66E-1BF931ABA686}"/>
  </bookViews>
  <sheets>
    <sheet name="Tabelle1" sheetId="1" r:id="rId1"/>
    <sheet name="Tabelle2" sheetId="2" r:id="rId2"/>
    <sheet name="Tabelle3" sheetId="3" r:id="rId3"/>
    <sheet name="Tabelle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H3" i="3"/>
  <c r="H4" i="3"/>
  <c r="H5" i="3"/>
  <c r="H6" i="3"/>
  <c r="H7" i="3"/>
  <c r="H2" i="3"/>
  <c r="F3" i="3"/>
  <c r="F4" i="3"/>
  <c r="F5" i="3"/>
  <c r="F6" i="3"/>
  <c r="F7" i="3"/>
  <c r="F2" i="3"/>
  <c r="E3" i="3"/>
  <c r="E4" i="3"/>
  <c r="E5" i="3"/>
  <c r="E6" i="3"/>
  <c r="E7" i="3"/>
  <c r="E2" i="3"/>
  <c r="K47" i="2"/>
  <c r="H47" i="2"/>
  <c r="M34" i="2"/>
  <c r="M28" i="2"/>
  <c r="K28" i="2"/>
  <c r="H28" i="2"/>
  <c r="K11" i="2"/>
  <c r="H11" i="2"/>
  <c r="G43" i="2"/>
  <c r="I43" i="2" s="1"/>
  <c r="I16" i="2"/>
  <c r="K31" i="1" l="1"/>
  <c r="H3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4" i="1"/>
  <c r="G17" i="1"/>
  <c r="G18" i="1"/>
  <c r="G19" i="1"/>
  <c r="G20" i="1"/>
  <c r="G21" i="1"/>
  <c r="G22" i="1"/>
  <c r="G23" i="1"/>
  <c r="G24" i="1"/>
  <c r="G25" i="1"/>
  <c r="G26" i="1"/>
  <c r="G27" i="1"/>
  <c r="G16" i="1"/>
</calcChain>
</file>

<file path=xl/sharedStrings.xml><?xml version="1.0" encoding="utf-8"?>
<sst xmlns="http://schemas.openxmlformats.org/spreadsheetml/2006/main" count="243" uniqueCount="56">
  <si>
    <t>Mayet I</t>
  </si>
  <si>
    <t>Mayet II</t>
  </si>
  <si>
    <t>Mayet III</t>
  </si>
  <si>
    <t>Mayet IIIb</t>
  </si>
  <si>
    <t>Mayet II/III</t>
  </si>
  <si>
    <t>Mayet IV</t>
  </si>
  <si>
    <t>Mayet VIII</t>
  </si>
  <si>
    <t>Mayet VIIIc</t>
  </si>
  <si>
    <t>Mayet X a</t>
  </si>
  <si>
    <t>Mayet XII</t>
  </si>
  <si>
    <t>Mayet XVII</t>
  </si>
  <si>
    <t>Mayet XXI</t>
  </si>
  <si>
    <t>Mayet XXIV</t>
  </si>
  <si>
    <t>Mayet XXXIII</t>
  </si>
  <si>
    <t>Mayet XXXIV</t>
  </si>
  <si>
    <t>Mayet XXXV</t>
  </si>
  <si>
    <t>Mayet XXXVII</t>
  </si>
  <si>
    <t>Mayet XXXVII a</t>
  </si>
  <si>
    <t>Mayet XXXVIIb</t>
  </si>
  <si>
    <t>Mayet XXXVIII</t>
  </si>
  <si>
    <t>Mayet XXXVIIIa</t>
  </si>
  <si>
    <t>Mayet XXXVIII b</t>
  </si>
  <si>
    <t>Mayet XLII</t>
  </si>
  <si>
    <t>Mayet XLIII</t>
  </si>
  <si>
    <t>Mayet XLV</t>
  </si>
  <si>
    <t>unknown</t>
  </si>
  <si>
    <t>Early 1st CE</t>
  </si>
  <si>
    <t>Early-mid 1st CE</t>
  </si>
  <si>
    <t>Mid 1st CE</t>
  </si>
  <si>
    <t>Mayet XXXII</t>
  </si>
  <si>
    <t>first third to mid 1st CE</t>
  </si>
  <si>
    <t>second third 1st CE</t>
  </si>
  <si>
    <t>first third to end 1st CE</t>
  </si>
  <si>
    <t>second half 1st CE</t>
  </si>
  <si>
    <t>-</t>
  </si>
  <si>
    <t>Italy</t>
  </si>
  <si>
    <t>Etruria</t>
  </si>
  <si>
    <t>Toscana / Ibiza</t>
  </si>
  <si>
    <t>Ibiza</t>
  </si>
  <si>
    <t>Central Italian/Ibizan</t>
  </si>
  <si>
    <t>Baetica</t>
  </si>
  <si>
    <t>Empurias?</t>
  </si>
  <si>
    <t>Italy/Ibiza</t>
  </si>
  <si>
    <t>Northern Italy / Liguria</t>
  </si>
  <si>
    <t>Tarraconensis</t>
  </si>
  <si>
    <t>Western Mediterranean</t>
  </si>
  <si>
    <t>Tarraconensis / Iberian</t>
  </si>
  <si>
    <t>Iberian</t>
  </si>
  <si>
    <t>Lusitania/Iberia</t>
  </si>
  <si>
    <t>B</t>
  </si>
  <si>
    <t>BC</t>
  </si>
  <si>
    <t>C</t>
  </si>
  <si>
    <t>Baelo Claudia J. Oviedeo Callealta, eastern city wall 2005-09</t>
  </si>
  <si>
    <t>Iberian Peninsula</t>
  </si>
  <si>
    <t>Italy/Ibiza?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</si>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</sst>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0" fillId="0" borderId="0" xfId="0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Baelo</a:t>
            </a:r>
            <a:r>
              <a:rPr lang="en-GB" baseline="0"/>
              <a:t> Claudia Fine Ware Percentage Period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8.2969261454851173E-2"/>
                  <c:y val="0.161900699912510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2.5675598195856585E-2"/>
                  <c:y val="1.3881287053551645E-2"/>
                </c:manualLayout>
              </c:layout>
              <c:tx>
                <c:rich>
                  <a:bodyPr/>
                  <a:lstStyle/>
                  <a:p>
                    <a:fld id="{05936E94-07E4-4A77-B848-DA194D859373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9B1A003E-AA09-4369-AC66-5B5D5C1B1166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7.5954628851005179E-2"/>
                  <c:y val="-0.2215532607125447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6771557984863542"/>
                  <c:y val="0.1186061850258903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0.12452211222383609"/>
                  <c:y val="3.9718990123273491E-2"/>
                </c:manualLayout>
              </c:layout>
              <c:tx>
                <c:rich>
                  <a:bodyPr/>
                  <a:lstStyle/>
                  <a:p>
                    <a:fld id="{5D400B5C-7DDC-4087-AD82-C07B74C1A1D9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BA062246-7086-46D8-90C9-F9915D4675D1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32168813546364955"/>
                  <c:y val="4.30844209473392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Tabelle4!$A$2:$A$7</c:f>
              <c:strCache>
                <c:ptCount val="6"/>
                <c:pt idx="0">
                  <c:v>Italy</c:v>
                </c:pt>
                <c:pt idx="1">
                  <c:v>Tarraconensis</c:v>
                </c:pt>
                <c:pt idx="2">
                  <c:v>Baetica</c:v>
                </c:pt>
                <c:pt idx="3">
                  <c:v>Iberian Peninsula</c:v>
                </c:pt>
                <c:pt idx="4">
                  <c:v>Italy/Ibiza?</c:v>
                </c:pt>
                <c:pt idx="5">
                  <c:v>Western Mediterranean</c:v>
                </c:pt>
              </c:strCache>
            </c:strRef>
          </c:cat>
          <c:val>
            <c:numRef>
              <c:f>Tabelle4!$B$2:$B$7</c:f>
              <c:numCache>
                <c:formatCode>General\%</c:formatCode>
                <c:ptCount val="6"/>
                <c:pt idx="0">
                  <c:v>16</c:v>
                </c:pt>
                <c:pt idx="1">
                  <c:v>4</c:v>
                </c:pt>
                <c:pt idx="2">
                  <c:v>69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Baelo Claudia</a:t>
            </a:r>
            <a:r>
              <a:rPr lang="en-GB" baseline="0"/>
              <a:t> Fine Ware Percentage Period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0.2142215293110509"/>
                  <c:y val="1.1923569564812898E-2"/>
                </c:manualLayout>
              </c:layout>
              <c:tx>
                <c:rich>
                  <a:bodyPr/>
                  <a:lstStyle/>
                  <a:p>
                    <a:fld id="{A1A151F4-E36D-4AE8-812E-960DD184FE94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E129B51D-51AB-4830-83F8-1EB7B0D9B561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2928596238293835"/>
                  <c:y val="0.11276020972025678"/>
                </c:manualLayout>
              </c:layout>
              <c:tx>
                <c:rich>
                  <a:bodyPr/>
                  <a:lstStyle/>
                  <a:p>
                    <a:fld id="{0EFCAE12-22C3-407F-B197-CAEE6E6826CA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83538A07-9FC0-4443-9B28-38B2C24ABAF8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2.819656481167825E-3"/>
                  <c:y val="-0.2399000190963757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2358071423819183"/>
                  <c:y val="0.184576695566616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0.2638878573937315"/>
                  <c:y val="6.87305345861861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Tabelle4!$A$2:$A$7</c:f>
              <c:strCache>
                <c:ptCount val="6"/>
                <c:pt idx="0">
                  <c:v>Italy</c:v>
                </c:pt>
                <c:pt idx="1">
                  <c:v>Tarraconensis</c:v>
                </c:pt>
                <c:pt idx="2">
                  <c:v>Baetica</c:v>
                </c:pt>
                <c:pt idx="3">
                  <c:v>Iberian Peninsula</c:v>
                </c:pt>
                <c:pt idx="4">
                  <c:v>Italy/Ibiza?</c:v>
                </c:pt>
                <c:pt idx="5">
                  <c:v>Western Mediterranean</c:v>
                </c:pt>
              </c:strCache>
            </c:strRef>
          </c:cat>
          <c:val>
            <c:numRef>
              <c:f>Tabelle4!$C$2:$C$7</c:f>
              <c:numCache>
                <c:formatCode>General\%</c:formatCode>
                <c:ptCount val="6"/>
                <c:pt idx="0">
                  <c:v>6</c:v>
                </c:pt>
                <c:pt idx="1">
                  <c:v>4</c:v>
                </c:pt>
                <c:pt idx="2">
                  <c:v>80</c:v>
                </c:pt>
                <c:pt idx="3">
                  <c:v>8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Baelo</a:t>
            </a:r>
            <a:r>
              <a:rPr lang="de-DE" baseline="0"/>
              <a:t> Claudia Fine Ware origin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87433345566806"/>
          <c:y val="0.1250160269944911"/>
          <c:w val="0.64435769644746133"/>
          <c:h val="0.77914145195599349"/>
        </c:manualLayout>
      </c:layout>
      <c:lineChart>
        <c:grouping val="standard"/>
        <c:varyColors val="0"/>
        <c:ser>
          <c:idx val="0"/>
          <c:order val="0"/>
          <c:tx>
            <c:strRef>
              <c:f>Tabelle4!$A$2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Tabelle4!$B$1:$C$1</c:f>
              <c:strCache>
                <c:ptCount val="2"/>
                <c:pt idx="0">
                  <c:v>B</c:v>
                </c:pt>
                <c:pt idx="1">
                  <c:v>C</c:v>
                </c:pt>
              </c:strCache>
            </c:strRef>
          </c:cat>
          <c:val>
            <c:numRef>
              <c:f>Tabelle4!$B$2:$C$2</c:f>
              <c:numCache>
                <c:formatCode>General\%</c:formatCode>
                <c:ptCount val="2"/>
                <c:pt idx="0">
                  <c:v>16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8-4465-9774-2380E573FD89}"/>
            </c:ext>
          </c:extLst>
        </c:ser>
        <c:ser>
          <c:idx val="1"/>
          <c:order val="1"/>
          <c:tx>
            <c:strRef>
              <c:f>Tabelle4!$A$3</c:f>
              <c:strCache>
                <c:ptCount val="1"/>
                <c:pt idx="0">
                  <c:v>Tarraconensis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Tabelle4!$B$1:$C$1</c:f>
              <c:strCache>
                <c:ptCount val="2"/>
                <c:pt idx="0">
                  <c:v>B</c:v>
                </c:pt>
                <c:pt idx="1">
                  <c:v>C</c:v>
                </c:pt>
              </c:strCache>
            </c:strRef>
          </c:cat>
          <c:val>
            <c:numRef>
              <c:f>Tabelle4!$B$3:$C$3</c:f>
              <c:numCache>
                <c:formatCode>General\%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8-4465-9774-2380E573FD89}"/>
            </c:ext>
          </c:extLst>
        </c:ser>
        <c:ser>
          <c:idx val="2"/>
          <c:order val="2"/>
          <c:tx>
            <c:strRef>
              <c:f>Tabelle4!$A$4</c:f>
              <c:strCache>
                <c:ptCount val="1"/>
                <c:pt idx="0">
                  <c:v>Baetica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Tabelle4!$B$1:$C$1</c:f>
              <c:strCache>
                <c:ptCount val="2"/>
                <c:pt idx="0">
                  <c:v>B</c:v>
                </c:pt>
                <c:pt idx="1">
                  <c:v>C</c:v>
                </c:pt>
              </c:strCache>
            </c:strRef>
          </c:cat>
          <c:val>
            <c:numRef>
              <c:f>Tabelle4!$B$4:$C$4</c:f>
              <c:numCache>
                <c:formatCode>General\%</c:formatCode>
                <c:ptCount val="2"/>
                <c:pt idx="0">
                  <c:v>69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9C-4155-B491-0815E5BD4AB3}"/>
            </c:ext>
          </c:extLst>
        </c:ser>
        <c:ser>
          <c:idx val="3"/>
          <c:order val="3"/>
          <c:tx>
            <c:strRef>
              <c:f>Tabelle4!$A$5</c:f>
              <c:strCache>
                <c:ptCount val="1"/>
                <c:pt idx="0">
                  <c:v>Iberian Peninsula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Tabelle4!$B$1:$C$1</c:f>
              <c:strCache>
                <c:ptCount val="2"/>
                <c:pt idx="0">
                  <c:v>B</c:v>
                </c:pt>
                <c:pt idx="1">
                  <c:v>C</c:v>
                </c:pt>
              </c:strCache>
            </c:strRef>
          </c:cat>
          <c:val>
            <c:numRef>
              <c:f>Tabelle4!$B$5:$C$5</c:f>
              <c:numCache>
                <c:formatCode>General\%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9C-4155-B491-0815E5BD4AB3}"/>
            </c:ext>
          </c:extLst>
        </c:ser>
        <c:ser>
          <c:idx val="4"/>
          <c:order val="4"/>
          <c:tx>
            <c:strRef>
              <c:f>Tabelle4!$A$6</c:f>
              <c:strCache>
                <c:ptCount val="1"/>
                <c:pt idx="0">
                  <c:v>Italy/Ibiza?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Tabelle4!$B$1:$C$1</c:f>
              <c:strCache>
                <c:ptCount val="2"/>
                <c:pt idx="0">
                  <c:v>B</c:v>
                </c:pt>
                <c:pt idx="1">
                  <c:v>C</c:v>
                </c:pt>
              </c:strCache>
            </c:strRef>
          </c:cat>
          <c:val>
            <c:numRef>
              <c:f>Tabelle4!$B$6:$C$6</c:f>
              <c:numCache>
                <c:formatCode>General\%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9C-4155-B491-0815E5BD4AB3}"/>
            </c:ext>
          </c:extLst>
        </c:ser>
        <c:ser>
          <c:idx val="5"/>
          <c:order val="5"/>
          <c:tx>
            <c:strRef>
              <c:f>Tabelle4!$A$7</c:f>
              <c:strCache>
                <c:ptCount val="1"/>
                <c:pt idx="0">
                  <c:v>Western Mediterranean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Tabelle4!$B$1:$C$1</c:f>
              <c:strCache>
                <c:ptCount val="2"/>
                <c:pt idx="0">
                  <c:v>B</c:v>
                </c:pt>
                <c:pt idx="1">
                  <c:v>C</c:v>
                </c:pt>
              </c:strCache>
            </c:strRef>
          </c:cat>
          <c:val>
            <c:numRef>
              <c:f>Tabelle4!$B$7:$C$7</c:f>
              <c:numCache>
                <c:formatCode>General\%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9C-4155-B491-0815E5BD4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27343"/>
        <c:axId val="941172095"/>
      </c:lineChart>
      <c:catAx>
        <c:axId val="117422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1172095"/>
        <c:crosses val="autoZero"/>
        <c:auto val="1"/>
        <c:lblAlgn val="ctr"/>
        <c:lblOffset val="100"/>
        <c:noMultiLvlLbl val="0"/>
      </c:catAx>
      <c:valAx>
        <c:axId val="941172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2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3855829492354"/>
          <c:y val="0.30697350704405268"/>
          <c:w val="0.21306161519217912"/>
          <c:h val="0.342786949355457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Baelo Claudia</a:t>
            </a:r>
            <a:r>
              <a:rPr lang="en-GB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per period</a:t>
            </a:r>
            <a:endParaRPr lang="en-GB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Tabelle4!$G$3:$H$3</c:f>
              <c:strCache>
                <c:ptCount val="2"/>
                <c:pt idx="0">
                  <c:v>B</c:v>
                </c:pt>
                <c:pt idx="1">
                  <c:v>C</c:v>
                </c:pt>
              </c:strCache>
            </c:strRef>
          </c:cat>
          <c:val>
            <c:numRef>
              <c:f>Tabelle4!$G$4:$H$4</c:f>
              <c:numCache>
                <c:formatCode>General</c:formatCode>
                <c:ptCount val="2"/>
                <c:pt idx="0">
                  <c:v>141.5</c:v>
                </c:pt>
                <c:pt idx="1">
                  <c:v>120.5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9</xdr:row>
      <xdr:rowOff>96837</xdr:rowOff>
    </xdr:from>
    <xdr:to>
      <xdr:col>7</xdr:col>
      <xdr:colOff>47624</xdr:colOff>
      <xdr:row>28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19E292-6612-4B34-B8EB-9736554BA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284162</xdr:colOff>
      <xdr:row>9</xdr:row>
      <xdr:rowOff>134937</xdr:rowOff>
    </xdr:from>
    <xdr:to>
      <xdr:col>14</xdr:col>
      <xdr:colOff>120650</xdr:colOff>
      <xdr:row>28</xdr:row>
      <xdr:rowOff>168275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DB1E94D-FF67-42F5-B33E-3DA6A5D0F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609600</xdr:colOff>
      <xdr:row>24</xdr:row>
      <xdr:rowOff>161925</xdr:rowOff>
    </xdr:from>
    <xdr:to>
      <xdr:col>6</xdr:col>
      <xdr:colOff>628650</xdr:colOff>
      <xdr:row>26</xdr:row>
      <xdr:rowOff>66675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A84D4566-A3BF-4A3F-900E-625019F08776}"/>
            </a:ext>
          </a:extLst>
        </xdr:cNvPr>
        <xdr:cNvSpPr txBox="1"/>
      </xdr:nvSpPr>
      <xdr:spPr>
        <a:xfrm>
          <a:off x="3657600" y="4505325"/>
          <a:ext cx="15430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Total: 141,5 fragments</a:t>
          </a:r>
          <a:endParaRPr lang="en-DE" sz="1100" b="1"/>
        </a:p>
      </xdr:txBody>
    </xdr:sp>
    <xdr:clientData/>
  </xdr:twoCellAnchor>
  <xdr:twoCellAnchor>
    <xdr:from>
      <xdr:col>14</xdr:col>
      <xdr:colOff>236537</xdr:colOff>
      <xdr:row>8</xdr:row>
      <xdr:rowOff>122236</xdr:rowOff>
    </xdr:from>
    <xdr:to>
      <xdr:col>21</xdr:col>
      <xdr:colOff>457200</xdr:colOff>
      <xdr:row>29</xdr:row>
      <xdr:rowOff>76199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E0C2AE-2A02-4136-8ABC-E330E2551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287337</xdr:colOff>
      <xdr:row>29</xdr:row>
      <xdr:rowOff>87312</xdr:rowOff>
    </xdr:from>
    <xdr:to>
      <xdr:col>6</xdr:col>
      <xdr:colOff>287337</xdr:colOff>
      <xdr:row>44</xdr:row>
      <xdr:rowOff>122237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FA3EDDC-A69F-43FE-8FC7-593444984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0.6413</cdr:x>
      <cdr:y>0.8267</cdr:y>
    </cdr:from>
    <cdr:to>
      <cdr:x>0.93955</cdr:x>
      <cdr:y>0.90352</cdr:y>
    </cdr:to>
    <cdr:sp macro="" textlink="">
      <cdr:nvSpPr>
        <cdr:cNvPr id="2" name="Textfeld 3">
          <a:extLst xmlns:a="http://schemas.openxmlformats.org/drawingml/2006/main">
            <a:ext uri="{FF2B5EF4-FFF2-40B4-BE49-F238E27FC236}">
              <a16:creationId xmlns:a16="http://schemas.microsoft.com/office/drawing/2014/main" id="{A84D4566-A3BF-4A3F-900E-625019F08776}"/>
            </a:ext>
          </a:extLst>
        </cdr:cNvPr>
        <cdr:cNvSpPr txBox="1"/>
      </cdr:nvSpPr>
      <cdr:spPr>
        <a:xfrm xmlns:a="http://schemas.openxmlformats.org/drawingml/2006/main">
          <a:off x="3317875" y="2870200"/>
          <a:ext cx="1543050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120,5 fragments</a:t>
          </a:r>
          <a:endParaRPr lang="en-DE" sz="1100" b="1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DC6F7-8633-48D6-A321-142D2E06DD8A}">
  <dimension ref="A1:K31"/>
  <sheetViews>
    <sheetView topLeftCell="B1" workbookViewId="0">
      <selection activeCell="B30" sqref="A30:XFD30"/>
    </sheetView>
  </sheetViews>
  <sheetFormatPr baseColWidth="10" defaultRowHeight="14.5" x14ac:dyDescent="0.35"/>
  <cols>
    <col min="1" max="1" width="20.6328125" customWidth="1"/>
    <col min="3" max="3" width="22" customWidth="1"/>
    <col min="6" max="6" width="10.90625" style="1"/>
    <col min="9" max="9" width="10.90625" style="1"/>
  </cols>
  <sheetData>
    <row r="1" spans="1:10" x14ac:dyDescent="0.35">
      <c r="A1" t="s">
        <v>52</v>
      </c>
    </row>
    <row r="2" spans="1:10" x14ac:dyDescent="0.35">
      <c r="F2" s="1" t="s">
        <v>49</v>
      </c>
      <c r="I2" s="1" t="s">
        <v>51</v>
      </c>
    </row>
    <row r="3" spans="1:10" x14ac:dyDescent="0.35">
      <c r="F3" s="1" t="s">
        <v>49</v>
      </c>
      <c r="G3" t="s">
        <v>50</v>
      </c>
      <c r="I3" s="1" t="s">
        <v>50</v>
      </c>
      <c r="J3" t="s">
        <v>51</v>
      </c>
    </row>
    <row r="4" spans="1:10" x14ac:dyDescent="0.35">
      <c r="A4" t="s">
        <v>0</v>
      </c>
      <c r="B4">
        <v>1</v>
      </c>
      <c r="C4" t="s">
        <v>26</v>
      </c>
      <c r="D4" t="s">
        <v>35</v>
      </c>
      <c r="E4" t="s">
        <v>49</v>
      </c>
      <c r="F4" s="1">
        <v>1</v>
      </c>
      <c r="G4">
        <v>0</v>
      </c>
      <c r="I4" s="1">
        <f>G4</f>
        <v>0</v>
      </c>
      <c r="J4">
        <v>0</v>
      </c>
    </row>
    <row r="5" spans="1:10" x14ac:dyDescent="0.35">
      <c r="A5" t="s">
        <v>1</v>
      </c>
      <c r="B5">
        <v>7</v>
      </c>
      <c r="C5" t="s">
        <v>26</v>
      </c>
      <c r="D5" t="s">
        <v>36</v>
      </c>
      <c r="E5" t="s">
        <v>49</v>
      </c>
      <c r="F5" s="1">
        <v>7</v>
      </c>
      <c r="G5">
        <v>0</v>
      </c>
      <c r="I5" s="1">
        <f t="shared" ref="I5:I29" si="0">G5</f>
        <v>0</v>
      </c>
      <c r="J5">
        <v>0</v>
      </c>
    </row>
    <row r="6" spans="1:10" x14ac:dyDescent="0.35">
      <c r="A6" t="s">
        <v>2</v>
      </c>
      <c r="B6">
        <v>3</v>
      </c>
      <c r="C6" t="s">
        <v>26</v>
      </c>
      <c r="D6" t="s">
        <v>35</v>
      </c>
      <c r="E6" t="s">
        <v>49</v>
      </c>
      <c r="F6" s="1">
        <v>3</v>
      </c>
      <c r="G6">
        <v>0</v>
      </c>
      <c r="I6" s="1">
        <f t="shared" si="0"/>
        <v>0</v>
      </c>
      <c r="J6">
        <v>0</v>
      </c>
    </row>
    <row r="7" spans="1:10" x14ac:dyDescent="0.35">
      <c r="A7" t="s">
        <v>3</v>
      </c>
      <c r="B7">
        <v>3</v>
      </c>
      <c r="C7" t="s">
        <v>26</v>
      </c>
      <c r="D7" t="s">
        <v>37</v>
      </c>
      <c r="E7" t="s">
        <v>49</v>
      </c>
      <c r="F7" s="1">
        <v>3</v>
      </c>
      <c r="G7">
        <v>0</v>
      </c>
      <c r="I7" s="1">
        <f t="shared" si="0"/>
        <v>0</v>
      </c>
      <c r="J7">
        <v>0</v>
      </c>
    </row>
    <row r="8" spans="1:10" x14ac:dyDescent="0.35">
      <c r="A8" t="s">
        <v>4</v>
      </c>
      <c r="B8">
        <v>3</v>
      </c>
      <c r="C8" t="s">
        <v>26</v>
      </c>
      <c r="D8" t="s">
        <v>38</v>
      </c>
      <c r="E8" t="s">
        <v>49</v>
      </c>
      <c r="F8" s="1">
        <v>3</v>
      </c>
      <c r="G8">
        <v>0</v>
      </c>
      <c r="I8" s="1">
        <f t="shared" si="0"/>
        <v>0</v>
      </c>
      <c r="J8">
        <v>0</v>
      </c>
    </row>
    <row r="9" spans="1:10" x14ac:dyDescent="0.35">
      <c r="A9" t="s">
        <v>5</v>
      </c>
      <c r="B9">
        <v>3</v>
      </c>
      <c r="C9" t="s">
        <v>26</v>
      </c>
      <c r="D9" t="s">
        <v>39</v>
      </c>
      <c r="E9" t="s">
        <v>49</v>
      </c>
      <c r="F9" s="1">
        <v>3</v>
      </c>
      <c r="G9">
        <v>0</v>
      </c>
      <c r="I9" s="1">
        <f t="shared" si="0"/>
        <v>0</v>
      </c>
      <c r="J9">
        <v>0</v>
      </c>
    </row>
    <row r="10" spans="1:10" x14ac:dyDescent="0.35">
      <c r="A10" t="s">
        <v>6</v>
      </c>
      <c r="B10">
        <v>1</v>
      </c>
      <c r="C10" t="s">
        <v>27</v>
      </c>
      <c r="D10" t="s">
        <v>40</v>
      </c>
      <c r="E10" t="s">
        <v>50</v>
      </c>
      <c r="F10" s="1">
        <v>0</v>
      </c>
      <c r="G10">
        <v>0.5</v>
      </c>
      <c r="I10" s="1">
        <f t="shared" si="0"/>
        <v>0.5</v>
      </c>
      <c r="J10">
        <v>0</v>
      </c>
    </row>
    <row r="11" spans="1:10" x14ac:dyDescent="0.35">
      <c r="A11" t="s">
        <v>7</v>
      </c>
      <c r="B11">
        <v>1</v>
      </c>
      <c r="C11" t="s">
        <v>28</v>
      </c>
      <c r="D11" t="s">
        <v>40</v>
      </c>
      <c r="E11" t="s">
        <v>50</v>
      </c>
      <c r="F11" s="1">
        <v>0</v>
      </c>
      <c r="G11">
        <v>0.5</v>
      </c>
      <c r="I11" s="1">
        <f t="shared" si="0"/>
        <v>0.5</v>
      </c>
      <c r="J11">
        <v>0</v>
      </c>
    </row>
    <row r="12" spans="1:10" x14ac:dyDescent="0.35">
      <c r="A12" t="s">
        <v>8</v>
      </c>
      <c r="B12">
        <v>1</v>
      </c>
      <c r="C12" t="s">
        <v>26</v>
      </c>
      <c r="D12" t="s">
        <v>35</v>
      </c>
      <c r="E12" t="s">
        <v>49</v>
      </c>
      <c r="F12" s="1">
        <v>1</v>
      </c>
      <c r="G12">
        <v>0</v>
      </c>
      <c r="I12" s="1">
        <f t="shared" si="0"/>
        <v>0</v>
      </c>
      <c r="J12">
        <v>0</v>
      </c>
    </row>
    <row r="13" spans="1:10" x14ac:dyDescent="0.35">
      <c r="A13" t="s">
        <v>9</v>
      </c>
      <c r="B13">
        <v>1</v>
      </c>
      <c r="C13" t="s">
        <v>26</v>
      </c>
      <c r="D13" t="s">
        <v>35</v>
      </c>
      <c r="E13" t="s">
        <v>49</v>
      </c>
      <c r="F13" s="1">
        <v>1</v>
      </c>
      <c r="G13">
        <v>0</v>
      </c>
      <c r="I13" s="1">
        <f t="shared" si="0"/>
        <v>0</v>
      </c>
      <c r="J13">
        <v>0</v>
      </c>
    </row>
    <row r="14" spans="1:10" x14ac:dyDescent="0.35">
      <c r="A14" t="s">
        <v>10</v>
      </c>
      <c r="B14">
        <v>1</v>
      </c>
      <c r="C14" t="s">
        <v>26</v>
      </c>
      <c r="D14" t="s">
        <v>41</v>
      </c>
      <c r="E14" t="s">
        <v>49</v>
      </c>
      <c r="F14" s="1">
        <v>1</v>
      </c>
      <c r="G14">
        <v>0</v>
      </c>
      <c r="I14" s="1">
        <f t="shared" si="0"/>
        <v>0</v>
      </c>
      <c r="J14">
        <v>0</v>
      </c>
    </row>
    <row r="15" spans="1:10" x14ac:dyDescent="0.35">
      <c r="A15" t="s">
        <v>11</v>
      </c>
      <c r="B15">
        <v>1</v>
      </c>
      <c r="C15" t="s">
        <v>26</v>
      </c>
      <c r="D15" t="s">
        <v>42</v>
      </c>
      <c r="E15" t="s">
        <v>49</v>
      </c>
      <c r="F15" s="1">
        <v>1</v>
      </c>
      <c r="G15">
        <v>0</v>
      </c>
      <c r="I15" s="1">
        <f t="shared" si="0"/>
        <v>0</v>
      </c>
      <c r="J15">
        <v>0</v>
      </c>
    </row>
    <row r="16" spans="1:10" x14ac:dyDescent="0.35">
      <c r="A16" t="s">
        <v>12</v>
      </c>
      <c r="B16">
        <v>2</v>
      </c>
      <c r="C16" t="s">
        <v>27</v>
      </c>
      <c r="D16" t="s">
        <v>43</v>
      </c>
      <c r="E16" t="s">
        <v>50</v>
      </c>
      <c r="F16" s="1">
        <v>0</v>
      </c>
      <c r="G16">
        <f>B16/2</f>
        <v>1</v>
      </c>
      <c r="I16" s="1">
        <f t="shared" si="0"/>
        <v>1</v>
      </c>
      <c r="J16">
        <v>0</v>
      </c>
    </row>
    <row r="17" spans="1:11" x14ac:dyDescent="0.35">
      <c r="A17" t="s">
        <v>29</v>
      </c>
      <c r="B17">
        <v>1</v>
      </c>
      <c r="C17" t="s">
        <v>28</v>
      </c>
      <c r="D17" t="s">
        <v>44</v>
      </c>
      <c r="E17" t="s">
        <v>50</v>
      </c>
      <c r="F17" s="1">
        <v>0</v>
      </c>
      <c r="G17">
        <f t="shared" ref="G17:G27" si="1">B17/2</f>
        <v>0.5</v>
      </c>
      <c r="I17" s="1">
        <f t="shared" si="0"/>
        <v>0.5</v>
      </c>
      <c r="J17">
        <v>0</v>
      </c>
    </row>
    <row r="18" spans="1:11" x14ac:dyDescent="0.35">
      <c r="A18" t="s">
        <v>13</v>
      </c>
      <c r="B18">
        <v>12</v>
      </c>
      <c r="C18" t="s">
        <v>27</v>
      </c>
      <c r="D18" t="s">
        <v>35</v>
      </c>
      <c r="E18" t="s">
        <v>50</v>
      </c>
      <c r="F18" s="1">
        <v>0</v>
      </c>
      <c r="G18">
        <f t="shared" si="1"/>
        <v>6</v>
      </c>
      <c r="I18" s="1">
        <f t="shared" si="0"/>
        <v>6</v>
      </c>
      <c r="J18">
        <v>0</v>
      </c>
    </row>
    <row r="19" spans="1:11" x14ac:dyDescent="0.35">
      <c r="A19" t="s">
        <v>14</v>
      </c>
      <c r="B19">
        <v>28</v>
      </c>
      <c r="C19" t="s">
        <v>30</v>
      </c>
      <c r="D19" t="s">
        <v>40</v>
      </c>
      <c r="E19" t="s">
        <v>50</v>
      </c>
      <c r="F19" s="1">
        <v>0</v>
      </c>
      <c r="G19">
        <f t="shared" si="1"/>
        <v>14</v>
      </c>
      <c r="I19" s="1">
        <f t="shared" si="0"/>
        <v>14</v>
      </c>
      <c r="J19">
        <v>0</v>
      </c>
    </row>
    <row r="20" spans="1:11" x14ac:dyDescent="0.35">
      <c r="A20" t="s">
        <v>15</v>
      </c>
      <c r="B20">
        <v>5</v>
      </c>
      <c r="C20" t="s">
        <v>31</v>
      </c>
      <c r="D20" t="s">
        <v>45</v>
      </c>
      <c r="E20" t="s">
        <v>50</v>
      </c>
      <c r="F20" s="1">
        <v>0</v>
      </c>
      <c r="G20">
        <f t="shared" si="1"/>
        <v>2.5</v>
      </c>
      <c r="I20" s="1">
        <f t="shared" si="0"/>
        <v>2.5</v>
      </c>
      <c r="J20">
        <v>0</v>
      </c>
    </row>
    <row r="21" spans="1:11" x14ac:dyDescent="0.35">
      <c r="A21" t="s">
        <v>16</v>
      </c>
      <c r="B21">
        <v>75</v>
      </c>
      <c r="C21" t="s">
        <v>32</v>
      </c>
      <c r="D21" t="s">
        <v>40</v>
      </c>
      <c r="E21" t="s">
        <v>50</v>
      </c>
      <c r="F21" s="1">
        <v>0</v>
      </c>
      <c r="G21">
        <f t="shared" si="1"/>
        <v>37.5</v>
      </c>
      <c r="I21" s="1">
        <f t="shared" si="0"/>
        <v>37.5</v>
      </c>
      <c r="J21">
        <v>0</v>
      </c>
    </row>
    <row r="22" spans="1:11" x14ac:dyDescent="0.35">
      <c r="A22" t="s">
        <v>17</v>
      </c>
      <c r="B22">
        <v>29</v>
      </c>
      <c r="C22" t="s">
        <v>32</v>
      </c>
      <c r="D22" t="s">
        <v>40</v>
      </c>
      <c r="E22" t="s">
        <v>50</v>
      </c>
      <c r="F22" s="1">
        <v>0</v>
      </c>
      <c r="G22">
        <f t="shared" si="1"/>
        <v>14.5</v>
      </c>
      <c r="I22" s="1">
        <f t="shared" si="0"/>
        <v>14.5</v>
      </c>
      <c r="J22">
        <v>0</v>
      </c>
    </row>
    <row r="23" spans="1:11" x14ac:dyDescent="0.35">
      <c r="A23" t="s">
        <v>18</v>
      </c>
      <c r="B23">
        <v>10</v>
      </c>
      <c r="C23" t="s">
        <v>32</v>
      </c>
      <c r="D23" t="s">
        <v>40</v>
      </c>
      <c r="E23" t="s">
        <v>50</v>
      </c>
      <c r="F23" s="1">
        <v>0</v>
      </c>
      <c r="G23">
        <f t="shared" si="1"/>
        <v>5</v>
      </c>
      <c r="I23" s="1">
        <f t="shared" si="0"/>
        <v>5</v>
      </c>
      <c r="J23">
        <v>0</v>
      </c>
    </row>
    <row r="24" spans="1:11" x14ac:dyDescent="0.35">
      <c r="A24" t="s">
        <v>19</v>
      </c>
      <c r="B24">
        <v>38</v>
      </c>
      <c r="C24" t="s">
        <v>32</v>
      </c>
      <c r="D24" t="s">
        <v>40</v>
      </c>
      <c r="E24" t="s">
        <v>50</v>
      </c>
      <c r="F24" s="1">
        <v>0</v>
      </c>
      <c r="G24">
        <f t="shared" si="1"/>
        <v>19</v>
      </c>
      <c r="I24" s="1">
        <f t="shared" si="0"/>
        <v>19</v>
      </c>
      <c r="J24">
        <v>0</v>
      </c>
    </row>
    <row r="25" spans="1:11" x14ac:dyDescent="0.35">
      <c r="A25" t="s">
        <v>20</v>
      </c>
      <c r="B25">
        <v>8</v>
      </c>
      <c r="C25" t="s">
        <v>32</v>
      </c>
      <c r="D25" t="s">
        <v>46</v>
      </c>
      <c r="E25" t="s">
        <v>50</v>
      </c>
      <c r="F25" s="1">
        <v>0</v>
      </c>
      <c r="G25">
        <f t="shared" si="1"/>
        <v>4</v>
      </c>
      <c r="I25" s="1">
        <f t="shared" si="0"/>
        <v>4</v>
      </c>
      <c r="J25">
        <v>0</v>
      </c>
    </row>
    <row r="26" spans="1:11" x14ac:dyDescent="0.35">
      <c r="A26" t="s">
        <v>21</v>
      </c>
      <c r="B26">
        <v>12</v>
      </c>
      <c r="C26" t="s">
        <v>32</v>
      </c>
      <c r="D26" t="s">
        <v>47</v>
      </c>
      <c r="E26" t="s">
        <v>50</v>
      </c>
      <c r="F26" s="1">
        <v>0</v>
      </c>
      <c r="G26">
        <f t="shared" si="1"/>
        <v>6</v>
      </c>
      <c r="I26" s="1">
        <f t="shared" si="0"/>
        <v>6</v>
      </c>
      <c r="J26">
        <v>0</v>
      </c>
    </row>
    <row r="27" spans="1:11" x14ac:dyDescent="0.35">
      <c r="A27" t="s">
        <v>22</v>
      </c>
      <c r="B27">
        <v>12</v>
      </c>
      <c r="C27" t="s">
        <v>32</v>
      </c>
      <c r="D27" t="s">
        <v>40</v>
      </c>
      <c r="E27" t="s">
        <v>50</v>
      </c>
      <c r="F27" s="1">
        <v>0</v>
      </c>
      <c r="G27">
        <f t="shared" si="1"/>
        <v>6</v>
      </c>
      <c r="I27" s="1">
        <f t="shared" si="0"/>
        <v>6</v>
      </c>
      <c r="J27">
        <v>0</v>
      </c>
    </row>
    <row r="28" spans="1:11" x14ac:dyDescent="0.35">
      <c r="A28" t="s">
        <v>23</v>
      </c>
      <c r="B28">
        <v>3</v>
      </c>
      <c r="C28" t="s">
        <v>33</v>
      </c>
      <c r="D28" t="s">
        <v>48</v>
      </c>
      <c r="E28" t="s">
        <v>51</v>
      </c>
      <c r="F28" s="1">
        <v>0</v>
      </c>
      <c r="G28">
        <v>0</v>
      </c>
      <c r="I28" s="1">
        <f t="shared" si="0"/>
        <v>0</v>
      </c>
      <c r="J28">
        <v>3</v>
      </c>
    </row>
    <row r="29" spans="1:11" x14ac:dyDescent="0.35">
      <c r="A29" t="s">
        <v>24</v>
      </c>
      <c r="B29">
        <v>1</v>
      </c>
      <c r="C29" t="s">
        <v>28</v>
      </c>
      <c r="D29" t="s">
        <v>48</v>
      </c>
      <c r="E29" t="s">
        <v>50</v>
      </c>
      <c r="F29" s="1">
        <v>0</v>
      </c>
      <c r="G29">
        <v>0.5</v>
      </c>
      <c r="I29" s="1">
        <f t="shared" si="0"/>
        <v>0.5</v>
      </c>
      <c r="J29">
        <v>0</v>
      </c>
    </row>
    <row r="30" spans="1:11" x14ac:dyDescent="0.35">
      <c r="A30" t="s">
        <v>25</v>
      </c>
      <c r="B30">
        <v>3</v>
      </c>
      <c r="C30" t="s">
        <v>34</v>
      </c>
      <c r="D30" t="s">
        <v>25</v>
      </c>
      <c r="F30" s="1">
        <v>0</v>
      </c>
      <c r="G30">
        <v>0</v>
      </c>
      <c r="I30" s="1">
        <v>0</v>
      </c>
      <c r="J30" s="2">
        <v>0</v>
      </c>
    </row>
    <row r="31" spans="1:11" x14ac:dyDescent="0.35">
      <c r="H31">
        <f>SUM(F4:G29)</f>
        <v>141.5</v>
      </c>
      <c r="K31">
        <f>SUM(I4:J30)</f>
        <v>120.5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71F3-C284-4D29-A499-B40C7B41C859}">
  <dimension ref="A2:M47"/>
  <sheetViews>
    <sheetView topLeftCell="A10" workbookViewId="0">
      <selection activeCell="K47" activeCellId="13" sqref="H11 K11 H17 K17 H28 K28 H34 K34 H40 K40 H44 K44 H47 K47"/>
    </sheetView>
  </sheetViews>
  <sheetFormatPr baseColWidth="10" defaultRowHeight="14.5" x14ac:dyDescent="0.35"/>
  <sheetData>
    <row r="2" spans="1:13" s="3" customFormat="1" x14ac:dyDescent="0.35">
      <c r="A2" s="3" t="s">
        <v>35</v>
      </c>
    </row>
    <row r="3" spans="1:13" x14ac:dyDescent="0.35">
      <c r="A3" t="s">
        <v>0</v>
      </c>
      <c r="B3">
        <v>1</v>
      </c>
      <c r="C3" t="s">
        <v>26</v>
      </c>
      <c r="D3" t="s">
        <v>35</v>
      </c>
      <c r="E3" t="s">
        <v>49</v>
      </c>
      <c r="F3" s="1">
        <v>1</v>
      </c>
      <c r="G3">
        <v>0</v>
      </c>
      <c r="I3" s="1">
        <v>0</v>
      </c>
      <c r="J3">
        <v>0</v>
      </c>
    </row>
    <row r="4" spans="1:13" x14ac:dyDescent="0.35">
      <c r="A4" t="s">
        <v>1</v>
      </c>
      <c r="B4">
        <v>7</v>
      </c>
      <c r="C4" t="s">
        <v>26</v>
      </c>
      <c r="D4" t="s">
        <v>36</v>
      </c>
      <c r="E4" t="s">
        <v>49</v>
      </c>
      <c r="F4" s="1">
        <v>7</v>
      </c>
      <c r="G4">
        <v>0</v>
      </c>
      <c r="I4" s="1">
        <v>0</v>
      </c>
      <c r="J4">
        <v>0</v>
      </c>
    </row>
    <row r="5" spans="1:13" x14ac:dyDescent="0.35">
      <c r="A5" t="s">
        <v>2</v>
      </c>
      <c r="B5">
        <v>3</v>
      </c>
      <c r="C5" t="s">
        <v>26</v>
      </c>
      <c r="D5" t="s">
        <v>35</v>
      </c>
      <c r="E5" t="s">
        <v>49</v>
      </c>
      <c r="F5" s="1">
        <v>3</v>
      </c>
      <c r="G5">
        <v>0</v>
      </c>
      <c r="I5" s="1">
        <v>0</v>
      </c>
      <c r="J5">
        <v>0</v>
      </c>
    </row>
    <row r="6" spans="1:13" x14ac:dyDescent="0.35">
      <c r="A6" t="s">
        <v>5</v>
      </c>
      <c r="B6">
        <v>3</v>
      </c>
      <c r="C6" t="s">
        <v>26</v>
      </c>
      <c r="D6" t="s">
        <v>39</v>
      </c>
      <c r="E6" t="s">
        <v>49</v>
      </c>
      <c r="F6" s="1">
        <v>3</v>
      </c>
      <c r="G6">
        <v>0</v>
      </c>
      <c r="I6" s="1">
        <v>0</v>
      </c>
      <c r="J6">
        <v>0</v>
      </c>
    </row>
    <row r="7" spans="1:13" x14ac:dyDescent="0.35">
      <c r="A7" t="s">
        <v>8</v>
      </c>
      <c r="B7">
        <v>1</v>
      </c>
      <c r="C7" t="s">
        <v>26</v>
      </c>
      <c r="D7" t="s">
        <v>35</v>
      </c>
      <c r="E7" t="s">
        <v>49</v>
      </c>
      <c r="F7" s="1">
        <v>1</v>
      </c>
      <c r="G7">
        <v>0</v>
      </c>
      <c r="I7" s="1">
        <v>0</v>
      </c>
      <c r="J7">
        <v>0</v>
      </c>
    </row>
    <row r="8" spans="1:13" x14ac:dyDescent="0.35">
      <c r="A8" t="s">
        <v>9</v>
      </c>
      <c r="B8">
        <v>1</v>
      </c>
      <c r="C8" t="s">
        <v>26</v>
      </c>
      <c r="D8" t="s">
        <v>35</v>
      </c>
      <c r="E8" t="s">
        <v>49</v>
      </c>
      <c r="F8" s="1">
        <v>1</v>
      </c>
      <c r="G8">
        <v>0</v>
      </c>
      <c r="I8" s="1">
        <v>0</v>
      </c>
      <c r="J8">
        <v>0</v>
      </c>
    </row>
    <row r="9" spans="1:13" x14ac:dyDescent="0.35">
      <c r="A9" t="s">
        <v>12</v>
      </c>
      <c r="B9">
        <v>2</v>
      </c>
      <c r="C9" t="s">
        <v>27</v>
      </c>
      <c r="D9" t="s">
        <v>43</v>
      </c>
      <c r="E9" t="s">
        <v>50</v>
      </c>
      <c r="F9" s="1">
        <v>0</v>
      </c>
      <c r="G9">
        <v>1</v>
      </c>
      <c r="I9" s="1">
        <v>1</v>
      </c>
      <c r="J9">
        <v>0</v>
      </c>
    </row>
    <row r="10" spans="1:13" x14ac:dyDescent="0.35">
      <c r="A10" t="s">
        <v>13</v>
      </c>
      <c r="B10">
        <v>12</v>
      </c>
      <c r="C10" t="s">
        <v>27</v>
      </c>
      <c r="D10" t="s">
        <v>35</v>
      </c>
      <c r="E10" t="s">
        <v>50</v>
      </c>
      <c r="F10" s="1">
        <v>0</v>
      </c>
      <c r="G10">
        <v>6</v>
      </c>
      <c r="I10" s="1">
        <v>6</v>
      </c>
      <c r="J10">
        <v>0</v>
      </c>
    </row>
    <row r="11" spans="1:13" x14ac:dyDescent="0.35">
      <c r="H11">
        <f>SUM(F3:G10)</f>
        <v>23</v>
      </c>
      <c r="K11">
        <f>SUM(I3:J10)</f>
        <v>7</v>
      </c>
      <c r="M11">
        <v>30</v>
      </c>
    </row>
    <row r="13" spans="1:13" s="3" customFormat="1" x14ac:dyDescent="0.35">
      <c r="A13" s="3" t="s">
        <v>44</v>
      </c>
    </row>
    <row r="14" spans="1:13" x14ac:dyDescent="0.35">
      <c r="A14" t="s">
        <v>29</v>
      </c>
      <c r="B14">
        <v>1</v>
      </c>
      <c r="C14" t="s">
        <v>28</v>
      </c>
      <c r="D14" t="s">
        <v>44</v>
      </c>
      <c r="E14" t="s">
        <v>50</v>
      </c>
      <c r="F14" s="1">
        <v>0</v>
      </c>
      <c r="G14">
        <v>0.5</v>
      </c>
      <c r="I14" s="1">
        <v>0.5</v>
      </c>
      <c r="J14">
        <v>0</v>
      </c>
    </row>
    <row r="15" spans="1:13" x14ac:dyDescent="0.35">
      <c r="A15" t="s">
        <v>20</v>
      </c>
      <c r="B15">
        <v>8</v>
      </c>
      <c r="C15" t="s">
        <v>32</v>
      </c>
      <c r="D15" t="s">
        <v>46</v>
      </c>
      <c r="E15" t="s">
        <v>50</v>
      </c>
      <c r="F15" s="1">
        <v>0</v>
      </c>
      <c r="G15">
        <v>4</v>
      </c>
      <c r="I15" s="1">
        <v>4</v>
      </c>
      <c r="J15">
        <v>0</v>
      </c>
    </row>
    <row r="16" spans="1:13" x14ac:dyDescent="0.35">
      <c r="A16" t="s">
        <v>10</v>
      </c>
      <c r="B16">
        <v>1</v>
      </c>
      <c r="C16" t="s">
        <v>26</v>
      </c>
      <c r="D16" t="s">
        <v>41</v>
      </c>
      <c r="E16" t="s">
        <v>49</v>
      </c>
      <c r="F16" s="1">
        <v>1</v>
      </c>
      <c r="G16">
        <v>0</v>
      </c>
      <c r="I16" s="1">
        <f t="shared" ref="I16" si="0">G16</f>
        <v>0</v>
      </c>
      <c r="J16">
        <v>0</v>
      </c>
    </row>
    <row r="17" spans="1:13" x14ac:dyDescent="0.35">
      <c r="H17">
        <v>5.5</v>
      </c>
      <c r="K17">
        <v>4.5</v>
      </c>
      <c r="M17">
        <v>10</v>
      </c>
    </row>
    <row r="19" spans="1:13" s="3" customFormat="1" x14ac:dyDescent="0.35">
      <c r="A19" s="3" t="s">
        <v>40</v>
      </c>
    </row>
    <row r="20" spans="1:13" x14ac:dyDescent="0.35">
      <c r="A20" t="s">
        <v>6</v>
      </c>
      <c r="B20">
        <v>1</v>
      </c>
      <c r="C20" t="s">
        <v>27</v>
      </c>
      <c r="D20" t="s">
        <v>40</v>
      </c>
      <c r="E20" t="s">
        <v>50</v>
      </c>
      <c r="F20" s="1">
        <v>0</v>
      </c>
      <c r="G20">
        <v>0.5</v>
      </c>
      <c r="I20" s="1">
        <v>0.5</v>
      </c>
      <c r="J20">
        <v>0</v>
      </c>
    </row>
    <row r="21" spans="1:13" x14ac:dyDescent="0.35">
      <c r="A21" t="s">
        <v>7</v>
      </c>
      <c r="B21">
        <v>1</v>
      </c>
      <c r="C21" t="s">
        <v>28</v>
      </c>
      <c r="D21" t="s">
        <v>40</v>
      </c>
      <c r="E21" t="s">
        <v>50</v>
      </c>
      <c r="F21" s="1">
        <v>0</v>
      </c>
      <c r="G21">
        <v>0.5</v>
      </c>
      <c r="I21" s="1">
        <v>0.5</v>
      </c>
      <c r="J21">
        <v>0</v>
      </c>
    </row>
    <row r="22" spans="1:13" x14ac:dyDescent="0.35">
      <c r="A22" t="s">
        <v>14</v>
      </c>
      <c r="B22">
        <v>28</v>
      </c>
      <c r="C22" t="s">
        <v>30</v>
      </c>
      <c r="D22" t="s">
        <v>40</v>
      </c>
      <c r="E22" t="s">
        <v>50</v>
      </c>
      <c r="F22" s="1">
        <v>0</v>
      </c>
      <c r="G22">
        <v>14</v>
      </c>
      <c r="I22" s="1">
        <v>14</v>
      </c>
      <c r="J22">
        <v>0</v>
      </c>
    </row>
    <row r="23" spans="1:13" x14ac:dyDescent="0.35">
      <c r="A23" t="s">
        <v>16</v>
      </c>
      <c r="B23">
        <v>75</v>
      </c>
      <c r="C23" t="s">
        <v>32</v>
      </c>
      <c r="D23" t="s">
        <v>40</v>
      </c>
      <c r="E23" t="s">
        <v>50</v>
      </c>
      <c r="F23" s="1">
        <v>0</v>
      </c>
      <c r="G23">
        <v>37.5</v>
      </c>
      <c r="I23" s="1">
        <v>37.5</v>
      </c>
      <c r="J23">
        <v>0</v>
      </c>
    </row>
    <row r="24" spans="1:13" x14ac:dyDescent="0.35">
      <c r="A24" t="s">
        <v>17</v>
      </c>
      <c r="B24">
        <v>29</v>
      </c>
      <c r="C24" t="s">
        <v>32</v>
      </c>
      <c r="D24" t="s">
        <v>40</v>
      </c>
      <c r="E24" t="s">
        <v>50</v>
      </c>
      <c r="F24" s="1">
        <v>0</v>
      </c>
      <c r="G24">
        <v>14.5</v>
      </c>
      <c r="I24" s="1">
        <v>14.5</v>
      </c>
      <c r="J24">
        <v>0</v>
      </c>
    </row>
    <row r="25" spans="1:13" x14ac:dyDescent="0.35">
      <c r="A25" t="s">
        <v>18</v>
      </c>
      <c r="B25">
        <v>10</v>
      </c>
      <c r="C25" t="s">
        <v>32</v>
      </c>
      <c r="D25" t="s">
        <v>40</v>
      </c>
      <c r="E25" t="s">
        <v>50</v>
      </c>
      <c r="F25" s="1">
        <v>0</v>
      </c>
      <c r="G25">
        <v>5</v>
      </c>
      <c r="I25" s="1">
        <v>5</v>
      </c>
      <c r="J25">
        <v>0</v>
      </c>
    </row>
    <row r="26" spans="1:13" x14ac:dyDescent="0.35">
      <c r="A26" t="s">
        <v>19</v>
      </c>
      <c r="B26">
        <v>38</v>
      </c>
      <c r="C26" t="s">
        <v>32</v>
      </c>
      <c r="D26" t="s">
        <v>40</v>
      </c>
      <c r="E26" t="s">
        <v>50</v>
      </c>
      <c r="F26" s="1">
        <v>0</v>
      </c>
      <c r="G26">
        <v>19</v>
      </c>
      <c r="I26" s="1">
        <v>19</v>
      </c>
      <c r="J26">
        <v>0</v>
      </c>
    </row>
    <row r="27" spans="1:13" x14ac:dyDescent="0.35">
      <c r="A27" t="s">
        <v>22</v>
      </c>
      <c r="B27">
        <v>12</v>
      </c>
      <c r="C27" t="s">
        <v>32</v>
      </c>
      <c r="D27" t="s">
        <v>40</v>
      </c>
      <c r="E27" t="s">
        <v>50</v>
      </c>
      <c r="F27" s="1">
        <v>0</v>
      </c>
      <c r="G27">
        <v>6</v>
      </c>
      <c r="I27" s="1">
        <v>6</v>
      </c>
      <c r="J27">
        <v>0</v>
      </c>
    </row>
    <row r="28" spans="1:13" x14ac:dyDescent="0.35">
      <c r="H28">
        <f>SUM(F20:G27)</f>
        <v>97</v>
      </c>
      <c r="K28">
        <f>SUM(I20:J27)</f>
        <v>97</v>
      </c>
      <c r="M28">
        <f>97+97</f>
        <v>194</v>
      </c>
    </row>
    <row r="30" spans="1:13" s="3" customFormat="1" x14ac:dyDescent="0.35">
      <c r="A30" s="3" t="s">
        <v>53</v>
      </c>
    </row>
    <row r="31" spans="1:13" x14ac:dyDescent="0.35">
      <c r="A31" t="s">
        <v>21</v>
      </c>
      <c r="B31">
        <v>12</v>
      </c>
      <c r="C31" t="s">
        <v>32</v>
      </c>
      <c r="D31" t="s">
        <v>47</v>
      </c>
      <c r="E31" t="s">
        <v>50</v>
      </c>
      <c r="F31" s="1">
        <v>0</v>
      </c>
      <c r="G31">
        <v>6</v>
      </c>
      <c r="I31" s="1">
        <v>6</v>
      </c>
      <c r="J31">
        <v>0</v>
      </c>
    </row>
    <row r="32" spans="1:13" x14ac:dyDescent="0.35">
      <c r="A32" t="s">
        <v>23</v>
      </c>
      <c r="B32">
        <v>3</v>
      </c>
      <c r="C32" t="s">
        <v>33</v>
      </c>
      <c r="D32" t="s">
        <v>48</v>
      </c>
      <c r="E32" t="s">
        <v>51</v>
      </c>
      <c r="F32" s="1">
        <v>0</v>
      </c>
      <c r="G32">
        <v>0</v>
      </c>
      <c r="I32" s="1">
        <v>0</v>
      </c>
      <c r="J32">
        <v>3</v>
      </c>
    </row>
    <row r="33" spans="1:13" x14ac:dyDescent="0.35">
      <c r="A33" t="s">
        <v>24</v>
      </c>
      <c r="B33">
        <v>1</v>
      </c>
      <c r="C33" t="s">
        <v>28</v>
      </c>
      <c r="D33" t="s">
        <v>48</v>
      </c>
      <c r="E33" t="s">
        <v>50</v>
      </c>
      <c r="F33" s="1">
        <v>0</v>
      </c>
      <c r="G33">
        <v>0.5</v>
      </c>
      <c r="I33" s="1">
        <v>0.5</v>
      </c>
      <c r="J33">
        <v>0</v>
      </c>
    </row>
    <row r="34" spans="1:13" x14ac:dyDescent="0.35">
      <c r="H34">
        <v>6.5</v>
      </c>
      <c r="K34">
        <v>9.5</v>
      </c>
      <c r="M34">
        <f>SUM(H34:K34)</f>
        <v>16</v>
      </c>
    </row>
    <row r="36" spans="1:13" s="3" customFormat="1" x14ac:dyDescent="0.35">
      <c r="A36" s="3" t="s">
        <v>54</v>
      </c>
    </row>
    <row r="37" spans="1:13" x14ac:dyDescent="0.35">
      <c r="A37" t="s">
        <v>3</v>
      </c>
      <c r="B37">
        <v>3</v>
      </c>
      <c r="C37" t="s">
        <v>26</v>
      </c>
      <c r="D37" t="s">
        <v>37</v>
      </c>
      <c r="E37" t="s">
        <v>49</v>
      </c>
      <c r="F37" s="1">
        <v>3</v>
      </c>
      <c r="G37">
        <v>0</v>
      </c>
      <c r="I37" s="1">
        <v>0</v>
      </c>
      <c r="J37">
        <v>0</v>
      </c>
    </row>
    <row r="38" spans="1:13" x14ac:dyDescent="0.35">
      <c r="A38" t="s">
        <v>4</v>
      </c>
      <c r="B38">
        <v>3</v>
      </c>
      <c r="C38" t="s">
        <v>26</v>
      </c>
      <c r="D38" t="s">
        <v>38</v>
      </c>
      <c r="E38" t="s">
        <v>49</v>
      </c>
      <c r="F38" s="1">
        <v>3</v>
      </c>
      <c r="G38">
        <v>0</v>
      </c>
      <c r="I38" s="1">
        <v>0</v>
      </c>
      <c r="J38">
        <v>0</v>
      </c>
    </row>
    <row r="39" spans="1:13" x14ac:dyDescent="0.35">
      <c r="A39" t="s">
        <v>11</v>
      </c>
      <c r="B39">
        <v>1</v>
      </c>
      <c r="C39" t="s">
        <v>26</v>
      </c>
      <c r="D39" t="s">
        <v>42</v>
      </c>
      <c r="E39" t="s">
        <v>49</v>
      </c>
      <c r="F39" s="1">
        <v>1</v>
      </c>
      <c r="G39">
        <v>0</v>
      </c>
      <c r="I39" s="1">
        <v>0</v>
      </c>
      <c r="J39">
        <v>0</v>
      </c>
    </row>
    <row r="40" spans="1:13" x14ac:dyDescent="0.35">
      <c r="H40">
        <v>7</v>
      </c>
      <c r="K40">
        <v>0</v>
      </c>
      <c r="M40">
        <v>7</v>
      </c>
    </row>
    <row r="42" spans="1:13" s="3" customFormat="1" x14ac:dyDescent="0.35">
      <c r="A42" s="3" t="s">
        <v>45</v>
      </c>
    </row>
    <row r="43" spans="1:13" x14ac:dyDescent="0.35">
      <c r="A43" t="s">
        <v>15</v>
      </c>
      <c r="B43">
        <v>5</v>
      </c>
      <c r="C43" t="s">
        <v>31</v>
      </c>
      <c r="D43" t="s">
        <v>45</v>
      </c>
      <c r="E43" t="s">
        <v>50</v>
      </c>
      <c r="F43" s="1">
        <v>0</v>
      </c>
      <c r="G43">
        <f t="shared" ref="G43" si="1">B43/2</f>
        <v>2.5</v>
      </c>
      <c r="I43" s="1">
        <f t="shared" ref="I43" si="2">G43</f>
        <v>2.5</v>
      </c>
      <c r="J43">
        <v>0</v>
      </c>
    </row>
    <row r="44" spans="1:13" x14ac:dyDescent="0.35">
      <c r="H44">
        <v>2.5</v>
      </c>
      <c r="K44">
        <v>2.5</v>
      </c>
      <c r="M44">
        <v>5</v>
      </c>
    </row>
    <row r="47" spans="1:13" x14ac:dyDescent="0.35">
      <c r="H47">
        <f>SUM(H1:H44)</f>
        <v>141.5</v>
      </c>
      <c r="K47">
        <f>SUM(K1:K44)</f>
        <v>120.5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E1BC-0CDD-4676-970E-EBF9338D3CC8}">
  <dimension ref="A1:I8"/>
  <sheetViews>
    <sheetView tabSelected="1" workbookViewId="0">
      <selection sqref="A1:C8"/>
    </sheetView>
  </sheetViews>
  <sheetFormatPr baseColWidth="10" defaultRowHeight="14.5" x14ac:dyDescent="0.35"/>
  <sheetData>
    <row r="1" spans="1:9" x14ac:dyDescent="0.35">
      <c r="B1" t="s">
        <v>49</v>
      </c>
      <c r="C1" t="s">
        <v>51</v>
      </c>
    </row>
    <row r="2" spans="1:9" x14ac:dyDescent="0.35">
      <c r="A2" s="4" t="s">
        <v>35</v>
      </c>
      <c r="B2">
        <v>23</v>
      </c>
      <c r="C2">
        <v>7</v>
      </c>
      <c r="E2">
        <f>B2/(141.5/100)</f>
        <v>16.25441696113074</v>
      </c>
      <c r="F2">
        <f>C2/(120.5/100)</f>
        <v>5.809128630705394</v>
      </c>
      <c r="H2">
        <f>ROUND(E2,0)</f>
        <v>16</v>
      </c>
      <c r="I2">
        <f>ROUND(F2,0)</f>
        <v>6</v>
      </c>
    </row>
    <row r="3" spans="1:9" x14ac:dyDescent="0.35">
      <c r="A3" s="4" t="s">
        <v>44</v>
      </c>
      <c r="B3">
        <v>5.5</v>
      </c>
      <c r="C3">
        <v>4.5</v>
      </c>
      <c r="E3">
        <f t="shared" ref="E3:E7" si="0">B3/(141.5/100)</f>
        <v>3.8869257950530036</v>
      </c>
      <c r="F3">
        <f t="shared" ref="F3:F7" si="1">C3/(120.5/100)</f>
        <v>3.7344398340248959</v>
      </c>
      <c r="H3">
        <f t="shared" ref="H3:I7" si="2">ROUND(E3,0)</f>
        <v>4</v>
      </c>
      <c r="I3">
        <f t="shared" si="2"/>
        <v>4</v>
      </c>
    </row>
    <row r="4" spans="1:9" x14ac:dyDescent="0.35">
      <c r="A4" s="4" t="s">
        <v>40</v>
      </c>
      <c r="B4">
        <v>97</v>
      </c>
      <c r="C4">
        <v>97</v>
      </c>
      <c r="E4">
        <f t="shared" si="0"/>
        <v>68.551236749116612</v>
      </c>
      <c r="F4">
        <f t="shared" si="1"/>
        <v>80.497925311203318</v>
      </c>
      <c r="H4">
        <f t="shared" si="2"/>
        <v>69</v>
      </c>
      <c r="I4">
        <f t="shared" si="2"/>
        <v>80</v>
      </c>
    </row>
    <row r="5" spans="1:9" x14ac:dyDescent="0.35">
      <c r="A5" s="4" t="s">
        <v>53</v>
      </c>
      <c r="B5">
        <v>6.5</v>
      </c>
      <c r="C5">
        <v>9.5</v>
      </c>
      <c r="E5">
        <f t="shared" si="0"/>
        <v>4.5936395759717312</v>
      </c>
      <c r="F5">
        <f t="shared" si="1"/>
        <v>7.8838174273858916</v>
      </c>
      <c r="H5">
        <f t="shared" si="2"/>
        <v>5</v>
      </c>
      <c r="I5">
        <f t="shared" si="2"/>
        <v>8</v>
      </c>
    </row>
    <row r="6" spans="1:9" x14ac:dyDescent="0.35">
      <c r="A6" s="4" t="s">
        <v>54</v>
      </c>
      <c r="B6">
        <v>7</v>
      </c>
      <c r="C6">
        <v>0</v>
      </c>
      <c r="E6">
        <f t="shared" si="0"/>
        <v>4.946996466431095</v>
      </c>
      <c r="F6">
        <f t="shared" si="1"/>
        <v>0</v>
      </c>
      <c r="H6">
        <f t="shared" si="2"/>
        <v>5</v>
      </c>
      <c r="I6">
        <f t="shared" si="2"/>
        <v>0</v>
      </c>
    </row>
    <row r="7" spans="1:9" x14ac:dyDescent="0.35">
      <c r="A7" s="4" t="s">
        <v>45</v>
      </c>
      <c r="B7">
        <v>2.5</v>
      </c>
      <c r="C7">
        <v>2.5</v>
      </c>
      <c r="E7">
        <f t="shared" si="0"/>
        <v>1.7667844522968197</v>
      </c>
      <c r="F7">
        <f t="shared" si="1"/>
        <v>2.0746887966804977</v>
      </c>
      <c r="H7">
        <f t="shared" si="2"/>
        <v>2</v>
      </c>
      <c r="I7">
        <f t="shared" si="2"/>
        <v>2</v>
      </c>
    </row>
    <row r="8" spans="1:9" x14ac:dyDescent="0.35">
      <c r="B8">
        <v>141.5</v>
      </c>
      <c r="C8">
        <v>120.5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48F62-F148-491E-A64C-1CC9F720283F}">
  <dimension ref="A1:H8"/>
  <sheetViews>
    <sheetView workbookViewId="0">
      <selection activeCell="L42" sqref="L42"/>
    </sheetView>
  </sheetViews>
  <sheetFormatPr baseColWidth="10" defaultRowHeight="14.5" x14ac:dyDescent="0.35"/>
  <sheetData>
    <row r="1" spans="1:8" x14ac:dyDescent="0.35">
      <c r="B1" t="s">
        <v>49</v>
      </c>
      <c r="C1" t="s">
        <v>51</v>
      </c>
    </row>
    <row r="2" spans="1:8" x14ac:dyDescent="0.35">
      <c r="A2" s="4" t="s">
        <v>35</v>
      </c>
      <c r="B2" s="5">
        <v>16</v>
      </c>
      <c r="C2" s="5">
        <v>6</v>
      </c>
    </row>
    <row r="3" spans="1:8" x14ac:dyDescent="0.35">
      <c r="A3" s="4" t="s">
        <v>44</v>
      </c>
      <c r="B3" s="5">
        <v>4</v>
      </c>
      <c r="C3" s="5">
        <v>4</v>
      </c>
      <c r="G3" t="s">
        <v>49</v>
      </c>
      <c r="H3" t="s">
        <v>51</v>
      </c>
    </row>
    <row r="4" spans="1:8" x14ac:dyDescent="0.35">
      <c r="A4" s="4" t="s">
        <v>40</v>
      </c>
      <c r="B4" s="5">
        <v>69</v>
      </c>
      <c r="C4" s="5">
        <v>80</v>
      </c>
      <c r="G4">
        <v>141.5</v>
      </c>
      <c r="H4">
        <v>120.5</v>
      </c>
    </row>
    <row r="5" spans="1:8" x14ac:dyDescent="0.35">
      <c r="A5" s="4" t="s">
        <v>53</v>
      </c>
      <c r="B5" s="5">
        <v>5</v>
      </c>
      <c r="C5" s="5">
        <v>8</v>
      </c>
    </row>
    <row r="6" spans="1:8" x14ac:dyDescent="0.35">
      <c r="A6" s="4" t="s">
        <v>54</v>
      </c>
      <c r="B6" s="5">
        <v>5</v>
      </c>
      <c r="C6" s="5">
        <v>0</v>
      </c>
    </row>
    <row r="7" spans="1:8" x14ac:dyDescent="0.35">
      <c r="A7" s="4" t="s">
        <v>45</v>
      </c>
      <c r="B7" s="5">
        <v>2</v>
      </c>
      <c r="C7" s="5">
        <v>2</v>
      </c>
    </row>
    <row r="8" spans="1:8" x14ac:dyDescent="0.35">
      <c r="A8" s="4" t="s">
        <v>55</v>
      </c>
      <c r="B8">
        <v>141.5</v>
      </c>
      <c r="C8">
        <v>120.5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2023-02-20T11:24:35Z</dcterms:created>
  <dcterms:modified xsi:type="dcterms:W3CDTF">2023-03-28T10:56:54Z</dcterms:modified>
</cp:coreProperties>
</file>