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560E24B8-7043-BC40-87CD-332489EAB246}" xr6:coauthVersionLast="47" xr6:coauthVersionMax="47" xr10:uidLastSave="{00000000-0000-0000-0000-000000000000}"/>
  <bookViews>
    <workbookView xWindow="0" yWindow="500" windowWidth="27900" windowHeight="17500" activeTab="4" xr2:uid="{47E962B1-FA75-5846-AC78-597E4A499869}"/>
  </bookViews>
  <sheets>
    <sheet name="dating" sheetId="1" r:id="rId1"/>
    <sheet name="origin" sheetId="2" r:id="rId2"/>
    <sheet name="char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J4" i="4"/>
  <c r="K4" i="4"/>
  <c r="L4" i="4"/>
  <c r="J5" i="4"/>
  <c r="K5" i="4"/>
  <c r="L5" i="4"/>
  <c r="K2" i="4"/>
  <c r="L2" i="4"/>
  <c r="J2" i="4"/>
  <c r="H2" i="4"/>
  <c r="H3" i="4"/>
  <c r="H4" i="4"/>
  <c r="H5" i="4"/>
  <c r="G3" i="4"/>
  <c r="G4" i="4"/>
  <c r="G5" i="4"/>
  <c r="G2" i="4"/>
  <c r="R26" i="2"/>
  <c r="P26" i="2"/>
  <c r="O26" i="2"/>
  <c r="N26" i="2"/>
  <c r="L26" i="2"/>
  <c r="I26" i="2"/>
  <c r="S26" i="2" s="1"/>
  <c r="T12" i="2"/>
  <c r="Q12" i="2"/>
  <c r="M12" i="2"/>
  <c r="L28" i="1"/>
  <c r="P28" i="1"/>
  <c r="S28" i="1"/>
  <c r="U28" i="1"/>
  <c r="R6" i="1"/>
  <c r="R15" i="1"/>
  <c r="R16" i="1"/>
  <c r="R18" i="1"/>
  <c r="R24" i="1"/>
  <c r="Q6" i="1"/>
  <c r="Q7" i="1"/>
  <c r="Q8" i="1"/>
  <c r="Q9" i="1"/>
  <c r="Q10" i="1"/>
  <c r="Q11" i="1"/>
  <c r="Q12" i="1"/>
  <c r="Q16" i="1"/>
  <c r="Q17" i="1"/>
  <c r="Q19" i="1"/>
  <c r="Q20" i="1"/>
  <c r="Q21" i="1"/>
  <c r="Q24" i="1"/>
  <c r="R5" i="1"/>
  <c r="Q5" i="1"/>
  <c r="O6" i="1"/>
  <c r="O7" i="1"/>
  <c r="O8" i="1"/>
  <c r="O9" i="1"/>
  <c r="O10" i="1"/>
  <c r="O11" i="1"/>
  <c r="O12" i="1"/>
  <c r="O16" i="1"/>
  <c r="O17" i="1"/>
  <c r="O18" i="1"/>
  <c r="O19" i="1"/>
  <c r="O20" i="1"/>
  <c r="O21" i="1"/>
  <c r="O24" i="1"/>
  <c r="O5" i="1"/>
  <c r="N7" i="1"/>
  <c r="N8" i="1"/>
  <c r="N9" i="1"/>
  <c r="N10" i="1"/>
  <c r="N11" i="1"/>
  <c r="N12" i="1"/>
  <c r="N15" i="1"/>
  <c r="N16" i="1"/>
  <c r="N17" i="1"/>
  <c r="N18" i="1"/>
  <c r="N19" i="1"/>
  <c r="N20" i="1"/>
  <c r="N21" i="1"/>
  <c r="N5" i="1"/>
  <c r="M6" i="1"/>
  <c r="M7" i="1"/>
  <c r="M8" i="1"/>
  <c r="M9" i="1"/>
  <c r="M10" i="1"/>
  <c r="M11" i="1"/>
  <c r="M12" i="1"/>
  <c r="M15" i="1"/>
  <c r="M17" i="1"/>
  <c r="M18" i="1"/>
  <c r="M19" i="1"/>
  <c r="M20" i="1"/>
  <c r="M21" i="1"/>
  <c r="M24" i="1"/>
  <c r="K6" i="1"/>
  <c r="K7" i="1"/>
  <c r="K8" i="1"/>
  <c r="K9" i="1"/>
  <c r="K10" i="1"/>
  <c r="K11" i="1"/>
  <c r="K12" i="1"/>
  <c r="K17" i="1"/>
  <c r="K18" i="1"/>
  <c r="K19" i="1"/>
  <c r="K20" i="1"/>
  <c r="K21" i="1"/>
  <c r="K24" i="1"/>
  <c r="L25" i="1" s="1"/>
  <c r="I6" i="1"/>
  <c r="N6" i="1" s="1"/>
  <c r="I7" i="1"/>
  <c r="R7" i="1" s="1"/>
  <c r="I8" i="1"/>
  <c r="R8" i="1" s="1"/>
  <c r="I9" i="1"/>
  <c r="R9" i="1" s="1"/>
  <c r="I10" i="1"/>
  <c r="R10" i="1" s="1"/>
  <c r="I11" i="1"/>
  <c r="R11" i="1" s="1"/>
  <c r="I12" i="1"/>
  <c r="R12" i="1" s="1"/>
  <c r="I15" i="1"/>
  <c r="Q15" i="1" s="1"/>
  <c r="I16" i="1"/>
  <c r="K16" i="1" s="1"/>
  <c r="I17" i="1"/>
  <c r="R17" i="1" s="1"/>
  <c r="I18" i="1"/>
  <c r="Q18" i="1" s="1"/>
  <c r="I19" i="1"/>
  <c r="R19" i="1" s="1"/>
  <c r="I20" i="1"/>
  <c r="R20" i="1" s="1"/>
  <c r="I21" i="1"/>
  <c r="R21" i="1" s="1"/>
  <c r="I24" i="1"/>
  <c r="N24" i="1" s="1"/>
  <c r="P25" i="1" s="1"/>
  <c r="I5" i="1"/>
  <c r="K5" i="1" s="1"/>
  <c r="S22" i="1" l="1"/>
  <c r="M16" i="1"/>
  <c r="L13" i="1"/>
  <c r="S13" i="1"/>
  <c r="S25" i="1"/>
  <c r="U25" i="1" s="1"/>
  <c r="L22" i="1"/>
  <c r="M5" i="1"/>
  <c r="P13" i="1" s="1"/>
  <c r="U13" i="1" s="1"/>
  <c r="O15" i="1"/>
  <c r="P22" i="1" s="1"/>
  <c r="U22" i="1" l="1"/>
</calcChain>
</file>

<file path=xl/sharedStrings.xml><?xml version="1.0" encoding="utf-8"?>
<sst xmlns="http://schemas.openxmlformats.org/spreadsheetml/2006/main" count="169" uniqueCount="64">
  <si>
    <t>Berytus Fine Ware</t>
  </si>
  <si>
    <t>Trench</t>
  </si>
  <si>
    <t>Fabric</t>
  </si>
  <si>
    <t>Form</t>
  </si>
  <si>
    <t># sherds</t>
  </si>
  <si>
    <t>006.11629</t>
  </si>
  <si>
    <t>ESA</t>
  </si>
  <si>
    <t>ESA 34</t>
  </si>
  <si>
    <t>ESA 37a</t>
  </si>
  <si>
    <t>ESA 58</t>
  </si>
  <si>
    <t>ESA tarda c</t>
  </si>
  <si>
    <t>Jug</t>
  </si>
  <si>
    <t>FW</t>
  </si>
  <si>
    <t>Flanged Bowl</t>
  </si>
  <si>
    <t>Thin Walled Ware</t>
  </si>
  <si>
    <t>Cup</t>
  </si>
  <si>
    <t>Unclassified</t>
  </si>
  <si>
    <t>006.11603</t>
  </si>
  <si>
    <t>ESA 53</t>
  </si>
  <si>
    <t xml:space="preserve">ESA </t>
  </si>
  <si>
    <t>ESA 50</t>
  </si>
  <si>
    <t>ESA 53?</t>
  </si>
  <si>
    <t>P12</t>
  </si>
  <si>
    <t>Cypriot Sigillata</t>
  </si>
  <si>
    <t>RG31</t>
  </si>
  <si>
    <t>handled bowl</t>
  </si>
  <si>
    <t>RG</t>
  </si>
  <si>
    <t>lid</t>
  </si>
  <si>
    <t>mid 1st AD</t>
  </si>
  <si>
    <t>60-100</t>
  </si>
  <si>
    <t>100-150</t>
  </si>
  <si>
    <t>Antonine</t>
  </si>
  <si>
    <t>local</t>
  </si>
  <si>
    <t>dating</t>
  </si>
  <si>
    <t>remark origin</t>
  </si>
  <si>
    <t>late 1st - early 2nd</t>
  </si>
  <si>
    <t>40-100</t>
  </si>
  <si>
    <t>50-150</t>
  </si>
  <si>
    <t>2nd AD</t>
  </si>
  <si>
    <t>Hellenistic</t>
  </si>
  <si>
    <t>RG or ESA</t>
  </si>
  <si>
    <t>small bowl</t>
  </si>
  <si>
    <t>local?</t>
  </si>
  <si>
    <t>006.12300/12237</t>
  </si>
  <si>
    <t>Pompeian Red Ware</t>
  </si>
  <si>
    <t>dish</t>
  </si>
  <si>
    <t>60-70 AD deposit</t>
  </si>
  <si>
    <t xml:space="preserve">1st half 2nd </t>
  </si>
  <si>
    <t>1st half 2nd AD</t>
  </si>
  <si>
    <t>D</t>
  </si>
  <si>
    <t>BC</t>
  </si>
  <si>
    <t>C</t>
  </si>
  <si>
    <t>CD</t>
  </si>
  <si>
    <t>time slice</t>
  </si>
  <si>
    <t>% of time slice</t>
  </si>
  <si>
    <t>number of slices</t>
  </si>
  <si>
    <t>A</t>
  </si>
  <si>
    <t>B</t>
  </si>
  <si>
    <t>Eastern Mediterranean</t>
  </si>
  <si>
    <t>Italian</t>
  </si>
  <si>
    <t>Other</t>
  </si>
  <si>
    <t>Local</t>
  </si>
  <si>
    <t>unknown</t>
  </si>
  <si>
    <t>Berytus Fineware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</si>
</sst>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rgb="FF833C0C"/>
      </left>
      <right style="double">
        <color rgb="FF833C0C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49" fontId="0" fillId="2" borderId="0" xfId="0" applyNumberForma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6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Berytus</a:t>
            </a:r>
          </a:p>
        </c:rich>
      </c:tx>
      <c:layout>
        <c:manualLayout>
          <c:xMode val="edge"/>
          <c:yMode val="edge"/>
          <c:x val="0.4317152230971128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(dating!$J$28,dating!$L$28,dating!$P$28,dating!$S$28)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6.5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F-1F47-8CA5-F3CAB0B1E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51536"/>
        <c:axId val="530653184"/>
      </c:barChart>
      <c:catAx>
        <c:axId val="53065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0653184"/>
        <c:crosses val="autoZero"/>
        <c:auto val="1"/>
        <c:lblAlgn val="ctr"/>
        <c:lblOffset val="100"/>
        <c:noMultiLvlLbl val="0"/>
      </c:catAx>
      <c:valAx>
        <c:axId val="530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06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</a:t>
            </a:r>
            <a:r>
              <a:rPr lang="de-DE"/>
              <a:t>erytus</a:t>
            </a:r>
            <a:r>
              <a:rPr lang="de-DE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Eastern Mediterranean</c:v>
                </c:pt>
                <c:pt idx="1">
                  <c:v>Local</c:v>
                </c:pt>
                <c:pt idx="2">
                  <c:v>Italian</c:v>
                </c:pt>
                <c:pt idx="3">
                  <c:v>Other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1B43-8F64-9B598642D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32400"/>
        <c:axId val="427460288"/>
      </c:barChart>
      <c:catAx>
        <c:axId val="4271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7460288"/>
        <c:crosses val="autoZero"/>
        <c:auto val="1"/>
        <c:lblAlgn val="ctr"/>
        <c:lblOffset val="100"/>
        <c:noMultiLvlLbl val="0"/>
      </c:catAx>
      <c:valAx>
        <c:axId val="4274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71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Berytus C -</a:t>
            </a:r>
            <a:r>
              <a:rPr lang="en-GB" baseline="0"/>
              <a:t>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Eastern Mediterranean</c:v>
                </c:pt>
                <c:pt idx="1">
                  <c:v>Local</c:v>
                </c:pt>
                <c:pt idx="2">
                  <c:v>Italian</c:v>
                </c:pt>
                <c:pt idx="3">
                  <c:v>Other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4.5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A-424E-B4E7-F47AADAF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57520"/>
        <c:axId val="466493264"/>
      </c:barChart>
      <c:catAx>
        <c:axId val="4268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6493264"/>
        <c:crosses val="autoZero"/>
        <c:auto val="1"/>
        <c:lblAlgn val="ctr"/>
        <c:lblOffset val="100"/>
        <c:noMultiLvlLbl val="0"/>
      </c:catAx>
      <c:valAx>
        <c:axId val="466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8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Berytus D - 101-150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Eastern Mediterranean</c:v>
                </c:pt>
                <c:pt idx="1">
                  <c:v>Local</c:v>
                </c:pt>
                <c:pt idx="2">
                  <c:v>Italian</c:v>
                </c:pt>
                <c:pt idx="3">
                  <c:v>Other</c:v>
                </c:pt>
              </c:strCache>
            </c:strRef>
          </c:cat>
          <c:val>
            <c:numRef>
              <c:f>charts!$D$2:$D$5</c:f>
              <c:numCache>
                <c:formatCode>General</c:formatCode>
                <c:ptCount val="4"/>
                <c:pt idx="0">
                  <c:v>5.5</c:v>
                </c:pt>
                <c:pt idx="1">
                  <c:v>2.5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B-4647-93D9-B1D343BE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55088"/>
        <c:axId val="716089232"/>
      </c:barChart>
      <c:catAx>
        <c:axId val="7161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6089232"/>
        <c:crosses val="autoZero"/>
        <c:auto val="1"/>
        <c:lblAlgn val="ctr"/>
        <c:lblOffset val="100"/>
        <c:noMultiLvlLbl val="0"/>
      </c:catAx>
      <c:valAx>
        <c:axId val="7160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61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Berytus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Sheet1!$I$11:$K$11</c:f>
              <c:strCache>
                <c:ptCount val="3"/>
                <c:pt idx="0">
                  <c:v>B</c:v>
                </c:pt>
                <c:pt idx="1">
                  <c:v>C</c:v>
                </c:pt>
                <c:pt idx="2">
                  <c:v>D</c:v>
                </c:pt>
              </c:strCache>
            </c:strRef>
          </c:cat>
          <c:val>
            <c:numRef>
              <c:f>Sheet1!$I$12:$K$12</c:f>
              <c:numCache>
                <c:formatCode>General</c:formatCode>
                <c:ptCount val="3"/>
                <c:pt idx="0">
                  <c:v>1</c:v>
                </c:pt>
                <c:pt idx="1">
                  <c:v>6.5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Berytus Fine Ware Percentage B - 1-50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3.6041923331012193E-3"/>
                  <c:y val="-0.183864915572232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Eastern Mediterranean</c:v>
                </c:pt>
                <c:pt idx="1">
                  <c:v>Local</c:v>
                </c:pt>
                <c:pt idx="2">
                  <c:v>Italian</c:v>
                </c:pt>
                <c:pt idx="3">
                  <c:v>Other</c:v>
                </c:pt>
              </c:strCache>
            </c:strRef>
          </c:cat>
          <c:val>
            <c:numRef>
              <c:f>Sheet2!$B$2:$B$5</c:f>
              <c:numCache>
                <c:formatCode>General\%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Berytus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7703415012653093"/>
                  <c:y val="-0.1767479296141587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187283420479494"/>
                  <c:y val="0.12523352787925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Eastern Mediterranean</c:v>
                </c:pt>
                <c:pt idx="1">
                  <c:v>Local</c:v>
                </c:pt>
                <c:pt idx="2">
                  <c:v>Italian</c:v>
                </c:pt>
                <c:pt idx="3">
                  <c:v>Other</c:v>
                </c:pt>
              </c:strCache>
            </c:strRef>
          </c:cat>
          <c:val>
            <c:numRef>
              <c:f>Sheet2!$C$2:$C$5</c:f>
              <c:numCache>
                <c:formatCode>General\%</c:formatCode>
                <c:ptCount val="4"/>
                <c:pt idx="0">
                  <c:v>69</c:v>
                </c:pt>
                <c:pt idx="1">
                  <c:v>0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Berytus Fine Ware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20614949167188368"/>
                  <c:y val="5.42938950812965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6.701660332771954E-2"/>
                  <c:y val="-0.195719690882795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1920043029335771"/>
                  <c:y val="0.120731889033351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Eastern Mediterranean</c:v>
                </c:pt>
                <c:pt idx="1">
                  <c:v>Local</c:v>
                </c:pt>
                <c:pt idx="2">
                  <c:v>Italian</c:v>
                </c:pt>
                <c:pt idx="3">
                  <c:v>Other</c:v>
                </c:pt>
              </c:strCache>
            </c:strRef>
          </c:cat>
          <c:val>
            <c:numRef>
              <c:f>Sheet2!$D$2:$D$5</c:f>
              <c:numCache>
                <c:formatCode>General\%</c:formatCode>
                <c:ptCount val="4"/>
                <c:pt idx="0">
                  <c:v>46</c:v>
                </c:pt>
                <c:pt idx="1">
                  <c:v>21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29</xdr:row>
      <xdr:rowOff>44450</xdr:rowOff>
    </xdr:from>
    <xdr:to>
      <xdr:col>12</xdr:col>
      <xdr:colOff>444500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8CF23-D9DE-704D-BA38-53B05089E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7</xdr:row>
      <xdr:rowOff>158750</xdr:rowOff>
    </xdr:from>
    <xdr:to>
      <xdr:col>6</xdr:col>
      <xdr:colOff>12700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80F09-C95B-D248-98CE-76A1E431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7</xdr:row>
      <xdr:rowOff>171450</xdr:rowOff>
    </xdr:from>
    <xdr:to>
      <xdr:col>11</xdr:col>
      <xdr:colOff>819150</xdr:colOff>
      <xdr:row>21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61867-D79D-A546-AB9F-D867DAEFA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298450</xdr:colOff>
      <xdr:row>22</xdr:row>
      <xdr:rowOff>120650</xdr:rowOff>
    </xdr:from>
    <xdr:to>
      <xdr:col>5</xdr:col>
      <xdr:colOff>742950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229DE-3680-9844-BDA9-AF3876B74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10</xdr:row>
      <xdr:rowOff>69850</xdr:rowOff>
    </xdr:from>
    <xdr:to>
      <xdr:col>13</xdr:col>
      <xdr:colOff>266700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D18CC-B30E-6086-EBBC-056D3382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8</xdr:row>
      <xdr:rowOff>69850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CD883-7AC6-2F47-8769-9E5826F90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8</xdr:row>
      <xdr:rowOff>31750</xdr:rowOff>
    </xdr:from>
    <xdr:to>
      <xdr:col>14</xdr:col>
      <xdr:colOff>304800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FC8CD-788B-924C-97A5-015D71F03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25</xdr:row>
      <xdr:rowOff>196850</xdr:rowOff>
    </xdr:from>
    <xdr:to>
      <xdr:col>7</xdr:col>
      <xdr:colOff>25400</xdr:colOff>
      <xdr:row>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E031F-4B01-8E4D-9E74-D3EEAFB88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0.63265</cdr:x>
      <cdr:y>0.84428</cdr:y>
    </cdr:from>
    <cdr:to>
      <cdr:x>0.90476</cdr:x>
      <cdr:y>0.9212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6DC907B-E356-38C2-A175-398E2DF875CB}"/>
            </a:ext>
          </a:extLst>
        </cdr:cNvPr>
        <cdr:cNvSpPr txBox="1"/>
      </cdr:nvSpPr>
      <cdr:spPr>
        <a:xfrm xmlns:a="http://schemas.openxmlformats.org/drawingml/2006/main">
          <a:off x="3543300" y="2857500"/>
          <a:ext cx="1524017" cy="260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0.64837</cdr:x>
      <cdr:y>0.84473</cdr:y>
    </cdr:from>
    <cdr:to>
      <cdr:x>0.91713</cdr:x>
      <cdr:y>0.92051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89D270B6-3719-2847-BC6E-9E4A92C26F24}"/>
            </a:ext>
          </a:extLst>
        </cdr:cNvPr>
        <cdr:cNvSpPr txBox="1"/>
      </cdr:nvSpPr>
      <cdr:spPr>
        <a:xfrm xmlns:a="http://schemas.openxmlformats.org/drawingml/2006/main">
          <a:off x="3676633" y="2901955"/>
          <a:ext cx="1524017" cy="260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6,5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0.65509</cdr:x>
      <cdr:y>0.84416</cdr:y>
    </cdr:from>
    <cdr:to>
      <cdr:x>0.92385</cdr:x>
      <cdr:y>0.91651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89D270B6-3719-2847-BC6E-9E4A92C26F24}"/>
            </a:ext>
          </a:extLst>
        </cdr:cNvPr>
        <cdr:cNvSpPr txBox="1"/>
      </cdr:nvSpPr>
      <cdr:spPr>
        <a:xfrm xmlns:a="http://schemas.openxmlformats.org/drawingml/2006/main">
          <a:off x="3714733" y="2889261"/>
          <a:ext cx="1524017" cy="2476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12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DE1C-7AA4-6049-9706-5F2E3A183C53}">
  <dimension ref="A1:U29"/>
  <sheetViews>
    <sheetView workbookViewId="0">
      <selection activeCell="A17" sqref="A17:XFD17"/>
    </sheetView>
  </sheetViews>
  <sheetFormatPr baseColWidth="10" defaultRowHeight="16" x14ac:dyDescent="0.2"/>
  <cols>
    <col min="1" max="1" width="16.5" style="1" customWidth="1"/>
    <col min="2" max="2" width="18.5" customWidth="1"/>
    <col min="3" max="3" width="24.6640625" customWidth="1"/>
    <col min="5" max="5" width="10.83203125" style="2"/>
    <col min="6" max="6" width="17" customWidth="1"/>
    <col min="8" max="8" width="10.83203125" style="2"/>
    <col min="9" max="9" width="14.6640625" customWidth="1"/>
    <col min="10" max="11" width="10.83203125" style="3"/>
    <col min="13" max="13" width="10.83203125" style="3"/>
    <col min="17" max="17" width="10.83203125" style="3"/>
    <col min="21" max="21" width="10.83203125" style="12"/>
  </cols>
  <sheetData>
    <row r="1" spans="1:21" ht="17" x14ac:dyDescent="0.2">
      <c r="A1" s="1" t="s">
        <v>0</v>
      </c>
    </row>
    <row r="2" spans="1:21" x14ac:dyDescent="0.2">
      <c r="J2" s="3" t="s">
        <v>56</v>
      </c>
      <c r="K2" s="3" t="s">
        <v>57</v>
      </c>
      <c r="M2" s="3" t="s">
        <v>51</v>
      </c>
      <c r="Q2" s="3" t="s">
        <v>49</v>
      </c>
    </row>
    <row r="3" spans="1:21" ht="34" x14ac:dyDescent="0.2">
      <c r="A3" s="1" t="s">
        <v>1</v>
      </c>
      <c r="B3" t="s">
        <v>2</v>
      </c>
      <c r="C3" t="s">
        <v>3</v>
      </c>
      <c r="D3" t="s">
        <v>4</v>
      </c>
      <c r="E3" s="2" t="s">
        <v>33</v>
      </c>
      <c r="F3" t="s">
        <v>34</v>
      </c>
      <c r="G3" t="s">
        <v>53</v>
      </c>
      <c r="H3" s="2" t="s">
        <v>54</v>
      </c>
      <c r="I3" t="s">
        <v>55</v>
      </c>
      <c r="K3" s="3" t="s">
        <v>50</v>
      </c>
      <c r="M3" s="3" t="s">
        <v>50</v>
      </c>
      <c r="N3" t="s">
        <v>51</v>
      </c>
      <c r="O3" t="s">
        <v>52</v>
      </c>
      <c r="Q3" s="3" t="s">
        <v>52</v>
      </c>
      <c r="R3" t="s">
        <v>49</v>
      </c>
    </row>
    <row r="4" spans="1:21" s="5" customFormat="1" ht="34" x14ac:dyDescent="0.2">
      <c r="A4" s="4" t="s">
        <v>5</v>
      </c>
      <c r="E4" s="6" t="s">
        <v>48</v>
      </c>
      <c r="H4" s="6"/>
      <c r="J4" s="7"/>
      <c r="K4" s="7"/>
      <c r="M4" s="7"/>
      <c r="Q4" s="7"/>
      <c r="U4" s="13"/>
    </row>
    <row r="5" spans="1:21" ht="17" x14ac:dyDescent="0.2">
      <c r="B5" t="s">
        <v>6</v>
      </c>
      <c r="C5" t="s">
        <v>7</v>
      </c>
      <c r="D5">
        <v>1</v>
      </c>
      <c r="E5" s="2" t="s">
        <v>28</v>
      </c>
      <c r="G5" t="s">
        <v>50</v>
      </c>
      <c r="H5" s="2">
        <v>1</v>
      </c>
      <c r="I5">
        <f>LEN(G5)</f>
        <v>2</v>
      </c>
      <c r="J5" s="3">
        <v>0</v>
      </c>
      <c r="K5" s="3">
        <f>IF(G5="BC",(D5*H5)/I5,0)</f>
        <v>0.5</v>
      </c>
      <c r="M5" s="3">
        <f>IF(G5="BC",(D5*H5)/I5,0)</f>
        <v>0.5</v>
      </c>
      <c r="N5">
        <f>IF(G5="C",(D5*H5)/I5,0)</f>
        <v>0</v>
      </c>
      <c r="O5">
        <f>IF(G5="CD",(D5*H5)/I5,0)</f>
        <v>0</v>
      </c>
      <c r="Q5" s="3">
        <f>IF(G5="CD",(D5*H5)/I5,0)</f>
        <v>0</v>
      </c>
      <c r="R5">
        <f>IF(G5="D",(D5*H5)/I5,0)</f>
        <v>0</v>
      </c>
    </row>
    <row r="6" spans="1:21" ht="17" x14ac:dyDescent="0.2">
      <c r="B6" t="s">
        <v>6</v>
      </c>
      <c r="C6" t="s">
        <v>8</v>
      </c>
      <c r="D6">
        <v>2</v>
      </c>
      <c r="E6" s="2" t="s">
        <v>29</v>
      </c>
      <c r="G6" t="s">
        <v>51</v>
      </c>
      <c r="H6" s="2">
        <v>1</v>
      </c>
      <c r="I6">
        <f t="shared" ref="I6:I24" si="0">LEN(G6)</f>
        <v>1</v>
      </c>
      <c r="J6" s="3">
        <v>0</v>
      </c>
      <c r="K6" s="3">
        <f t="shared" ref="K6:K24" si="1">IF(G6="BC",(D6*H6)/I6,0)</f>
        <v>0</v>
      </c>
      <c r="M6" s="3">
        <f t="shared" ref="M6:M24" si="2">IF(G6="BC",(D6*H6)/I6,0)</f>
        <v>0</v>
      </c>
      <c r="N6">
        <f t="shared" ref="N6:N24" si="3">IF(G6="C",(D6*H6)/I6,0)</f>
        <v>2</v>
      </c>
      <c r="O6">
        <f t="shared" ref="O6:O24" si="4">IF(G6="CD",(D6*H6)/I6,0)</f>
        <v>0</v>
      </c>
      <c r="Q6" s="3">
        <f t="shared" ref="Q6:Q24" si="5">IF(G6="CD",(D6*H6)/I6,0)</f>
        <v>0</v>
      </c>
      <c r="R6">
        <f t="shared" ref="R6:R24" si="6">IF(G6="D",(D6*H6)/I6,0)</f>
        <v>0</v>
      </c>
    </row>
    <row r="7" spans="1:21" ht="17" x14ac:dyDescent="0.2">
      <c r="B7" t="s">
        <v>6</v>
      </c>
      <c r="C7" t="s">
        <v>9</v>
      </c>
      <c r="D7">
        <v>1</v>
      </c>
      <c r="E7" s="2" t="s">
        <v>30</v>
      </c>
      <c r="G7" t="s">
        <v>49</v>
      </c>
      <c r="H7" s="2">
        <v>1</v>
      </c>
      <c r="I7">
        <f t="shared" si="0"/>
        <v>1</v>
      </c>
      <c r="J7" s="3">
        <v>0</v>
      </c>
      <c r="K7" s="3">
        <f t="shared" si="1"/>
        <v>0</v>
      </c>
      <c r="M7" s="3">
        <f t="shared" si="2"/>
        <v>0</v>
      </c>
      <c r="N7">
        <f t="shared" si="3"/>
        <v>0</v>
      </c>
      <c r="O7">
        <f t="shared" si="4"/>
        <v>0</v>
      </c>
      <c r="Q7" s="3">
        <f t="shared" si="5"/>
        <v>0</v>
      </c>
      <c r="R7">
        <f t="shared" si="6"/>
        <v>1</v>
      </c>
    </row>
    <row r="8" spans="1:21" ht="17" x14ac:dyDescent="0.2">
      <c r="B8" t="s">
        <v>6</v>
      </c>
      <c r="C8" t="s">
        <v>10</v>
      </c>
      <c r="D8">
        <v>2</v>
      </c>
      <c r="E8" s="2" t="s">
        <v>31</v>
      </c>
      <c r="G8" t="s">
        <v>49</v>
      </c>
      <c r="H8" s="2">
        <v>1</v>
      </c>
      <c r="I8">
        <f t="shared" si="0"/>
        <v>1</v>
      </c>
      <c r="J8" s="3">
        <v>0</v>
      </c>
      <c r="K8" s="3">
        <f t="shared" si="1"/>
        <v>0</v>
      </c>
      <c r="M8" s="3">
        <f t="shared" si="2"/>
        <v>0</v>
      </c>
      <c r="N8">
        <f t="shared" si="3"/>
        <v>0</v>
      </c>
      <c r="O8">
        <f t="shared" si="4"/>
        <v>0</v>
      </c>
      <c r="Q8" s="3">
        <f t="shared" si="5"/>
        <v>0</v>
      </c>
      <c r="R8">
        <f t="shared" si="6"/>
        <v>2</v>
      </c>
    </row>
    <row r="9" spans="1:21" x14ac:dyDescent="0.2">
      <c r="B9" t="s">
        <v>6</v>
      </c>
      <c r="C9" t="s">
        <v>11</v>
      </c>
      <c r="D9">
        <v>1</v>
      </c>
      <c r="G9" t="s">
        <v>49</v>
      </c>
      <c r="H9" s="2">
        <v>1</v>
      </c>
      <c r="I9">
        <f t="shared" si="0"/>
        <v>1</v>
      </c>
      <c r="J9" s="3">
        <v>0</v>
      </c>
      <c r="K9" s="3">
        <f t="shared" si="1"/>
        <v>0</v>
      </c>
      <c r="M9" s="3">
        <f t="shared" si="2"/>
        <v>0</v>
      </c>
      <c r="N9">
        <f t="shared" si="3"/>
        <v>0</v>
      </c>
      <c r="O9">
        <f t="shared" si="4"/>
        <v>0</v>
      </c>
      <c r="Q9" s="3">
        <f t="shared" si="5"/>
        <v>0</v>
      </c>
      <c r="R9">
        <f t="shared" si="6"/>
        <v>1</v>
      </c>
    </row>
    <row r="10" spans="1:21" x14ac:dyDescent="0.2">
      <c r="B10" t="s">
        <v>12</v>
      </c>
      <c r="C10" t="s">
        <v>13</v>
      </c>
      <c r="D10">
        <v>1</v>
      </c>
      <c r="G10" t="s">
        <v>49</v>
      </c>
      <c r="H10" s="2">
        <v>1</v>
      </c>
      <c r="I10">
        <f t="shared" si="0"/>
        <v>1</v>
      </c>
      <c r="J10" s="3">
        <v>0</v>
      </c>
      <c r="K10" s="3">
        <f t="shared" si="1"/>
        <v>0</v>
      </c>
      <c r="M10" s="3">
        <f t="shared" si="2"/>
        <v>0</v>
      </c>
      <c r="N10">
        <f t="shared" si="3"/>
        <v>0</v>
      </c>
      <c r="O10">
        <f t="shared" si="4"/>
        <v>0</v>
      </c>
      <c r="Q10" s="3">
        <f t="shared" si="5"/>
        <v>0</v>
      </c>
      <c r="R10">
        <f t="shared" si="6"/>
        <v>1</v>
      </c>
    </row>
    <row r="11" spans="1:21" x14ac:dyDescent="0.2">
      <c r="B11" t="s">
        <v>14</v>
      </c>
      <c r="C11" t="s">
        <v>15</v>
      </c>
      <c r="D11">
        <v>1</v>
      </c>
      <c r="F11" t="s">
        <v>32</v>
      </c>
      <c r="G11" t="s">
        <v>49</v>
      </c>
      <c r="H11" s="2">
        <v>1</v>
      </c>
      <c r="I11">
        <f t="shared" si="0"/>
        <v>1</v>
      </c>
      <c r="J11" s="3">
        <v>0</v>
      </c>
      <c r="K11" s="3">
        <f t="shared" si="1"/>
        <v>0</v>
      </c>
      <c r="M11" s="3">
        <f t="shared" si="2"/>
        <v>0</v>
      </c>
      <c r="N11">
        <f t="shared" si="3"/>
        <v>0</v>
      </c>
      <c r="O11">
        <f t="shared" si="4"/>
        <v>0</v>
      </c>
      <c r="Q11" s="3">
        <f t="shared" si="5"/>
        <v>0</v>
      </c>
      <c r="R11">
        <f t="shared" si="6"/>
        <v>1</v>
      </c>
    </row>
    <row r="12" spans="1:21" x14ac:dyDescent="0.2">
      <c r="B12" t="s">
        <v>14</v>
      </c>
      <c r="C12" t="s">
        <v>16</v>
      </c>
      <c r="D12">
        <v>1</v>
      </c>
      <c r="G12" t="s">
        <v>49</v>
      </c>
      <c r="H12" s="2">
        <v>1</v>
      </c>
      <c r="I12">
        <f t="shared" si="0"/>
        <v>1</v>
      </c>
      <c r="J12" s="3">
        <v>0</v>
      </c>
      <c r="K12" s="3">
        <f t="shared" si="1"/>
        <v>0</v>
      </c>
      <c r="M12" s="3">
        <f t="shared" si="2"/>
        <v>0</v>
      </c>
      <c r="N12">
        <f t="shared" si="3"/>
        <v>0</v>
      </c>
      <c r="O12">
        <f t="shared" si="4"/>
        <v>0</v>
      </c>
      <c r="Q12" s="3">
        <f t="shared" si="5"/>
        <v>0</v>
      </c>
      <c r="R12">
        <f t="shared" si="6"/>
        <v>1</v>
      </c>
    </row>
    <row r="13" spans="1:21" x14ac:dyDescent="0.2">
      <c r="J13" s="3">
        <v>0</v>
      </c>
      <c r="L13">
        <f>SUM(K5:K12)</f>
        <v>0.5</v>
      </c>
      <c r="P13">
        <f>SUM(M5:O12)</f>
        <v>2.5</v>
      </c>
      <c r="S13">
        <f>SUM(Q5:R12)</f>
        <v>7</v>
      </c>
      <c r="U13" s="12">
        <f>SUM(J13:S13)</f>
        <v>10</v>
      </c>
    </row>
    <row r="14" spans="1:21" s="5" customFormat="1" ht="17" x14ac:dyDescent="0.2">
      <c r="A14" s="4" t="s">
        <v>17</v>
      </c>
      <c r="E14" s="6" t="s">
        <v>47</v>
      </c>
      <c r="H14" s="6"/>
      <c r="J14" s="7"/>
      <c r="K14" s="7"/>
      <c r="M14" s="7"/>
      <c r="Q14" s="7"/>
      <c r="U14" s="13"/>
    </row>
    <row r="15" spans="1:21" ht="34" x14ac:dyDescent="0.2">
      <c r="B15" t="s">
        <v>19</v>
      </c>
      <c r="C15" t="s">
        <v>18</v>
      </c>
      <c r="D15">
        <v>2</v>
      </c>
      <c r="E15" s="2" t="s">
        <v>35</v>
      </c>
      <c r="G15" t="s">
        <v>52</v>
      </c>
      <c r="H15" s="2">
        <v>1</v>
      </c>
      <c r="I15">
        <f t="shared" si="0"/>
        <v>2</v>
      </c>
      <c r="J15" s="3">
        <v>0</v>
      </c>
      <c r="M15" s="3">
        <f t="shared" si="2"/>
        <v>0</v>
      </c>
      <c r="N15">
        <f t="shared" si="3"/>
        <v>0</v>
      </c>
      <c r="O15">
        <f t="shared" si="4"/>
        <v>1</v>
      </c>
      <c r="Q15" s="3">
        <f t="shared" si="5"/>
        <v>1</v>
      </c>
      <c r="R15">
        <f t="shared" si="6"/>
        <v>0</v>
      </c>
    </row>
    <row r="16" spans="1:21" ht="17" x14ac:dyDescent="0.2">
      <c r="B16" t="s">
        <v>19</v>
      </c>
      <c r="C16" t="s">
        <v>20</v>
      </c>
      <c r="D16">
        <v>1</v>
      </c>
      <c r="E16" s="2" t="s">
        <v>36</v>
      </c>
      <c r="G16" t="s">
        <v>50</v>
      </c>
      <c r="H16" s="2">
        <v>1</v>
      </c>
      <c r="I16">
        <f t="shared" si="0"/>
        <v>2</v>
      </c>
      <c r="J16" s="3">
        <v>0</v>
      </c>
      <c r="K16" s="3">
        <f t="shared" si="1"/>
        <v>0.5</v>
      </c>
      <c r="M16" s="3">
        <f t="shared" si="2"/>
        <v>0.5</v>
      </c>
      <c r="N16">
        <f t="shared" si="3"/>
        <v>0</v>
      </c>
      <c r="O16">
        <f t="shared" si="4"/>
        <v>0</v>
      </c>
      <c r="Q16" s="3">
        <f t="shared" si="5"/>
        <v>0</v>
      </c>
      <c r="R16">
        <f t="shared" si="6"/>
        <v>0</v>
      </c>
    </row>
    <row r="17" spans="1:21" x14ac:dyDescent="0.2">
      <c r="C17" t="s">
        <v>21</v>
      </c>
      <c r="D17">
        <v>1</v>
      </c>
      <c r="G17" t="s">
        <v>49</v>
      </c>
      <c r="H17" s="2">
        <v>1</v>
      </c>
      <c r="I17">
        <f t="shared" si="0"/>
        <v>1</v>
      </c>
      <c r="J17" s="3">
        <v>0</v>
      </c>
      <c r="K17" s="3">
        <f t="shared" si="1"/>
        <v>0</v>
      </c>
      <c r="M17" s="3">
        <f t="shared" si="2"/>
        <v>0</v>
      </c>
      <c r="N17">
        <f t="shared" si="3"/>
        <v>0</v>
      </c>
      <c r="O17">
        <f t="shared" si="4"/>
        <v>0</v>
      </c>
      <c r="Q17" s="3">
        <f t="shared" si="5"/>
        <v>0</v>
      </c>
      <c r="R17">
        <f t="shared" si="6"/>
        <v>1</v>
      </c>
    </row>
    <row r="18" spans="1:21" ht="17" x14ac:dyDescent="0.2">
      <c r="B18" t="s">
        <v>23</v>
      </c>
      <c r="C18" t="s">
        <v>22</v>
      </c>
      <c r="D18">
        <v>1</v>
      </c>
      <c r="E18" s="2" t="s">
        <v>37</v>
      </c>
      <c r="G18" t="s">
        <v>52</v>
      </c>
      <c r="H18" s="2">
        <v>1</v>
      </c>
      <c r="I18">
        <f t="shared" si="0"/>
        <v>2</v>
      </c>
      <c r="J18" s="3">
        <v>0</v>
      </c>
      <c r="K18" s="3">
        <f t="shared" si="1"/>
        <v>0</v>
      </c>
      <c r="M18" s="3">
        <f t="shared" si="2"/>
        <v>0</v>
      </c>
      <c r="N18">
        <f t="shared" si="3"/>
        <v>0</v>
      </c>
      <c r="O18">
        <f t="shared" si="4"/>
        <v>0.5</v>
      </c>
      <c r="Q18" s="3">
        <f t="shared" si="5"/>
        <v>0.5</v>
      </c>
      <c r="R18">
        <f t="shared" si="6"/>
        <v>0</v>
      </c>
    </row>
    <row r="19" spans="1:21" ht="17" x14ac:dyDescent="0.2">
      <c r="B19" t="s">
        <v>24</v>
      </c>
      <c r="C19" t="s">
        <v>25</v>
      </c>
      <c r="D19">
        <v>3</v>
      </c>
      <c r="E19" s="2" t="s">
        <v>38</v>
      </c>
      <c r="F19" t="s">
        <v>42</v>
      </c>
      <c r="G19" t="s">
        <v>49</v>
      </c>
      <c r="H19" s="2">
        <v>0.5</v>
      </c>
      <c r="I19">
        <f t="shared" si="0"/>
        <v>1</v>
      </c>
      <c r="J19" s="3">
        <v>0</v>
      </c>
      <c r="K19" s="3">
        <f t="shared" si="1"/>
        <v>0</v>
      </c>
      <c r="M19" s="3">
        <f t="shared" si="2"/>
        <v>0</v>
      </c>
      <c r="N19">
        <f t="shared" si="3"/>
        <v>0</v>
      </c>
      <c r="O19">
        <f t="shared" si="4"/>
        <v>0</v>
      </c>
      <c r="Q19" s="3">
        <f t="shared" si="5"/>
        <v>0</v>
      </c>
      <c r="R19">
        <f t="shared" si="6"/>
        <v>1.5</v>
      </c>
    </row>
    <row r="20" spans="1:21" ht="17" x14ac:dyDescent="0.2">
      <c r="B20" t="s">
        <v>40</v>
      </c>
      <c r="C20" t="s">
        <v>41</v>
      </c>
      <c r="D20">
        <v>1</v>
      </c>
      <c r="E20" s="2" t="s">
        <v>39</v>
      </c>
      <c r="G20" t="s">
        <v>49</v>
      </c>
      <c r="H20" s="2">
        <v>1</v>
      </c>
      <c r="I20">
        <f t="shared" si="0"/>
        <v>1</v>
      </c>
      <c r="J20" s="3">
        <v>0</v>
      </c>
      <c r="K20" s="3">
        <f t="shared" si="1"/>
        <v>0</v>
      </c>
      <c r="M20" s="3">
        <f t="shared" si="2"/>
        <v>0</v>
      </c>
      <c r="N20">
        <f t="shared" si="3"/>
        <v>0</v>
      </c>
      <c r="O20">
        <f t="shared" si="4"/>
        <v>0</v>
      </c>
      <c r="Q20" s="3">
        <f t="shared" si="5"/>
        <v>0</v>
      </c>
      <c r="R20">
        <f t="shared" si="6"/>
        <v>1</v>
      </c>
    </row>
    <row r="21" spans="1:21" x14ac:dyDescent="0.2">
      <c r="B21" t="s">
        <v>26</v>
      </c>
      <c r="C21" t="s">
        <v>27</v>
      </c>
      <c r="D21">
        <v>1</v>
      </c>
      <c r="G21" t="s">
        <v>49</v>
      </c>
      <c r="H21" s="2">
        <v>1</v>
      </c>
      <c r="I21">
        <f t="shared" si="0"/>
        <v>1</v>
      </c>
      <c r="J21" s="3">
        <v>0</v>
      </c>
      <c r="K21" s="3">
        <f t="shared" si="1"/>
        <v>0</v>
      </c>
      <c r="M21" s="3">
        <f t="shared" si="2"/>
        <v>0</v>
      </c>
      <c r="N21">
        <f t="shared" si="3"/>
        <v>0</v>
      </c>
      <c r="O21">
        <f t="shared" si="4"/>
        <v>0</v>
      </c>
      <c r="Q21" s="3">
        <f t="shared" si="5"/>
        <v>0</v>
      </c>
      <c r="R21">
        <f t="shared" si="6"/>
        <v>1</v>
      </c>
    </row>
    <row r="22" spans="1:21" x14ac:dyDescent="0.2">
      <c r="J22" s="3">
        <v>0</v>
      </c>
      <c r="L22">
        <f>SUM(K16:K21)</f>
        <v>0.5</v>
      </c>
      <c r="P22">
        <f>SUM(M15:O21)</f>
        <v>2</v>
      </c>
      <c r="S22">
        <f>SUM(Q15:R21)</f>
        <v>6</v>
      </c>
      <c r="U22" s="12">
        <f>SUM(J22:S22)</f>
        <v>8.5</v>
      </c>
    </row>
    <row r="23" spans="1:21" s="5" customFormat="1" ht="34" x14ac:dyDescent="0.2">
      <c r="A23" s="4" t="s">
        <v>43</v>
      </c>
      <c r="E23" s="6" t="s">
        <v>46</v>
      </c>
      <c r="H23" s="6"/>
      <c r="J23" s="7"/>
      <c r="K23" s="7"/>
      <c r="M23" s="7"/>
      <c r="Q23" s="7"/>
      <c r="U23" s="13"/>
    </row>
    <row r="24" spans="1:21" x14ac:dyDescent="0.2">
      <c r="B24" t="s">
        <v>44</v>
      </c>
      <c r="C24" t="s">
        <v>45</v>
      </c>
      <c r="D24">
        <v>2</v>
      </c>
      <c r="G24" t="s">
        <v>51</v>
      </c>
      <c r="H24" s="2">
        <v>1</v>
      </c>
      <c r="I24">
        <f t="shared" si="0"/>
        <v>1</v>
      </c>
      <c r="J24" s="3">
        <v>0</v>
      </c>
      <c r="K24" s="3">
        <f t="shared" si="1"/>
        <v>0</v>
      </c>
      <c r="M24" s="3">
        <f t="shared" si="2"/>
        <v>0</v>
      </c>
      <c r="N24">
        <f t="shared" si="3"/>
        <v>2</v>
      </c>
      <c r="O24">
        <f t="shared" si="4"/>
        <v>0</v>
      </c>
      <c r="Q24" s="3">
        <f t="shared" si="5"/>
        <v>0</v>
      </c>
      <c r="R24">
        <f t="shared" si="6"/>
        <v>0</v>
      </c>
    </row>
    <row r="25" spans="1:21" x14ac:dyDescent="0.2">
      <c r="J25" s="3">
        <v>0</v>
      </c>
      <c r="L25">
        <f>SUM(K24)</f>
        <v>0</v>
      </c>
      <c r="P25">
        <f>SUM(M24:O24)</f>
        <v>2</v>
      </c>
      <c r="S25">
        <f>SUM(Q24:R24)</f>
        <v>0</v>
      </c>
      <c r="U25" s="12">
        <f>SUM(J25:S25)</f>
        <v>2</v>
      </c>
    </row>
    <row r="27" spans="1:21" ht="17" thickBot="1" x14ac:dyDescent="0.25"/>
    <row r="28" spans="1:21" s="8" customFormat="1" ht="18" thickTop="1" thickBot="1" x14ac:dyDescent="0.25">
      <c r="A28" s="9"/>
      <c r="E28" s="10"/>
      <c r="H28" s="10"/>
      <c r="J28" s="11">
        <v>0</v>
      </c>
      <c r="K28" s="11"/>
      <c r="L28" s="8">
        <f>SUM(L5:L25)</f>
        <v>1</v>
      </c>
      <c r="M28" s="11"/>
      <c r="P28" s="8">
        <f>SUM(P4:P25)</f>
        <v>6.5</v>
      </c>
      <c r="Q28" s="11"/>
      <c r="S28" s="8">
        <f>SUM(S4:S25)</f>
        <v>13</v>
      </c>
      <c r="U28" s="14">
        <f>SUM(U4:U25)</f>
        <v>20.5</v>
      </c>
    </row>
    <row r="29" spans="1:21" ht="17" thickTop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61DE-B972-6F4F-ADD9-EE0D2DF03F8E}">
  <dimension ref="A1:V27"/>
  <sheetViews>
    <sheetView topLeftCell="A2" workbookViewId="0">
      <selection activeCell="A2" sqref="A2"/>
    </sheetView>
  </sheetViews>
  <sheetFormatPr baseColWidth="10" defaultRowHeight="16" x14ac:dyDescent="0.2"/>
  <cols>
    <col min="2" max="2" width="10.83203125" style="2"/>
  </cols>
  <sheetData>
    <row r="1" spans="1:22" x14ac:dyDescent="0.2">
      <c r="A1" t="s">
        <v>63</v>
      </c>
    </row>
    <row r="2" spans="1:22" x14ac:dyDescent="0.2">
      <c r="J2" t="s">
        <v>56</v>
      </c>
      <c r="L2" t="s">
        <v>57</v>
      </c>
      <c r="N2" t="s">
        <v>51</v>
      </c>
      <c r="R2" t="s">
        <v>49</v>
      </c>
    </row>
    <row r="3" spans="1:22" s="5" customFormat="1" x14ac:dyDescent="0.2">
      <c r="A3" s="5" t="s">
        <v>58</v>
      </c>
      <c r="B3" s="6"/>
    </row>
    <row r="4" spans="1:22" ht="17" x14ac:dyDescent="0.2">
      <c r="A4" s="1"/>
      <c r="B4" s="2" t="s">
        <v>6</v>
      </c>
      <c r="C4" t="s">
        <v>7</v>
      </c>
      <c r="D4">
        <v>1</v>
      </c>
      <c r="E4" s="2" t="s">
        <v>28</v>
      </c>
      <c r="G4" t="s">
        <v>50</v>
      </c>
      <c r="H4" s="2">
        <v>1</v>
      </c>
      <c r="I4">
        <v>2</v>
      </c>
      <c r="J4" s="3">
        <v>0</v>
      </c>
      <c r="K4" s="15"/>
      <c r="L4" s="3">
        <v>0.5</v>
      </c>
      <c r="N4" s="3">
        <v>0.5</v>
      </c>
      <c r="O4">
        <v>0</v>
      </c>
      <c r="P4">
        <v>0</v>
      </c>
      <c r="R4" s="3">
        <v>0</v>
      </c>
      <c r="S4">
        <v>0</v>
      </c>
      <c r="V4" s="12"/>
    </row>
    <row r="5" spans="1:22" ht="17" x14ac:dyDescent="0.2">
      <c r="A5" s="1"/>
      <c r="B5" s="2" t="s">
        <v>6</v>
      </c>
      <c r="C5" t="s">
        <v>8</v>
      </c>
      <c r="D5">
        <v>2</v>
      </c>
      <c r="E5" s="2" t="s">
        <v>29</v>
      </c>
      <c r="G5" t="s">
        <v>51</v>
      </c>
      <c r="H5" s="2">
        <v>1</v>
      </c>
      <c r="I5">
        <v>1</v>
      </c>
      <c r="J5" s="3">
        <v>0</v>
      </c>
      <c r="K5" s="15"/>
      <c r="L5" s="3">
        <v>0</v>
      </c>
      <c r="N5" s="3">
        <v>0</v>
      </c>
      <c r="O5">
        <v>2</v>
      </c>
      <c r="P5">
        <v>0</v>
      </c>
      <c r="R5" s="3">
        <v>0</v>
      </c>
      <c r="S5">
        <v>0</v>
      </c>
      <c r="V5" s="12"/>
    </row>
    <row r="6" spans="1:22" ht="17" x14ac:dyDescent="0.2">
      <c r="A6" s="1"/>
      <c r="B6" s="2" t="s">
        <v>6</v>
      </c>
      <c r="C6" t="s">
        <v>9</v>
      </c>
      <c r="D6">
        <v>1</v>
      </c>
      <c r="E6" s="2" t="s">
        <v>30</v>
      </c>
      <c r="G6" t="s">
        <v>49</v>
      </c>
      <c r="H6" s="2">
        <v>1</v>
      </c>
      <c r="I6">
        <v>1</v>
      </c>
      <c r="J6" s="3">
        <v>0</v>
      </c>
      <c r="K6" s="15"/>
      <c r="L6" s="3">
        <v>0</v>
      </c>
      <c r="N6" s="3">
        <v>0</v>
      </c>
      <c r="O6">
        <v>0</v>
      </c>
      <c r="P6">
        <v>0</v>
      </c>
      <c r="R6" s="3">
        <v>0</v>
      </c>
      <c r="S6">
        <v>1</v>
      </c>
      <c r="V6" s="12"/>
    </row>
    <row r="7" spans="1:22" ht="17" x14ac:dyDescent="0.2">
      <c r="A7" s="1"/>
      <c r="B7" s="2" t="s">
        <v>6</v>
      </c>
      <c r="C7" t="s">
        <v>10</v>
      </c>
      <c r="D7">
        <v>2</v>
      </c>
      <c r="E7" s="2" t="s">
        <v>31</v>
      </c>
      <c r="G7" t="s">
        <v>49</v>
      </c>
      <c r="H7" s="2">
        <v>1</v>
      </c>
      <c r="I7">
        <v>1</v>
      </c>
      <c r="J7" s="3">
        <v>0</v>
      </c>
      <c r="K7" s="15"/>
      <c r="L7" s="3">
        <v>0</v>
      </c>
      <c r="N7" s="3">
        <v>0</v>
      </c>
      <c r="O7">
        <v>0</v>
      </c>
      <c r="P7">
        <v>0</v>
      </c>
      <c r="R7" s="3">
        <v>0</v>
      </c>
      <c r="S7">
        <v>2</v>
      </c>
      <c r="V7" s="12"/>
    </row>
    <row r="8" spans="1:22" ht="17" x14ac:dyDescent="0.2">
      <c r="A8" s="1"/>
      <c r="B8" s="2" t="s">
        <v>6</v>
      </c>
      <c r="C8" t="s">
        <v>11</v>
      </c>
      <c r="D8">
        <v>1</v>
      </c>
      <c r="E8" s="2"/>
      <c r="G8" t="s">
        <v>49</v>
      </c>
      <c r="H8" s="2">
        <v>1</v>
      </c>
      <c r="I8">
        <v>1</v>
      </c>
      <c r="J8" s="3">
        <v>0</v>
      </c>
      <c r="K8" s="15"/>
      <c r="L8" s="3">
        <v>0</v>
      </c>
      <c r="N8" s="3">
        <v>0</v>
      </c>
      <c r="O8">
        <v>0</v>
      </c>
      <c r="P8">
        <v>0</v>
      </c>
      <c r="R8" s="3">
        <v>0</v>
      </c>
      <c r="S8">
        <v>1</v>
      </c>
      <c r="V8" s="12"/>
    </row>
    <row r="9" spans="1:22" ht="34" x14ac:dyDescent="0.2">
      <c r="A9" s="1"/>
      <c r="B9" s="2" t="s">
        <v>19</v>
      </c>
      <c r="C9" t="s">
        <v>18</v>
      </c>
      <c r="D9">
        <v>2</v>
      </c>
      <c r="E9" s="2" t="s">
        <v>35</v>
      </c>
      <c r="G9" t="s">
        <v>52</v>
      </c>
      <c r="H9" s="2">
        <v>1</v>
      </c>
      <c r="I9">
        <v>2</v>
      </c>
      <c r="J9" s="3">
        <v>0</v>
      </c>
      <c r="K9" s="15"/>
      <c r="L9" s="3"/>
      <c r="N9" s="3">
        <v>0</v>
      </c>
      <c r="O9">
        <v>0</v>
      </c>
      <c r="P9">
        <v>1</v>
      </c>
      <c r="R9" s="3">
        <v>1</v>
      </c>
      <c r="S9">
        <v>0</v>
      </c>
      <c r="V9" s="12"/>
    </row>
    <row r="10" spans="1:22" ht="17" x14ac:dyDescent="0.2">
      <c r="A10" s="1"/>
      <c r="B10" s="2" t="s">
        <v>19</v>
      </c>
      <c r="C10" t="s">
        <v>20</v>
      </c>
      <c r="D10">
        <v>1</v>
      </c>
      <c r="E10" s="2" t="s">
        <v>36</v>
      </c>
      <c r="G10" t="s">
        <v>50</v>
      </c>
      <c r="H10" s="2">
        <v>1</v>
      </c>
      <c r="I10">
        <v>2</v>
      </c>
      <c r="J10" s="3">
        <v>0</v>
      </c>
      <c r="K10" s="15"/>
      <c r="L10" s="3">
        <v>0.5</v>
      </c>
      <c r="N10" s="3">
        <v>0.5</v>
      </c>
      <c r="O10">
        <v>0</v>
      </c>
      <c r="P10">
        <v>0</v>
      </c>
      <c r="R10" s="3">
        <v>0</v>
      </c>
      <c r="S10">
        <v>0</v>
      </c>
      <c r="V10" s="12"/>
    </row>
    <row r="11" spans="1:22" ht="34" x14ac:dyDescent="0.2">
      <c r="A11" s="1"/>
      <c r="B11" s="2" t="s">
        <v>23</v>
      </c>
      <c r="C11" t="s">
        <v>22</v>
      </c>
      <c r="D11">
        <v>1</v>
      </c>
      <c r="E11" s="2" t="s">
        <v>37</v>
      </c>
      <c r="G11" t="s">
        <v>52</v>
      </c>
      <c r="H11" s="2">
        <v>1</v>
      </c>
      <c r="I11">
        <v>2</v>
      </c>
      <c r="J11" s="3">
        <v>0</v>
      </c>
      <c r="K11" s="15"/>
      <c r="L11" s="3">
        <v>0</v>
      </c>
      <c r="N11" s="3">
        <v>0</v>
      </c>
      <c r="O11">
        <v>0</v>
      </c>
      <c r="P11">
        <v>0.5</v>
      </c>
      <c r="R11" s="3">
        <v>0.5</v>
      </c>
      <c r="S11">
        <v>0</v>
      </c>
      <c r="V11" s="12"/>
    </row>
    <row r="12" spans="1:22" x14ac:dyDescent="0.2">
      <c r="K12">
        <v>0</v>
      </c>
      <c r="M12">
        <f>SUM(L4:L11)</f>
        <v>1</v>
      </c>
      <c r="Q12">
        <f>SUM(N4:P11)</f>
        <v>4.5</v>
      </c>
      <c r="T12">
        <f>SUM(R4:S11)</f>
        <v>5.5</v>
      </c>
    </row>
    <row r="13" spans="1:22" s="5" customFormat="1" x14ac:dyDescent="0.2">
      <c r="A13" s="5" t="s">
        <v>59</v>
      </c>
      <c r="B13" s="6"/>
    </row>
    <row r="14" spans="1:22" ht="34" x14ac:dyDescent="0.2">
      <c r="A14" s="17"/>
      <c r="B14" s="18" t="s">
        <v>44</v>
      </c>
      <c r="C14" s="16" t="s">
        <v>45</v>
      </c>
      <c r="D14" s="16">
        <v>2</v>
      </c>
      <c r="E14" s="18"/>
      <c r="F14" s="16"/>
      <c r="G14" s="16" t="s">
        <v>51</v>
      </c>
      <c r="H14" s="18">
        <v>1</v>
      </c>
      <c r="I14" s="16">
        <v>1</v>
      </c>
      <c r="J14" s="19">
        <v>0</v>
      </c>
      <c r="L14" s="19">
        <v>0</v>
      </c>
      <c r="M14" s="16"/>
      <c r="N14" s="19">
        <v>0</v>
      </c>
      <c r="O14" s="16">
        <v>2</v>
      </c>
      <c r="P14" s="16">
        <v>0</v>
      </c>
      <c r="Q14" s="16"/>
      <c r="R14" s="19">
        <v>0</v>
      </c>
      <c r="S14" s="16">
        <v>0</v>
      </c>
      <c r="T14" s="16"/>
      <c r="U14" s="16"/>
      <c r="V14" s="20"/>
    </row>
    <row r="15" spans="1:22" x14ac:dyDescent="0.2">
      <c r="J15" s="3"/>
      <c r="K15">
        <v>0</v>
      </c>
      <c r="M15">
        <v>0</v>
      </c>
      <c r="Q15">
        <v>2</v>
      </c>
      <c r="T15">
        <v>0</v>
      </c>
    </row>
    <row r="16" spans="1:22" x14ac:dyDescent="0.2">
      <c r="J16" s="3"/>
    </row>
    <row r="17" spans="1:22" s="5" customFormat="1" x14ac:dyDescent="0.2">
      <c r="A17" s="5" t="s">
        <v>61</v>
      </c>
      <c r="B17" s="6"/>
      <c r="J17" s="7"/>
    </row>
    <row r="18" spans="1:22" x14ac:dyDescent="0.2">
      <c r="A18" s="1"/>
      <c r="B18" t="s">
        <v>14</v>
      </c>
      <c r="C18" t="s">
        <v>15</v>
      </c>
      <c r="D18">
        <v>1</v>
      </c>
      <c r="E18" s="2"/>
      <c r="F18" t="s">
        <v>32</v>
      </c>
      <c r="G18" t="s">
        <v>49</v>
      </c>
      <c r="H18" s="2">
        <v>1</v>
      </c>
      <c r="I18">
        <v>1</v>
      </c>
      <c r="J18" s="3">
        <v>0</v>
      </c>
      <c r="L18" s="3">
        <v>0</v>
      </c>
      <c r="N18" s="3">
        <v>0</v>
      </c>
      <c r="O18">
        <v>0</v>
      </c>
      <c r="P18">
        <v>0</v>
      </c>
      <c r="R18" s="3">
        <v>0</v>
      </c>
      <c r="S18">
        <v>1</v>
      </c>
      <c r="V18" s="12"/>
    </row>
    <row r="19" spans="1:22" ht="17" x14ac:dyDescent="0.2">
      <c r="A19" s="1"/>
      <c r="B19" t="s">
        <v>24</v>
      </c>
      <c r="C19" t="s">
        <v>25</v>
      </c>
      <c r="D19">
        <v>3</v>
      </c>
      <c r="E19" s="2" t="s">
        <v>38</v>
      </c>
      <c r="F19" t="s">
        <v>42</v>
      </c>
      <c r="G19" t="s">
        <v>49</v>
      </c>
      <c r="H19" s="2">
        <v>0.5</v>
      </c>
      <c r="I19">
        <v>1</v>
      </c>
      <c r="J19" s="3">
        <v>0</v>
      </c>
      <c r="L19" s="3">
        <v>0</v>
      </c>
      <c r="N19" s="3">
        <v>0</v>
      </c>
      <c r="O19">
        <v>0</v>
      </c>
      <c r="P19">
        <v>0</v>
      </c>
      <c r="R19" s="3">
        <v>0</v>
      </c>
      <c r="S19">
        <v>1.5</v>
      </c>
      <c r="V19" s="12"/>
    </row>
    <row r="20" spans="1:22" x14ac:dyDescent="0.2">
      <c r="J20" s="3"/>
      <c r="K20">
        <v>0</v>
      </c>
      <c r="M20">
        <v>0</v>
      </c>
      <c r="Q20">
        <v>0</v>
      </c>
      <c r="T20">
        <v>2.5</v>
      </c>
    </row>
    <row r="21" spans="1:22" x14ac:dyDescent="0.2">
      <c r="J21" s="3"/>
    </row>
    <row r="22" spans="1:22" s="5" customFormat="1" x14ac:dyDescent="0.2">
      <c r="A22" s="5" t="s">
        <v>60</v>
      </c>
      <c r="B22" s="6"/>
      <c r="J22" s="7"/>
    </row>
    <row r="23" spans="1:22" x14ac:dyDescent="0.2">
      <c r="A23" s="1"/>
      <c r="B23" t="s">
        <v>12</v>
      </c>
      <c r="C23" t="s">
        <v>13</v>
      </c>
      <c r="D23">
        <v>1</v>
      </c>
      <c r="E23" s="2"/>
      <c r="G23" t="s">
        <v>49</v>
      </c>
      <c r="H23" s="2">
        <v>1</v>
      </c>
      <c r="I23">
        <v>1</v>
      </c>
      <c r="J23" s="3">
        <v>0</v>
      </c>
      <c r="L23" s="3">
        <v>0</v>
      </c>
      <c r="N23" s="3">
        <v>0</v>
      </c>
      <c r="O23">
        <v>0</v>
      </c>
      <c r="P23">
        <v>0</v>
      </c>
      <c r="R23" s="3">
        <v>0</v>
      </c>
      <c r="S23">
        <v>1</v>
      </c>
      <c r="V23" s="12"/>
    </row>
    <row r="24" spans="1:22" x14ac:dyDescent="0.2">
      <c r="A24" s="1"/>
      <c r="B24" t="s">
        <v>14</v>
      </c>
      <c r="C24" t="s">
        <v>16</v>
      </c>
      <c r="D24">
        <v>1</v>
      </c>
      <c r="E24" s="2"/>
      <c r="G24" t="s">
        <v>49</v>
      </c>
      <c r="H24" s="2">
        <v>1</v>
      </c>
      <c r="I24">
        <v>1</v>
      </c>
      <c r="J24" s="3">
        <v>0</v>
      </c>
      <c r="L24" s="3">
        <v>0</v>
      </c>
      <c r="N24" s="3">
        <v>0</v>
      </c>
      <c r="O24">
        <v>0</v>
      </c>
      <c r="P24">
        <v>0</v>
      </c>
      <c r="R24" s="3">
        <v>0</v>
      </c>
      <c r="S24">
        <v>1</v>
      </c>
      <c r="V24" s="12"/>
    </row>
    <row r="25" spans="1:22" x14ac:dyDescent="0.2">
      <c r="A25" s="1"/>
      <c r="B25" t="s">
        <v>26</v>
      </c>
      <c r="C25" t="s">
        <v>27</v>
      </c>
      <c r="D25">
        <v>1</v>
      </c>
      <c r="E25" s="2"/>
      <c r="G25" t="s">
        <v>49</v>
      </c>
      <c r="H25" s="2">
        <v>1</v>
      </c>
      <c r="I25">
        <v>1</v>
      </c>
      <c r="J25" s="3">
        <v>0</v>
      </c>
      <c r="L25" s="3">
        <v>0</v>
      </c>
      <c r="N25" s="3">
        <v>0</v>
      </c>
      <c r="O25">
        <v>0</v>
      </c>
      <c r="P25">
        <v>0</v>
      </c>
      <c r="R25" s="3">
        <v>0</v>
      </c>
      <c r="S25">
        <v>1</v>
      </c>
      <c r="V25" s="12"/>
    </row>
    <row r="26" spans="1:22" x14ac:dyDescent="0.2">
      <c r="A26" s="1"/>
      <c r="B26" t="s">
        <v>62</v>
      </c>
      <c r="C26" t="s">
        <v>21</v>
      </c>
      <c r="D26">
        <v>1</v>
      </c>
      <c r="E26" s="2"/>
      <c r="G26" t="s">
        <v>49</v>
      </c>
      <c r="H26" s="2">
        <v>1</v>
      </c>
      <c r="I26">
        <f t="shared" ref="I26" si="0">LEN(G26)</f>
        <v>1</v>
      </c>
      <c r="J26" s="3">
        <v>0</v>
      </c>
      <c r="L26" s="3">
        <f t="shared" ref="L26" si="1">IF(G26="BC",(D26*H26)/I26,0)</f>
        <v>0</v>
      </c>
      <c r="N26" s="3">
        <f t="shared" ref="N26" si="2">IF(G26="BC",(D26*H26)/I26,0)</f>
        <v>0</v>
      </c>
      <c r="O26">
        <f t="shared" ref="O26" si="3">IF(G26="C",(D26*H26)/I26,0)</f>
        <v>0</v>
      </c>
      <c r="P26">
        <f t="shared" ref="P26" si="4">IF(G26="CD",(D26*H26)/I26,0)</f>
        <v>0</v>
      </c>
      <c r="R26" s="3">
        <f t="shared" ref="R26" si="5">IF(G26="CD",(D26*H26)/I26,0)</f>
        <v>0</v>
      </c>
      <c r="S26">
        <f t="shared" ref="S26" si="6">IF(G26="D",(D26*H26)/I26,0)</f>
        <v>1</v>
      </c>
      <c r="V26" s="12"/>
    </row>
    <row r="27" spans="1:22" x14ac:dyDescent="0.2">
      <c r="K27">
        <v>0</v>
      </c>
      <c r="M27">
        <v>0</v>
      </c>
      <c r="Q27">
        <v>0</v>
      </c>
      <c r="T2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82CD-F81C-8047-9260-BEF03C4E237E}">
  <dimension ref="A1:D5"/>
  <sheetViews>
    <sheetView workbookViewId="0">
      <selection sqref="A1:D5"/>
    </sheetView>
  </sheetViews>
  <sheetFormatPr baseColWidth="10" defaultRowHeight="16" x14ac:dyDescent="0.2"/>
  <cols>
    <col min="1" max="1" width="10.83203125" style="2"/>
  </cols>
  <sheetData>
    <row r="1" spans="1:4" x14ac:dyDescent="0.2">
      <c r="B1" t="s">
        <v>57</v>
      </c>
      <c r="C1" t="s">
        <v>51</v>
      </c>
      <c r="D1" t="s">
        <v>49</v>
      </c>
    </row>
    <row r="2" spans="1:4" ht="51" x14ac:dyDescent="0.2">
      <c r="A2" s="2" t="s">
        <v>58</v>
      </c>
      <c r="B2">
        <v>1</v>
      </c>
      <c r="C2">
        <v>4.5</v>
      </c>
      <c r="D2">
        <v>5.5</v>
      </c>
    </row>
    <row r="3" spans="1:4" ht="17" x14ac:dyDescent="0.2">
      <c r="A3" s="2" t="s">
        <v>61</v>
      </c>
      <c r="B3">
        <v>0</v>
      </c>
      <c r="C3">
        <v>0</v>
      </c>
      <c r="D3">
        <v>2.5</v>
      </c>
    </row>
    <row r="4" spans="1:4" ht="17" x14ac:dyDescent="0.2">
      <c r="A4" s="2" t="s">
        <v>59</v>
      </c>
      <c r="B4">
        <v>0</v>
      </c>
      <c r="C4">
        <v>2</v>
      </c>
      <c r="D4">
        <v>0</v>
      </c>
    </row>
    <row r="5" spans="1:4" ht="17" x14ac:dyDescent="0.2">
      <c r="A5" s="2" t="s">
        <v>60</v>
      </c>
      <c r="B5">
        <v>0</v>
      </c>
      <c r="C5">
        <v>0</v>
      </c>
      <c r="D5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6DC4-3D76-B443-8E37-6661B261CE41}">
  <dimension ref="A1:L14"/>
  <sheetViews>
    <sheetView workbookViewId="0">
      <selection activeCell="O6" sqref="O6"/>
    </sheetView>
  </sheetViews>
  <sheetFormatPr baseColWidth="10" defaultRowHeight="16" x14ac:dyDescent="0.2"/>
  <sheetData>
    <row r="1" spans="1:12" x14ac:dyDescent="0.2">
      <c r="A1" s="2"/>
      <c r="B1" t="s">
        <v>57</v>
      </c>
      <c r="C1" t="s">
        <v>51</v>
      </c>
      <c r="D1" t="s">
        <v>49</v>
      </c>
    </row>
    <row r="2" spans="1:12" ht="51" x14ac:dyDescent="0.2">
      <c r="A2" s="2" t="s">
        <v>58</v>
      </c>
      <c r="B2">
        <v>1</v>
      </c>
      <c r="C2">
        <v>4.5</v>
      </c>
      <c r="D2">
        <v>5.5</v>
      </c>
      <c r="F2">
        <v>100</v>
      </c>
      <c r="G2">
        <f>C2/(C7/100)</f>
        <v>69.230769230769226</v>
      </c>
      <c r="H2">
        <f>D2/(D7/100)</f>
        <v>45.833333333333336</v>
      </c>
      <c r="J2">
        <f>ROUND(F2,0)</f>
        <v>100</v>
      </c>
      <c r="K2">
        <f t="shared" ref="K2:L2" si="0">ROUND(G2,0)</f>
        <v>69</v>
      </c>
      <c r="L2">
        <f t="shared" si="0"/>
        <v>46</v>
      </c>
    </row>
    <row r="3" spans="1:12" ht="17" x14ac:dyDescent="0.2">
      <c r="A3" s="2" t="s">
        <v>61</v>
      </c>
      <c r="B3">
        <v>0</v>
      </c>
      <c r="C3">
        <v>0</v>
      </c>
      <c r="D3">
        <v>2.5</v>
      </c>
      <c r="F3">
        <v>0</v>
      </c>
      <c r="G3">
        <f t="shared" ref="G3:H5" si="1">C3/(C8/100)</f>
        <v>0</v>
      </c>
      <c r="H3">
        <f t="shared" si="1"/>
        <v>20.833333333333336</v>
      </c>
      <c r="J3">
        <f t="shared" ref="J3:J5" si="2">ROUND(F3,0)</f>
        <v>0</v>
      </c>
      <c r="K3">
        <f t="shared" ref="K3:K5" si="3">ROUND(G3,0)</f>
        <v>0</v>
      </c>
      <c r="L3">
        <f t="shared" ref="L3:L5" si="4">ROUND(H3,0)</f>
        <v>21</v>
      </c>
    </row>
    <row r="4" spans="1:12" ht="17" x14ac:dyDescent="0.2">
      <c r="A4" s="2" t="s">
        <v>59</v>
      </c>
      <c r="B4">
        <v>0</v>
      </c>
      <c r="C4">
        <v>2</v>
      </c>
      <c r="D4">
        <v>0</v>
      </c>
      <c r="F4">
        <v>0</v>
      </c>
      <c r="G4">
        <f t="shared" si="1"/>
        <v>30.769230769230766</v>
      </c>
      <c r="H4">
        <f t="shared" si="1"/>
        <v>0</v>
      </c>
      <c r="J4">
        <f t="shared" si="2"/>
        <v>0</v>
      </c>
      <c r="K4">
        <f t="shared" si="3"/>
        <v>31</v>
      </c>
      <c r="L4">
        <f t="shared" si="4"/>
        <v>0</v>
      </c>
    </row>
    <row r="5" spans="1:12" ht="17" x14ac:dyDescent="0.2">
      <c r="A5" s="2" t="s">
        <v>60</v>
      </c>
      <c r="B5">
        <v>0</v>
      </c>
      <c r="C5">
        <v>0</v>
      </c>
      <c r="D5">
        <v>4</v>
      </c>
      <c r="F5">
        <v>0</v>
      </c>
      <c r="G5">
        <f t="shared" si="1"/>
        <v>0</v>
      </c>
      <c r="H5">
        <f t="shared" si="1"/>
        <v>33.333333333333336</v>
      </c>
      <c r="J5">
        <f t="shared" si="2"/>
        <v>0</v>
      </c>
      <c r="K5">
        <f t="shared" si="3"/>
        <v>0</v>
      </c>
      <c r="L5">
        <f t="shared" si="4"/>
        <v>33</v>
      </c>
    </row>
    <row r="7" spans="1:12" x14ac:dyDescent="0.2">
      <c r="B7">
        <v>1</v>
      </c>
      <c r="C7">
        <v>6.5</v>
      </c>
      <c r="D7">
        <v>12</v>
      </c>
    </row>
    <row r="8" spans="1:12" x14ac:dyDescent="0.2">
      <c r="B8">
        <v>1</v>
      </c>
      <c r="C8">
        <v>6.5</v>
      </c>
      <c r="D8">
        <v>12</v>
      </c>
    </row>
    <row r="9" spans="1:12" x14ac:dyDescent="0.2">
      <c r="B9">
        <v>1</v>
      </c>
      <c r="C9">
        <v>6.5</v>
      </c>
      <c r="D9">
        <v>12</v>
      </c>
    </row>
    <row r="10" spans="1:12" x14ac:dyDescent="0.2">
      <c r="B10">
        <v>1</v>
      </c>
      <c r="C10">
        <v>6.5</v>
      </c>
      <c r="D10">
        <v>12</v>
      </c>
    </row>
    <row r="11" spans="1:12" x14ac:dyDescent="0.2">
      <c r="B11">
        <v>1</v>
      </c>
      <c r="C11">
        <v>6.5</v>
      </c>
      <c r="D11">
        <v>12</v>
      </c>
      <c r="I11" t="s">
        <v>57</v>
      </c>
      <c r="J11" t="s">
        <v>51</v>
      </c>
      <c r="K11" t="s">
        <v>49</v>
      </c>
    </row>
    <row r="12" spans="1:12" x14ac:dyDescent="0.2">
      <c r="B12">
        <v>1</v>
      </c>
      <c r="C12">
        <v>6.5</v>
      </c>
      <c r="D12">
        <v>12</v>
      </c>
      <c r="I12">
        <v>1</v>
      </c>
      <c r="J12">
        <v>6.5</v>
      </c>
      <c r="K12">
        <v>12</v>
      </c>
    </row>
    <row r="13" spans="1:12" x14ac:dyDescent="0.2">
      <c r="B13">
        <v>1</v>
      </c>
      <c r="C13">
        <v>6.5</v>
      </c>
      <c r="D13">
        <v>12</v>
      </c>
    </row>
    <row r="14" spans="1:12" x14ac:dyDescent="0.2">
      <c r="B1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BF28-8E96-084C-9184-0D319D1BABF0}">
  <dimension ref="A2:D7"/>
  <sheetViews>
    <sheetView tabSelected="1" topLeftCell="A9" workbookViewId="0">
      <selection activeCell="K46" sqref="K46"/>
    </sheetView>
  </sheetViews>
  <sheetFormatPr baseColWidth="10" defaultRowHeight="16" x14ac:dyDescent="0.2"/>
  <sheetData>
    <row r="2" spans="1:4" ht="51" x14ac:dyDescent="0.2">
      <c r="A2" s="18" t="s">
        <v>58</v>
      </c>
      <c r="B2" s="21">
        <v>100</v>
      </c>
      <c r="C2" s="21">
        <v>69</v>
      </c>
      <c r="D2" s="21">
        <v>46</v>
      </c>
    </row>
    <row r="3" spans="1:4" ht="17" x14ac:dyDescent="0.2">
      <c r="A3" s="18" t="s">
        <v>61</v>
      </c>
      <c r="B3" s="21">
        <v>0</v>
      </c>
      <c r="C3" s="21">
        <v>0</v>
      </c>
      <c r="D3" s="21">
        <v>21</v>
      </c>
    </row>
    <row r="4" spans="1:4" ht="17" x14ac:dyDescent="0.2">
      <c r="A4" s="18" t="s">
        <v>59</v>
      </c>
      <c r="B4" s="21">
        <v>0</v>
      </c>
      <c r="C4" s="21">
        <v>31</v>
      </c>
      <c r="D4" s="21">
        <v>0</v>
      </c>
    </row>
    <row r="5" spans="1:4" ht="17" x14ac:dyDescent="0.2">
      <c r="A5" s="18" t="s">
        <v>60</v>
      </c>
      <c r="B5" s="21">
        <v>0</v>
      </c>
      <c r="C5" s="21">
        <v>0</v>
      </c>
      <c r="D5" s="21">
        <v>33</v>
      </c>
    </row>
    <row r="7" spans="1:4" x14ac:dyDescent="0.2">
      <c r="B7">
        <v>1</v>
      </c>
      <c r="C7">
        <v>6.5</v>
      </c>
      <c r="D7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2021-12-12T10:05:43Z</dcterms:created>
  <dcterms:modified xsi:type="dcterms:W3CDTF">2022-04-19T07:54:38Z</dcterms:modified>
</cp:coreProperties>
</file>