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Diss/RomanEconomy/Material/Fine Ware Pottery/"/>
    </mc:Choice>
  </mc:AlternateContent>
  <xr:revisionPtr revIDLastSave="0" documentId="13_ncr:1_{28ECB37E-09F9-DC4E-95B9-6AA011F02F84}" xr6:coauthVersionLast="47" xr6:coauthVersionMax="47" xr10:uidLastSave="{00000000-0000-0000-0000-000000000000}"/>
  <bookViews>
    <workbookView xWindow="36360" yWindow="1540" windowWidth="27120" windowHeight="16440" xr2:uid="{77647312-0B5B-334F-9A19-368344C7100C}"/>
  </bookViews>
  <sheets>
    <sheet name="by publication" sheetId="1" r:id="rId1"/>
    <sheet name="by origin" sheetId="2" r:id="rId2"/>
    <sheet name="Sheet2" sheetId="3" r:id="rId3"/>
    <sheet name="char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3" l="1"/>
  <c r="L3" i="3"/>
  <c r="L4" i="3"/>
  <c r="H3" i="3"/>
  <c r="H4" i="3"/>
  <c r="H2" i="3"/>
  <c r="G3" i="3"/>
  <c r="K3" i="3" s="1"/>
  <c r="G4" i="3"/>
  <c r="K4" i="3" s="1"/>
  <c r="G2" i="3"/>
  <c r="K2" i="3" s="1"/>
  <c r="F3" i="3"/>
  <c r="J3" i="3" s="1"/>
  <c r="F4" i="3"/>
  <c r="J4" i="3" s="1"/>
  <c r="F2" i="3"/>
  <c r="J2" i="3" s="1"/>
  <c r="C6" i="3"/>
  <c r="D6" i="3"/>
  <c r="B6" i="3"/>
  <c r="M55" i="2"/>
  <c r="J55" i="2"/>
  <c r="O50" i="2"/>
  <c r="M50" i="2"/>
  <c r="O38" i="2"/>
  <c r="M38" i="2"/>
  <c r="J38" i="2"/>
  <c r="N37" i="2"/>
  <c r="L37" i="2"/>
  <c r="I37" i="2"/>
  <c r="K37" i="2" s="1"/>
  <c r="N36" i="2"/>
  <c r="L36" i="2"/>
  <c r="I36" i="2"/>
  <c r="K36" i="2" s="1"/>
  <c r="N35" i="2"/>
  <c r="L35" i="2"/>
  <c r="I35" i="2"/>
  <c r="K35" i="2" s="1"/>
  <c r="N34" i="2"/>
  <c r="L34" i="2"/>
  <c r="I34" i="2"/>
  <c r="K34" i="2" s="1"/>
  <c r="Q54" i="1"/>
  <c r="Q14" i="1"/>
  <c r="Q56" i="1"/>
  <c r="M56" i="1"/>
  <c r="J56" i="1"/>
  <c r="O54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16" i="1"/>
  <c r="M54" i="1"/>
  <c r="N6" i="1"/>
  <c r="N7" i="1"/>
  <c r="N8" i="1"/>
  <c r="N9" i="1"/>
  <c r="N10" i="1"/>
  <c r="N11" i="1"/>
  <c r="N12" i="1"/>
  <c r="N13" i="1"/>
  <c r="N5" i="1"/>
  <c r="M14" i="1"/>
  <c r="J14" i="1"/>
  <c r="L6" i="1"/>
  <c r="L7" i="1"/>
  <c r="L8" i="1"/>
  <c r="L9" i="1"/>
  <c r="L10" i="1"/>
  <c r="L11" i="1"/>
  <c r="L12" i="1"/>
  <c r="L13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" i="1"/>
  <c r="K6" i="1"/>
  <c r="K7" i="1"/>
  <c r="K8" i="1"/>
  <c r="K9" i="1"/>
  <c r="K10" i="1"/>
  <c r="K11" i="1"/>
  <c r="K12" i="1"/>
  <c r="K13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" i="1"/>
  <c r="I6" i="1"/>
  <c r="I7" i="1"/>
  <c r="I8" i="1"/>
  <c r="I9" i="1"/>
  <c r="I10" i="1"/>
  <c r="I11" i="1"/>
  <c r="I12" i="1"/>
  <c r="I13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" i="1"/>
  <c r="O14" i="1" l="1"/>
</calcChain>
</file>

<file path=xl/sharedStrings.xml><?xml version="1.0" encoding="utf-8"?>
<sst xmlns="http://schemas.openxmlformats.org/spreadsheetml/2006/main" count="426" uniqueCount="84">
  <si>
    <t>Jerusalem Fine Ware</t>
  </si>
  <si>
    <t>Hellenistic and early Jewish</t>
  </si>
  <si>
    <t>Palestinian red slip</t>
  </si>
  <si>
    <t>47.11</t>
  </si>
  <si>
    <t>48.1</t>
  </si>
  <si>
    <t>49.7-49.14</t>
  </si>
  <si>
    <t>Fine ware</t>
  </si>
  <si>
    <t>46.3-46.17</t>
  </si>
  <si>
    <t>probably from late fill</t>
  </si>
  <si>
    <t xml:space="preserve">fish plate </t>
  </si>
  <si>
    <t>47.25</t>
  </si>
  <si>
    <t>ESA</t>
  </si>
  <si>
    <t>52.8-52.9</t>
  </si>
  <si>
    <t>52.11</t>
  </si>
  <si>
    <t>52.13</t>
  </si>
  <si>
    <t>ESD</t>
  </si>
  <si>
    <t>60.2</t>
  </si>
  <si>
    <t>Late Jewish</t>
  </si>
  <si>
    <t>50.1-50.3</t>
  </si>
  <si>
    <t>50.12</t>
  </si>
  <si>
    <t>50.15-50.16</t>
  </si>
  <si>
    <t>51.3</t>
  </si>
  <si>
    <t>51.5</t>
  </si>
  <si>
    <t>51.14-51.15</t>
  </si>
  <si>
    <t>52.2</t>
  </si>
  <si>
    <t>52.6</t>
  </si>
  <si>
    <t>52.8</t>
  </si>
  <si>
    <t>52.10</t>
  </si>
  <si>
    <t>52.15</t>
  </si>
  <si>
    <t>52.18</t>
  </si>
  <si>
    <t>52.25</t>
  </si>
  <si>
    <t>53.2</t>
  </si>
  <si>
    <t>53.4</t>
  </si>
  <si>
    <t>53.7</t>
  </si>
  <si>
    <t>53.12-53.13</t>
  </si>
  <si>
    <t>53.16</t>
  </si>
  <si>
    <t>53.18-53.19</t>
  </si>
  <si>
    <t>53.21</t>
  </si>
  <si>
    <t>54.1</t>
  </si>
  <si>
    <t>54.3</t>
  </si>
  <si>
    <t>54.8</t>
  </si>
  <si>
    <t>54.16</t>
  </si>
  <si>
    <t>54.27</t>
  </si>
  <si>
    <t>Other fine wares</t>
  </si>
  <si>
    <t>55.3</t>
  </si>
  <si>
    <t>55.6-55.7</t>
  </si>
  <si>
    <t>56.2</t>
  </si>
  <si>
    <t>57.2</t>
  </si>
  <si>
    <t>57.4</t>
  </si>
  <si>
    <t>58.2</t>
  </si>
  <si>
    <t>58.3</t>
  </si>
  <si>
    <t>59.12</t>
  </si>
  <si>
    <t>59.17</t>
  </si>
  <si>
    <t>59.18</t>
  </si>
  <si>
    <t>59.21</t>
  </si>
  <si>
    <t>60.7</t>
  </si>
  <si>
    <t>60.11</t>
  </si>
  <si>
    <t>Italian TS</t>
  </si>
  <si>
    <t>Pompeian Red</t>
  </si>
  <si>
    <t>40-70 CE</t>
  </si>
  <si>
    <t>1st c BCE - 40 CE</t>
  </si>
  <si>
    <t>Eastern Mediterranean</t>
  </si>
  <si>
    <t>Palestine</t>
  </si>
  <si>
    <t>2nd c BCE - 40 CE</t>
  </si>
  <si>
    <t>3rd c BCE - 40 CE</t>
  </si>
  <si>
    <t>4th c BCE - 40 CE</t>
  </si>
  <si>
    <t>5th c BCE - 40 CE</t>
  </si>
  <si>
    <t>6th c BCE - 40 CE</t>
  </si>
  <si>
    <t>7th c BCE - 40 CE</t>
  </si>
  <si>
    <t>8th c BCE - 40 CE</t>
  </si>
  <si>
    <t>9th c BCE - 40 CE</t>
  </si>
  <si>
    <t>origin</t>
  </si>
  <si>
    <t>dating</t>
  </si>
  <si>
    <t>dating slice</t>
  </si>
  <si>
    <t>slice number</t>
  </si>
  <si>
    <t>dating percentage</t>
  </si>
  <si>
    <t>AB</t>
  </si>
  <si>
    <t>BC</t>
  </si>
  <si>
    <t>A</t>
  </si>
  <si>
    <t>B</t>
  </si>
  <si>
    <t>C</t>
  </si>
  <si>
    <t>sherd number</t>
  </si>
  <si>
    <t>unknown</t>
  </si>
  <si>
    <t>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</si>
</sst>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General\%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uble">
        <color theme="5" tint="-0.499984740745262"/>
      </top>
      <bottom style="double">
        <color theme="5" tint="-0.499984740745262"/>
      </bottom>
      <diagonal/>
    </border>
    <border>
      <left style="thin">
        <color auto="1"/>
      </left>
      <right/>
      <top style="double">
        <color theme="5" tint="-0.499984740745262"/>
      </top>
      <bottom style="double">
        <color theme="5" tint="-0.499984740745262"/>
      </bottom>
      <diagonal/>
    </border>
    <border>
      <left style="double">
        <color theme="5" tint="-0.499984740745262"/>
      </left>
      <right style="double">
        <color theme="5" tint="-0.499984740745262"/>
      </right>
      <top/>
      <bottom/>
      <diagonal/>
    </border>
    <border>
      <left style="double">
        <color theme="5" tint="-0.499984740745262"/>
      </left>
      <right style="double">
        <color theme="5" tint="-0.499984740745262"/>
      </right>
      <top style="double">
        <color theme="5" tint="-0.499984740745262"/>
      </top>
      <bottom style="double">
        <color theme="5" tint="-0.499984740745262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4" xfId="0" applyFill="1" applyBorder="1"/>
    <xf numFmtId="0" fontId="0" fillId="0" borderId="5" xfId="0" applyBorder="1"/>
    <xf numFmtId="0" fontId="0" fillId="0" borderId="0" xfId="0" applyFill="1"/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Jerusalem Fine Ware by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'by publication'!$D$61:$F$61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'by publication'!$D$62:$F$62</c:f>
              <c:numCache>
                <c:formatCode>General</c:formatCode>
                <c:ptCount val="3"/>
                <c:pt idx="0">
                  <c:v>10</c:v>
                </c:pt>
                <c:pt idx="1">
                  <c:v>33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Jerusalem Fine Ware Percentage A -</a:t>
            </a:r>
            <a:r>
              <a:rPr lang="en-GB" baseline="0"/>
              <a:t> 50 BCE-0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20753671362013995"/>
                  <c:y val="3.710587900650343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9663079312317791"/>
                  <c:y val="-1.820953415305845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1.9657379544238362E-2"/>
                  <c:y val="-2.02700230652987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charts!$A$2:$A$4</c:f>
              <c:strCache>
                <c:ptCount val="3"/>
                <c:pt idx="0">
                  <c:v>Eastern Mediterranean</c:v>
                </c:pt>
                <c:pt idx="1">
                  <c:v>Italy</c:v>
                </c:pt>
                <c:pt idx="2">
                  <c:v>unknown</c:v>
                </c:pt>
              </c:strCache>
            </c:strRef>
          </c:cat>
          <c:val>
            <c:numRef>
              <c:f>charts!$B$2:$B$4</c:f>
              <c:numCache>
                <c:formatCode>General\%</c:formatCode>
                <c:ptCount val="3"/>
                <c:pt idx="0">
                  <c:v>48</c:v>
                </c:pt>
                <c:pt idx="1">
                  <c:v>0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Jerusalem Fine Ware Percentage</a:t>
            </a:r>
            <a:r>
              <a:rPr lang="en-GB" baseline="0"/>
              <a:t> B - 1-50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21305056380147594"/>
                  <c:y val="-0.1507343460156443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0.12621836904533273"/>
                  <c:y val="1.812450544176211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9.9809414067143998E-2"/>
                  <c:y val="0.157621191090817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1.9657379544238362E-2"/>
                  <c:y val="-2.02700230652987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charts!$A$2:$A$4</c:f>
              <c:strCache>
                <c:ptCount val="3"/>
                <c:pt idx="0">
                  <c:v>Eastern Mediterranean</c:v>
                </c:pt>
                <c:pt idx="1">
                  <c:v>Italy</c:v>
                </c:pt>
                <c:pt idx="2">
                  <c:v>unknown</c:v>
                </c:pt>
              </c:strCache>
            </c:strRef>
          </c:cat>
          <c:val>
            <c:numRef>
              <c:f>charts!$C$2:$C$4</c:f>
              <c:numCache>
                <c:formatCode>General\%</c:formatCode>
                <c:ptCount val="3"/>
                <c:pt idx="0">
                  <c:v>69</c:v>
                </c:pt>
                <c:pt idx="1">
                  <c:v>15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Jerusalem Fine Ware Percentage</a:t>
            </a:r>
            <a:r>
              <a:rPr lang="en-GB" baseline="0"/>
              <a:t> C - 51-100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8725668561418235"/>
                  <c:y val="-0.2379303323582097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0.10255234897491811"/>
                  <c:y val="0.1580360065466448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1.9657379544238362E-2"/>
                  <c:y val="-2.02700230652987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charts!$A$2:$A$4</c:f>
              <c:strCache>
                <c:ptCount val="3"/>
                <c:pt idx="0">
                  <c:v>Eastern Mediterranean</c:v>
                </c:pt>
                <c:pt idx="1">
                  <c:v>Italy</c:v>
                </c:pt>
                <c:pt idx="2">
                  <c:v>unknown</c:v>
                </c:pt>
              </c:strCache>
            </c:strRef>
          </c:cat>
          <c:val>
            <c:numRef>
              <c:f>charts!$D$2:$D$4</c:f>
              <c:numCache>
                <c:formatCode>General\%</c:formatCode>
                <c:ptCount val="3"/>
                <c:pt idx="0">
                  <c:v>78</c:v>
                </c:pt>
                <c:pt idx="1">
                  <c:v>22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54</xdr:row>
      <xdr:rowOff>57150</xdr:rowOff>
    </xdr:from>
    <xdr:to>
      <xdr:col>13</xdr:col>
      <xdr:colOff>368300</xdr:colOff>
      <xdr:row>68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6D7283-2662-EC4E-33BD-6BF3CEE11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8</xdr:row>
      <xdr:rowOff>95250</xdr:rowOff>
    </xdr:from>
    <xdr:to>
      <xdr:col>6</xdr:col>
      <xdr:colOff>711200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FEBCBE-6DE0-1C1B-B74D-A49BB4E65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755650</xdr:colOff>
      <xdr:row>8</xdr:row>
      <xdr:rowOff>146050</xdr:rowOff>
    </xdr:from>
    <xdr:to>
      <xdr:col>13</xdr:col>
      <xdr:colOff>444500</xdr:colOff>
      <xdr:row>27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A3A6BA-E228-898A-33B4-F2E5B3865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209550</xdr:colOff>
      <xdr:row>28</xdr:row>
      <xdr:rowOff>57150</xdr:rowOff>
    </xdr:from>
    <xdr:to>
      <xdr:col>6</xdr:col>
      <xdr:colOff>736600</xdr:colOff>
      <xdr:row>47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587B66-3D14-FE2F-DAF8-785BBB989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0.68166</cdr:x>
      <cdr:y>0.81609</cdr:y>
    </cdr:from>
    <cdr:to>
      <cdr:x>0.92157</cdr:x>
      <cdr:y>0.89163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3907E4F-63F8-5F40-7B44-43B01D65AB18}"/>
            </a:ext>
          </a:extLst>
        </cdr:cNvPr>
        <cdr:cNvSpPr txBox="1"/>
      </cdr:nvSpPr>
      <cdr:spPr>
        <a:xfrm xmlns:a="http://schemas.openxmlformats.org/drawingml/2006/main">
          <a:off x="3752850" y="3155950"/>
          <a:ext cx="13208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 i="0" baseline="0"/>
            <a:t>Total: 10 fragments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0.66434</cdr:x>
      <cdr:y>0.84679</cdr:y>
    </cdr:from>
    <cdr:to>
      <cdr:x>0.90592</cdr:x>
      <cdr:y>0.92257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7A47CC4-75BD-82C5-9F70-FBC13A275125}"/>
            </a:ext>
          </a:extLst>
        </cdr:cNvPr>
        <cdr:cNvSpPr txBox="1"/>
      </cdr:nvSpPr>
      <cdr:spPr>
        <a:xfrm xmlns:a="http://schemas.openxmlformats.org/drawingml/2006/main">
          <a:off x="3632200" y="3263900"/>
          <a:ext cx="13208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/>
            <a:t>Total: 33 fragments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0.67439</cdr:x>
      <cdr:y>0.84124</cdr:y>
    </cdr:from>
    <cdr:to>
      <cdr:x>0.91541</cdr:x>
      <cdr:y>0.91653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7A47CC4-75BD-82C5-9F70-FBC13A275125}"/>
            </a:ext>
          </a:extLst>
        </cdr:cNvPr>
        <cdr:cNvSpPr txBox="1"/>
      </cdr:nvSpPr>
      <cdr:spPr>
        <a:xfrm xmlns:a="http://schemas.openxmlformats.org/drawingml/2006/main">
          <a:off x="3695700" y="3263900"/>
          <a:ext cx="13208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/>
            <a:t>Total: 23 fragments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0240F-7A5A-CE4B-8DFF-63D70DE68D8D}">
  <dimension ref="A1:Q62"/>
  <sheetViews>
    <sheetView tabSelected="1" topLeftCell="C40" workbookViewId="0">
      <selection activeCell="D61" sqref="D61:F62"/>
    </sheetView>
  </sheetViews>
  <sheetFormatPr baseColWidth="10" defaultRowHeight="16" x14ac:dyDescent="0.2"/>
  <cols>
    <col min="4" max="4" width="21.1640625" customWidth="1"/>
    <col min="5" max="5" width="15.5" customWidth="1"/>
    <col min="9" max="9" width="10.83203125" style="4"/>
    <col min="11" max="11" width="10.83203125" style="4"/>
    <col min="14" max="14" width="10.83203125" style="4"/>
    <col min="17" max="17" width="10.83203125" style="8"/>
  </cols>
  <sheetData>
    <row r="1" spans="1:17" x14ac:dyDescent="0.2">
      <c r="A1" t="s">
        <v>0</v>
      </c>
    </row>
    <row r="2" spans="1:17" x14ac:dyDescent="0.2">
      <c r="I2" s="4" t="s">
        <v>78</v>
      </c>
      <c r="K2" s="4" t="s">
        <v>79</v>
      </c>
      <c r="N2" s="4" t="s">
        <v>80</v>
      </c>
    </row>
    <row r="3" spans="1:17" x14ac:dyDescent="0.2">
      <c r="C3" t="s">
        <v>81</v>
      </c>
      <c r="D3" t="s">
        <v>71</v>
      </c>
      <c r="E3" t="s">
        <v>72</v>
      </c>
      <c r="F3" t="s">
        <v>73</v>
      </c>
      <c r="G3" t="s">
        <v>74</v>
      </c>
      <c r="H3" t="s">
        <v>75</v>
      </c>
      <c r="I3" s="4" t="s">
        <v>76</v>
      </c>
      <c r="K3" s="4" t="s">
        <v>76</v>
      </c>
      <c r="L3" t="s">
        <v>77</v>
      </c>
      <c r="N3" s="4" t="s">
        <v>77</v>
      </c>
    </row>
    <row r="4" spans="1:17" s="3" customFormat="1" x14ac:dyDescent="0.2">
      <c r="A4" s="3" t="s">
        <v>1</v>
      </c>
      <c r="E4" s="3" t="s">
        <v>60</v>
      </c>
      <c r="I4" s="5"/>
      <c r="K4" s="5"/>
      <c r="N4" s="5"/>
      <c r="Q4" s="9"/>
    </row>
    <row r="5" spans="1:17" x14ac:dyDescent="0.2">
      <c r="A5" t="s">
        <v>2</v>
      </c>
      <c r="B5" t="s">
        <v>3</v>
      </c>
      <c r="C5">
        <v>1</v>
      </c>
      <c r="D5" t="s">
        <v>62</v>
      </c>
      <c r="E5" t="s">
        <v>60</v>
      </c>
      <c r="F5" t="s">
        <v>76</v>
      </c>
      <c r="G5">
        <v>2</v>
      </c>
      <c r="H5">
        <v>0.65</v>
      </c>
      <c r="I5" s="4">
        <f>IF(F5="AB",((C5/G5)*H5), 0)</f>
        <v>0.32500000000000001</v>
      </c>
      <c r="K5" s="4">
        <f>I5</f>
        <v>0.32500000000000001</v>
      </c>
      <c r="L5">
        <f>IF(F5="BC",((C5/G5)*H5), 0)</f>
        <v>0</v>
      </c>
      <c r="N5" s="4">
        <f>IF(F5="BC",((C5/G5)*H5), 0)</f>
        <v>0</v>
      </c>
    </row>
    <row r="6" spans="1:17" x14ac:dyDescent="0.2">
      <c r="B6" t="s">
        <v>4</v>
      </c>
      <c r="C6">
        <v>1</v>
      </c>
      <c r="D6" t="s">
        <v>62</v>
      </c>
      <c r="E6" t="s">
        <v>63</v>
      </c>
      <c r="F6" t="s">
        <v>76</v>
      </c>
      <c r="G6">
        <v>2</v>
      </c>
      <c r="H6">
        <v>0.65</v>
      </c>
      <c r="I6" s="4">
        <f t="shared" ref="I6:I53" si="0">IF(F6="AB",((C6/G6)*H6), 0)</f>
        <v>0.32500000000000001</v>
      </c>
      <c r="K6" s="4">
        <f t="shared" ref="K6:K53" si="1">I6</f>
        <v>0.32500000000000001</v>
      </c>
      <c r="L6">
        <f t="shared" ref="L6:L53" si="2">IF(F6="BC",((C6/G6)*H6), 0)</f>
        <v>0</v>
      </c>
      <c r="N6" s="4">
        <f t="shared" ref="N6:N13" si="3">IF(F6="BC",((C6/G6)*H6), 0)</f>
        <v>0</v>
      </c>
    </row>
    <row r="7" spans="1:17" x14ac:dyDescent="0.2">
      <c r="B7" t="s">
        <v>5</v>
      </c>
      <c r="C7">
        <v>8</v>
      </c>
      <c r="D7" t="s">
        <v>62</v>
      </c>
      <c r="E7" t="s">
        <v>64</v>
      </c>
      <c r="F7" t="s">
        <v>76</v>
      </c>
      <c r="G7">
        <v>2</v>
      </c>
      <c r="H7">
        <v>0.65</v>
      </c>
      <c r="I7" s="4">
        <f t="shared" si="0"/>
        <v>2.6</v>
      </c>
      <c r="K7" s="4">
        <f t="shared" si="1"/>
        <v>2.6</v>
      </c>
      <c r="L7">
        <f t="shared" si="2"/>
        <v>0</v>
      </c>
      <c r="N7" s="4">
        <f t="shared" si="3"/>
        <v>0</v>
      </c>
    </row>
    <row r="8" spans="1:17" x14ac:dyDescent="0.2">
      <c r="A8" s="1" t="s">
        <v>6</v>
      </c>
      <c r="B8" t="s">
        <v>7</v>
      </c>
      <c r="C8">
        <v>15</v>
      </c>
      <c r="D8" t="s">
        <v>8</v>
      </c>
      <c r="E8" t="s">
        <v>65</v>
      </c>
      <c r="F8" t="s">
        <v>76</v>
      </c>
      <c r="G8">
        <v>2</v>
      </c>
      <c r="H8">
        <v>0.65</v>
      </c>
      <c r="I8" s="4">
        <f t="shared" si="0"/>
        <v>4.875</v>
      </c>
      <c r="K8" s="4">
        <f t="shared" si="1"/>
        <v>4.875</v>
      </c>
      <c r="L8">
        <f t="shared" si="2"/>
        <v>0</v>
      </c>
      <c r="N8" s="4">
        <f t="shared" si="3"/>
        <v>0</v>
      </c>
    </row>
    <row r="9" spans="1:17" x14ac:dyDescent="0.2">
      <c r="A9" t="s">
        <v>9</v>
      </c>
      <c r="B9" t="s">
        <v>10</v>
      </c>
      <c r="C9">
        <v>1</v>
      </c>
      <c r="D9" t="s">
        <v>82</v>
      </c>
      <c r="E9" t="s">
        <v>66</v>
      </c>
      <c r="F9" t="s">
        <v>76</v>
      </c>
      <c r="G9">
        <v>2</v>
      </c>
      <c r="H9">
        <v>0.65</v>
      </c>
      <c r="I9" s="4">
        <f t="shared" si="0"/>
        <v>0.32500000000000001</v>
      </c>
      <c r="K9" s="4">
        <f t="shared" si="1"/>
        <v>0.32500000000000001</v>
      </c>
      <c r="L9">
        <f t="shared" si="2"/>
        <v>0</v>
      </c>
      <c r="N9" s="4">
        <f t="shared" si="3"/>
        <v>0</v>
      </c>
    </row>
    <row r="10" spans="1:17" x14ac:dyDescent="0.2">
      <c r="A10" t="s">
        <v>11</v>
      </c>
      <c r="B10" t="s">
        <v>12</v>
      </c>
      <c r="C10">
        <v>2</v>
      </c>
      <c r="D10" t="s">
        <v>61</v>
      </c>
      <c r="E10" t="s">
        <v>67</v>
      </c>
      <c r="F10" t="s">
        <v>76</v>
      </c>
      <c r="G10">
        <v>2</v>
      </c>
      <c r="H10">
        <v>0.65</v>
      </c>
      <c r="I10" s="4">
        <f t="shared" si="0"/>
        <v>0.65</v>
      </c>
      <c r="K10" s="4">
        <f t="shared" si="1"/>
        <v>0.65</v>
      </c>
      <c r="L10">
        <f t="shared" si="2"/>
        <v>0</v>
      </c>
      <c r="N10" s="4">
        <f t="shared" si="3"/>
        <v>0</v>
      </c>
    </row>
    <row r="11" spans="1:17" x14ac:dyDescent="0.2">
      <c r="A11" s="1"/>
      <c r="B11" t="s">
        <v>13</v>
      </c>
      <c r="C11">
        <v>1</v>
      </c>
      <c r="D11" t="s">
        <v>61</v>
      </c>
      <c r="E11" t="s">
        <v>68</v>
      </c>
      <c r="F11" t="s">
        <v>76</v>
      </c>
      <c r="G11">
        <v>2</v>
      </c>
      <c r="H11">
        <v>0.65</v>
      </c>
      <c r="I11" s="4">
        <f t="shared" si="0"/>
        <v>0.32500000000000001</v>
      </c>
      <c r="K11" s="4">
        <f t="shared" si="1"/>
        <v>0.32500000000000001</v>
      </c>
      <c r="L11">
        <f t="shared" si="2"/>
        <v>0</v>
      </c>
      <c r="N11" s="4">
        <f t="shared" si="3"/>
        <v>0</v>
      </c>
    </row>
    <row r="12" spans="1:17" x14ac:dyDescent="0.2">
      <c r="A12" s="2"/>
      <c r="B12" t="s">
        <v>14</v>
      </c>
      <c r="C12">
        <v>1</v>
      </c>
      <c r="D12" t="s">
        <v>61</v>
      </c>
      <c r="E12" t="s">
        <v>69</v>
      </c>
      <c r="F12" t="s">
        <v>76</v>
      </c>
      <c r="G12">
        <v>2</v>
      </c>
      <c r="H12">
        <v>0.65</v>
      </c>
      <c r="I12" s="4">
        <f t="shared" si="0"/>
        <v>0.32500000000000001</v>
      </c>
      <c r="K12" s="4">
        <f t="shared" si="1"/>
        <v>0.32500000000000001</v>
      </c>
      <c r="L12">
        <f t="shared" si="2"/>
        <v>0</v>
      </c>
      <c r="N12" s="4">
        <f t="shared" si="3"/>
        <v>0</v>
      </c>
    </row>
    <row r="13" spans="1:17" x14ac:dyDescent="0.2">
      <c r="A13" t="s">
        <v>15</v>
      </c>
      <c r="B13" t="s">
        <v>16</v>
      </c>
      <c r="C13">
        <v>1</v>
      </c>
      <c r="D13" t="s">
        <v>61</v>
      </c>
      <c r="E13" t="s">
        <v>70</v>
      </c>
      <c r="F13" t="s">
        <v>76</v>
      </c>
      <c r="G13">
        <v>2</v>
      </c>
      <c r="H13">
        <v>0.65</v>
      </c>
      <c r="I13" s="4">
        <f t="shared" si="0"/>
        <v>0.32500000000000001</v>
      </c>
      <c r="K13" s="4">
        <f t="shared" si="1"/>
        <v>0.32500000000000001</v>
      </c>
      <c r="L13">
        <f t="shared" si="2"/>
        <v>0</v>
      </c>
      <c r="N13" s="4">
        <f t="shared" si="3"/>
        <v>0</v>
      </c>
    </row>
    <row r="14" spans="1:17" x14ac:dyDescent="0.2">
      <c r="J14">
        <f>SUM(I5:I13)</f>
        <v>10.074999999999998</v>
      </c>
      <c r="M14">
        <f>SUM(K5:L13)</f>
        <v>10.074999999999998</v>
      </c>
      <c r="O14">
        <f>SUM(N5:N13)</f>
        <v>0</v>
      </c>
      <c r="Q14" s="8">
        <f>SUM(J14:O14)</f>
        <v>20.149999999999995</v>
      </c>
    </row>
    <row r="15" spans="1:17" s="3" customFormat="1" x14ac:dyDescent="0.2">
      <c r="A15" s="3" t="s">
        <v>17</v>
      </c>
      <c r="E15" s="3" t="s">
        <v>59</v>
      </c>
      <c r="I15" s="5"/>
      <c r="K15" s="5"/>
      <c r="N15" s="5"/>
      <c r="Q15" s="9"/>
    </row>
    <row r="16" spans="1:17" x14ac:dyDescent="0.2">
      <c r="A16" t="s">
        <v>11</v>
      </c>
      <c r="B16" t="s">
        <v>18</v>
      </c>
      <c r="C16">
        <v>3</v>
      </c>
      <c r="D16" t="s">
        <v>61</v>
      </c>
      <c r="E16" t="s">
        <v>59</v>
      </c>
      <c r="F16" t="s">
        <v>77</v>
      </c>
      <c r="G16">
        <v>2</v>
      </c>
      <c r="H16">
        <v>1</v>
      </c>
      <c r="I16" s="4">
        <f t="shared" si="0"/>
        <v>0</v>
      </c>
      <c r="K16" s="4">
        <f t="shared" si="1"/>
        <v>0</v>
      </c>
      <c r="L16">
        <f t="shared" si="2"/>
        <v>1.5</v>
      </c>
      <c r="N16" s="4">
        <f>IF(F16="BC",((C16/G16)*H16), 0)</f>
        <v>1.5</v>
      </c>
    </row>
    <row r="17" spans="2:14" x14ac:dyDescent="0.2">
      <c r="B17" t="s">
        <v>19</v>
      </c>
      <c r="C17">
        <v>1</v>
      </c>
      <c r="D17" t="s">
        <v>61</v>
      </c>
      <c r="E17" t="s">
        <v>59</v>
      </c>
      <c r="F17" t="s">
        <v>77</v>
      </c>
      <c r="G17">
        <v>2</v>
      </c>
      <c r="H17">
        <v>1</v>
      </c>
      <c r="I17" s="4">
        <f t="shared" si="0"/>
        <v>0</v>
      </c>
      <c r="K17" s="4">
        <f t="shared" si="1"/>
        <v>0</v>
      </c>
      <c r="L17">
        <f t="shared" si="2"/>
        <v>0.5</v>
      </c>
      <c r="N17" s="4">
        <f t="shared" ref="N17:N53" si="4">IF(F17="BC",((C17/G17)*H17), 0)</f>
        <v>0.5</v>
      </c>
    </row>
    <row r="18" spans="2:14" x14ac:dyDescent="0.2">
      <c r="B18" t="s">
        <v>20</v>
      </c>
      <c r="C18">
        <v>2</v>
      </c>
      <c r="D18" t="s">
        <v>61</v>
      </c>
      <c r="E18" t="s">
        <v>59</v>
      </c>
      <c r="F18" t="s">
        <v>77</v>
      </c>
      <c r="G18">
        <v>2</v>
      </c>
      <c r="H18">
        <v>1</v>
      </c>
      <c r="I18" s="4">
        <f t="shared" si="0"/>
        <v>0</v>
      </c>
      <c r="K18" s="4">
        <f t="shared" si="1"/>
        <v>0</v>
      </c>
      <c r="L18">
        <f t="shared" si="2"/>
        <v>1</v>
      </c>
      <c r="N18" s="4">
        <f t="shared" si="4"/>
        <v>1</v>
      </c>
    </row>
    <row r="19" spans="2:14" x14ac:dyDescent="0.2">
      <c r="B19" t="s">
        <v>21</v>
      </c>
      <c r="C19">
        <v>1</v>
      </c>
      <c r="D19" t="s">
        <v>61</v>
      </c>
      <c r="E19" t="s">
        <v>59</v>
      </c>
      <c r="F19" t="s">
        <v>77</v>
      </c>
      <c r="G19">
        <v>2</v>
      </c>
      <c r="H19">
        <v>1</v>
      </c>
      <c r="I19" s="4">
        <f t="shared" si="0"/>
        <v>0</v>
      </c>
      <c r="K19" s="4">
        <f t="shared" si="1"/>
        <v>0</v>
      </c>
      <c r="L19">
        <f t="shared" si="2"/>
        <v>0.5</v>
      </c>
      <c r="N19" s="4">
        <f t="shared" si="4"/>
        <v>0.5</v>
      </c>
    </row>
    <row r="20" spans="2:14" x14ac:dyDescent="0.2">
      <c r="B20" t="s">
        <v>22</v>
      </c>
      <c r="C20">
        <v>1</v>
      </c>
      <c r="D20" t="s">
        <v>61</v>
      </c>
      <c r="E20" t="s">
        <v>59</v>
      </c>
      <c r="F20" t="s">
        <v>77</v>
      </c>
      <c r="G20">
        <v>2</v>
      </c>
      <c r="H20">
        <v>1</v>
      </c>
      <c r="I20" s="4">
        <f t="shared" si="0"/>
        <v>0</v>
      </c>
      <c r="K20" s="4">
        <f t="shared" si="1"/>
        <v>0</v>
      </c>
      <c r="L20">
        <f t="shared" si="2"/>
        <v>0.5</v>
      </c>
      <c r="N20" s="4">
        <f t="shared" si="4"/>
        <v>0.5</v>
      </c>
    </row>
    <row r="21" spans="2:14" x14ac:dyDescent="0.2">
      <c r="B21" t="s">
        <v>23</v>
      </c>
      <c r="C21">
        <v>2</v>
      </c>
      <c r="D21" t="s">
        <v>61</v>
      </c>
      <c r="E21" t="s">
        <v>59</v>
      </c>
      <c r="F21" t="s">
        <v>77</v>
      </c>
      <c r="G21">
        <v>2</v>
      </c>
      <c r="H21">
        <v>1</v>
      </c>
      <c r="I21" s="4">
        <f t="shared" si="0"/>
        <v>0</v>
      </c>
      <c r="K21" s="4">
        <f t="shared" si="1"/>
        <v>0</v>
      </c>
      <c r="L21">
        <f t="shared" si="2"/>
        <v>1</v>
      </c>
      <c r="N21" s="4">
        <f t="shared" si="4"/>
        <v>1</v>
      </c>
    </row>
    <row r="22" spans="2:14" x14ac:dyDescent="0.2">
      <c r="B22" t="s">
        <v>24</v>
      </c>
      <c r="C22">
        <v>1</v>
      </c>
      <c r="D22" t="s">
        <v>61</v>
      </c>
      <c r="E22" t="s">
        <v>59</v>
      </c>
      <c r="F22" t="s">
        <v>77</v>
      </c>
      <c r="G22">
        <v>2</v>
      </c>
      <c r="H22">
        <v>1</v>
      </c>
      <c r="I22" s="4">
        <f t="shared" si="0"/>
        <v>0</v>
      </c>
      <c r="K22" s="4">
        <f t="shared" si="1"/>
        <v>0</v>
      </c>
      <c r="L22">
        <f t="shared" si="2"/>
        <v>0.5</v>
      </c>
      <c r="N22" s="4">
        <f t="shared" si="4"/>
        <v>0.5</v>
      </c>
    </row>
    <row r="23" spans="2:14" x14ac:dyDescent="0.2">
      <c r="B23" t="s">
        <v>25</v>
      </c>
      <c r="C23">
        <v>1</v>
      </c>
      <c r="D23" t="s">
        <v>61</v>
      </c>
      <c r="E23" t="s">
        <v>59</v>
      </c>
      <c r="F23" t="s">
        <v>77</v>
      </c>
      <c r="G23">
        <v>2</v>
      </c>
      <c r="H23">
        <v>1</v>
      </c>
      <c r="I23" s="4">
        <f t="shared" si="0"/>
        <v>0</v>
      </c>
      <c r="K23" s="4">
        <f t="shared" si="1"/>
        <v>0</v>
      </c>
      <c r="L23">
        <f t="shared" si="2"/>
        <v>0.5</v>
      </c>
      <c r="N23" s="4">
        <f t="shared" si="4"/>
        <v>0.5</v>
      </c>
    </row>
    <row r="24" spans="2:14" x14ac:dyDescent="0.2">
      <c r="B24" t="s">
        <v>26</v>
      </c>
      <c r="C24">
        <v>1</v>
      </c>
      <c r="D24" t="s">
        <v>61</v>
      </c>
      <c r="E24" t="s">
        <v>59</v>
      </c>
      <c r="F24" t="s">
        <v>77</v>
      </c>
      <c r="G24">
        <v>2</v>
      </c>
      <c r="H24">
        <v>1</v>
      </c>
      <c r="I24" s="4">
        <f t="shared" si="0"/>
        <v>0</v>
      </c>
      <c r="K24" s="4">
        <f t="shared" si="1"/>
        <v>0</v>
      </c>
      <c r="L24">
        <f t="shared" si="2"/>
        <v>0.5</v>
      </c>
      <c r="N24" s="4">
        <f t="shared" si="4"/>
        <v>0.5</v>
      </c>
    </row>
    <row r="25" spans="2:14" x14ac:dyDescent="0.2">
      <c r="B25" t="s">
        <v>27</v>
      </c>
      <c r="C25">
        <v>1</v>
      </c>
      <c r="D25" t="s">
        <v>61</v>
      </c>
      <c r="E25" t="s">
        <v>59</v>
      </c>
      <c r="F25" t="s">
        <v>77</v>
      </c>
      <c r="G25">
        <v>2</v>
      </c>
      <c r="H25">
        <v>1</v>
      </c>
      <c r="I25" s="4">
        <f t="shared" si="0"/>
        <v>0</v>
      </c>
      <c r="K25" s="4">
        <f t="shared" si="1"/>
        <v>0</v>
      </c>
      <c r="L25">
        <f t="shared" si="2"/>
        <v>0.5</v>
      </c>
      <c r="N25" s="4">
        <f t="shared" si="4"/>
        <v>0.5</v>
      </c>
    </row>
    <row r="26" spans="2:14" x14ac:dyDescent="0.2">
      <c r="B26" t="s">
        <v>28</v>
      </c>
      <c r="C26">
        <v>1</v>
      </c>
      <c r="D26" t="s">
        <v>61</v>
      </c>
      <c r="E26" t="s">
        <v>59</v>
      </c>
      <c r="F26" t="s">
        <v>77</v>
      </c>
      <c r="G26">
        <v>2</v>
      </c>
      <c r="H26">
        <v>1</v>
      </c>
      <c r="I26" s="4">
        <f t="shared" si="0"/>
        <v>0</v>
      </c>
      <c r="K26" s="4">
        <f t="shared" si="1"/>
        <v>0</v>
      </c>
      <c r="L26">
        <f t="shared" si="2"/>
        <v>0.5</v>
      </c>
      <c r="N26" s="4">
        <f t="shared" si="4"/>
        <v>0.5</v>
      </c>
    </row>
    <row r="27" spans="2:14" x14ac:dyDescent="0.2">
      <c r="B27" t="s">
        <v>29</v>
      </c>
      <c r="C27">
        <v>1</v>
      </c>
      <c r="D27" t="s">
        <v>61</v>
      </c>
      <c r="E27" t="s">
        <v>59</v>
      </c>
      <c r="F27" t="s">
        <v>77</v>
      </c>
      <c r="G27">
        <v>2</v>
      </c>
      <c r="H27">
        <v>1</v>
      </c>
      <c r="I27" s="4">
        <f t="shared" si="0"/>
        <v>0</v>
      </c>
      <c r="K27" s="4">
        <f t="shared" si="1"/>
        <v>0</v>
      </c>
      <c r="L27">
        <f t="shared" si="2"/>
        <v>0.5</v>
      </c>
      <c r="N27" s="4">
        <f t="shared" si="4"/>
        <v>0.5</v>
      </c>
    </row>
    <row r="28" spans="2:14" x14ac:dyDescent="0.2">
      <c r="B28" t="s">
        <v>30</v>
      </c>
      <c r="C28">
        <v>1</v>
      </c>
      <c r="D28" t="s">
        <v>61</v>
      </c>
      <c r="E28" t="s">
        <v>59</v>
      </c>
      <c r="F28" t="s">
        <v>77</v>
      </c>
      <c r="G28">
        <v>2</v>
      </c>
      <c r="H28">
        <v>1</v>
      </c>
      <c r="I28" s="4">
        <f t="shared" si="0"/>
        <v>0</v>
      </c>
      <c r="K28" s="4">
        <f t="shared" si="1"/>
        <v>0</v>
      </c>
      <c r="L28">
        <f t="shared" si="2"/>
        <v>0.5</v>
      </c>
      <c r="N28" s="4">
        <f t="shared" si="4"/>
        <v>0.5</v>
      </c>
    </row>
    <row r="29" spans="2:14" x14ac:dyDescent="0.2">
      <c r="B29" t="s">
        <v>31</v>
      </c>
      <c r="C29">
        <v>1</v>
      </c>
      <c r="D29" t="s">
        <v>61</v>
      </c>
      <c r="E29" t="s">
        <v>59</v>
      </c>
      <c r="F29" t="s">
        <v>77</v>
      </c>
      <c r="G29">
        <v>2</v>
      </c>
      <c r="H29">
        <v>1</v>
      </c>
      <c r="I29" s="4">
        <f t="shared" si="0"/>
        <v>0</v>
      </c>
      <c r="K29" s="4">
        <f t="shared" si="1"/>
        <v>0</v>
      </c>
      <c r="L29">
        <f t="shared" si="2"/>
        <v>0.5</v>
      </c>
      <c r="N29" s="4">
        <f t="shared" si="4"/>
        <v>0.5</v>
      </c>
    </row>
    <row r="30" spans="2:14" x14ac:dyDescent="0.2">
      <c r="B30" t="s">
        <v>32</v>
      </c>
      <c r="C30">
        <v>1</v>
      </c>
      <c r="D30" t="s">
        <v>61</v>
      </c>
      <c r="E30" t="s">
        <v>59</v>
      </c>
      <c r="F30" t="s">
        <v>77</v>
      </c>
      <c r="G30">
        <v>2</v>
      </c>
      <c r="H30">
        <v>1</v>
      </c>
      <c r="I30" s="4">
        <f t="shared" si="0"/>
        <v>0</v>
      </c>
      <c r="K30" s="4">
        <f t="shared" si="1"/>
        <v>0</v>
      </c>
      <c r="L30">
        <f t="shared" si="2"/>
        <v>0.5</v>
      </c>
      <c r="N30" s="4">
        <f t="shared" si="4"/>
        <v>0.5</v>
      </c>
    </row>
    <row r="31" spans="2:14" x14ac:dyDescent="0.2">
      <c r="B31" t="s">
        <v>33</v>
      </c>
      <c r="C31">
        <v>1</v>
      </c>
      <c r="D31" t="s">
        <v>61</v>
      </c>
      <c r="E31" t="s">
        <v>59</v>
      </c>
      <c r="F31" t="s">
        <v>77</v>
      </c>
      <c r="G31">
        <v>2</v>
      </c>
      <c r="H31">
        <v>1</v>
      </c>
      <c r="I31" s="4">
        <f t="shared" si="0"/>
        <v>0</v>
      </c>
      <c r="K31" s="4">
        <f t="shared" si="1"/>
        <v>0</v>
      </c>
      <c r="L31">
        <f t="shared" si="2"/>
        <v>0.5</v>
      </c>
      <c r="N31" s="4">
        <f t="shared" si="4"/>
        <v>0.5</v>
      </c>
    </row>
    <row r="32" spans="2:14" x14ac:dyDescent="0.2">
      <c r="B32" t="s">
        <v>34</v>
      </c>
      <c r="C32">
        <v>2</v>
      </c>
      <c r="D32" t="s">
        <v>61</v>
      </c>
      <c r="E32" t="s">
        <v>59</v>
      </c>
      <c r="F32" t="s">
        <v>77</v>
      </c>
      <c r="G32">
        <v>2</v>
      </c>
      <c r="H32">
        <v>1</v>
      </c>
      <c r="I32" s="4">
        <f t="shared" si="0"/>
        <v>0</v>
      </c>
      <c r="K32" s="4">
        <f t="shared" si="1"/>
        <v>0</v>
      </c>
      <c r="L32">
        <f t="shared" si="2"/>
        <v>1</v>
      </c>
      <c r="N32" s="4">
        <f t="shared" si="4"/>
        <v>1</v>
      </c>
    </row>
    <row r="33" spans="1:14" x14ac:dyDescent="0.2">
      <c r="B33" t="s">
        <v>35</v>
      </c>
      <c r="C33">
        <v>1</v>
      </c>
      <c r="D33" t="s">
        <v>61</v>
      </c>
      <c r="E33" t="s">
        <v>59</v>
      </c>
      <c r="F33" t="s">
        <v>77</v>
      </c>
      <c r="G33">
        <v>2</v>
      </c>
      <c r="H33">
        <v>1</v>
      </c>
      <c r="I33" s="4">
        <f t="shared" si="0"/>
        <v>0</v>
      </c>
      <c r="K33" s="4">
        <f t="shared" si="1"/>
        <v>0</v>
      </c>
      <c r="L33">
        <f t="shared" si="2"/>
        <v>0.5</v>
      </c>
      <c r="N33" s="4">
        <f t="shared" si="4"/>
        <v>0.5</v>
      </c>
    </row>
    <row r="34" spans="1:14" x14ac:dyDescent="0.2">
      <c r="B34" t="s">
        <v>36</v>
      </c>
      <c r="C34">
        <v>2</v>
      </c>
      <c r="D34" t="s">
        <v>61</v>
      </c>
      <c r="E34" t="s">
        <v>59</v>
      </c>
      <c r="F34" t="s">
        <v>77</v>
      </c>
      <c r="G34">
        <v>2</v>
      </c>
      <c r="H34">
        <v>1</v>
      </c>
      <c r="I34" s="4">
        <f t="shared" si="0"/>
        <v>0</v>
      </c>
      <c r="K34" s="4">
        <f t="shared" si="1"/>
        <v>0</v>
      </c>
      <c r="L34">
        <f t="shared" si="2"/>
        <v>1</v>
      </c>
      <c r="N34" s="4">
        <f t="shared" si="4"/>
        <v>1</v>
      </c>
    </row>
    <row r="35" spans="1:14" x14ac:dyDescent="0.2">
      <c r="B35" t="s">
        <v>37</v>
      </c>
      <c r="C35">
        <v>1</v>
      </c>
      <c r="D35" t="s">
        <v>61</v>
      </c>
      <c r="E35" t="s">
        <v>59</v>
      </c>
      <c r="F35" t="s">
        <v>77</v>
      </c>
      <c r="G35">
        <v>2</v>
      </c>
      <c r="H35">
        <v>1</v>
      </c>
      <c r="I35" s="4">
        <f t="shared" si="0"/>
        <v>0</v>
      </c>
      <c r="K35" s="4">
        <f t="shared" si="1"/>
        <v>0</v>
      </c>
      <c r="L35">
        <f t="shared" si="2"/>
        <v>0.5</v>
      </c>
      <c r="N35" s="4">
        <f t="shared" si="4"/>
        <v>0.5</v>
      </c>
    </row>
    <row r="36" spans="1:14" x14ac:dyDescent="0.2">
      <c r="B36" t="s">
        <v>38</v>
      </c>
      <c r="C36">
        <v>1</v>
      </c>
      <c r="D36" t="s">
        <v>61</v>
      </c>
      <c r="E36" t="s">
        <v>59</v>
      </c>
      <c r="F36" t="s">
        <v>77</v>
      </c>
      <c r="G36">
        <v>2</v>
      </c>
      <c r="H36">
        <v>1</v>
      </c>
      <c r="I36" s="4">
        <f t="shared" si="0"/>
        <v>0</v>
      </c>
      <c r="K36" s="4">
        <f t="shared" si="1"/>
        <v>0</v>
      </c>
      <c r="L36">
        <f t="shared" si="2"/>
        <v>0.5</v>
      </c>
      <c r="N36" s="4">
        <f t="shared" si="4"/>
        <v>0.5</v>
      </c>
    </row>
    <row r="37" spans="1:14" x14ac:dyDescent="0.2">
      <c r="B37" t="s">
        <v>39</v>
      </c>
      <c r="C37">
        <v>1</v>
      </c>
      <c r="D37" t="s">
        <v>61</v>
      </c>
      <c r="E37" t="s">
        <v>59</v>
      </c>
      <c r="F37" t="s">
        <v>77</v>
      </c>
      <c r="G37">
        <v>2</v>
      </c>
      <c r="H37">
        <v>1</v>
      </c>
      <c r="I37" s="4">
        <f t="shared" si="0"/>
        <v>0</v>
      </c>
      <c r="K37" s="4">
        <f t="shared" si="1"/>
        <v>0</v>
      </c>
      <c r="L37">
        <f t="shared" si="2"/>
        <v>0.5</v>
      </c>
      <c r="N37" s="4">
        <f t="shared" si="4"/>
        <v>0.5</v>
      </c>
    </row>
    <row r="38" spans="1:14" x14ac:dyDescent="0.2">
      <c r="B38" t="s">
        <v>40</v>
      </c>
      <c r="C38">
        <v>1</v>
      </c>
      <c r="D38" t="s">
        <v>61</v>
      </c>
      <c r="E38" t="s">
        <v>59</v>
      </c>
      <c r="F38" t="s">
        <v>77</v>
      </c>
      <c r="G38">
        <v>2</v>
      </c>
      <c r="H38">
        <v>1</v>
      </c>
      <c r="I38" s="4">
        <f t="shared" si="0"/>
        <v>0</v>
      </c>
      <c r="K38" s="4">
        <f t="shared" si="1"/>
        <v>0</v>
      </c>
      <c r="L38">
        <f t="shared" si="2"/>
        <v>0.5</v>
      </c>
      <c r="N38" s="4">
        <f t="shared" si="4"/>
        <v>0.5</v>
      </c>
    </row>
    <row r="39" spans="1:14" x14ac:dyDescent="0.2">
      <c r="B39" t="s">
        <v>41</v>
      </c>
      <c r="C39">
        <v>1</v>
      </c>
      <c r="D39" t="s">
        <v>61</v>
      </c>
      <c r="E39" t="s">
        <v>59</v>
      </c>
      <c r="F39" t="s">
        <v>77</v>
      </c>
      <c r="G39">
        <v>2</v>
      </c>
      <c r="H39">
        <v>1</v>
      </c>
      <c r="I39" s="4">
        <f t="shared" si="0"/>
        <v>0</v>
      </c>
      <c r="K39" s="4">
        <f t="shared" si="1"/>
        <v>0</v>
      </c>
      <c r="L39">
        <f t="shared" si="2"/>
        <v>0.5</v>
      </c>
      <c r="N39" s="4">
        <f t="shared" si="4"/>
        <v>0.5</v>
      </c>
    </row>
    <row r="40" spans="1:14" x14ac:dyDescent="0.2">
      <c r="B40" t="s">
        <v>42</v>
      </c>
      <c r="C40">
        <v>1</v>
      </c>
      <c r="D40" t="s">
        <v>61</v>
      </c>
      <c r="E40" t="s">
        <v>59</v>
      </c>
      <c r="F40" t="s">
        <v>77</v>
      </c>
      <c r="G40">
        <v>2</v>
      </c>
      <c r="H40">
        <v>1</v>
      </c>
      <c r="I40" s="4">
        <f t="shared" si="0"/>
        <v>0</v>
      </c>
      <c r="K40" s="4">
        <f t="shared" si="1"/>
        <v>0</v>
      </c>
      <c r="L40">
        <f t="shared" si="2"/>
        <v>0.5</v>
      </c>
      <c r="N40" s="4">
        <f t="shared" si="4"/>
        <v>0.5</v>
      </c>
    </row>
    <row r="41" spans="1:14" x14ac:dyDescent="0.2">
      <c r="A41" t="s">
        <v>43</v>
      </c>
      <c r="B41" t="s">
        <v>44</v>
      </c>
      <c r="C41">
        <v>1</v>
      </c>
      <c r="D41" t="s">
        <v>57</v>
      </c>
      <c r="E41" t="s">
        <v>59</v>
      </c>
      <c r="F41" t="s">
        <v>77</v>
      </c>
      <c r="G41">
        <v>2</v>
      </c>
      <c r="H41">
        <v>1</v>
      </c>
      <c r="I41" s="4">
        <f t="shared" si="0"/>
        <v>0</v>
      </c>
      <c r="K41" s="4">
        <f t="shared" si="1"/>
        <v>0</v>
      </c>
      <c r="L41">
        <f t="shared" si="2"/>
        <v>0.5</v>
      </c>
      <c r="N41" s="4">
        <f t="shared" si="4"/>
        <v>0.5</v>
      </c>
    </row>
    <row r="42" spans="1:14" x14ac:dyDescent="0.2">
      <c r="B42" t="s">
        <v>45</v>
      </c>
      <c r="C42">
        <v>2</v>
      </c>
      <c r="D42" t="s">
        <v>57</v>
      </c>
      <c r="E42" t="s">
        <v>59</v>
      </c>
      <c r="F42" t="s">
        <v>77</v>
      </c>
      <c r="G42">
        <v>2</v>
      </c>
      <c r="H42">
        <v>1</v>
      </c>
      <c r="I42" s="4">
        <f t="shared" si="0"/>
        <v>0</v>
      </c>
      <c r="K42" s="4">
        <f t="shared" si="1"/>
        <v>0</v>
      </c>
      <c r="L42">
        <f t="shared" si="2"/>
        <v>1</v>
      </c>
      <c r="N42" s="4">
        <f t="shared" si="4"/>
        <v>1</v>
      </c>
    </row>
    <row r="43" spans="1:14" x14ac:dyDescent="0.2">
      <c r="B43" t="s">
        <v>46</v>
      </c>
      <c r="C43">
        <v>1</v>
      </c>
      <c r="D43" t="s">
        <v>57</v>
      </c>
      <c r="E43" t="s">
        <v>59</v>
      </c>
      <c r="F43" t="s">
        <v>77</v>
      </c>
      <c r="G43">
        <v>2</v>
      </c>
      <c r="H43">
        <v>1</v>
      </c>
      <c r="I43" s="4">
        <f t="shared" si="0"/>
        <v>0</v>
      </c>
      <c r="K43" s="4">
        <f t="shared" si="1"/>
        <v>0</v>
      </c>
      <c r="L43">
        <f t="shared" si="2"/>
        <v>0.5</v>
      </c>
      <c r="N43" s="4">
        <f t="shared" si="4"/>
        <v>0.5</v>
      </c>
    </row>
    <row r="44" spans="1:14" x14ac:dyDescent="0.2">
      <c r="B44" t="s">
        <v>47</v>
      </c>
      <c r="C44">
        <v>1</v>
      </c>
      <c r="D44" t="s">
        <v>57</v>
      </c>
      <c r="E44" t="s">
        <v>59</v>
      </c>
      <c r="F44" t="s">
        <v>77</v>
      </c>
      <c r="G44">
        <v>2</v>
      </c>
      <c r="H44">
        <v>1</v>
      </c>
      <c r="I44" s="4">
        <f t="shared" si="0"/>
        <v>0</v>
      </c>
      <c r="K44" s="4">
        <f t="shared" si="1"/>
        <v>0</v>
      </c>
      <c r="L44">
        <f t="shared" si="2"/>
        <v>0.5</v>
      </c>
      <c r="N44" s="4">
        <f t="shared" si="4"/>
        <v>0.5</v>
      </c>
    </row>
    <row r="45" spans="1:14" x14ac:dyDescent="0.2">
      <c r="B45" t="s">
        <v>48</v>
      </c>
      <c r="C45">
        <v>1</v>
      </c>
      <c r="D45" t="s">
        <v>57</v>
      </c>
      <c r="E45" t="s">
        <v>59</v>
      </c>
      <c r="F45" t="s">
        <v>77</v>
      </c>
      <c r="G45">
        <v>2</v>
      </c>
      <c r="H45">
        <v>1</v>
      </c>
      <c r="I45" s="4">
        <f t="shared" si="0"/>
        <v>0</v>
      </c>
      <c r="K45" s="4">
        <f t="shared" si="1"/>
        <v>0</v>
      </c>
      <c r="L45">
        <f t="shared" si="2"/>
        <v>0.5</v>
      </c>
      <c r="N45" s="4">
        <f t="shared" si="4"/>
        <v>0.5</v>
      </c>
    </row>
    <row r="46" spans="1:14" x14ac:dyDescent="0.2">
      <c r="B46" t="s">
        <v>49</v>
      </c>
      <c r="C46">
        <v>1</v>
      </c>
      <c r="D46" t="s">
        <v>57</v>
      </c>
      <c r="E46" t="s">
        <v>59</v>
      </c>
      <c r="F46" t="s">
        <v>77</v>
      </c>
      <c r="G46">
        <v>2</v>
      </c>
      <c r="H46">
        <v>1</v>
      </c>
      <c r="I46" s="4">
        <f t="shared" si="0"/>
        <v>0</v>
      </c>
      <c r="K46" s="4">
        <f t="shared" si="1"/>
        <v>0</v>
      </c>
      <c r="L46">
        <f t="shared" si="2"/>
        <v>0.5</v>
      </c>
      <c r="N46" s="4">
        <f t="shared" si="4"/>
        <v>0.5</v>
      </c>
    </row>
    <row r="47" spans="1:14" x14ac:dyDescent="0.2">
      <c r="B47" t="s">
        <v>50</v>
      </c>
      <c r="C47">
        <v>1</v>
      </c>
      <c r="D47" t="s">
        <v>57</v>
      </c>
      <c r="E47" t="s">
        <v>59</v>
      </c>
      <c r="F47" t="s">
        <v>77</v>
      </c>
      <c r="G47">
        <v>2</v>
      </c>
      <c r="H47">
        <v>1</v>
      </c>
      <c r="I47" s="4">
        <f t="shared" si="0"/>
        <v>0</v>
      </c>
      <c r="K47" s="4">
        <f t="shared" si="1"/>
        <v>0</v>
      </c>
      <c r="L47">
        <f t="shared" si="2"/>
        <v>0.5</v>
      </c>
      <c r="N47" s="4">
        <f t="shared" si="4"/>
        <v>0.5</v>
      </c>
    </row>
    <row r="48" spans="1:14" x14ac:dyDescent="0.2">
      <c r="B48" t="s">
        <v>51</v>
      </c>
      <c r="C48">
        <v>1</v>
      </c>
      <c r="D48" t="s">
        <v>15</v>
      </c>
      <c r="E48" t="s">
        <v>59</v>
      </c>
      <c r="F48" t="s">
        <v>77</v>
      </c>
      <c r="G48">
        <v>2</v>
      </c>
      <c r="H48">
        <v>1</v>
      </c>
      <c r="I48" s="4">
        <f t="shared" si="0"/>
        <v>0</v>
      </c>
      <c r="K48" s="4">
        <f t="shared" si="1"/>
        <v>0</v>
      </c>
      <c r="L48">
        <f t="shared" si="2"/>
        <v>0.5</v>
      </c>
      <c r="N48" s="4">
        <f t="shared" si="4"/>
        <v>0.5</v>
      </c>
    </row>
    <row r="49" spans="2:17" x14ac:dyDescent="0.2">
      <c r="B49" t="s">
        <v>52</v>
      </c>
      <c r="C49">
        <v>1</v>
      </c>
      <c r="D49" t="s">
        <v>15</v>
      </c>
      <c r="E49" t="s">
        <v>59</v>
      </c>
      <c r="F49" t="s">
        <v>77</v>
      </c>
      <c r="G49">
        <v>2</v>
      </c>
      <c r="H49">
        <v>1</v>
      </c>
      <c r="I49" s="4">
        <f t="shared" si="0"/>
        <v>0</v>
      </c>
      <c r="K49" s="4">
        <f t="shared" si="1"/>
        <v>0</v>
      </c>
      <c r="L49">
        <f t="shared" si="2"/>
        <v>0.5</v>
      </c>
      <c r="N49" s="4">
        <f t="shared" si="4"/>
        <v>0.5</v>
      </c>
    </row>
    <row r="50" spans="2:17" x14ac:dyDescent="0.2">
      <c r="B50" t="s">
        <v>53</v>
      </c>
      <c r="C50">
        <v>1</v>
      </c>
      <c r="D50" t="s">
        <v>15</v>
      </c>
      <c r="E50" t="s">
        <v>59</v>
      </c>
      <c r="F50" t="s">
        <v>77</v>
      </c>
      <c r="G50">
        <v>2</v>
      </c>
      <c r="H50">
        <v>1</v>
      </c>
      <c r="I50" s="4">
        <f t="shared" si="0"/>
        <v>0</v>
      </c>
      <c r="K50" s="4">
        <f t="shared" si="1"/>
        <v>0</v>
      </c>
      <c r="L50">
        <f t="shared" si="2"/>
        <v>0.5</v>
      </c>
      <c r="N50" s="4">
        <f t="shared" si="4"/>
        <v>0.5</v>
      </c>
    </row>
    <row r="51" spans="2:17" x14ac:dyDescent="0.2">
      <c r="B51" t="s">
        <v>54</v>
      </c>
      <c r="C51">
        <v>1</v>
      </c>
      <c r="D51" t="s">
        <v>15</v>
      </c>
      <c r="E51" t="s">
        <v>59</v>
      </c>
      <c r="F51" t="s">
        <v>77</v>
      </c>
      <c r="G51">
        <v>2</v>
      </c>
      <c r="H51">
        <v>1</v>
      </c>
      <c r="I51" s="4">
        <f t="shared" si="0"/>
        <v>0</v>
      </c>
      <c r="K51" s="4">
        <f t="shared" si="1"/>
        <v>0</v>
      </c>
      <c r="L51">
        <f t="shared" si="2"/>
        <v>0.5</v>
      </c>
      <c r="N51" s="4">
        <f t="shared" si="4"/>
        <v>0.5</v>
      </c>
    </row>
    <row r="52" spans="2:17" x14ac:dyDescent="0.2">
      <c r="B52" t="s">
        <v>55</v>
      </c>
      <c r="C52">
        <v>1</v>
      </c>
      <c r="D52" t="s">
        <v>58</v>
      </c>
      <c r="E52" t="s">
        <v>59</v>
      </c>
      <c r="F52" t="s">
        <v>77</v>
      </c>
      <c r="G52">
        <v>2</v>
      </c>
      <c r="H52">
        <v>1</v>
      </c>
      <c r="I52" s="4">
        <f t="shared" si="0"/>
        <v>0</v>
      </c>
      <c r="K52" s="4">
        <f t="shared" si="1"/>
        <v>0</v>
      </c>
      <c r="L52">
        <f t="shared" si="2"/>
        <v>0.5</v>
      </c>
      <c r="N52" s="4">
        <f t="shared" si="4"/>
        <v>0.5</v>
      </c>
    </row>
    <row r="53" spans="2:17" x14ac:dyDescent="0.2">
      <c r="B53" t="s">
        <v>56</v>
      </c>
      <c r="C53">
        <v>1</v>
      </c>
      <c r="D53" t="s">
        <v>58</v>
      </c>
      <c r="E53" t="s">
        <v>59</v>
      </c>
      <c r="F53" t="s">
        <v>77</v>
      </c>
      <c r="G53">
        <v>2</v>
      </c>
      <c r="H53">
        <v>1</v>
      </c>
      <c r="I53" s="4">
        <f t="shared" si="0"/>
        <v>0</v>
      </c>
      <c r="K53" s="4">
        <f t="shared" si="1"/>
        <v>0</v>
      </c>
      <c r="L53">
        <f t="shared" si="2"/>
        <v>0.5</v>
      </c>
      <c r="N53" s="4">
        <f t="shared" si="4"/>
        <v>0.5</v>
      </c>
    </row>
    <row r="54" spans="2:17" x14ac:dyDescent="0.2">
      <c r="J54">
        <v>0</v>
      </c>
      <c r="M54">
        <f>SUM(K16:L53)</f>
        <v>22.5</v>
      </c>
      <c r="O54">
        <f>SUM(N16:N53)</f>
        <v>22.5</v>
      </c>
      <c r="Q54" s="8">
        <f>SUM(J54:O54)</f>
        <v>45</v>
      </c>
    </row>
    <row r="55" spans="2:17" ht="17" thickBot="1" x14ac:dyDescent="0.25"/>
    <row r="56" spans="2:17" s="6" customFormat="1" ht="18" thickTop="1" thickBot="1" x14ac:dyDescent="0.25">
      <c r="I56" s="7"/>
      <c r="J56" s="6">
        <f>SUM(J1:J54)</f>
        <v>10.074999999999998</v>
      </c>
      <c r="K56" s="7"/>
      <c r="M56" s="6">
        <f>SUM(M1:M54)</f>
        <v>32.574999999999996</v>
      </c>
      <c r="N56" s="7"/>
      <c r="O56" s="6">
        <v>22.5</v>
      </c>
      <c r="Q56" s="10">
        <f>SUM(J56:O56)</f>
        <v>65.149999999999991</v>
      </c>
    </row>
    <row r="57" spans="2:17" ht="17" thickTop="1" x14ac:dyDescent="0.2"/>
    <row r="61" spans="2:17" x14ac:dyDescent="0.2">
      <c r="D61" t="s">
        <v>78</v>
      </c>
      <c r="E61" t="s">
        <v>79</v>
      </c>
      <c r="F61" t="s">
        <v>80</v>
      </c>
    </row>
    <row r="62" spans="2:17" x14ac:dyDescent="0.2">
      <c r="D62">
        <v>10</v>
      </c>
      <c r="E62">
        <v>33</v>
      </c>
      <c r="F62">
        <v>23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A511-D693-414A-8F0C-5FE7B5244D8C}">
  <dimension ref="A1:Q55"/>
  <sheetViews>
    <sheetView workbookViewId="0">
      <selection activeCell="O55" activeCellId="8" sqref="J38 M38 O38 J50 M50 O50 J55 M55 O55"/>
    </sheetView>
  </sheetViews>
  <sheetFormatPr baseColWidth="10" defaultRowHeight="16" x14ac:dyDescent="0.2"/>
  <sheetData>
    <row r="1" spans="1:17" s="3" customFormat="1" x14ac:dyDescent="0.2">
      <c r="A1" s="3" t="s">
        <v>61</v>
      </c>
    </row>
    <row r="2" spans="1:17" x14ac:dyDescent="0.2">
      <c r="A2" t="s">
        <v>2</v>
      </c>
      <c r="B2" t="s">
        <v>3</v>
      </c>
      <c r="C2">
        <v>1</v>
      </c>
      <c r="D2" t="s">
        <v>62</v>
      </c>
      <c r="E2" t="s">
        <v>60</v>
      </c>
      <c r="F2" t="s">
        <v>76</v>
      </c>
      <c r="G2">
        <v>2</v>
      </c>
      <c r="H2">
        <v>0.65</v>
      </c>
      <c r="I2" s="4">
        <v>0.32500000000000001</v>
      </c>
      <c r="K2" s="4">
        <v>0.32500000000000001</v>
      </c>
      <c r="L2">
        <v>0</v>
      </c>
      <c r="N2" s="4">
        <v>0</v>
      </c>
      <c r="Q2" s="8"/>
    </row>
    <row r="3" spans="1:17" x14ac:dyDescent="0.2">
      <c r="B3" t="s">
        <v>4</v>
      </c>
      <c r="C3">
        <v>1</v>
      </c>
      <c r="D3" t="s">
        <v>62</v>
      </c>
      <c r="E3" t="s">
        <v>63</v>
      </c>
      <c r="F3" t="s">
        <v>76</v>
      </c>
      <c r="G3">
        <v>2</v>
      </c>
      <c r="H3">
        <v>0.65</v>
      </c>
      <c r="I3" s="4">
        <v>0.32500000000000001</v>
      </c>
      <c r="K3" s="4">
        <v>0.32500000000000001</v>
      </c>
      <c r="L3">
        <v>0</v>
      </c>
      <c r="N3" s="4">
        <v>0</v>
      </c>
      <c r="Q3" s="8"/>
    </row>
    <row r="4" spans="1:17" x14ac:dyDescent="0.2">
      <c r="B4" t="s">
        <v>5</v>
      </c>
      <c r="C4">
        <v>8</v>
      </c>
      <c r="D4" t="s">
        <v>62</v>
      </c>
      <c r="E4" t="s">
        <v>64</v>
      </c>
      <c r="F4" t="s">
        <v>76</v>
      </c>
      <c r="G4">
        <v>2</v>
      </c>
      <c r="H4">
        <v>0.65</v>
      </c>
      <c r="I4" s="4">
        <v>2.6</v>
      </c>
      <c r="K4" s="4">
        <v>2.6</v>
      </c>
      <c r="L4">
        <v>0</v>
      </c>
      <c r="N4" s="4">
        <v>0</v>
      </c>
      <c r="Q4" s="8"/>
    </row>
    <row r="5" spans="1:17" x14ac:dyDescent="0.2">
      <c r="A5" t="s">
        <v>11</v>
      </c>
      <c r="B5" t="s">
        <v>12</v>
      </c>
      <c r="C5">
        <v>2</v>
      </c>
      <c r="D5" t="s">
        <v>61</v>
      </c>
      <c r="E5" t="s">
        <v>67</v>
      </c>
      <c r="F5" t="s">
        <v>76</v>
      </c>
      <c r="G5">
        <v>2</v>
      </c>
      <c r="H5">
        <v>0.65</v>
      </c>
      <c r="I5" s="4">
        <v>0.65</v>
      </c>
      <c r="K5" s="4">
        <v>0.65</v>
      </c>
      <c r="L5">
        <v>0</v>
      </c>
      <c r="N5" s="4">
        <v>0</v>
      </c>
      <c r="Q5" s="8"/>
    </row>
    <row r="6" spans="1:17" x14ac:dyDescent="0.2">
      <c r="A6" s="1"/>
      <c r="B6" t="s">
        <v>13</v>
      </c>
      <c r="C6">
        <v>1</v>
      </c>
      <c r="D6" t="s">
        <v>61</v>
      </c>
      <c r="E6" t="s">
        <v>68</v>
      </c>
      <c r="F6" t="s">
        <v>76</v>
      </c>
      <c r="G6">
        <v>2</v>
      </c>
      <c r="H6">
        <v>0.65</v>
      </c>
      <c r="I6" s="4">
        <v>0.32500000000000001</v>
      </c>
      <c r="K6" s="4">
        <v>0.32500000000000001</v>
      </c>
      <c r="L6">
        <v>0</v>
      </c>
      <c r="N6" s="4">
        <v>0</v>
      </c>
      <c r="Q6" s="8"/>
    </row>
    <row r="7" spans="1:17" x14ac:dyDescent="0.2">
      <c r="A7" s="2"/>
      <c r="B7" t="s">
        <v>14</v>
      </c>
      <c r="C7">
        <v>1</v>
      </c>
      <c r="D7" t="s">
        <v>61</v>
      </c>
      <c r="E7" t="s">
        <v>69</v>
      </c>
      <c r="F7" t="s">
        <v>76</v>
      </c>
      <c r="G7">
        <v>2</v>
      </c>
      <c r="H7">
        <v>0.65</v>
      </c>
      <c r="I7" s="4">
        <v>0.32500000000000001</v>
      </c>
      <c r="K7" s="4">
        <v>0.32500000000000001</v>
      </c>
      <c r="L7">
        <v>0</v>
      </c>
      <c r="N7" s="4">
        <v>0</v>
      </c>
      <c r="Q7" s="8"/>
    </row>
    <row r="8" spans="1:17" x14ac:dyDescent="0.2">
      <c r="A8" t="s">
        <v>15</v>
      </c>
      <c r="B8" t="s">
        <v>16</v>
      </c>
      <c r="C8">
        <v>1</v>
      </c>
      <c r="D8" t="s">
        <v>61</v>
      </c>
      <c r="E8" t="s">
        <v>70</v>
      </c>
      <c r="F8" t="s">
        <v>76</v>
      </c>
      <c r="G8">
        <v>2</v>
      </c>
      <c r="H8">
        <v>0.65</v>
      </c>
      <c r="I8" s="4">
        <v>0.32500000000000001</v>
      </c>
      <c r="K8" s="4">
        <v>0.32500000000000001</v>
      </c>
      <c r="L8">
        <v>0</v>
      </c>
      <c r="N8" s="4">
        <v>0</v>
      </c>
      <c r="Q8" s="8"/>
    </row>
    <row r="9" spans="1:17" x14ac:dyDescent="0.2">
      <c r="A9" t="s">
        <v>11</v>
      </c>
      <c r="B9" t="s">
        <v>18</v>
      </c>
      <c r="C9">
        <v>3</v>
      </c>
      <c r="D9" t="s">
        <v>61</v>
      </c>
      <c r="E9" t="s">
        <v>59</v>
      </c>
      <c r="F9" t="s">
        <v>77</v>
      </c>
      <c r="G9">
        <v>2</v>
      </c>
      <c r="H9">
        <v>1</v>
      </c>
      <c r="I9" s="4">
        <v>0</v>
      </c>
      <c r="K9" s="4">
        <v>0</v>
      </c>
      <c r="L9">
        <v>1.5</v>
      </c>
      <c r="N9" s="4">
        <v>1.5</v>
      </c>
      <c r="Q9" s="8"/>
    </row>
    <row r="10" spans="1:17" x14ac:dyDescent="0.2">
      <c r="B10" t="s">
        <v>19</v>
      </c>
      <c r="C10">
        <v>1</v>
      </c>
      <c r="D10" t="s">
        <v>61</v>
      </c>
      <c r="E10" t="s">
        <v>59</v>
      </c>
      <c r="F10" t="s">
        <v>77</v>
      </c>
      <c r="G10">
        <v>2</v>
      </c>
      <c r="H10">
        <v>1</v>
      </c>
      <c r="I10" s="4">
        <v>0</v>
      </c>
      <c r="K10" s="4">
        <v>0</v>
      </c>
      <c r="L10">
        <v>0.5</v>
      </c>
      <c r="N10" s="4">
        <v>0.5</v>
      </c>
      <c r="Q10" s="8"/>
    </row>
    <row r="11" spans="1:17" x14ac:dyDescent="0.2">
      <c r="B11" t="s">
        <v>20</v>
      </c>
      <c r="C11">
        <v>2</v>
      </c>
      <c r="D11" t="s">
        <v>61</v>
      </c>
      <c r="E11" t="s">
        <v>59</v>
      </c>
      <c r="F11" t="s">
        <v>77</v>
      </c>
      <c r="G11">
        <v>2</v>
      </c>
      <c r="H11">
        <v>1</v>
      </c>
      <c r="I11" s="4">
        <v>0</v>
      </c>
      <c r="K11" s="4">
        <v>0</v>
      </c>
      <c r="L11">
        <v>1</v>
      </c>
      <c r="N11" s="4">
        <v>1</v>
      </c>
      <c r="Q11" s="8"/>
    </row>
    <row r="12" spans="1:17" x14ac:dyDescent="0.2">
      <c r="B12" t="s">
        <v>21</v>
      </c>
      <c r="C12">
        <v>1</v>
      </c>
      <c r="D12" t="s">
        <v>61</v>
      </c>
      <c r="E12" t="s">
        <v>59</v>
      </c>
      <c r="F12" t="s">
        <v>77</v>
      </c>
      <c r="G12">
        <v>2</v>
      </c>
      <c r="H12">
        <v>1</v>
      </c>
      <c r="I12" s="4">
        <v>0</v>
      </c>
      <c r="K12" s="4">
        <v>0</v>
      </c>
      <c r="L12">
        <v>0.5</v>
      </c>
      <c r="N12" s="4">
        <v>0.5</v>
      </c>
      <c r="Q12" s="8"/>
    </row>
    <row r="13" spans="1:17" x14ac:dyDescent="0.2">
      <c r="B13" t="s">
        <v>22</v>
      </c>
      <c r="C13">
        <v>1</v>
      </c>
      <c r="D13" t="s">
        <v>61</v>
      </c>
      <c r="E13" t="s">
        <v>59</v>
      </c>
      <c r="F13" t="s">
        <v>77</v>
      </c>
      <c r="G13">
        <v>2</v>
      </c>
      <c r="H13">
        <v>1</v>
      </c>
      <c r="I13" s="4">
        <v>0</v>
      </c>
      <c r="K13" s="4">
        <v>0</v>
      </c>
      <c r="L13">
        <v>0.5</v>
      </c>
      <c r="N13" s="4">
        <v>0.5</v>
      </c>
      <c r="Q13" s="8"/>
    </row>
    <row r="14" spans="1:17" x14ac:dyDescent="0.2">
      <c r="B14" t="s">
        <v>23</v>
      </c>
      <c r="C14">
        <v>2</v>
      </c>
      <c r="D14" t="s">
        <v>61</v>
      </c>
      <c r="E14" t="s">
        <v>59</v>
      </c>
      <c r="F14" t="s">
        <v>77</v>
      </c>
      <c r="G14">
        <v>2</v>
      </c>
      <c r="H14">
        <v>1</v>
      </c>
      <c r="I14" s="4">
        <v>0</v>
      </c>
      <c r="K14" s="4">
        <v>0</v>
      </c>
      <c r="L14">
        <v>1</v>
      </c>
      <c r="N14" s="4">
        <v>1</v>
      </c>
      <c r="Q14" s="8"/>
    </row>
    <row r="15" spans="1:17" x14ac:dyDescent="0.2">
      <c r="B15" t="s">
        <v>24</v>
      </c>
      <c r="C15">
        <v>1</v>
      </c>
      <c r="D15" t="s">
        <v>61</v>
      </c>
      <c r="E15" t="s">
        <v>59</v>
      </c>
      <c r="F15" t="s">
        <v>77</v>
      </c>
      <c r="G15">
        <v>2</v>
      </c>
      <c r="H15">
        <v>1</v>
      </c>
      <c r="I15" s="4">
        <v>0</v>
      </c>
      <c r="K15" s="4">
        <v>0</v>
      </c>
      <c r="L15">
        <v>0.5</v>
      </c>
      <c r="N15" s="4">
        <v>0.5</v>
      </c>
      <c r="Q15" s="8"/>
    </row>
    <row r="16" spans="1:17" x14ac:dyDescent="0.2">
      <c r="B16" t="s">
        <v>25</v>
      </c>
      <c r="C16">
        <v>1</v>
      </c>
      <c r="D16" t="s">
        <v>61</v>
      </c>
      <c r="E16" t="s">
        <v>59</v>
      </c>
      <c r="F16" t="s">
        <v>77</v>
      </c>
      <c r="G16">
        <v>2</v>
      </c>
      <c r="H16">
        <v>1</v>
      </c>
      <c r="I16" s="4">
        <v>0</v>
      </c>
      <c r="K16" s="4">
        <v>0</v>
      </c>
      <c r="L16">
        <v>0.5</v>
      </c>
      <c r="N16" s="4">
        <v>0.5</v>
      </c>
      <c r="Q16" s="8"/>
    </row>
    <row r="17" spans="2:17" x14ac:dyDescent="0.2">
      <c r="B17" t="s">
        <v>26</v>
      </c>
      <c r="C17">
        <v>1</v>
      </c>
      <c r="D17" t="s">
        <v>61</v>
      </c>
      <c r="E17" t="s">
        <v>59</v>
      </c>
      <c r="F17" t="s">
        <v>77</v>
      </c>
      <c r="G17">
        <v>2</v>
      </c>
      <c r="H17">
        <v>1</v>
      </c>
      <c r="I17" s="4">
        <v>0</v>
      </c>
      <c r="K17" s="4">
        <v>0</v>
      </c>
      <c r="L17">
        <v>0.5</v>
      </c>
      <c r="N17" s="4">
        <v>0.5</v>
      </c>
      <c r="Q17" s="8"/>
    </row>
    <row r="18" spans="2:17" x14ac:dyDescent="0.2">
      <c r="B18" t="s">
        <v>27</v>
      </c>
      <c r="C18">
        <v>1</v>
      </c>
      <c r="D18" t="s">
        <v>61</v>
      </c>
      <c r="E18" t="s">
        <v>59</v>
      </c>
      <c r="F18" t="s">
        <v>77</v>
      </c>
      <c r="G18">
        <v>2</v>
      </c>
      <c r="H18">
        <v>1</v>
      </c>
      <c r="I18" s="4">
        <v>0</v>
      </c>
      <c r="K18" s="4">
        <v>0</v>
      </c>
      <c r="L18">
        <v>0.5</v>
      </c>
      <c r="N18" s="4">
        <v>0.5</v>
      </c>
      <c r="Q18" s="8"/>
    </row>
    <row r="19" spans="2:17" x14ac:dyDescent="0.2">
      <c r="B19" t="s">
        <v>28</v>
      </c>
      <c r="C19">
        <v>1</v>
      </c>
      <c r="D19" t="s">
        <v>61</v>
      </c>
      <c r="E19" t="s">
        <v>59</v>
      </c>
      <c r="F19" t="s">
        <v>77</v>
      </c>
      <c r="G19">
        <v>2</v>
      </c>
      <c r="H19">
        <v>1</v>
      </c>
      <c r="I19" s="4">
        <v>0</v>
      </c>
      <c r="K19" s="4">
        <v>0</v>
      </c>
      <c r="L19">
        <v>0.5</v>
      </c>
      <c r="N19" s="4">
        <v>0.5</v>
      </c>
      <c r="Q19" s="8"/>
    </row>
    <row r="20" spans="2:17" x14ac:dyDescent="0.2">
      <c r="B20" t="s">
        <v>29</v>
      </c>
      <c r="C20">
        <v>1</v>
      </c>
      <c r="D20" t="s">
        <v>61</v>
      </c>
      <c r="E20" t="s">
        <v>59</v>
      </c>
      <c r="F20" t="s">
        <v>77</v>
      </c>
      <c r="G20">
        <v>2</v>
      </c>
      <c r="H20">
        <v>1</v>
      </c>
      <c r="I20" s="4">
        <v>0</v>
      </c>
      <c r="K20" s="4">
        <v>0</v>
      </c>
      <c r="L20">
        <v>0.5</v>
      </c>
      <c r="N20" s="4">
        <v>0.5</v>
      </c>
      <c r="Q20" s="8"/>
    </row>
    <row r="21" spans="2:17" x14ac:dyDescent="0.2">
      <c r="B21" t="s">
        <v>30</v>
      </c>
      <c r="C21">
        <v>1</v>
      </c>
      <c r="D21" t="s">
        <v>61</v>
      </c>
      <c r="E21" t="s">
        <v>59</v>
      </c>
      <c r="F21" t="s">
        <v>77</v>
      </c>
      <c r="G21">
        <v>2</v>
      </c>
      <c r="H21">
        <v>1</v>
      </c>
      <c r="I21" s="4">
        <v>0</v>
      </c>
      <c r="K21" s="4">
        <v>0</v>
      </c>
      <c r="L21">
        <v>0.5</v>
      </c>
      <c r="N21" s="4">
        <v>0.5</v>
      </c>
      <c r="Q21" s="8"/>
    </row>
    <row r="22" spans="2:17" x14ac:dyDescent="0.2">
      <c r="B22" t="s">
        <v>31</v>
      </c>
      <c r="C22">
        <v>1</v>
      </c>
      <c r="D22" t="s">
        <v>61</v>
      </c>
      <c r="E22" t="s">
        <v>59</v>
      </c>
      <c r="F22" t="s">
        <v>77</v>
      </c>
      <c r="G22">
        <v>2</v>
      </c>
      <c r="H22">
        <v>1</v>
      </c>
      <c r="I22" s="4">
        <v>0</v>
      </c>
      <c r="K22" s="4">
        <v>0</v>
      </c>
      <c r="L22">
        <v>0.5</v>
      </c>
      <c r="N22" s="4">
        <v>0.5</v>
      </c>
      <c r="Q22" s="8"/>
    </row>
    <row r="23" spans="2:17" x14ac:dyDescent="0.2">
      <c r="B23" t="s">
        <v>32</v>
      </c>
      <c r="C23">
        <v>1</v>
      </c>
      <c r="D23" t="s">
        <v>61</v>
      </c>
      <c r="E23" t="s">
        <v>59</v>
      </c>
      <c r="F23" t="s">
        <v>77</v>
      </c>
      <c r="G23">
        <v>2</v>
      </c>
      <c r="H23">
        <v>1</v>
      </c>
      <c r="I23" s="4">
        <v>0</v>
      </c>
      <c r="K23" s="4">
        <v>0</v>
      </c>
      <c r="L23">
        <v>0.5</v>
      </c>
      <c r="N23" s="4">
        <v>0.5</v>
      </c>
      <c r="Q23" s="8"/>
    </row>
    <row r="24" spans="2:17" x14ac:dyDescent="0.2">
      <c r="B24" t="s">
        <v>33</v>
      </c>
      <c r="C24">
        <v>1</v>
      </c>
      <c r="D24" t="s">
        <v>61</v>
      </c>
      <c r="E24" t="s">
        <v>59</v>
      </c>
      <c r="F24" t="s">
        <v>77</v>
      </c>
      <c r="G24">
        <v>2</v>
      </c>
      <c r="H24">
        <v>1</v>
      </c>
      <c r="I24" s="4">
        <v>0</v>
      </c>
      <c r="K24" s="4">
        <v>0</v>
      </c>
      <c r="L24">
        <v>0.5</v>
      </c>
      <c r="N24" s="4">
        <v>0.5</v>
      </c>
      <c r="Q24" s="8"/>
    </row>
    <row r="25" spans="2:17" x14ac:dyDescent="0.2">
      <c r="B25" t="s">
        <v>34</v>
      </c>
      <c r="C25">
        <v>2</v>
      </c>
      <c r="D25" t="s">
        <v>61</v>
      </c>
      <c r="E25" t="s">
        <v>59</v>
      </c>
      <c r="F25" t="s">
        <v>77</v>
      </c>
      <c r="G25">
        <v>2</v>
      </c>
      <c r="H25">
        <v>1</v>
      </c>
      <c r="I25" s="4">
        <v>0</v>
      </c>
      <c r="K25" s="4">
        <v>0</v>
      </c>
      <c r="L25">
        <v>1</v>
      </c>
      <c r="N25" s="4">
        <v>1</v>
      </c>
      <c r="Q25" s="8"/>
    </row>
    <row r="26" spans="2:17" x14ac:dyDescent="0.2">
      <c r="B26" t="s">
        <v>35</v>
      </c>
      <c r="C26">
        <v>1</v>
      </c>
      <c r="D26" t="s">
        <v>61</v>
      </c>
      <c r="E26" t="s">
        <v>59</v>
      </c>
      <c r="F26" t="s">
        <v>77</v>
      </c>
      <c r="G26">
        <v>2</v>
      </c>
      <c r="H26">
        <v>1</v>
      </c>
      <c r="I26" s="4">
        <v>0</v>
      </c>
      <c r="K26" s="4">
        <v>0</v>
      </c>
      <c r="L26">
        <v>0.5</v>
      </c>
      <c r="N26" s="4">
        <v>0.5</v>
      </c>
      <c r="Q26" s="8"/>
    </row>
    <row r="27" spans="2:17" x14ac:dyDescent="0.2">
      <c r="B27" t="s">
        <v>36</v>
      </c>
      <c r="C27">
        <v>2</v>
      </c>
      <c r="D27" t="s">
        <v>61</v>
      </c>
      <c r="E27" t="s">
        <v>59</v>
      </c>
      <c r="F27" t="s">
        <v>77</v>
      </c>
      <c r="G27">
        <v>2</v>
      </c>
      <c r="H27">
        <v>1</v>
      </c>
      <c r="I27" s="4">
        <v>0</v>
      </c>
      <c r="K27" s="4">
        <v>0</v>
      </c>
      <c r="L27">
        <v>1</v>
      </c>
      <c r="N27" s="4">
        <v>1</v>
      </c>
      <c r="Q27" s="8"/>
    </row>
    <row r="28" spans="2:17" x14ac:dyDescent="0.2">
      <c r="B28" t="s">
        <v>37</v>
      </c>
      <c r="C28">
        <v>1</v>
      </c>
      <c r="D28" t="s">
        <v>61</v>
      </c>
      <c r="E28" t="s">
        <v>59</v>
      </c>
      <c r="F28" t="s">
        <v>77</v>
      </c>
      <c r="G28">
        <v>2</v>
      </c>
      <c r="H28">
        <v>1</v>
      </c>
      <c r="I28" s="4">
        <v>0</v>
      </c>
      <c r="K28" s="4">
        <v>0</v>
      </c>
      <c r="L28">
        <v>0.5</v>
      </c>
      <c r="N28" s="4">
        <v>0.5</v>
      </c>
      <c r="Q28" s="8"/>
    </row>
    <row r="29" spans="2:17" x14ac:dyDescent="0.2">
      <c r="B29" t="s">
        <v>38</v>
      </c>
      <c r="C29">
        <v>1</v>
      </c>
      <c r="D29" t="s">
        <v>61</v>
      </c>
      <c r="E29" t="s">
        <v>59</v>
      </c>
      <c r="F29" t="s">
        <v>77</v>
      </c>
      <c r="G29">
        <v>2</v>
      </c>
      <c r="H29">
        <v>1</v>
      </c>
      <c r="I29" s="4">
        <v>0</v>
      </c>
      <c r="K29" s="4">
        <v>0</v>
      </c>
      <c r="L29">
        <v>0.5</v>
      </c>
      <c r="N29" s="4">
        <v>0.5</v>
      </c>
      <c r="Q29" s="8"/>
    </row>
    <row r="30" spans="2:17" x14ac:dyDescent="0.2">
      <c r="B30" t="s">
        <v>39</v>
      </c>
      <c r="C30">
        <v>1</v>
      </c>
      <c r="D30" t="s">
        <v>61</v>
      </c>
      <c r="E30" t="s">
        <v>59</v>
      </c>
      <c r="F30" t="s">
        <v>77</v>
      </c>
      <c r="G30">
        <v>2</v>
      </c>
      <c r="H30">
        <v>1</v>
      </c>
      <c r="I30" s="4">
        <v>0</v>
      </c>
      <c r="K30" s="4">
        <v>0</v>
      </c>
      <c r="L30">
        <v>0.5</v>
      </c>
      <c r="N30" s="4">
        <v>0.5</v>
      </c>
      <c r="Q30" s="8"/>
    </row>
    <row r="31" spans="2:17" x14ac:dyDescent="0.2">
      <c r="B31" t="s">
        <v>40</v>
      </c>
      <c r="C31">
        <v>1</v>
      </c>
      <c r="D31" t="s">
        <v>61</v>
      </c>
      <c r="E31" t="s">
        <v>59</v>
      </c>
      <c r="F31" t="s">
        <v>77</v>
      </c>
      <c r="G31">
        <v>2</v>
      </c>
      <c r="H31">
        <v>1</v>
      </c>
      <c r="I31" s="4">
        <v>0</v>
      </c>
      <c r="K31" s="4">
        <v>0</v>
      </c>
      <c r="L31">
        <v>0.5</v>
      </c>
      <c r="N31" s="4">
        <v>0.5</v>
      </c>
      <c r="Q31" s="8"/>
    </row>
    <row r="32" spans="2:17" x14ac:dyDescent="0.2">
      <c r="B32" t="s">
        <v>41</v>
      </c>
      <c r="C32">
        <v>1</v>
      </c>
      <c r="D32" t="s">
        <v>61</v>
      </c>
      <c r="E32" t="s">
        <v>59</v>
      </c>
      <c r="F32" t="s">
        <v>77</v>
      </c>
      <c r="G32">
        <v>2</v>
      </c>
      <c r="H32">
        <v>1</v>
      </c>
      <c r="I32" s="4">
        <v>0</v>
      </c>
      <c r="K32" s="4">
        <v>0</v>
      </c>
      <c r="L32">
        <v>0.5</v>
      </c>
      <c r="N32" s="4">
        <v>0.5</v>
      </c>
      <c r="Q32" s="8"/>
    </row>
    <row r="33" spans="1:17" x14ac:dyDescent="0.2">
      <c r="B33" t="s">
        <v>42</v>
      </c>
      <c r="C33">
        <v>1</v>
      </c>
      <c r="D33" t="s">
        <v>61</v>
      </c>
      <c r="E33" t="s">
        <v>59</v>
      </c>
      <c r="F33" t="s">
        <v>77</v>
      </c>
      <c r="G33">
        <v>2</v>
      </c>
      <c r="H33">
        <v>1</v>
      </c>
      <c r="I33" s="4">
        <v>0</v>
      </c>
      <c r="K33" s="4">
        <v>0</v>
      </c>
      <c r="L33">
        <v>0.5</v>
      </c>
      <c r="N33" s="4">
        <v>0.5</v>
      </c>
      <c r="Q33" s="8"/>
    </row>
    <row r="34" spans="1:17" x14ac:dyDescent="0.2">
      <c r="B34" t="s">
        <v>51</v>
      </c>
      <c r="C34">
        <v>1</v>
      </c>
      <c r="D34" t="s">
        <v>15</v>
      </c>
      <c r="E34" t="s">
        <v>59</v>
      </c>
      <c r="F34" t="s">
        <v>77</v>
      </c>
      <c r="G34">
        <v>2</v>
      </c>
      <c r="H34">
        <v>1</v>
      </c>
      <c r="I34" s="4">
        <f t="shared" ref="I34:I37" si="0">IF(F34="AB",((C34/G34)*H34), 0)</f>
        <v>0</v>
      </c>
      <c r="K34" s="4">
        <f t="shared" ref="K34:K37" si="1">I34</f>
        <v>0</v>
      </c>
      <c r="L34">
        <f t="shared" ref="L34:L37" si="2">IF(F34="BC",((C34/G34)*H34), 0)</f>
        <v>0.5</v>
      </c>
      <c r="N34" s="4">
        <f t="shared" ref="N34:N37" si="3">IF(F34="BC",((C34/G34)*H34), 0)</f>
        <v>0.5</v>
      </c>
      <c r="Q34" s="8"/>
    </row>
    <row r="35" spans="1:17" x14ac:dyDescent="0.2">
      <c r="B35" t="s">
        <v>52</v>
      </c>
      <c r="C35">
        <v>1</v>
      </c>
      <c r="D35" t="s">
        <v>15</v>
      </c>
      <c r="E35" t="s">
        <v>59</v>
      </c>
      <c r="F35" t="s">
        <v>77</v>
      </c>
      <c r="G35">
        <v>2</v>
      </c>
      <c r="H35">
        <v>1</v>
      </c>
      <c r="I35" s="4">
        <f t="shared" si="0"/>
        <v>0</v>
      </c>
      <c r="K35" s="4">
        <f t="shared" si="1"/>
        <v>0</v>
      </c>
      <c r="L35">
        <f t="shared" si="2"/>
        <v>0.5</v>
      </c>
      <c r="N35" s="4">
        <f t="shared" si="3"/>
        <v>0.5</v>
      </c>
      <c r="Q35" s="8"/>
    </row>
    <row r="36" spans="1:17" x14ac:dyDescent="0.2">
      <c r="B36" t="s">
        <v>53</v>
      </c>
      <c r="C36">
        <v>1</v>
      </c>
      <c r="D36" t="s">
        <v>15</v>
      </c>
      <c r="E36" t="s">
        <v>59</v>
      </c>
      <c r="F36" t="s">
        <v>77</v>
      </c>
      <c r="G36">
        <v>2</v>
      </c>
      <c r="H36">
        <v>1</v>
      </c>
      <c r="I36" s="4">
        <f t="shared" si="0"/>
        <v>0</v>
      </c>
      <c r="K36" s="4">
        <f t="shared" si="1"/>
        <v>0</v>
      </c>
      <c r="L36">
        <f t="shared" si="2"/>
        <v>0.5</v>
      </c>
      <c r="N36" s="4">
        <f t="shared" si="3"/>
        <v>0.5</v>
      </c>
      <c r="Q36" s="8"/>
    </row>
    <row r="37" spans="1:17" x14ac:dyDescent="0.2">
      <c r="B37" t="s">
        <v>54</v>
      </c>
      <c r="C37">
        <v>1</v>
      </c>
      <c r="D37" t="s">
        <v>15</v>
      </c>
      <c r="E37" t="s">
        <v>59</v>
      </c>
      <c r="F37" t="s">
        <v>77</v>
      </c>
      <c r="G37">
        <v>2</v>
      </c>
      <c r="H37">
        <v>1</v>
      </c>
      <c r="I37" s="4">
        <f t="shared" si="0"/>
        <v>0</v>
      </c>
      <c r="K37" s="4">
        <f t="shared" si="1"/>
        <v>0</v>
      </c>
      <c r="L37">
        <f t="shared" si="2"/>
        <v>0.5</v>
      </c>
      <c r="N37" s="4">
        <f t="shared" si="3"/>
        <v>0.5</v>
      </c>
      <c r="Q37" s="8"/>
    </row>
    <row r="38" spans="1:17" x14ac:dyDescent="0.2">
      <c r="J38">
        <f>SUM(I2:I37)</f>
        <v>4.875</v>
      </c>
      <c r="M38">
        <f>SUM(K2:L37)</f>
        <v>22.375</v>
      </c>
      <c r="O38">
        <f>SUM(N2:N37)</f>
        <v>17.5</v>
      </c>
    </row>
    <row r="40" spans="1:17" s="3" customFormat="1" x14ac:dyDescent="0.2">
      <c r="A40" s="3" t="s">
        <v>83</v>
      </c>
    </row>
    <row r="41" spans="1:17" x14ac:dyDescent="0.2">
      <c r="A41" t="s">
        <v>43</v>
      </c>
      <c r="B41" t="s">
        <v>44</v>
      </c>
      <c r="C41">
        <v>1</v>
      </c>
      <c r="D41" t="s">
        <v>57</v>
      </c>
      <c r="E41" t="s">
        <v>59</v>
      </c>
      <c r="F41" t="s">
        <v>77</v>
      </c>
      <c r="G41">
        <v>2</v>
      </c>
      <c r="H41">
        <v>1</v>
      </c>
      <c r="I41" s="4">
        <v>0</v>
      </c>
      <c r="K41" s="4">
        <v>0</v>
      </c>
      <c r="L41">
        <v>0.5</v>
      </c>
      <c r="N41" s="4">
        <v>0.5</v>
      </c>
      <c r="Q41" s="8"/>
    </row>
    <row r="42" spans="1:17" x14ac:dyDescent="0.2">
      <c r="B42" t="s">
        <v>45</v>
      </c>
      <c r="C42">
        <v>2</v>
      </c>
      <c r="D42" t="s">
        <v>57</v>
      </c>
      <c r="E42" t="s">
        <v>59</v>
      </c>
      <c r="F42" t="s">
        <v>77</v>
      </c>
      <c r="G42">
        <v>2</v>
      </c>
      <c r="H42">
        <v>1</v>
      </c>
      <c r="I42" s="4">
        <v>0</v>
      </c>
      <c r="K42" s="4">
        <v>0</v>
      </c>
      <c r="L42">
        <v>1</v>
      </c>
      <c r="N42" s="4">
        <v>1</v>
      </c>
      <c r="Q42" s="8"/>
    </row>
    <row r="43" spans="1:17" x14ac:dyDescent="0.2">
      <c r="B43" t="s">
        <v>46</v>
      </c>
      <c r="C43">
        <v>1</v>
      </c>
      <c r="D43" t="s">
        <v>57</v>
      </c>
      <c r="E43" t="s">
        <v>59</v>
      </c>
      <c r="F43" t="s">
        <v>77</v>
      </c>
      <c r="G43">
        <v>2</v>
      </c>
      <c r="H43">
        <v>1</v>
      </c>
      <c r="I43" s="4">
        <v>0</v>
      </c>
      <c r="K43" s="4">
        <v>0</v>
      </c>
      <c r="L43">
        <v>0.5</v>
      </c>
      <c r="N43" s="4">
        <v>0.5</v>
      </c>
      <c r="Q43" s="8"/>
    </row>
    <row r="44" spans="1:17" x14ac:dyDescent="0.2">
      <c r="B44" t="s">
        <v>47</v>
      </c>
      <c r="C44">
        <v>1</v>
      </c>
      <c r="D44" t="s">
        <v>57</v>
      </c>
      <c r="E44" t="s">
        <v>59</v>
      </c>
      <c r="F44" t="s">
        <v>77</v>
      </c>
      <c r="G44">
        <v>2</v>
      </c>
      <c r="H44">
        <v>1</v>
      </c>
      <c r="I44" s="4">
        <v>0</v>
      </c>
      <c r="K44" s="4">
        <v>0</v>
      </c>
      <c r="L44">
        <v>0.5</v>
      </c>
      <c r="N44" s="4">
        <v>0.5</v>
      </c>
      <c r="Q44" s="8"/>
    </row>
    <row r="45" spans="1:17" x14ac:dyDescent="0.2">
      <c r="B45" t="s">
        <v>48</v>
      </c>
      <c r="C45">
        <v>1</v>
      </c>
      <c r="D45" t="s">
        <v>57</v>
      </c>
      <c r="E45" t="s">
        <v>59</v>
      </c>
      <c r="F45" t="s">
        <v>77</v>
      </c>
      <c r="G45">
        <v>2</v>
      </c>
      <c r="H45">
        <v>1</v>
      </c>
      <c r="I45" s="4">
        <v>0</v>
      </c>
      <c r="K45" s="4">
        <v>0</v>
      </c>
      <c r="L45">
        <v>0.5</v>
      </c>
      <c r="N45" s="4">
        <v>0.5</v>
      </c>
      <c r="Q45" s="8"/>
    </row>
    <row r="46" spans="1:17" x14ac:dyDescent="0.2">
      <c r="B46" t="s">
        <v>49</v>
      </c>
      <c r="C46">
        <v>1</v>
      </c>
      <c r="D46" t="s">
        <v>57</v>
      </c>
      <c r="E46" t="s">
        <v>59</v>
      </c>
      <c r="F46" t="s">
        <v>77</v>
      </c>
      <c r="G46">
        <v>2</v>
      </c>
      <c r="H46">
        <v>1</v>
      </c>
      <c r="I46" s="4">
        <v>0</v>
      </c>
      <c r="K46" s="4">
        <v>0</v>
      </c>
      <c r="L46">
        <v>0.5</v>
      </c>
      <c r="N46" s="4">
        <v>0.5</v>
      </c>
      <c r="Q46" s="8"/>
    </row>
    <row r="47" spans="1:17" x14ac:dyDescent="0.2">
      <c r="B47" t="s">
        <v>50</v>
      </c>
      <c r="C47">
        <v>1</v>
      </c>
      <c r="D47" t="s">
        <v>57</v>
      </c>
      <c r="E47" t="s">
        <v>59</v>
      </c>
      <c r="F47" t="s">
        <v>77</v>
      </c>
      <c r="G47">
        <v>2</v>
      </c>
      <c r="H47">
        <v>1</v>
      </c>
      <c r="I47" s="4">
        <v>0</v>
      </c>
      <c r="K47" s="4">
        <v>0</v>
      </c>
      <c r="L47">
        <v>0.5</v>
      </c>
      <c r="N47" s="4">
        <v>0.5</v>
      </c>
      <c r="Q47" s="8"/>
    </row>
    <row r="48" spans="1:17" x14ac:dyDescent="0.2">
      <c r="B48" t="s">
        <v>55</v>
      </c>
      <c r="C48">
        <v>1</v>
      </c>
      <c r="D48" t="s">
        <v>58</v>
      </c>
      <c r="E48" t="s">
        <v>59</v>
      </c>
      <c r="F48" t="s">
        <v>77</v>
      </c>
      <c r="G48">
        <v>2</v>
      </c>
      <c r="H48">
        <v>1</v>
      </c>
      <c r="I48" s="4">
        <v>0</v>
      </c>
      <c r="K48" s="4">
        <v>0</v>
      </c>
      <c r="L48">
        <v>0.5</v>
      </c>
      <c r="N48" s="4">
        <v>0.5</v>
      </c>
      <c r="Q48" s="8"/>
    </row>
    <row r="49" spans="1:17" x14ac:dyDescent="0.2">
      <c r="B49" t="s">
        <v>56</v>
      </c>
      <c r="C49">
        <v>1</v>
      </c>
      <c r="D49" t="s">
        <v>58</v>
      </c>
      <c r="E49" t="s">
        <v>59</v>
      </c>
      <c r="F49" t="s">
        <v>77</v>
      </c>
      <c r="G49">
        <v>2</v>
      </c>
      <c r="H49">
        <v>1</v>
      </c>
      <c r="I49" s="4">
        <v>0</v>
      </c>
      <c r="K49" s="4">
        <v>0</v>
      </c>
      <c r="L49">
        <v>0.5</v>
      </c>
      <c r="N49" s="4">
        <v>0.5</v>
      </c>
      <c r="Q49" s="8"/>
    </row>
    <row r="50" spans="1:17" x14ac:dyDescent="0.2">
      <c r="J50">
        <v>0</v>
      </c>
      <c r="M50">
        <f>SUM(K41:L49)</f>
        <v>5</v>
      </c>
      <c r="O50">
        <f>SUM(N41:N49)</f>
        <v>5</v>
      </c>
    </row>
    <row r="52" spans="1:17" s="3" customFormat="1" x14ac:dyDescent="0.2">
      <c r="A52" s="3" t="s">
        <v>82</v>
      </c>
    </row>
    <row r="53" spans="1:17" x14ac:dyDescent="0.2">
      <c r="A53" s="1" t="s">
        <v>6</v>
      </c>
      <c r="B53" t="s">
        <v>7</v>
      </c>
      <c r="C53">
        <v>15</v>
      </c>
      <c r="D53" t="s">
        <v>8</v>
      </c>
      <c r="E53" t="s">
        <v>65</v>
      </c>
      <c r="F53" t="s">
        <v>76</v>
      </c>
      <c r="G53">
        <v>2</v>
      </c>
      <c r="H53">
        <v>0.65</v>
      </c>
      <c r="I53" s="4">
        <v>4.875</v>
      </c>
      <c r="K53" s="4">
        <v>4.875</v>
      </c>
      <c r="L53">
        <v>0</v>
      </c>
      <c r="N53" s="4">
        <v>0</v>
      </c>
      <c r="Q53" s="8"/>
    </row>
    <row r="54" spans="1:17" x14ac:dyDescent="0.2">
      <c r="A54" t="s">
        <v>9</v>
      </c>
      <c r="B54" t="s">
        <v>10</v>
      </c>
      <c r="C54">
        <v>1</v>
      </c>
      <c r="D54" t="s">
        <v>82</v>
      </c>
      <c r="E54" t="s">
        <v>66</v>
      </c>
      <c r="F54" t="s">
        <v>76</v>
      </c>
      <c r="G54">
        <v>2</v>
      </c>
      <c r="H54">
        <v>0.65</v>
      </c>
      <c r="I54" s="4">
        <v>0.32500000000000001</v>
      </c>
      <c r="K54" s="4">
        <v>0.32500000000000001</v>
      </c>
      <c r="L54">
        <v>0</v>
      </c>
      <c r="N54" s="4">
        <v>0</v>
      </c>
      <c r="Q54" s="8"/>
    </row>
    <row r="55" spans="1:17" x14ac:dyDescent="0.2">
      <c r="J55">
        <f>SUM(I53:I54)</f>
        <v>5.2</v>
      </c>
      <c r="M55">
        <f>SUM(K53:L54)</f>
        <v>5.2</v>
      </c>
      <c r="O5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68BF7-5A9C-EC4F-B2E7-63A599B2D439}">
  <dimension ref="A1:L6"/>
  <sheetViews>
    <sheetView workbookViewId="0">
      <selection activeCell="A2" sqref="A2:A4"/>
    </sheetView>
  </sheetViews>
  <sheetFormatPr baseColWidth="10" defaultRowHeight="16" x14ac:dyDescent="0.2"/>
  <cols>
    <col min="1" max="1" width="20.6640625" customWidth="1"/>
  </cols>
  <sheetData>
    <row r="1" spans="1:12" x14ac:dyDescent="0.2">
      <c r="B1" t="s">
        <v>78</v>
      </c>
      <c r="C1" t="s">
        <v>79</v>
      </c>
      <c r="D1" t="s">
        <v>80</v>
      </c>
    </row>
    <row r="2" spans="1:12" x14ac:dyDescent="0.2">
      <c r="A2" s="11" t="s">
        <v>61</v>
      </c>
      <c r="B2">
        <v>4.875</v>
      </c>
      <c r="C2">
        <v>22.375</v>
      </c>
      <c r="D2">
        <v>17.5</v>
      </c>
      <c r="F2">
        <f>B2/(10.075/100)</f>
        <v>48.387096774193552</v>
      </c>
      <c r="G2">
        <f>C2/(32.575/100)</f>
        <v>68.687643898695313</v>
      </c>
      <c r="H2">
        <f>D2/(22.5/100)</f>
        <v>77.777777777777771</v>
      </c>
      <c r="J2">
        <f>ROUND(F2,0)</f>
        <v>48</v>
      </c>
      <c r="K2">
        <f t="shared" ref="K2:L4" si="0">ROUND(G2,0)</f>
        <v>69</v>
      </c>
      <c r="L2">
        <f t="shared" si="0"/>
        <v>78</v>
      </c>
    </row>
    <row r="3" spans="1:12" x14ac:dyDescent="0.2">
      <c r="A3" s="11" t="s">
        <v>83</v>
      </c>
      <c r="B3">
        <v>0</v>
      </c>
      <c r="C3">
        <v>5</v>
      </c>
      <c r="D3">
        <v>5</v>
      </c>
      <c r="F3">
        <f t="shared" ref="F3:F4" si="1">B3/(10.075/100)</f>
        <v>0</v>
      </c>
      <c r="G3">
        <f t="shared" ref="G3:G4" si="2">C3/(32.575/100)</f>
        <v>15.349194167306214</v>
      </c>
      <c r="H3">
        <f t="shared" ref="H3:H4" si="3">D3/(22.5/100)</f>
        <v>22.222222222222221</v>
      </c>
      <c r="J3">
        <f t="shared" ref="J3:J4" si="4">ROUND(F3,0)</f>
        <v>0</v>
      </c>
      <c r="K3">
        <f t="shared" si="0"/>
        <v>15</v>
      </c>
      <c r="L3">
        <f t="shared" si="0"/>
        <v>22</v>
      </c>
    </row>
    <row r="4" spans="1:12" x14ac:dyDescent="0.2">
      <c r="A4" s="11" t="s">
        <v>82</v>
      </c>
      <c r="B4">
        <v>5.2</v>
      </c>
      <c r="C4">
        <v>5.2</v>
      </c>
      <c r="D4">
        <v>0</v>
      </c>
      <c r="F4">
        <f t="shared" si="1"/>
        <v>51.612903225806456</v>
      </c>
      <c r="G4">
        <f t="shared" si="2"/>
        <v>15.963161933998464</v>
      </c>
      <c r="H4">
        <f t="shared" si="3"/>
        <v>0</v>
      </c>
      <c r="J4">
        <f t="shared" si="4"/>
        <v>52</v>
      </c>
      <c r="K4">
        <f t="shared" si="0"/>
        <v>16</v>
      </c>
      <c r="L4">
        <f t="shared" si="0"/>
        <v>0</v>
      </c>
    </row>
    <row r="6" spans="1:12" x14ac:dyDescent="0.2">
      <c r="B6">
        <f>SUM(B2:B4)</f>
        <v>10.074999999999999</v>
      </c>
      <c r="C6">
        <f>SUM(C2:C5)</f>
        <v>32.575000000000003</v>
      </c>
      <c r="D6">
        <f>SUM(D2:D4)</f>
        <v>22.5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51A33-BA81-A54B-915D-8E90599817BA}">
  <dimension ref="A1:D6"/>
  <sheetViews>
    <sheetView topLeftCell="A14" workbookViewId="0">
      <selection activeCell="K39" sqref="K39"/>
    </sheetView>
  </sheetViews>
  <sheetFormatPr baseColWidth="10" defaultRowHeight="16" x14ac:dyDescent="0.2"/>
  <sheetData>
    <row r="1" spans="1:4" x14ac:dyDescent="0.2">
      <c r="B1" t="s">
        <v>78</v>
      </c>
      <c r="C1" t="s">
        <v>79</v>
      </c>
      <c r="D1" t="s">
        <v>80</v>
      </c>
    </row>
    <row r="2" spans="1:4" x14ac:dyDescent="0.2">
      <c r="A2" s="11" t="s">
        <v>61</v>
      </c>
      <c r="B2" s="12">
        <v>48</v>
      </c>
      <c r="C2" s="12">
        <v>69</v>
      </c>
      <c r="D2" s="12">
        <v>78</v>
      </c>
    </row>
    <row r="3" spans="1:4" x14ac:dyDescent="0.2">
      <c r="A3" s="11" t="s">
        <v>83</v>
      </c>
      <c r="B3" s="12">
        <v>0</v>
      </c>
      <c r="C3" s="12">
        <v>15</v>
      </c>
      <c r="D3" s="12">
        <v>22</v>
      </c>
    </row>
    <row r="4" spans="1:4" x14ac:dyDescent="0.2">
      <c r="A4" s="11" t="s">
        <v>82</v>
      </c>
      <c r="B4" s="12">
        <v>52</v>
      </c>
      <c r="C4" s="12">
        <v>16</v>
      </c>
      <c r="D4" s="12">
        <v>0</v>
      </c>
    </row>
    <row r="6" spans="1:4" x14ac:dyDescent="0.2">
      <c r="B6" s="13">
        <v>10</v>
      </c>
      <c r="C6" s="13">
        <v>33</v>
      </c>
      <c r="D6" s="13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by publication</vt:lpstr>
      <vt:lpstr>by origin</vt:lpstr>
      <vt:lpstr>Sheet2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Zerzeropulos</dc:creator>
  <cp:lastModifiedBy>K. Zerzeropulos</cp:lastModifiedBy>
  <dcterms:created xsi:type="dcterms:W3CDTF">2022-08-15T11:04:52Z</dcterms:created>
  <dcterms:modified xsi:type="dcterms:W3CDTF">2022-08-16T10:16:19Z</dcterms:modified>
</cp:coreProperties>
</file>