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565A392A-E065-7248-BA0B-EB7F594D1037}" xr6:coauthVersionLast="47" xr6:coauthVersionMax="47" xr10:uidLastSave="{00000000-0000-0000-0000-000000000000}"/>
  <bookViews>
    <workbookView xWindow="380" yWindow="500" windowWidth="27580" windowHeight="16940" xr2:uid="{93EA9CC3-8CAA-7E4A-9FC1-C6F899072B95}"/>
  </bookViews>
  <sheets>
    <sheet name="by publication" sheetId="1" r:id="rId1"/>
    <sheet name="by origin" sheetId="2" r:id="rId2"/>
    <sheet name="Sheet3" sheetId="3" r:id="rId3"/>
    <sheet name="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4" i="1" l="1"/>
  <c r="M64" i="1"/>
  <c r="N64" i="1"/>
  <c r="K64" i="1"/>
  <c r="C10" i="3"/>
  <c r="D10" i="3"/>
  <c r="E10" i="3"/>
  <c r="B10" i="3"/>
  <c r="M2" i="3"/>
  <c r="N2" i="3"/>
  <c r="O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L3" i="3"/>
  <c r="L4" i="3"/>
  <c r="L5" i="3"/>
  <c r="L6" i="3"/>
  <c r="L7" i="3"/>
  <c r="L2" i="3"/>
  <c r="I3" i="3"/>
  <c r="J3" i="3"/>
  <c r="I4" i="3"/>
  <c r="J4" i="3"/>
  <c r="I5" i="3"/>
  <c r="J5" i="3"/>
  <c r="I6" i="3"/>
  <c r="J6" i="3"/>
  <c r="I7" i="3"/>
  <c r="J7" i="3"/>
  <c r="J2" i="3"/>
  <c r="I2" i="3"/>
  <c r="H4" i="3"/>
  <c r="H2" i="3"/>
  <c r="H3" i="3"/>
  <c r="H5" i="3"/>
  <c r="H6" i="3"/>
  <c r="H7" i="3"/>
  <c r="G3" i="3"/>
  <c r="G4" i="3"/>
  <c r="G5" i="3"/>
  <c r="G6" i="3"/>
  <c r="G7" i="3"/>
  <c r="G2" i="3"/>
  <c r="C9" i="3"/>
  <c r="D9" i="3"/>
  <c r="E9" i="3"/>
  <c r="B9" i="3"/>
  <c r="Q50" i="2"/>
  <c r="O50" i="2"/>
  <c r="L50" i="2"/>
  <c r="J50" i="2"/>
  <c r="S48" i="2"/>
  <c r="O48" i="2"/>
  <c r="S42" i="2"/>
  <c r="Q42" i="2"/>
  <c r="O42" i="2"/>
  <c r="J42" i="2"/>
  <c r="L42" i="2"/>
  <c r="S16" i="2"/>
  <c r="O16" i="2"/>
  <c r="L16" i="2"/>
  <c r="J16" i="2"/>
  <c r="S7" i="2"/>
  <c r="O7" i="2"/>
  <c r="J7" i="2"/>
  <c r="P24" i="2"/>
  <c r="N24" i="2"/>
  <c r="M24" i="2"/>
  <c r="K24" i="2"/>
  <c r="I24" i="2"/>
  <c r="S52" i="1"/>
  <c r="J52" i="1"/>
  <c r="L52" i="1"/>
  <c r="O52" i="1"/>
  <c r="Q52" i="1"/>
  <c r="S49" i="1"/>
  <c r="S43" i="1"/>
  <c r="Q43" i="1"/>
  <c r="O43" i="1"/>
  <c r="S36" i="1"/>
  <c r="Q36" i="1"/>
  <c r="O36" i="1"/>
  <c r="S27" i="1"/>
  <c r="O27" i="1"/>
  <c r="S20" i="1"/>
  <c r="O20" i="1"/>
  <c r="L20" i="1"/>
  <c r="J20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4" i="1"/>
  <c r="P25" i="1"/>
  <c r="P26" i="1"/>
  <c r="P29" i="1"/>
  <c r="P30" i="1"/>
  <c r="P31" i="1"/>
  <c r="P32" i="1"/>
  <c r="P33" i="1"/>
  <c r="P34" i="1"/>
  <c r="P35" i="1"/>
  <c r="P38" i="1"/>
  <c r="P39" i="1"/>
  <c r="P40" i="1"/>
  <c r="P41" i="1"/>
  <c r="P42" i="1"/>
  <c r="P46" i="1"/>
  <c r="P47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4" i="1"/>
  <c r="N25" i="1"/>
  <c r="N26" i="1"/>
  <c r="N29" i="1"/>
  <c r="N30" i="1"/>
  <c r="N31" i="1"/>
  <c r="N32" i="1"/>
  <c r="N33" i="1"/>
  <c r="N34" i="1"/>
  <c r="N35" i="1"/>
  <c r="N38" i="1"/>
  <c r="N39" i="1"/>
  <c r="N40" i="1"/>
  <c r="N41" i="1"/>
  <c r="N42" i="1"/>
  <c r="N46" i="1"/>
  <c r="N47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4" i="1"/>
  <c r="M25" i="1"/>
  <c r="M26" i="1"/>
  <c r="M29" i="1"/>
  <c r="M30" i="1"/>
  <c r="M31" i="1"/>
  <c r="M32" i="1"/>
  <c r="M33" i="1"/>
  <c r="M34" i="1"/>
  <c r="M35" i="1"/>
  <c r="M38" i="1"/>
  <c r="M39" i="1"/>
  <c r="M40" i="1"/>
  <c r="M41" i="1"/>
  <c r="M42" i="1"/>
  <c r="M46" i="1"/>
  <c r="M47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4" i="1"/>
  <c r="K25" i="1"/>
  <c r="K26" i="1"/>
  <c r="K29" i="1"/>
  <c r="K30" i="1"/>
  <c r="K31" i="1"/>
  <c r="K32" i="1"/>
  <c r="K33" i="1"/>
  <c r="K34" i="1"/>
  <c r="K35" i="1"/>
  <c r="K38" i="1"/>
  <c r="K39" i="1"/>
  <c r="K40" i="1"/>
  <c r="K41" i="1"/>
  <c r="K42" i="1"/>
  <c r="K46" i="1"/>
  <c r="K47" i="1"/>
  <c r="K6" i="1"/>
  <c r="I24" i="1"/>
  <c r="I25" i="1"/>
  <c r="I26" i="1"/>
  <c r="I29" i="1"/>
  <c r="I30" i="1"/>
  <c r="I31" i="1"/>
  <c r="I32" i="1"/>
  <c r="I33" i="1"/>
  <c r="I34" i="1"/>
  <c r="I35" i="1"/>
  <c r="I38" i="1"/>
  <c r="I39" i="1"/>
  <c r="I40" i="1"/>
  <c r="I41" i="1"/>
  <c r="I42" i="1"/>
  <c r="I46" i="1"/>
  <c r="I4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<sst xmlns="http://schemas.openxmlformats.org/spreadsheetml/2006/main" count="361" uniqueCount="47">
  <si>
    <t>Knidos Fineware</t>
  </si>
  <si>
    <t>Fundkomplex G</t>
  </si>
  <si>
    <t>lokale Feinkeramik</t>
  </si>
  <si>
    <t>Weissgrundige Keramik</t>
  </si>
  <si>
    <t>Dünnwandige Keramik</t>
  </si>
  <si>
    <t>Formschüsselwaren</t>
  </si>
  <si>
    <t>Oinophorenware</t>
  </si>
  <si>
    <t>ESA</t>
  </si>
  <si>
    <t>ESB</t>
  </si>
  <si>
    <t>ESC</t>
  </si>
  <si>
    <t>ITS</t>
  </si>
  <si>
    <t>Pontic TS</t>
  </si>
  <si>
    <t>unknown TS</t>
  </si>
  <si>
    <t>scheibengedrehte Feinkeramik</t>
  </si>
  <si>
    <t>import</t>
  </si>
  <si>
    <t>Ephesos</t>
  </si>
  <si>
    <t>unknown</t>
  </si>
  <si>
    <t>Fundkomplex H</t>
  </si>
  <si>
    <t>Ha</t>
  </si>
  <si>
    <t>Hb</t>
  </si>
  <si>
    <t>ESD</t>
  </si>
  <si>
    <t>Phocean Red Slip</t>
  </si>
  <si>
    <t>Hc</t>
  </si>
  <si>
    <t>Fundkomplex J</t>
  </si>
  <si>
    <t>Lokale Feinkeramik</t>
  </si>
  <si>
    <t>Formschüsselware</t>
  </si>
  <si>
    <t>local</t>
  </si>
  <si>
    <t>Origin</t>
  </si>
  <si>
    <t>Dating</t>
  </si>
  <si>
    <t>Dating slice</t>
  </si>
  <si>
    <t>number of slices</t>
  </si>
  <si>
    <t>dating percentage</t>
  </si>
  <si>
    <t>3rd quarter 1st c. BCE -75 CE</t>
  </si>
  <si>
    <t>Eastern Mediterranean</t>
  </si>
  <si>
    <t>Aegean</t>
  </si>
  <si>
    <t>Italy</t>
  </si>
  <si>
    <t>Pontic</t>
  </si>
  <si>
    <t>50-150 CE</t>
  </si>
  <si>
    <t>75-125 CE</t>
  </si>
  <si>
    <t>Italian</t>
  </si>
  <si>
    <t>ABC</t>
  </si>
  <si>
    <t>CD</t>
  </si>
  <si>
    <t>A</t>
  </si>
  <si>
    <t>B</t>
  </si>
  <si>
    <t>C</t>
  </si>
  <si>
    <t>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</si>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</sst>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Knidos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publication'!$K$62:$N$62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publication'!$K$64:$N$64</c:f>
              <c:numCache>
                <c:formatCode>General</c:formatCode>
                <c:ptCount val="4"/>
                <c:pt idx="0">
                  <c:v>78</c:v>
                </c:pt>
                <c:pt idx="1">
                  <c:v>78</c:v>
                </c:pt>
                <c:pt idx="2">
                  <c:v>147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Knidos Fine Ware Percentage</a:t>
            </a:r>
            <a:r>
              <a:rPr lang="en-GB" baseline="0"/>
              <a:t>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2195493319016926"/>
                  <c:y val="5.9006760007089133E-2"/>
                </c:manualLayout>
              </c:layout>
              <c:tx>
                <c:rich>
                  <a:bodyPr/>
                  <a:lstStyle/>
                  <a:p>
                    <a:fld id="{9C6DDD26-ED3E-0A41-BB21-D821525AD9E8}" type="CATEGORYNAM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472E0C98-3FD8-9B41-8FD0-969E582CDA89}" type="VALU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2534815676449535"/>
                  <c:y val="0.10184216522773878"/>
                </c:manualLayout>
              </c:layout>
              <c:tx>
                <c:rich>
                  <a:bodyPr/>
                  <a:lstStyle/>
                  <a:p>
                    <a:fld id="{F4858CE6-8502-A244-A71B-4359024B471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CF2F1983-F5F7-ED48-950B-7026C164F24A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6502624671916"/>
                  <c:y val="0.10745651568473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8.7710272011453108E-2"/>
                  <c:y val="-0.2055556118186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Italy</c:v>
                </c:pt>
                <c:pt idx="3">
                  <c:v>Pontic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charts!$B$2:$B$7</c:f>
              <c:numCache>
                <c:formatCode>General\%</c:formatCode>
                <c:ptCount val="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87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Knidos Fine Ware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1-AD42-A45C-C46C2B7E4AD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1-AD42-A45C-C46C2B7E4AD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B1-AD42-A45C-C46C2B7E4AD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B1-AD42-A45C-C46C2B7E4AD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B1-AD42-A45C-C46C2B7E4AD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B1-AD42-A45C-C46C2B7E4A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B1-AD42-A45C-C46C2B7E4AD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B1-AD42-A45C-C46C2B7E4ADD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B1-AD42-A45C-C46C2B7E4ADD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1B1-AD42-A45C-C46C2B7E4ADD}"/>
              </c:ext>
            </c:extLst>
          </c:dPt>
          <c:dLbls>
            <c:dLbl>
              <c:idx val="0"/>
              <c:layout>
                <c:manualLayout>
                  <c:x val="0.22195493319016926"/>
                  <c:y val="5.9006760007089133E-2"/>
                </c:manualLayout>
              </c:layout>
              <c:tx>
                <c:rich>
                  <a:bodyPr/>
                  <a:lstStyle/>
                  <a:p>
                    <a:fld id="{9C6DDD26-ED3E-0A41-BB21-D821525AD9E8}" type="CATEGORYNAM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472E0C98-3FD8-9B41-8FD0-969E582CDA89}" type="VALU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B1-AD42-A45C-C46C2B7E4ADD}"/>
                </c:ext>
              </c:extLst>
            </c:dLbl>
            <c:dLbl>
              <c:idx val="1"/>
              <c:layout>
                <c:manualLayout>
                  <c:x val="0.2534815676449535"/>
                  <c:y val="0.10184216522773878"/>
                </c:manualLayout>
              </c:layout>
              <c:tx>
                <c:rich>
                  <a:bodyPr/>
                  <a:lstStyle/>
                  <a:p>
                    <a:fld id="{F4858CE6-8502-A244-A71B-4359024B471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CF2F1983-F5F7-ED48-950B-7026C164F24A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B1-AD42-A45C-C46C2B7E4ADD}"/>
                </c:ext>
              </c:extLst>
            </c:dLbl>
            <c:dLbl>
              <c:idx val="2"/>
              <c:layout>
                <c:manualLayout>
                  <c:x val="0.126502624671916"/>
                  <c:y val="0.10745651568473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B1-AD42-A45C-C46C2B7E4A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B1-AD42-A45C-C46C2B7E4ADD}"/>
                </c:ext>
              </c:extLst>
            </c:dLbl>
            <c:dLbl>
              <c:idx val="4"/>
              <c:layout>
                <c:manualLayout>
                  <c:x val="8.7710272011453108E-2"/>
                  <c:y val="-0.2055556118186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B1-AD42-A45C-C46C2B7E4A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B1-AD42-A45C-C46C2B7E4ADD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B1-AD42-A45C-C46C2B7E4AD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B1-AD42-A45C-C46C2B7E4A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B1-AD42-A45C-C46C2B7E4AD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B1-AD42-A45C-C46C2B7E4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Italy</c:v>
                </c:pt>
                <c:pt idx="3">
                  <c:v>Pontic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charts!$B$2:$B$7</c:f>
              <c:numCache>
                <c:formatCode>General\%</c:formatCode>
                <c:ptCount val="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87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B1-AD42-A45C-C46C2B7E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Knidos Fine Ware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35638126179786267"/>
                  <c:y val="4.5017639840474487E-2"/>
                </c:manualLayout>
              </c:layout>
              <c:tx>
                <c:rich>
                  <a:bodyPr/>
                  <a:lstStyle/>
                  <a:p>
                    <a:fld id="{B9695370-2965-A849-A403-EDE44C9BF24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485EA2F-22EE-4043-94F5-A63D833FCA8A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7924899788672546"/>
                  <c:y val="9.09223847019122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7.1415593108167932E-2"/>
                  <c:y val="0.12628975355353309"/>
                </c:manualLayout>
              </c:layout>
              <c:tx>
                <c:rich>
                  <a:bodyPr/>
                  <a:lstStyle/>
                  <a:p>
                    <a:fld id="{EBDB195D-01C3-2C44-A3A0-6D6795C07471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79CF0736-91AE-B149-AECD-E4F51B35840E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7.2227135648158594E-2"/>
                  <c:y val="-0.202870436649964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1228541990990382"/>
                  <c:y val="5.11770119644135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Italy</c:v>
                </c:pt>
                <c:pt idx="3">
                  <c:v>Pontic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charts!$D$2:$D$7</c:f>
              <c:numCache>
                <c:formatCode>General\%</c:formatCode>
                <c:ptCount val="6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86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Knidos Fine Ware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3028951108905083"/>
                  <c:y val="7.7210238785298396E-2"/>
                </c:manualLayout>
              </c:layout>
              <c:tx>
                <c:rich>
                  <a:bodyPr/>
                  <a:lstStyle/>
                  <a:p>
                    <a:fld id="{A5698DDC-F0A8-9A49-8180-1C943B2E77D9}" type="CATEGORYNAM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BFD281A3-E3D0-5347-8058-8F543E06AC67}" type="VALU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1438681196369145E-2"/>
                  <c:y val="0.13392315781374237"/>
                </c:manualLayout>
              </c:layout>
              <c:tx>
                <c:rich>
                  <a:bodyPr/>
                  <a:lstStyle/>
                  <a:p>
                    <a:fld id="{6014E26E-A541-CD43-9890-52C91E2F1737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360D7EF1-5AAF-E044-B385-0C7A772BA8F4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4.8492957005016067E-2"/>
                  <c:y val="7.18459052553283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5.2456662831186218E-2"/>
                  <c:y val="-0.230975916284080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2632553452308437"/>
                  <c:y val="5.7860935135551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Italy</c:v>
                </c:pt>
                <c:pt idx="3">
                  <c:v>Pontic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charts!$E$2:$E$7</c:f>
              <c:numCache>
                <c:formatCode>General\%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85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1098550</xdr:colOff>
      <xdr:row>54</xdr:row>
      <xdr:rowOff>165100</xdr:rowOff>
    </xdr:from>
    <xdr:to>
      <xdr:col>13</xdr:col>
      <xdr:colOff>863600</xdr:colOff>
      <xdr:row>69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B5EE7-E13F-13C0-5FA5-5723689A6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88900</xdr:rowOff>
    </xdr:from>
    <xdr:to>
      <xdr:col>8</xdr:col>
      <xdr:colOff>279400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51FE-D5AC-671F-7F1D-189B9AA9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10</xdr:row>
      <xdr:rowOff>88900</xdr:rowOff>
    </xdr:from>
    <xdr:to>
      <xdr:col>16</xdr:col>
      <xdr:colOff>444500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BBC0A-1A1F-AC4B-ADE0-9C6B15C4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30</xdr:row>
      <xdr:rowOff>50800</xdr:rowOff>
    </xdr:from>
    <xdr:to>
      <xdr:col>8</xdr:col>
      <xdr:colOff>177800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51875-A03E-C270-AF7A-333221A8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222250</xdr:colOff>
      <xdr:row>30</xdr:row>
      <xdr:rowOff>88900</xdr:rowOff>
    </xdr:from>
    <xdr:to>
      <xdr:col>16</xdr:col>
      <xdr:colOff>266700</xdr:colOff>
      <xdr:row>49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E7FE6-56C7-5F2B-0F7A-CDC1A22FB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0.64962</cdr:x>
      <cdr:y>0.82315</cdr:y>
    </cdr:from>
    <cdr:to>
      <cdr:x>0.91477</cdr:x>
      <cdr:y>0.91318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C3F8BA5-B30F-1849-9ED9-DBEE4CB92473}"/>
            </a:ext>
          </a:extLst>
        </cdr:cNvPr>
        <cdr:cNvSpPr txBox="1"/>
      </cdr:nvSpPr>
      <cdr:spPr>
        <a:xfrm xmlns:a="http://schemas.openxmlformats.org/drawingml/2006/main">
          <a:off x="4356100" y="3251200"/>
          <a:ext cx="17780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77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0.67045</cdr:x>
      <cdr:y>0.82637</cdr:y>
    </cdr:from>
    <cdr:to>
      <cdr:x>0.93561</cdr:x>
      <cdr:y>0.9164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C3F8BA5-B30F-1849-9ED9-DBEE4CB92473}"/>
            </a:ext>
          </a:extLst>
        </cdr:cNvPr>
        <cdr:cNvSpPr txBox="1"/>
      </cdr:nvSpPr>
      <cdr:spPr>
        <a:xfrm xmlns:a="http://schemas.openxmlformats.org/drawingml/2006/main">
          <a:off x="4495800" y="3263900"/>
          <a:ext cx="17780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77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0.66094</cdr:x>
      <cdr:y>0.84091</cdr:y>
    </cdr:from>
    <cdr:to>
      <cdr:x>0.92837</cdr:x>
      <cdr:y>0.93182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C3F8BA5-B30F-1849-9ED9-DBEE4CB92473}"/>
            </a:ext>
          </a:extLst>
        </cdr:cNvPr>
        <cdr:cNvSpPr txBox="1"/>
      </cdr:nvSpPr>
      <cdr:spPr>
        <a:xfrm xmlns:a="http://schemas.openxmlformats.org/drawingml/2006/main">
          <a:off x="4394200" y="3289300"/>
          <a:ext cx="17780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145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0.64947</cdr:x>
      <cdr:y>0.83713</cdr:y>
    </cdr:from>
    <cdr:to>
      <cdr:x>0.91691</cdr:x>
      <cdr:y>0.92834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C3F8BA5-B30F-1849-9ED9-DBEE4CB92473}"/>
            </a:ext>
          </a:extLst>
        </cdr:cNvPr>
        <cdr:cNvSpPr txBox="1"/>
      </cdr:nvSpPr>
      <cdr:spPr>
        <a:xfrm xmlns:a="http://schemas.openxmlformats.org/drawingml/2006/main">
          <a:off x="4318000" y="3263900"/>
          <a:ext cx="17780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69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2254-5D5B-5F46-9CC2-C68F4F50DCFF}">
  <dimension ref="A1:U64"/>
  <sheetViews>
    <sheetView tabSelected="1" topLeftCell="I38" workbookViewId="0">
      <selection activeCell="O59" sqref="O59"/>
    </sheetView>
  </sheetViews>
  <sheetFormatPr baseColWidth="10" defaultColWidth="18.83203125" defaultRowHeight="16" x14ac:dyDescent="0.2"/>
  <cols>
    <col min="1" max="1" width="18.83203125" style="2"/>
    <col min="2" max="2" width="29.1640625" style="2" customWidth="1"/>
    <col min="3" max="4" width="18.83203125" style="2"/>
    <col min="5" max="5" width="25.1640625" style="2" customWidth="1"/>
    <col min="6" max="8" width="18.83203125" style="2"/>
    <col min="9" max="9" width="18.83203125" style="4"/>
    <col min="10" max="10" width="18.83203125" style="2"/>
    <col min="11" max="11" width="18.83203125" style="4"/>
    <col min="12" max="12" width="18.83203125" style="2"/>
    <col min="13" max="13" width="18.83203125" style="4"/>
    <col min="14" max="15" width="18.83203125" style="2"/>
    <col min="16" max="16" width="18.83203125" style="4"/>
    <col min="17" max="18" width="18.83203125" style="2"/>
    <col min="19" max="19" width="18.83203125" style="10"/>
    <col min="20" max="16384" width="18.83203125" style="2"/>
  </cols>
  <sheetData>
    <row r="1" spans="1:19" ht="34" x14ac:dyDescent="0.2">
      <c r="A1" s="2" t="s">
        <v>0</v>
      </c>
    </row>
    <row r="2" spans="1:19" ht="17" x14ac:dyDescent="0.2">
      <c r="I2" s="4" t="s">
        <v>42</v>
      </c>
      <c r="K2" s="4" t="s">
        <v>43</v>
      </c>
      <c r="M2" s="4" t="s">
        <v>44</v>
      </c>
      <c r="P2" s="4" t="s">
        <v>45</v>
      </c>
    </row>
    <row r="3" spans="1:19" ht="17" x14ac:dyDescent="0.2"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4" t="s">
        <v>40</v>
      </c>
      <c r="K3" s="4" t="s">
        <v>40</v>
      </c>
      <c r="M3" s="4" t="s">
        <v>40</v>
      </c>
      <c r="N3" s="2" t="s">
        <v>41</v>
      </c>
      <c r="P3" s="4" t="s">
        <v>41</v>
      </c>
    </row>
    <row r="4" spans="1:19" s="3" customFormat="1" ht="34" x14ac:dyDescent="0.2">
      <c r="A4" s="3" t="s">
        <v>1</v>
      </c>
      <c r="I4" s="5"/>
      <c r="K4" s="5"/>
      <c r="M4" s="5"/>
      <c r="P4" s="5"/>
      <c r="S4" s="11"/>
    </row>
    <row r="6" spans="1:19" ht="17" x14ac:dyDescent="0.2">
      <c r="A6" s="2">
        <v>136</v>
      </c>
      <c r="B6" s="2" t="s">
        <v>2</v>
      </c>
      <c r="C6" s="2" t="s">
        <v>26</v>
      </c>
      <c r="D6" s="2" t="s">
        <v>26</v>
      </c>
      <c r="E6" s="2" t="s">
        <v>32</v>
      </c>
      <c r="F6" s="2" t="s">
        <v>40</v>
      </c>
      <c r="G6" s="2">
        <v>3</v>
      </c>
      <c r="H6" s="2">
        <v>1</v>
      </c>
      <c r="I6" s="4">
        <f>IF(F6="ABC", ((A6/G6)*H6), 0)</f>
        <v>45.333333333333336</v>
      </c>
      <c r="K6" s="4">
        <f>IF(F6="ABC", ((A6/G6)*H6), 0)</f>
        <v>45.333333333333336</v>
      </c>
      <c r="M6" s="4">
        <f>IF(F6="ABC", ((A6/G6)*H6), 0)</f>
        <v>45.333333333333336</v>
      </c>
      <c r="N6" s="2">
        <f>IF(F6="CD",((A6/G6)*H6),0)</f>
        <v>0</v>
      </c>
      <c r="P6" s="4">
        <f>IF(F6="CD", ((A6/G6)*H6), 0)</f>
        <v>0</v>
      </c>
    </row>
    <row r="7" spans="1:19" ht="17" x14ac:dyDescent="0.2">
      <c r="A7" s="2">
        <v>5</v>
      </c>
      <c r="B7" s="2" t="s">
        <v>3</v>
      </c>
      <c r="C7" s="2" t="s">
        <v>26</v>
      </c>
      <c r="D7" s="2" t="s">
        <v>26</v>
      </c>
      <c r="E7" s="2" t="s">
        <v>32</v>
      </c>
      <c r="F7" s="2" t="s">
        <v>40</v>
      </c>
      <c r="G7" s="2">
        <v>3</v>
      </c>
      <c r="H7" s="2">
        <v>1</v>
      </c>
      <c r="I7" s="4">
        <f t="shared" ref="I7:I47" si="0">IF(F7="ABC", ((A7/G7)*H7), 0)</f>
        <v>1.6666666666666667</v>
      </c>
      <c r="K7" s="4">
        <f t="shared" ref="K7:K47" si="1">IF(F7="ABC", ((A7/G7)*H7), 0)</f>
        <v>1.6666666666666667</v>
      </c>
      <c r="M7" s="4">
        <f t="shared" ref="M7:M47" si="2">IF(F7="ABC", ((A7/G7)*H7), 0)</f>
        <v>1.6666666666666667</v>
      </c>
      <c r="N7" s="2">
        <f t="shared" ref="N7:N47" si="3">IF(F7="CD",((A7/G7)*H7),0)</f>
        <v>0</v>
      </c>
      <c r="P7" s="4">
        <f t="shared" ref="P7:P47" si="4">IF(F7="CD", ((A7/G7)*H7), 0)</f>
        <v>0</v>
      </c>
    </row>
    <row r="8" spans="1:19" ht="17" x14ac:dyDescent="0.2">
      <c r="A8" s="2">
        <v>17</v>
      </c>
      <c r="B8" s="2" t="s">
        <v>4</v>
      </c>
      <c r="C8" s="2" t="s">
        <v>26</v>
      </c>
      <c r="D8" s="2" t="s">
        <v>26</v>
      </c>
      <c r="E8" s="2" t="s">
        <v>32</v>
      </c>
      <c r="F8" s="2" t="s">
        <v>40</v>
      </c>
      <c r="G8" s="2">
        <v>3</v>
      </c>
      <c r="H8" s="2">
        <v>1</v>
      </c>
      <c r="I8" s="4">
        <f t="shared" si="0"/>
        <v>5.666666666666667</v>
      </c>
      <c r="K8" s="4">
        <f t="shared" si="1"/>
        <v>5.666666666666667</v>
      </c>
      <c r="M8" s="4">
        <f t="shared" si="2"/>
        <v>5.666666666666667</v>
      </c>
      <c r="N8" s="2">
        <f t="shared" si="3"/>
        <v>0</v>
      </c>
      <c r="P8" s="4">
        <f t="shared" si="4"/>
        <v>0</v>
      </c>
    </row>
    <row r="9" spans="1:19" ht="17" x14ac:dyDescent="0.2">
      <c r="A9" s="2">
        <v>9</v>
      </c>
      <c r="B9" s="2" t="s">
        <v>5</v>
      </c>
      <c r="C9" s="2" t="s">
        <v>26</v>
      </c>
      <c r="D9" s="2" t="s">
        <v>26</v>
      </c>
      <c r="E9" s="2" t="s">
        <v>32</v>
      </c>
      <c r="F9" s="2" t="s">
        <v>40</v>
      </c>
      <c r="G9" s="2">
        <v>3</v>
      </c>
      <c r="H9" s="2">
        <v>1</v>
      </c>
      <c r="I9" s="4">
        <f t="shared" si="0"/>
        <v>3</v>
      </c>
      <c r="K9" s="4">
        <f t="shared" si="1"/>
        <v>3</v>
      </c>
      <c r="M9" s="4">
        <f t="shared" si="2"/>
        <v>3</v>
      </c>
      <c r="N9" s="2">
        <f t="shared" si="3"/>
        <v>0</v>
      </c>
      <c r="P9" s="4">
        <f t="shared" si="4"/>
        <v>0</v>
      </c>
    </row>
    <row r="10" spans="1:19" ht="17" x14ac:dyDescent="0.2">
      <c r="A10" s="2">
        <v>33</v>
      </c>
      <c r="B10" s="2" t="s">
        <v>6</v>
      </c>
      <c r="C10" s="2" t="s">
        <v>26</v>
      </c>
      <c r="D10" s="2" t="s">
        <v>26</v>
      </c>
      <c r="E10" s="2" t="s">
        <v>32</v>
      </c>
      <c r="F10" s="2" t="s">
        <v>40</v>
      </c>
      <c r="G10" s="2">
        <v>3</v>
      </c>
      <c r="H10" s="2">
        <v>1</v>
      </c>
      <c r="I10" s="4">
        <f t="shared" si="0"/>
        <v>11</v>
      </c>
      <c r="K10" s="4">
        <f t="shared" si="1"/>
        <v>11</v>
      </c>
      <c r="M10" s="4">
        <f t="shared" si="2"/>
        <v>11</v>
      </c>
      <c r="N10" s="2">
        <f t="shared" si="3"/>
        <v>0</v>
      </c>
      <c r="P10" s="4">
        <f t="shared" si="4"/>
        <v>0</v>
      </c>
    </row>
    <row r="11" spans="1:19" ht="34" x14ac:dyDescent="0.2">
      <c r="A11" s="2">
        <v>14</v>
      </c>
      <c r="B11" s="2" t="s">
        <v>7</v>
      </c>
      <c r="C11" s="2" t="s">
        <v>14</v>
      </c>
      <c r="D11" s="2" t="s">
        <v>33</v>
      </c>
      <c r="E11" s="2" t="s">
        <v>32</v>
      </c>
      <c r="F11" s="2" t="s">
        <v>40</v>
      </c>
      <c r="G11" s="2">
        <v>3</v>
      </c>
      <c r="H11" s="2">
        <v>1</v>
      </c>
      <c r="I11" s="4">
        <f t="shared" si="0"/>
        <v>4.666666666666667</v>
      </c>
      <c r="K11" s="4">
        <f t="shared" si="1"/>
        <v>4.666666666666667</v>
      </c>
      <c r="M11" s="4">
        <f t="shared" si="2"/>
        <v>4.666666666666667</v>
      </c>
      <c r="N11" s="2">
        <f t="shared" si="3"/>
        <v>0</v>
      </c>
      <c r="P11" s="4">
        <f t="shared" si="4"/>
        <v>0</v>
      </c>
    </row>
    <row r="12" spans="1:19" ht="17" x14ac:dyDescent="0.2">
      <c r="A12" s="2">
        <v>6</v>
      </c>
      <c r="B12" s="2" t="s">
        <v>8</v>
      </c>
      <c r="C12" s="2" t="s">
        <v>14</v>
      </c>
      <c r="D12" s="2" t="s">
        <v>34</v>
      </c>
      <c r="E12" s="2" t="s">
        <v>32</v>
      </c>
      <c r="F12" s="2" t="s">
        <v>40</v>
      </c>
      <c r="G12" s="2">
        <v>3</v>
      </c>
      <c r="H12" s="2">
        <v>1</v>
      </c>
      <c r="I12" s="4">
        <f t="shared" si="0"/>
        <v>2</v>
      </c>
      <c r="K12" s="4">
        <f t="shared" si="1"/>
        <v>2</v>
      </c>
      <c r="M12" s="4">
        <f t="shared" si="2"/>
        <v>2</v>
      </c>
      <c r="N12" s="2">
        <f t="shared" si="3"/>
        <v>0</v>
      </c>
      <c r="P12" s="4">
        <f t="shared" si="4"/>
        <v>0</v>
      </c>
    </row>
    <row r="13" spans="1:19" ht="17" x14ac:dyDescent="0.2">
      <c r="A13" s="2">
        <v>2</v>
      </c>
      <c r="B13" s="2" t="s">
        <v>9</v>
      </c>
      <c r="C13" s="2" t="s">
        <v>14</v>
      </c>
      <c r="D13" s="2" t="s">
        <v>34</v>
      </c>
      <c r="E13" s="2" t="s">
        <v>32</v>
      </c>
      <c r="F13" s="2" t="s">
        <v>40</v>
      </c>
      <c r="G13" s="2">
        <v>3</v>
      </c>
      <c r="H13" s="2">
        <v>1</v>
      </c>
      <c r="I13" s="4">
        <f t="shared" si="0"/>
        <v>0.66666666666666663</v>
      </c>
      <c r="K13" s="4">
        <f t="shared" si="1"/>
        <v>0.66666666666666663</v>
      </c>
      <c r="M13" s="4">
        <f t="shared" si="2"/>
        <v>0.66666666666666663</v>
      </c>
      <c r="N13" s="2">
        <f t="shared" si="3"/>
        <v>0</v>
      </c>
      <c r="P13" s="4">
        <f t="shared" si="4"/>
        <v>0</v>
      </c>
    </row>
    <row r="14" spans="1:19" ht="17" x14ac:dyDescent="0.2">
      <c r="A14" s="2">
        <v>6</v>
      </c>
      <c r="B14" s="2" t="s">
        <v>10</v>
      </c>
      <c r="C14" s="2" t="s">
        <v>14</v>
      </c>
      <c r="D14" s="2" t="s">
        <v>35</v>
      </c>
      <c r="E14" s="2" t="s">
        <v>32</v>
      </c>
      <c r="F14" s="2" t="s">
        <v>40</v>
      </c>
      <c r="G14" s="2">
        <v>3</v>
      </c>
      <c r="H14" s="2">
        <v>1</v>
      </c>
      <c r="I14" s="4">
        <f t="shared" si="0"/>
        <v>2</v>
      </c>
      <c r="K14" s="4">
        <f t="shared" si="1"/>
        <v>2</v>
      </c>
      <c r="M14" s="4">
        <f t="shared" si="2"/>
        <v>2</v>
      </c>
      <c r="N14" s="2">
        <f t="shared" si="3"/>
        <v>0</v>
      </c>
      <c r="P14" s="4">
        <f t="shared" si="4"/>
        <v>0</v>
      </c>
    </row>
    <row r="15" spans="1:19" ht="17" x14ac:dyDescent="0.2">
      <c r="A15" s="2">
        <v>1</v>
      </c>
      <c r="B15" s="2" t="s">
        <v>11</v>
      </c>
      <c r="C15" s="2" t="s">
        <v>14</v>
      </c>
      <c r="D15" s="2" t="s">
        <v>36</v>
      </c>
      <c r="E15" s="2" t="s">
        <v>32</v>
      </c>
      <c r="F15" s="2" t="s">
        <v>40</v>
      </c>
      <c r="G15" s="2">
        <v>3</v>
      </c>
      <c r="H15" s="2">
        <v>1</v>
      </c>
      <c r="I15" s="4">
        <f t="shared" si="0"/>
        <v>0.33333333333333331</v>
      </c>
      <c r="K15" s="4">
        <f t="shared" si="1"/>
        <v>0.33333333333333331</v>
      </c>
      <c r="M15" s="4">
        <f t="shared" si="2"/>
        <v>0.33333333333333331</v>
      </c>
      <c r="N15" s="2">
        <f t="shared" si="3"/>
        <v>0</v>
      </c>
      <c r="P15" s="4">
        <f t="shared" si="4"/>
        <v>0</v>
      </c>
    </row>
    <row r="16" spans="1:19" ht="17" x14ac:dyDescent="0.2">
      <c r="A16" s="2">
        <v>1</v>
      </c>
      <c r="B16" s="2" t="s">
        <v>12</v>
      </c>
      <c r="C16" s="2" t="s">
        <v>14</v>
      </c>
      <c r="D16" s="2" t="s">
        <v>16</v>
      </c>
      <c r="E16" s="2" t="s">
        <v>32</v>
      </c>
      <c r="F16" s="2" t="s">
        <v>40</v>
      </c>
      <c r="G16" s="2">
        <v>3</v>
      </c>
      <c r="H16" s="2">
        <v>1</v>
      </c>
      <c r="I16" s="4">
        <f t="shared" si="0"/>
        <v>0.33333333333333331</v>
      </c>
      <c r="K16" s="4">
        <f t="shared" si="1"/>
        <v>0.33333333333333331</v>
      </c>
      <c r="M16" s="4">
        <f t="shared" si="2"/>
        <v>0.33333333333333331</v>
      </c>
      <c r="N16" s="2">
        <f t="shared" si="3"/>
        <v>0</v>
      </c>
      <c r="P16" s="4">
        <f t="shared" si="4"/>
        <v>0</v>
      </c>
    </row>
    <row r="17" spans="1:19" ht="17" x14ac:dyDescent="0.2">
      <c r="A17" s="2">
        <v>3</v>
      </c>
      <c r="B17" s="2" t="s">
        <v>13</v>
      </c>
      <c r="C17" s="2" t="s">
        <v>14</v>
      </c>
      <c r="D17" s="2" t="s">
        <v>16</v>
      </c>
      <c r="E17" s="2" t="s">
        <v>32</v>
      </c>
      <c r="F17" s="2" t="s">
        <v>40</v>
      </c>
      <c r="G17" s="2">
        <v>3</v>
      </c>
      <c r="H17" s="2">
        <v>1</v>
      </c>
      <c r="I17" s="4">
        <f t="shared" si="0"/>
        <v>1</v>
      </c>
      <c r="K17" s="4">
        <f t="shared" si="1"/>
        <v>1</v>
      </c>
      <c r="M17" s="4">
        <f t="shared" si="2"/>
        <v>1</v>
      </c>
      <c r="N17" s="2">
        <f t="shared" si="3"/>
        <v>0</v>
      </c>
      <c r="P17" s="4">
        <f t="shared" si="4"/>
        <v>0</v>
      </c>
    </row>
    <row r="18" spans="1:19" ht="17" x14ac:dyDescent="0.2">
      <c r="A18" s="2">
        <v>1</v>
      </c>
      <c r="B18" s="2" t="s">
        <v>3</v>
      </c>
      <c r="C18" s="2" t="s">
        <v>14</v>
      </c>
      <c r="D18" s="2" t="s">
        <v>15</v>
      </c>
      <c r="E18" s="2" t="s">
        <v>32</v>
      </c>
      <c r="F18" s="2" t="s">
        <v>40</v>
      </c>
      <c r="G18" s="2">
        <v>3</v>
      </c>
      <c r="H18" s="2">
        <v>1</v>
      </c>
      <c r="I18" s="4">
        <f t="shared" si="0"/>
        <v>0.33333333333333331</v>
      </c>
      <c r="K18" s="4">
        <f t="shared" si="1"/>
        <v>0.33333333333333331</v>
      </c>
      <c r="M18" s="4">
        <f t="shared" si="2"/>
        <v>0.33333333333333331</v>
      </c>
      <c r="N18" s="2">
        <f t="shared" si="3"/>
        <v>0</v>
      </c>
      <c r="P18" s="4">
        <f t="shared" si="4"/>
        <v>0</v>
      </c>
    </row>
    <row r="19" spans="1:19" ht="17" x14ac:dyDescent="0.2">
      <c r="A19" s="2">
        <v>1</v>
      </c>
      <c r="B19" s="2" t="s">
        <v>3</v>
      </c>
      <c r="C19" s="2" t="s">
        <v>14</v>
      </c>
      <c r="D19" s="2" t="s">
        <v>16</v>
      </c>
      <c r="E19" s="2" t="s">
        <v>32</v>
      </c>
      <c r="F19" s="2" t="s">
        <v>40</v>
      </c>
      <c r="G19" s="2">
        <v>3</v>
      </c>
      <c r="H19" s="2">
        <v>1</v>
      </c>
      <c r="I19" s="4">
        <f t="shared" si="0"/>
        <v>0.33333333333333331</v>
      </c>
      <c r="K19" s="4">
        <f t="shared" si="1"/>
        <v>0.33333333333333331</v>
      </c>
      <c r="M19" s="4">
        <f t="shared" si="2"/>
        <v>0.33333333333333331</v>
      </c>
      <c r="N19" s="2">
        <f t="shared" si="3"/>
        <v>0</v>
      </c>
      <c r="P19" s="4">
        <f t="shared" si="4"/>
        <v>0</v>
      </c>
    </row>
    <row r="20" spans="1:19" x14ac:dyDescent="0.2">
      <c r="J20" s="2">
        <f>SUM(I6:I19)</f>
        <v>78.333333333333314</v>
      </c>
      <c r="L20" s="4">
        <f>SUM(K6:K19)</f>
        <v>78.333333333333314</v>
      </c>
      <c r="N20" s="4"/>
      <c r="O20" s="4">
        <f>SUM(M6:N19)</f>
        <v>78.333333333333314</v>
      </c>
      <c r="Q20" s="4">
        <v>0</v>
      </c>
      <c r="S20" s="10">
        <f>SUM(J20:Q20)</f>
        <v>234.99999999999994</v>
      </c>
    </row>
    <row r="21" spans="1:19" x14ac:dyDescent="0.2">
      <c r="L21" s="4"/>
      <c r="N21" s="4"/>
      <c r="O21" s="4"/>
      <c r="Q21" s="4"/>
    </row>
    <row r="22" spans="1:19" s="3" customFormat="1" ht="17" x14ac:dyDescent="0.2">
      <c r="A22" s="3" t="s">
        <v>17</v>
      </c>
      <c r="I22" s="5"/>
      <c r="K22" s="5"/>
      <c r="L22" s="5"/>
      <c r="M22" s="5"/>
      <c r="N22" s="5"/>
      <c r="O22" s="5"/>
      <c r="P22" s="5"/>
      <c r="Q22" s="5"/>
      <c r="S22" s="11"/>
    </row>
    <row r="23" spans="1:19" s="6" customFormat="1" ht="17" x14ac:dyDescent="0.2">
      <c r="A23" s="6" t="s">
        <v>18</v>
      </c>
      <c r="I23" s="7"/>
      <c r="K23" s="7"/>
      <c r="L23" s="7"/>
      <c r="M23" s="7"/>
      <c r="N23" s="7"/>
      <c r="O23" s="7"/>
      <c r="P23" s="7"/>
      <c r="Q23" s="7"/>
      <c r="S23" s="12"/>
    </row>
    <row r="24" spans="1:19" ht="17" x14ac:dyDescent="0.2">
      <c r="A24" s="2">
        <v>5</v>
      </c>
      <c r="B24" s="2" t="s">
        <v>2</v>
      </c>
      <c r="C24" s="2" t="s">
        <v>26</v>
      </c>
      <c r="D24" s="2" t="s">
        <v>26</v>
      </c>
      <c r="E24" s="2" t="s">
        <v>37</v>
      </c>
      <c r="F24" s="2" t="s">
        <v>41</v>
      </c>
      <c r="G24" s="2">
        <v>2</v>
      </c>
      <c r="H24" s="2">
        <v>1</v>
      </c>
      <c r="I24" s="4">
        <f t="shared" si="0"/>
        <v>0</v>
      </c>
      <c r="K24" s="4">
        <f t="shared" si="1"/>
        <v>0</v>
      </c>
      <c r="M24" s="4">
        <f t="shared" si="2"/>
        <v>0</v>
      </c>
      <c r="N24" s="2">
        <f t="shared" si="3"/>
        <v>2.5</v>
      </c>
      <c r="P24" s="4">
        <f t="shared" si="4"/>
        <v>2.5</v>
      </c>
    </row>
    <row r="25" spans="1:19" ht="17" x14ac:dyDescent="0.2">
      <c r="A25" s="2">
        <v>2</v>
      </c>
      <c r="B25" s="2" t="s">
        <v>6</v>
      </c>
      <c r="C25" s="2" t="s">
        <v>26</v>
      </c>
      <c r="D25" s="2" t="s">
        <v>26</v>
      </c>
      <c r="E25" s="2" t="s">
        <v>37</v>
      </c>
      <c r="F25" s="2" t="s">
        <v>41</v>
      </c>
      <c r="G25" s="2">
        <v>2</v>
      </c>
      <c r="H25" s="2">
        <v>1</v>
      </c>
      <c r="I25" s="4">
        <f t="shared" si="0"/>
        <v>0</v>
      </c>
      <c r="K25" s="4">
        <f t="shared" si="1"/>
        <v>0</v>
      </c>
      <c r="M25" s="4">
        <f t="shared" si="2"/>
        <v>0</v>
      </c>
      <c r="N25" s="2">
        <f t="shared" si="3"/>
        <v>1</v>
      </c>
      <c r="P25" s="4">
        <f t="shared" si="4"/>
        <v>1</v>
      </c>
    </row>
    <row r="26" spans="1:19" ht="17" x14ac:dyDescent="0.2">
      <c r="A26" s="2">
        <v>1</v>
      </c>
      <c r="B26" s="2" t="s">
        <v>3</v>
      </c>
      <c r="C26" s="2" t="s">
        <v>14</v>
      </c>
      <c r="D26" s="2" t="s">
        <v>16</v>
      </c>
      <c r="E26" s="2" t="s">
        <v>37</v>
      </c>
      <c r="F26" s="2" t="s">
        <v>41</v>
      </c>
      <c r="G26" s="2">
        <v>2</v>
      </c>
      <c r="H26" s="2">
        <v>1</v>
      </c>
      <c r="I26" s="4">
        <f t="shared" si="0"/>
        <v>0</v>
      </c>
      <c r="K26" s="4">
        <f t="shared" si="1"/>
        <v>0</v>
      </c>
      <c r="M26" s="4">
        <f t="shared" si="2"/>
        <v>0</v>
      </c>
      <c r="N26" s="2">
        <f t="shared" si="3"/>
        <v>0.5</v>
      </c>
      <c r="P26" s="4">
        <f t="shared" si="4"/>
        <v>0.5</v>
      </c>
    </row>
    <row r="27" spans="1:19" x14ac:dyDescent="0.2">
      <c r="J27" s="2">
        <v>0</v>
      </c>
      <c r="L27" s="2">
        <v>0</v>
      </c>
      <c r="N27" s="4"/>
      <c r="O27" s="2">
        <f>SUM(M24:N26)</f>
        <v>4</v>
      </c>
      <c r="Q27" s="2">
        <v>4</v>
      </c>
      <c r="R27" s="4"/>
      <c r="S27" s="10">
        <f>SUM(J27:Q27)</f>
        <v>8</v>
      </c>
    </row>
    <row r="28" spans="1:19" s="6" customFormat="1" ht="17" x14ac:dyDescent="0.2">
      <c r="A28" s="6" t="s">
        <v>19</v>
      </c>
      <c r="I28" s="7"/>
      <c r="K28" s="7"/>
      <c r="M28" s="7"/>
      <c r="N28" s="7"/>
      <c r="P28" s="7"/>
      <c r="R28" s="7"/>
      <c r="S28" s="12"/>
    </row>
    <row r="29" spans="1:19" ht="17" x14ac:dyDescent="0.2">
      <c r="A29" s="2">
        <v>40</v>
      </c>
      <c r="B29" s="2" t="s">
        <v>2</v>
      </c>
      <c r="C29" s="2" t="s">
        <v>26</v>
      </c>
      <c r="D29" s="2" t="s">
        <v>26</v>
      </c>
      <c r="E29" s="2" t="s">
        <v>38</v>
      </c>
      <c r="F29" s="2" t="s">
        <v>41</v>
      </c>
      <c r="G29" s="2">
        <v>2</v>
      </c>
      <c r="H29" s="2">
        <v>1</v>
      </c>
      <c r="I29" s="4">
        <f t="shared" si="0"/>
        <v>0</v>
      </c>
      <c r="K29" s="4">
        <f t="shared" si="1"/>
        <v>0</v>
      </c>
      <c r="M29" s="4">
        <f t="shared" si="2"/>
        <v>0</v>
      </c>
      <c r="N29" s="2">
        <f t="shared" si="3"/>
        <v>20</v>
      </c>
      <c r="P29" s="4">
        <f t="shared" si="4"/>
        <v>20</v>
      </c>
    </row>
    <row r="30" spans="1:19" ht="17" x14ac:dyDescent="0.2">
      <c r="A30" s="2">
        <v>14</v>
      </c>
      <c r="B30" s="2" t="s">
        <v>6</v>
      </c>
      <c r="C30" s="2" t="s">
        <v>26</v>
      </c>
      <c r="D30" s="2" t="s">
        <v>26</v>
      </c>
      <c r="E30" s="2" t="s">
        <v>38</v>
      </c>
      <c r="F30" s="2" t="s">
        <v>41</v>
      </c>
      <c r="G30" s="2">
        <v>2</v>
      </c>
      <c r="H30" s="2">
        <v>1</v>
      </c>
      <c r="I30" s="4">
        <f t="shared" si="0"/>
        <v>0</v>
      </c>
      <c r="K30" s="4">
        <f t="shared" si="1"/>
        <v>0</v>
      </c>
      <c r="M30" s="4">
        <f t="shared" si="2"/>
        <v>0</v>
      </c>
      <c r="N30" s="2">
        <f t="shared" si="3"/>
        <v>7</v>
      </c>
      <c r="P30" s="4">
        <f t="shared" si="4"/>
        <v>7</v>
      </c>
    </row>
    <row r="31" spans="1:19" ht="17" x14ac:dyDescent="0.2">
      <c r="A31" s="2">
        <v>6</v>
      </c>
      <c r="B31" s="2" t="s">
        <v>8</v>
      </c>
      <c r="C31" s="2" t="s">
        <v>14</v>
      </c>
      <c r="D31" s="2" t="s">
        <v>34</v>
      </c>
      <c r="E31" s="2" t="s">
        <v>38</v>
      </c>
      <c r="F31" s="2" t="s">
        <v>41</v>
      </c>
      <c r="G31" s="2">
        <v>2</v>
      </c>
      <c r="H31" s="2">
        <v>1</v>
      </c>
      <c r="I31" s="4">
        <f t="shared" si="0"/>
        <v>0</v>
      </c>
      <c r="K31" s="4">
        <f t="shared" si="1"/>
        <v>0</v>
      </c>
      <c r="M31" s="4">
        <f t="shared" si="2"/>
        <v>0</v>
      </c>
      <c r="N31" s="2">
        <f t="shared" si="3"/>
        <v>3</v>
      </c>
      <c r="P31" s="4">
        <f t="shared" si="4"/>
        <v>3</v>
      </c>
    </row>
    <row r="32" spans="1:19" ht="17" x14ac:dyDescent="0.2">
      <c r="A32" s="2">
        <v>1</v>
      </c>
      <c r="B32" s="2" t="s">
        <v>9</v>
      </c>
      <c r="C32" s="2" t="s">
        <v>14</v>
      </c>
      <c r="D32" s="2" t="s">
        <v>34</v>
      </c>
      <c r="E32" s="2" t="s">
        <v>38</v>
      </c>
      <c r="F32" s="2" t="s">
        <v>41</v>
      </c>
      <c r="G32" s="2">
        <v>2</v>
      </c>
      <c r="H32" s="2">
        <v>1</v>
      </c>
      <c r="I32" s="4">
        <f t="shared" si="0"/>
        <v>0</v>
      </c>
      <c r="K32" s="4">
        <f t="shared" si="1"/>
        <v>0</v>
      </c>
      <c r="M32" s="4">
        <f t="shared" si="2"/>
        <v>0</v>
      </c>
      <c r="N32" s="2">
        <f t="shared" si="3"/>
        <v>0.5</v>
      </c>
      <c r="P32" s="4">
        <f t="shared" si="4"/>
        <v>0.5</v>
      </c>
    </row>
    <row r="33" spans="1:21" ht="34" x14ac:dyDescent="0.2">
      <c r="A33" s="2">
        <v>1</v>
      </c>
      <c r="B33" s="2" t="s">
        <v>20</v>
      </c>
      <c r="C33" s="2" t="s">
        <v>14</v>
      </c>
      <c r="D33" s="2" t="s">
        <v>33</v>
      </c>
      <c r="E33" s="2" t="s">
        <v>38</v>
      </c>
      <c r="F33" s="2" t="s">
        <v>41</v>
      </c>
      <c r="G33" s="2">
        <v>2</v>
      </c>
      <c r="H33" s="2">
        <v>1</v>
      </c>
      <c r="I33" s="4">
        <f t="shared" si="0"/>
        <v>0</v>
      </c>
      <c r="K33" s="4">
        <f t="shared" si="1"/>
        <v>0</v>
      </c>
      <c r="M33" s="4">
        <f t="shared" si="2"/>
        <v>0</v>
      </c>
      <c r="N33" s="2">
        <f t="shared" si="3"/>
        <v>0.5</v>
      </c>
      <c r="P33" s="4">
        <f t="shared" si="4"/>
        <v>0.5</v>
      </c>
    </row>
    <row r="34" spans="1:21" ht="17" x14ac:dyDescent="0.2">
      <c r="A34" s="2">
        <v>1</v>
      </c>
      <c r="B34" s="2" t="s">
        <v>10</v>
      </c>
      <c r="C34" s="2" t="s">
        <v>14</v>
      </c>
      <c r="D34" s="2" t="s">
        <v>39</v>
      </c>
      <c r="E34" s="2" t="s">
        <v>38</v>
      </c>
      <c r="F34" s="2" t="s">
        <v>41</v>
      </c>
      <c r="G34" s="2">
        <v>2</v>
      </c>
      <c r="H34" s="2">
        <v>1</v>
      </c>
      <c r="I34" s="4">
        <f t="shared" si="0"/>
        <v>0</v>
      </c>
      <c r="K34" s="4">
        <f t="shared" si="1"/>
        <v>0</v>
      </c>
      <c r="M34" s="4">
        <f t="shared" si="2"/>
        <v>0</v>
      </c>
      <c r="N34" s="2">
        <f t="shared" si="3"/>
        <v>0.5</v>
      </c>
      <c r="P34" s="4">
        <f t="shared" si="4"/>
        <v>0.5</v>
      </c>
    </row>
    <row r="35" spans="1:21" ht="34" x14ac:dyDescent="0.2">
      <c r="A35" s="2">
        <v>1</v>
      </c>
      <c r="B35" s="2" t="s">
        <v>21</v>
      </c>
      <c r="C35" s="2" t="s">
        <v>14</v>
      </c>
      <c r="D35" s="2" t="s">
        <v>33</v>
      </c>
      <c r="E35" s="2" t="s">
        <v>38</v>
      </c>
      <c r="F35" s="2" t="s">
        <v>41</v>
      </c>
      <c r="G35" s="2">
        <v>2</v>
      </c>
      <c r="H35" s="2">
        <v>1</v>
      </c>
      <c r="I35" s="4">
        <f t="shared" si="0"/>
        <v>0</v>
      </c>
      <c r="K35" s="4">
        <f t="shared" si="1"/>
        <v>0</v>
      </c>
      <c r="M35" s="4">
        <f t="shared" si="2"/>
        <v>0</v>
      </c>
      <c r="N35" s="2">
        <f t="shared" si="3"/>
        <v>0.5</v>
      </c>
      <c r="P35" s="4">
        <f t="shared" si="4"/>
        <v>0.5</v>
      </c>
    </row>
    <row r="36" spans="1:21" x14ac:dyDescent="0.2">
      <c r="J36" s="2">
        <v>0</v>
      </c>
      <c r="L36" s="2">
        <v>0</v>
      </c>
      <c r="M36" s="2"/>
      <c r="O36" s="4">
        <f>SUM(M29:N35)</f>
        <v>32</v>
      </c>
      <c r="P36" s="2"/>
      <c r="Q36" s="4">
        <f>SUM(P29:P35)</f>
        <v>32</v>
      </c>
      <c r="S36" s="10">
        <f>SUM(J36:Q36)</f>
        <v>64</v>
      </c>
      <c r="U36" s="4"/>
    </row>
    <row r="37" spans="1:21" s="6" customFormat="1" ht="17" x14ac:dyDescent="0.2">
      <c r="A37" s="6" t="s">
        <v>22</v>
      </c>
      <c r="I37" s="7"/>
      <c r="K37" s="7"/>
      <c r="O37" s="7"/>
      <c r="Q37" s="7"/>
      <c r="S37" s="12"/>
      <c r="U37" s="7"/>
    </row>
    <row r="38" spans="1:21" ht="17" x14ac:dyDescent="0.2">
      <c r="A38" s="2">
        <v>18</v>
      </c>
      <c r="B38" s="2" t="s">
        <v>2</v>
      </c>
      <c r="C38" s="2" t="s">
        <v>26</v>
      </c>
      <c r="D38" s="2" t="s">
        <v>26</v>
      </c>
      <c r="E38" s="2" t="s">
        <v>37</v>
      </c>
      <c r="F38" s="2" t="s">
        <v>41</v>
      </c>
      <c r="G38" s="2">
        <v>2</v>
      </c>
      <c r="H38" s="2">
        <v>1</v>
      </c>
      <c r="I38" s="4">
        <f t="shared" si="0"/>
        <v>0</v>
      </c>
      <c r="K38" s="4">
        <f t="shared" si="1"/>
        <v>0</v>
      </c>
      <c r="M38" s="4">
        <f t="shared" si="2"/>
        <v>0</v>
      </c>
      <c r="N38" s="2">
        <f t="shared" si="3"/>
        <v>9</v>
      </c>
      <c r="P38" s="4">
        <f t="shared" si="4"/>
        <v>9</v>
      </c>
    </row>
    <row r="39" spans="1:21" ht="17" x14ac:dyDescent="0.2">
      <c r="A39" s="2">
        <v>4</v>
      </c>
      <c r="B39" s="2" t="s">
        <v>6</v>
      </c>
      <c r="C39" s="2" t="s">
        <v>26</v>
      </c>
      <c r="D39" s="2" t="s">
        <v>26</v>
      </c>
      <c r="E39" s="2" t="s">
        <v>37</v>
      </c>
      <c r="F39" s="2" t="s">
        <v>41</v>
      </c>
      <c r="G39" s="2">
        <v>2</v>
      </c>
      <c r="H39" s="2">
        <v>1</v>
      </c>
      <c r="I39" s="4">
        <f t="shared" si="0"/>
        <v>0</v>
      </c>
      <c r="K39" s="4">
        <f t="shared" si="1"/>
        <v>0</v>
      </c>
      <c r="M39" s="4">
        <f t="shared" si="2"/>
        <v>0</v>
      </c>
      <c r="N39" s="2">
        <f t="shared" si="3"/>
        <v>2</v>
      </c>
      <c r="P39" s="4">
        <f t="shared" si="4"/>
        <v>2</v>
      </c>
    </row>
    <row r="40" spans="1:21" ht="34" x14ac:dyDescent="0.2">
      <c r="A40" s="2">
        <v>2</v>
      </c>
      <c r="B40" s="2" t="s">
        <v>7</v>
      </c>
      <c r="C40" s="2" t="s">
        <v>14</v>
      </c>
      <c r="D40" s="2" t="s">
        <v>33</v>
      </c>
      <c r="E40" s="2" t="s">
        <v>37</v>
      </c>
      <c r="F40" s="2" t="s">
        <v>41</v>
      </c>
      <c r="G40" s="2">
        <v>2</v>
      </c>
      <c r="H40" s="2">
        <v>1</v>
      </c>
      <c r="I40" s="4">
        <f t="shared" si="0"/>
        <v>0</v>
      </c>
      <c r="K40" s="4">
        <f t="shared" si="1"/>
        <v>0</v>
      </c>
      <c r="M40" s="4">
        <f t="shared" si="2"/>
        <v>0</v>
      </c>
      <c r="N40" s="2">
        <f t="shared" si="3"/>
        <v>1</v>
      </c>
      <c r="P40" s="4">
        <f t="shared" si="4"/>
        <v>1</v>
      </c>
    </row>
    <row r="41" spans="1:21" ht="17" x14ac:dyDescent="0.2">
      <c r="A41" s="2">
        <v>4</v>
      </c>
      <c r="B41" s="2" t="s">
        <v>8</v>
      </c>
      <c r="C41" s="2" t="s">
        <v>14</v>
      </c>
      <c r="D41" s="2" t="s">
        <v>34</v>
      </c>
      <c r="E41" s="2" t="s">
        <v>37</v>
      </c>
      <c r="F41" s="2" t="s">
        <v>41</v>
      </c>
      <c r="G41" s="2">
        <v>2</v>
      </c>
      <c r="H41" s="2">
        <v>1</v>
      </c>
      <c r="I41" s="4">
        <f t="shared" si="0"/>
        <v>0</v>
      </c>
      <c r="K41" s="4">
        <f t="shared" si="1"/>
        <v>0</v>
      </c>
      <c r="M41" s="4">
        <f t="shared" si="2"/>
        <v>0</v>
      </c>
      <c r="N41" s="2">
        <f t="shared" si="3"/>
        <v>2</v>
      </c>
      <c r="P41" s="4">
        <f t="shared" si="4"/>
        <v>2</v>
      </c>
    </row>
    <row r="42" spans="1:21" ht="17" x14ac:dyDescent="0.2">
      <c r="A42" s="2">
        <v>3</v>
      </c>
      <c r="B42" s="2" t="s">
        <v>16</v>
      </c>
      <c r="C42" s="2" t="s">
        <v>14</v>
      </c>
      <c r="D42" s="2" t="s">
        <v>16</v>
      </c>
      <c r="E42" s="2" t="s">
        <v>37</v>
      </c>
      <c r="F42" s="2" t="s">
        <v>41</v>
      </c>
      <c r="G42" s="2">
        <v>2</v>
      </c>
      <c r="H42" s="2">
        <v>1</v>
      </c>
      <c r="I42" s="4">
        <f t="shared" si="0"/>
        <v>0</v>
      </c>
      <c r="K42" s="4">
        <f t="shared" si="1"/>
        <v>0</v>
      </c>
      <c r="M42" s="4">
        <f t="shared" si="2"/>
        <v>0</v>
      </c>
      <c r="N42" s="2">
        <f t="shared" si="3"/>
        <v>1.5</v>
      </c>
      <c r="P42" s="4">
        <f t="shared" si="4"/>
        <v>1.5</v>
      </c>
    </row>
    <row r="43" spans="1:21" x14ac:dyDescent="0.2">
      <c r="J43" s="2">
        <v>0</v>
      </c>
      <c r="L43" s="2">
        <v>0</v>
      </c>
      <c r="O43" s="2">
        <f>SUM(M38:N42)</f>
        <v>15.5</v>
      </c>
      <c r="Q43" s="2">
        <f>SUM(P38:P42)</f>
        <v>15.5</v>
      </c>
      <c r="S43" s="10">
        <f>SUM(J43:R43)</f>
        <v>31</v>
      </c>
    </row>
    <row r="45" spans="1:21" s="3" customFormat="1" ht="17" x14ac:dyDescent="0.2">
      <c r="A45" s="3" t="s">
        <v>23</v>
      </c>
      <c r="I45" s="5"/>
      <c r="K45" s="5"/>
      <c r="M45" s="5"/>
      <c r="P45" s="5"/>
      <c r="S45" s="11"/>
    </row>
    <row r="46" spans="1:21" ht="17" x14ac:dyDescent="0.2">
      <c r="A46" s="2">
        <v>14</v>
      </c>
      <c r="B46" s="2" t="s">
        <v>24</v>
      </c>
      <c r="C46" s="2" t="s">
        <v>14</v>
      </c>
      <c r="D46" s="2" t="s">
        <v>26</v>
      </c>
      <c r="E46" s="2" t="s">
        <v>37</v>
      </c>
      <c r="F46" s="2" t="s">
        <v>41</v>
      </c>
      <c r="G46" s="2">
        <v>2</v>
      </c>
      <c r="H46" s="2">
        <v>1</v>
      </c>
      <c r="I46" s="4">
        <f t="shared" si="0"/>
        <v>0</v>
      </c>
      <c r="K46" s="4">
        <f t="shared" si="1"/>
        <v>0</v>
      </c>
      <c r="M46" s="4">
        <f t="shared" si="2"/>
        <v>0</v>
      </c>
      <c r="N46" s="2">
        <f t="shared" si="3"/>
        <v>7</v>
      </c>
      <c r="P46" s="4">
        <f t="shared" si="4"/>
        <v>7</v>
      </c>
    </row>
    <row r="47" spans="1:21" ht="17" x14ac:dyDescent="0.2">
      <c r="A47" s="2">
        <v>1</v>
      </c>
      <c r="B47" s="2" t="s">
        <v>25</v>
      </c>
      <c r="C47" s="2" t="s">
        <v>14</v>
      </c>
      <c r="D47" s="2" t="s">
        <v>26</v>
      </c>
      <c r="E47" s="2" t="s">
        <v>37</v>
      </c>
      <c r="F47" s="2" t="s">
        <v>41</v>
      </c>
      <c r="G47" s="2">
        <v>2</v>
      </c>
      <c r="H47" s="2">
        <v>1</v>
      </c>
      <c r="I47" s="4">
        <f t="shared" si="0"/>
        <v>0</v>
      </c>
      <c r="K47" s="4">
        <f t="shared" si="1"/>
        <v>0</v>
      </c>
      <c r="M47" s="4">
        <f t="shared" si="2"/>
        <v>0</v>
      </c>
      <c r="N47" s="2">
        <f t="shared" si="3"/>
        <v>0.5</v>
      </c>
      <c r="P47" s="4">
        <f t="shared" si="4"/>
        <v>0.5</v>
      </c>
    </row>
    <row r="48" spans="1:21" ht="17" x14ac:dyDescent="0.2">
      <c r="A48" s="2">
        <v>19</v>
      </c>
      <c r="B48" s="2" t="s">
        <v>6</v>
      </c>
      <c r="C48" s="2" t="s">
        <v>14</v>
      </c>
      <c r="D48" s="2" t="s">
        <v>26</v>
      </c>
      <c r="E48" s="2" t="s">
        <v>37</v>
      </c>
      <c r="F48" s="2" t="s">
        <v>41</v>
      </c>
      <c r="G48" s="2">
        <v>2</v>
      </c>
      <c r="H48" s="2">
        <v>1</v>
      </c>
      <c r="I48" s="4">
        <v>0</v>
      </c>
      <c r="K48" s="4">
        <v>0</v>
      </c>
      <c r="M48" s="4">
        <v>0</v>
      </c>
      <c r="N48" s="2">
        <v>9.5</v>
      </c>
      <c r="P48" s="4">
        <v>9.5</v>
      </c>
    </row>
    <row r="49" spans="9:19" x14ac:dyDescent="0.2">
      <c r="J49" s="2">
        <v>0</v>
      </c>
      <c r="L49" s="2">
        <v>0</v>
      </c>
      <c r="O49" s="2">
        <v>17</v>
      </c>
      <c r="Q49" s="2">
        <v>17</v>
      </c>
      <c r="S49" s="10">
        <f>SUM(J49:Q49)</f>
        <v>34</v>
      </c>
    </row>
    <row r="51" spans="9:19" ht="17" thickBot="1" x14ac:dyDescent="0.25"/>
    <row r="52" spans="9:19" s="9" customFormat="1" ht="18" thickTop="1" thickBot="1" x14ac:dyDescent="0.25">
      <c r="I52" s="8"/>
      <c r="J52" s="9">
        <f>SUM(J1:J49)</f>
        <v>78.333333333333314</v>
      </c>
      <c r="K52" s="8"/>
      <c r="L52" s="9">
        <f>SUM(L1:L49)</f>
        <v>78.333333333333314</v>
      </c>
      <c r="M52" s="8"/>
      <c r="O52" s="9">
        <f>SUM(O1:O49)</f>
        <v>146.83333333333331</v>
      </c>
      <c r="P52" s="8"/>
      <c r="Q52" s="9">
        <f>SUM(Q1:Q49)</f>
        <v>68.5</v>
      </c>
      <c r="S52" s="13">
        <f>SUM(S1:S49)</f>
        <v>371.99999999999994</v>
      </c>
    </row>
    <row r="53" spans="9:19" ht="17" thickTop="1" x14ac:dyDescent="0.2"/>
    <row r="62" spans="9:19" ht="18" thickBot="1" x14ac:dyDescent="0.25">
      <c r="K62" s="4" t="s">
        <v>42</v>
      </c>
      <c r="L62" s="2" t="s">
        <v>43</v>
      </c>
      <c r="M62" s="4" t="s">
        <v>44</v>
      </c>
      <c r="N62" s="2" t="s">
        <v>45</v>
      </c>
    </row>
    <row r="63" spans="9:19" ht="18" thickTop="1" thickBot="1" x14ac:dyDescent="0.25">
      <c r="K63" s="9">
        <v>78.333333333333314</v>
      </c>
      <c r="L63" s="9">
        <v>78.333333333333314</v>
      </c>
      <c r="M63" s="9">
        <v>146.83333333333331</v>
      </c>
      <c r="N63" s="9">
        <v>68.5</v>
      </c>
    </row>
    <row r="64" spans="9:19" ht="17" thickTop="1" x14ac:dyDescent="0.2">
      <c r="K64" s="4">
        <f>ROUND(K63,0)</f>
        <v>78</v>
      </c>
      <c r="L64" s="4">
        <f t="shared" ref="L64:N64" si="5">ROUND(L63,0)</f>
        <v>78</v>
      </c>
      <c r="M64" s="4">
        <f t="shared" si="5"/>
        <v>147</v>
      </c>
      <c r="N64" s="4">
        <f t="shared" si="5"/>
        <v>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45F8-028F-8C41-9240-37498782A408}">
  <dimension ref="A2:S50"/>
  <sheetViews>
    <sheetView topLeftCell="A24" workbookViewId="0">
      <selection activeCell="Q48" activeCellId="23" sqref="J7 L7 O7 Q7 J16 L16 O16 Q16 J21 L21 O21 Q21 J25 L25 O25 Q25 J42 L42 O42 Q42 J48 L48 O48 Q48"/>
    </sheetView>
  </sheetViews>
  <sheetFormatPr baseColWidth="10" defaultRowHeight="16" x14ac:dyDescent="0.2"/>
  <sheetData>
    <row r="2" spans="1:19" s="1" customFormat="1" x14ac:dyDescent="0.2">
      <c r="A2" s="1" t="s">
        <v>33</v>
      </c>
    </row>
    <row r="3" spans="1:19" s="2" customFormat="1" ht="34" x14ac:dyDescent="0.2">
      <c r="A3" s="2">
        <v>14</v>
      </c>
      <c r="B3" s="2" t="s">
        <v>7</v>
      </c>
      <c r="C3" s="2" t="s">
        <v>14</v>
      </c>
      <c r="D3" s="2" t="s">
        <v>33</v>
      </c>
      <c r="E3" s="2" t="s">
        <v>32</v>
      </c>
      <c r="F3" s="2" t="s">
        <v>40</v>
      </c>
      <c r="G3" s="2">
        <v>3</v>
      </c>
      <c r="H3" s="2">
        <v>1</v>
      </c>
      <c r="I3" s="4">
        <v>4.666666666666667</v>
      </c>
      <c r="K3" s="4">
        <v>4.666666666666667</v>
      </c>
      <c r="M3" s="4">
        <v>4.666666666666667</v>
      </c>
      <c r="N3" s="2">
        <v>0</v>
      </c>
      <c r="P3" s="4">
        <v>0</v>
      </c>
      <c r="S3" s="10"/>
    </row>
    <row r="4" spans="1:19" s="2" customFormat="1" ht="34" x14ac:dyDescent="0.2">
      <c r="A4" s="2">
        <v>1</v>
      </c>
      <c r="B4" s="2" t="s">
        <v>20</v>
      </c>
      <c r="C4" s="2" t="s">
        <v>14</v>
      </c>
      <c r="D4" s="2" t="s">
        <v>33</v>
      </c>
      <c r="E4" s="2" t="s">
        <v>38</v>
      </c>
      <c r="F4" s="2" t="s">
        <v>41</v>
      </c>
      <c r="G4" s="2">
        <v>2</v>
      </c>
      <c r="H4" s="2">
        <v>1</v>
      </c>
      <c r="I4" s="4">
        <v>0</v>
      </c>
      <c r="K4" s="4">
        <v>0</v>
      </c>
      <c r="M4" s="4">
        <v>0</v>
      </c>
      <c r="N4" s="2">
        <v>0.5</v>
      </c>
      <c r="P4" s="4">
        <v>0.5</v>
      </c>
      <c r="S4" s="10"/>
    </row>
    <row r="5" spans="1:19" s="2" customFormat="1" ht="34" x14ac:dyDescent="0.2">
      <c r="A5" s="2">
        <v>1</v>
      </c>
      <c r="B5" s="2" t="s">
        <v>21</v>
      </c>
      <c r="C5" s="2" t="s">
        <v>14</v>
      </c>
      <c r="D5" s="2" t="s">
        <v>33</v>
      </c>
      <c r="E5" s="2" t="s">
        <v>38</v>
      </c>
      <c r="F5" s="2" t="s">
        <v>41</v>
      </c>
      <c r="G5" s="2">
        <v>2</v>
      </c>
      <c r="H5" s="2">
        <v>1</v>
      </c>
      <c r="I5" s="4">
        <v>0</v>
      </c>
      <c r="K5" s="4">
        <v>0</v>
      </c>
      <c r="M5" s="4">
        <v>0</v>
      </c>
      <c r="N5" s="2">
        <v>0.5</v>
      </c>
      <c r="P5" s="4">
        <v>0.5</v>
      </c>
      <c r="S5" s="10"/>
    </row>
    <row r="6" spans="1:19" s="2" customFormat="1" ht="34" x14ac:dyDescent="0.2">
      <c r="A6" s="2">
        <v>2</v>
      </c>
      <c r="B6" s="2" t="s">
        <v>7</v>
      </c>
      <c r="C6" s="2" t="s">
        <v>14</v>
      </c>
      <c r="D6" s="2" t="s">
        <v>33</v>
      </c>
      <c r="E6" s="2" t="s">
        <v>37</v>
      </c>
      <c r="F6" s="2" t="s">
        <v>41</v>
      </c>
      <c r="G6" s="2">
        <v>2</v>
      </c>
      <c r="H6" s="2">
        <v>1</v>
      </c>
      <c r="I6" s="4">
        <v>0</v>
      </c>
      <c r="K6" s="4">
        <v>0</v>
      </c>
      <c r="M6" s="4">
        <v>0</v>
      </c>
      <c r="N6" s="2">
        <v>1</v>
      </c>
      <c r="P6" s="4">
        <v>1</v>
      </c>
      <c r="S6" s="10"/>
    </row>
    <row r="7" spans="1:19" x14ac:dyDescent="0.2">
      <c r="J7">
        <f>SUM(I3:I6)</f>
        <v>4.666666666666667</v>
      </c>
      <c r="L7">
        <v>4.6665999999999999</v>
      </c>
      <c r="O7">
        <f>SUM(M3:N6)</f>
        <v>6.666666666666667</v>
      </c>
      <c r="Q7">
        <v>2</v>
      </c>
      <c r="S7">
        <f>SUM(J7:Q8)</f>
        <v>17.999933333333335</v>
      </c>
    </row>
    <row r="9" spans="1:19" s="1" customFormat="1" x14ac:dyDescent="0.2">
      <c r="A9" s="1" t="s">
        <v>34</v>
      </c>
    </row>
    <row r="10" spans="1:19" s="2" customFormat="1" ht="17" x14ac:dyDescent="0.2">
      <c r="A10" s="2">
        <v>6</v>
      </c>
      <c r="B10" s="2" t="s">
        <v>8</v>
      </c>
      <c r="C10" s="2" t="s">
        <v>14</v>
      </c>
      <c r="D10" s="2" t="s">
        <v>34</v>
      </c>
      <c r="E10" s="2" t="s">
        <v>32</v>
      </c>
      <c r="F10" s="2" t="s">
        <v>40</v>
      </c>
      <c r="G10" s="2">
        <v>3</v>
      </c>
      <c r="H10" s="2">
        <v>1</v>
      </c>
      <c r="I10" s="4">
        <v>2</v>
      </c>
      <c r="K10" s="4">
        <v>2</v>
      </c>
      <c r="M10" s="4">
        <v>2</v>
      </c>
      <c r="N10" s="2">
        <v>0</v>
      </c>
      <c r="P10" s="4">
        <v>0</v>
      </c>
      <c r="S10" s="10"/>
    </row>
    <row r="11" spans="1:19" s="2" customFormat="1" ht="17" x14ac:dyDescent="0.2">
      <c r="A11" s="2">
        <v>2</v>
      </c>
      <c r="B11" s="2" t="s">
        <v>9</v>
      </c>
      <c r="C11" s="2" t="s">
        <v>14</v>
      </c>
      <c r="D11" s="2" t="s">
        <v>34</v>
      </c>
      <c r="E11" s="2" t="s">
        <v>32</v>
      </c>
      <c r="F11" s="2" t="s">
        <v>40</v>
      </c>
      <c r="G11" s="2">
        <v>3</v>
      </c>
      <c r="H11" s="2">
        <v>1</v>
      </c>
      <c r="I11" s="4">
        <v>0.66666666666666663</v>
      </c>
      <c r="K11" s="4">
        <v>0.66666666666666663</v>
      </c>
      <c r="M11" s="4">
        <v>0.66666666666666663</v>
      </c>
      <c r="N11" s="2">
        <v>0</v>
      </c>
      <c r="P11" s="4">
        <v>0</v>
      </c>
      <c r="S11" s="10"/>
    </row>
    <row r="12" spans="1:19" s="2" customFormat="1" ht="17" x14ac:dyDescent="0.2">
      <c r="A12" s="2">
        <v>1</v>
      </c>
      <c r="B12" s="2" t="s">
        <v>3</v>
      </c>
      <c r="C12" s="2" t="s">
        <v>14</v>
      </c>
      <c r="D12" s="2" t="s">
        <v>15</v>
      </c>
      <c r="E12" s="2" t="s">
        <v>32</v>
      </c>
      <c r="F12" s="2" t="s">
        <v>40</v>
      </c>
      <c r="G12" s="2">
        <v>3</v>
      </c>
      <c r="H12" s="2">
        <v>1</v>
      </c>
      <c r="I12" s="4">
        <v>0.33333333333333331</v>
      </c>
      <c r="K12" s="4">
        <v>0.33333333333333331</v>
      </c>
      <c r="M12" s="4">
        <v>0.33333333333333331</v>
      </c>
      <c r="N12" s="2">
        <v>0</v>
      </c>
      <c r="P12" s="4">
        <v>0</v>
      </c>
      <c r="S12" s="10"/>
    </row>
    <row r="13" spans="1:19" s="2" customFormat="1" ht="17" x14ac:dyDescent="0.2">
      <c r="A13" s="2">
        <v>6</v>
      </c>
      <c r="B13" s="2" t="s">
        <v>8</v>
      </c>
      <c r="C13" s="2" t="s">
        <v>14</v>
      </c>
      <c r="D13" s="2" t="s">
        <v>34</v>
      </c>
      <c r="E13" s="2" t="s">
        <v>38</v>
      </c>
      <c r="F13" s="2" t="s">
        <v>41</v>
      </c>
      <c r="G13" s="2">
        <v>2</v>
      </c>
      <c r="H13" s="2">
        <v>1</v>
      </c>
      <c r="I13" s="4">
        <v>0</v>
      </c>
      <c r="K13" s="4">
        <v>0</v>
      </c>
      <c r="M13" s="4">
        <v>0</v>
      </c>
      <c r="N13" s="2">
        <v>3</v>
      </c>
      <c r="P13" s="4">
        <v>3</v>
      </c>
      <c r="S13" s="10"/>
    </row>
    <row r="14" spans="1:19" s="2" customFormat="1" ht="17" x14ac:dyDescent="0.2">
      <c r="A14" s="2">
        <v>1</v>
      </c>
      <c r="B14" s="2" t="s">
        <v>9</v>
      </c>
      <c r="C14" s="2" t="s">
        <v>14</v>
      </c>
      <c r="D14" s="2" t="s">
        <v>34</v>
      </c>
      <c r="E14" s="2" t="s">
        <v>38</v>
      </c>
      <c r="F14" s="2" t="s">
        <v>41</v>
      </c>
      <c r="G14" s="2">
        <v>2</v>
      </c>
      <c r="H14" s="2">
        <v>1</v>
      </c>
      <c r="I14" s="4">
        <v>0</v>
      </c>
      <c r="K14" s="4">
        <v>0</v>
      </c>
      <c r="M14" s="4">
        <v>0</v>
      </c>
      <c r="N14" s="2">
        <v>0.5</v>
      </c>
      <c r="P14" s="4">
        <v>0.5</v>
      </c>
      <c r="S14" s="10"/>
    </row>
    <row r="15" spans="1:19" s="2" customFormat="1" ht="17" x14ac:dyDescent="0.2">
      <c r="A15" s="2">
        <v>4</v>
      </c>
      <c r="B15" s="2" t="s">
        <v>8</v>
      </c>
      <c r="C15" s="2" t="s">
        <v>14</v>
      </c>
      <c r="D15" s="2" t="s">
        <v>34</v>
      </c>
      <c r="E15" s="2" t="s">
        <v>37</v>
      </c>
      <c r="F15" s="2" t="s">
        <v>41</v>
      </c>
      <c r="G15" s="2">
        <v>2</v>
      </c>
      <c r="H15" s="2">
        <v>1</v>
      </c>
      <c r="I15" s="4">
        <v>0</v>
      </c>
      <c r="K15" s="4">
        <v>0</v>
      </c>
      <c r="M15" s="4">
        <v>0</v>
      </c>
      <c r="N15" s="2">
        <v>2</v>
      </c>
      <c r="P15" s="4">
        <v>2</v>
      </c>
      <c r="S15" s="10"/>
    </row>
    <row r="16" spans="1:19" x14ac:dyDescent="0.2">
      <c r="J16">
        <f>SUM(I10:I15)</f>
        <v>3</v>
      </c>
      <c r="L16">
        <f>SUM(K10:K15)</f>
        <v>3</v>
      </c>
      <c r="O16">
        <f>SUM(M10:N15)</f>
        <v>8.5</v>
      </c>
      <c r="Q16">
        <v>5.5</v>
      </c>
      <c r="S16">
        <f>SUM(J16:Q16)</f>
        <v>20</v>
      </c>
    </row>
    <row r="18" spans="1:19" s="1" customFormat="1" x14ac:dyDescent="0.2">
      <c r="A18" s="1" t="s">
        <v>35</v>
      </c>
    </row>
    <row r="19" spans="1:19" s="2" customFormat="1" ht="17" x14ac:dyDescent="0.2">
      <c r="A19" s="2">
        <v>6</v>
      </c>
      <c r="B19" s="2" t="s">
        <v>10</v>
      </c>
      <c r="C19" s="2" t="s">
        <v>14</v>
      </c>
      <c r="D19" s="2" t="s">
        <v>35</v>
      </c>
      <c r="E19" s="2" t="s">
        <v>32</v>
      </c>
      <c r="F19" s="2" t="s">
        <v>40</v>
      </c>
      <c r="G19" s="2">
        <v>3</v>
      </c>
      <c r="H19" s="2">
        <v>1</v>
      </c>
      <c r="I19" s="4">
        <v>2</v>
      </c>
      <c r="K19" s="4">
        <v>2</v>
      </c>
      <c r="M19" s="4">
        <v>2</v>
      </c>
      <c r="N19" s="2">
        <v>0</v>
      </c>
      <c r="P19" s="4">
        <v>0</v>
      </c>
      <c r="S19" s="10"/>
    </row>
    <row r="20" spans="1:19" s="2" customFormat="1" ht="17" x14ac:dyDescent="0.2">
      <c r="A20" s="2">
        <v>1</v>
      </c>
      <c r="B20" s="2" t="s">
        <v>10</v>
      </c>
      <c r="C20" s="2" t="s">
        <v>14</v>
      </c>
      <c r="D20" s="2" t="s">
        <v>39</v>
      </c>
      <c r="E20" s="2" t="s">
        <v>38</v>
      </c>
      <c r="F20" s="2" t="s">
        <v>41</v>
      </c>
      <c r="G20" s="2">
        <v>2</v>
      </c>
      <c r="H20" s="2">
        <v>1</v>
      </c>
      <c r="I20" s="4">
        <v>0</v>
      </c>
      <c r="K20" s="4">
        <v>0</v>
      </c>
      <c r="M20" s="4">
        <v>0</v>
      </c>
      <c r="N20" s="2">
        <v>0.5</v>
      </c>
      <c r="P20" s="4">
        <v>0.5</v>
      </c>
      <c r="S20" s="10"/>
    </row>
    <row r="21" spans="1:19" x14ac:dyDescent="0.2">
      <c r="J21">
        <v>2</v>
      </c>
      <c r="L21">
        <v>2</v>
      </c>
      <c r="O21">
        <v>2.5</v>
      </c>
      <c r="Q21">
        <v>0.5</v>
      </c>
      <c r="S21">
        <v>7</v>
      </c>
    </row>
    <row r="23" spans="1:19" s="1" customFormat="1" x14ac:dyDescent="0.2">
      <c r="A23" s="1" t="s">
        <v>36</v>
      </c>
    </row>
    <row r="24" spans="1:19" s="2" customFormat="1" ht="17" x14ac:dyDescent="0.2">
      <c r="A24" s="2">
        <v>1</v>
      </c>
      <c r="B24" s="2" t="s">
        <v>11</v>
      </c>
      <c r="C24" s="2" t="s">
        <v>14</v>
      </c>
      <c r="D24" s="2" t="s">
        <v>36</v>
      </c>
      <c r="E24" s="2" t="s">
        <v>32</v>
      </c>
      <c r="F24" s="2" t="s">
        <v>40</v>
      </c>
      <c r="G24" s="2">
        <v>3</v>
      </c>
      <c r="H24" s="2">
        <v>1</v>
      </c>
      <c r="I24" s="4">
        <f t="shared" ref="I24" si="0">IF(F24="ABC", ((A24/G24)*H24), 0)</f>
        <v>0.33333333333333331</v>
      </c>
      <c r="K24" s="4">
        <f t="shared" ref="K24" si="1">IF(F24="ABC", ((A24/G24)*H24), 0)</f>
        <v>0.33333333333333331</v>
      </c>
      <c r="M24" s="4">
        <f t="shared" ref="M24" si="2">IF(F24="ABC", ((A24/G24)*H24), 0)</f>
        <v>0.33333333333333331</v>
      </c>
      <c r="N24" s="2">
        <f t="shared" ref="N24" si="3">IF(F24="CD",((A24/G24)*H24),0)</f>
        <v>0</v>
      </c>
      <c r="P24" s="4">
        <f t="shared" ref="P24" si="4">IF(F24="CD", ((A24/G24)*H24), 0)</f>
        <v>0</v>
      </c>
      <c r="S24" s="10"/>
    </row>
    <row r="25" spans="1:19" x14ac:dyDescent="0.2">
      <c r="J25">
        <v>0.33329999999999999</v>
      </c>
      <c r="L25">
        <v>0.33329999999999999</v>
      </c>
      <c r="O25">
        <v>0.33329999999999999</v>
      </c>
      <c r="Q25">
        <v>0</v>
      </c>
      <c r="S25">
        <v>1</v>
      </c>
    </row>
    <row r="27" spans="1:19" s="1" customFormat="1" x14ac:dyDescent="0.2">
      <c r="A27" s="1" t="s">
        <v>46</v>
      </c>
    </row>
    <row r="28" spans="1:19" s="2" customFormat="1" ht="17" x14ac:dyDescent="0.2">
      <c r="A28" s="2">
        <v>136</v>
      </c>
      <c r="B28" s="2" t="s">
        <v>2</v>
      </c>
      <c r="C28" s="2" t="s">
        <v>26</v>
      </c>
      <c r="D28" s="2" t="s">
        <v>26</v>
      </c>
      <c r="E28" s="2" t="s">
        <v>32</v>
      </c>
      <c r="F28" s="2" t="s">
        <v>40</v>
      </c>
      <c r="G28" s="2">
        <v>3</v>
      </c>
      <c r="H28" s="2">
        <v>1</v>
      </c>
      <c r="I28" s="4">
        <v>45.333333333333336</v>
      </c>
      <c r="K28" s="4">
        <v>45.333333333333336</v>
      </c>
      <c r="M28" s="4">
        <v>45.333333333333336</v>
      </c>
      <c r="N28" s="2">
        <v>0</v>
      </c>
      <c r="P28" s="4">
        <v>0</v>
      </c>
      <c r="S28" s="10"/>
    </row>
    <row r="29" spans="1:19" s="2" customFormat="1" ht="17" x14ac:dyDescent="0.2">
      <c r="A29" s="2">
        <v>5</v>
      </c>
      <c r="B29" s="2" t="s">
        <v>3</v>
      </c>
      <c r="C29" s="2" t="s">
        <v>26</v>
      </c>
      <c r="D29" s="2" t="s">
        <v>26</v>
      </c>
      <c r="E29" s="2" t="s">
        <v>32</v>
      </c>
      <c r="F29" s="2" t="s">
        <v>40</v>
      </c>
      <c r="G29" s="2">
        <v>3</v>
      </c>
      <c r="H29" s="2">
        <v>1</v>
      </c>
      <c r="I29" s="4">
        <v>1.6666666666666667</v>
      </c>
      <c r="K29" s="4">
        <v>1.6666666666666667</v>
      </c>
      <c r="M29" s="4">
        <v>1.6666666666666667</v>
      </c>
      <c r="N29" s="2">
        <v>0</v>
      </c>
      <c r="P29" s="4">
        <v>0</v>
      </c>
      <c r="S29" s="10"/>
    </row>
    <row r="30" spans="1:19" s="2" customFormat="1" ht="17" x14ac:dyDescent="0.2">
      <c r="A30" s="2">
        <v>17</v>
      </c>
      <c r="B30" s="2" t="s">
        <v>4</v>
      </c>
      <c r="C30" s="2" t="s">
        <v>26</v>
      </c>
      <c r="D30" s="2" t="s">
        <v>26</v>
      </c>
      <c r="E30" s="2" t="s">
        <v>32</v>
      </c>
      <c r="F30" s="2" t="s">
        <v>40</v>
      </c>
      <c r="G30" s="2">
        <v>3</v>
      </c>
      <c r="H30" s="2">
        <v>1</v>
      </c>
      <c r="I30" s="4">
        <v>5.666666666666667</v>
      </c>
      <c r="K30" s="4">
        <v>5.666666666666667</v>
      </c>
      <c r="M30" s="4">
        <v>5.666666666666667</v>
      </c>
      <c r="N30" s="2">
        <v>0</v>
      </c>
      <c r="P30" s="4">
        <v>0</v>
      </c>
      <c r="S30" s="10"/>
    </row>
    <row r="31" spans="1:19" s="2" customFormat="1" ht="17" x14ac:dyDescent="0.2">
      <c r="A31" s="2">
        <v>9</v>
      </c>
      <c r="B31" s="2" t="s">
        <v>5</v>
      </c>
      <c r="C31" s="2" t="s">
        <v>26</v>
      </c>
      <c r="D31" s="2" t="s">
        <v>26</v>
      </c>
      <c r="E31" s="2" t="s">
        <v>32</v>
      </c>
      <c r="F31" s="2" t="s">
        <v>40</v>
      </c>
      <c r="G31" s="2">
        <v>3</v>
      </c>
      <c r="H31" s="2">
        <v>1</v>
      </c>
      <c r="I31" s="4">
        <v>3</v>
      </c>
      <c r="K31" s="4">
        <v>3</v>
      </c>
      <c r="M31" s="4">
        <v>3</v>
      </c>
      <c r="N31" s="2">
        <v>0</v>
      </c>
      <c r="P31" s="4">
        <v>0</v>
      </c>
      <c r="S31" s="10"/>
    </row>
    <row r="32" spans="1:19" s="2" customFormat="1" ht="17" x14ac:dyDescent="0.2">
      <c r="A32" s="2">
        <v>33</v>
      </c>
      <c r="B32" s="2" t="s">
        <v>6</v>
      </c>
      <c r="C32" s="2" t="s">
        <v>26</v>
      </c>
      <c r="D32" s="2" t="s">
        <v>26</v>
      </c>
      <c r="E32" s="2" t="s">
        <v>32</v>
      </c>
      <c r="F32" s="2" t="s">
        <v>40</v>
      </c>
      <c r="G32" s="2">
        <v>3</v>
      </c>
      <c r="H32" s="2">
        <v>1</v>
      </c>
      <c r="I32" s="4">
        <v>11</v>
      </c>
      <c r="K32" s="4">
        <v>11</v>
      </c>
      <c r="M32" s="4">
        <v>11</v>
      </c>
      <c r="N32" s="2">
        <v>0</v>
      </c>
      <c r="P32" s="4">
        <v>0</v>
      </c>
      <c r="S32" s="10"/>
    </row>
    <row r="33" spans="1:19" s="2" customFormat="1" ht="17" x14ac:dyDescent="0.2">
      <c r="A33" s="2">
        <v>5</v>
      </c>
      <c r="B33" s="2" t="s">
        <v>2</v>
      </c>
      <c r="C33" s="2" t="s">
        <v>26</v>
      </c>
      <c r="D33" s="2" t="s">
        <v>26</v>
      </c>
      <c r="E33" s="2" t="s">
        <v>37</v>
      </c>
      <c r="F33" s="2" t="s">
        <v>41</v>
      </c>
      <c r="G33" s="2">
        <v>2</v>
      </c>
      <c r="H33" s="2">
        <v>1</v>
      </c>
      <c r="I33" s="4">
        <v>0</v>
      </c>
      <c r="K33" s="4">
        <v>0</v>
      </c>
      <c r="M33" s="4">
        <v>0</v>
      </c>
      <c r="N33" s="2">
        <v>2.5</v>
      </c>
      <c r="P33" s="4">
        <v>2.5</v>
      </c>
      <c r="S33" s="10"/>
    </row>
    <row r="34" spans="1:19" s="2" customFormat="1" ht="17" x14ac:dyDescent="0.2">
      <c r="A34" s="2">
        <v>2</v>
      </c>
      <c r="B34" s="2" t="s">
        <v>6</v>
      </c>
      <c r="C34" s="2" t="s">
        <v>26</v>
      </c>
      <c r="D34" s="2" t="s">
        <v>26</v>
      </c>
      <c r="E34" s="2" t="s">
        <v>37</v>
      </c>
      <c r="F34" s="2" t="s">
        <v>41</v>
      </c>
      <c r="G34" s="2">
        <v>2</v>
      </c>
      <c r="H34" s="2">
        <v>1</v>
      </c>
      <c r="I34" s="4">
        <v>0</v>
      </c>
      <c r="K34" s="4">
        <v>0</v>
      </c>
      <c r="M34" s="4">
        <v>0</v>
      </c>
      <c r="N34" s="2">
        <v>1</v>
      </c>
      <c r="P34" s="4">
        <v>1</v>
      </c>
      <c r="S34" s="10"/>
    </row>
    <row r="35" spans="1:19" s="2" customFormat="1" ht="17" x14ac:dyDescent="0.2">
      <c r="A35" s="2">
        <v>40</v>
      </c>
      <c r="B35" s="2" t="s">
        <v>2</v>
      </c>
      <c r="C35" s="2" t="s">
        <v>26</v>
      </c>
      <c r="D35" s="2" t="s">
        <v>26</v>
      </c>
      <c r="E35" s="2" t="s">
        <v>38</v>
      </c>
      <c r="F35" s="2" t="s">
        <v>41</v>
      </c>
      <c r="G35" s="2">
        <v>2</v>
      </c>
      <c r="H35" s="2">
        <v>1</v>
      </c>
      <c r="I35" s="4">
        <v>0</v>
      </c>
      <c r="K35" s="4">
        <v>0</v>
      </c>
      <c r="M35" s="4">
        <v>0</v>
      </c>
      <c r="N35" s="2">
        <v>20</v>
      </c>
      <c r="P35" s="4">
        <v>20</v>
      </c>
      <c r="S35" s="10"/>
    </row>
    <row r="36" spans="1:19" s="2" customFormat="1" ht="17" x14ac:dyDescent="0.2">
      <c r="A36" s="2">
        <v>14</v>
      </c>
      <c r="B36" s="2" t="s">
        <v>6</v>
      </c>
      <c r="C36" s="2" t="s">
        <v>26</v>
      </c>
      <c r="D36" s="2" t="s">
        <v>26</v>
      </c>
      <c r="E36" s="2" t="s">
        <v>38</v>
      </c>
      <c r="F36" s="2" t="s">
        <v>41</v>
      </c>
      <c r="G36" s="2">
        <v>2</v>
      </c>
      <c r="H36" s="2">
        <v>1</v>
      </c>
      <c r="I36" s="4">
        <v>0</v>
      </c>
      <c r="K36" s="4">
        <v>0</v>
      </c>
      <c r="M36" s="4">
        <v>0</v>
      </c>
      <c r="N36" s="2">
        <v>7</v>
      </c>
      <c r="P36" s="4">
        <v>7</v>
      </c>
      <c r="S36" s="10"/>
    </row>
    <row r="37" spans="1:19" s="2" customFormat="1" ht="17" x14ac:dyDescent="0.2">
      <c r="A37" s="2">
        <v>18</v>
      </c>
      <c r="B37" s="2" t="s">
        <v>2</v>
      </c>
      <c r="C37" s="2" t="s">
        <v>26</v>
      </c>
      <c r="D37" s="2" t="s">
        <v>26</v>
      </c>
      <c r="E37" s="2" t="s">
        <v>37</v>
      </c>
      <c r="F37" s="2" t="s">
        <v>41</v>
      </c>
      <c r="G37" s="2">
        <v>2</v>
      </c>
      <c r="H37" s="2">
        <v>1</v>
      </c>
      <c r="I37" s="4">
        <v>0</v>
      </c>
      <c r="K37" s="4">
        <v>0</v>
      </c>
      <c r="M37" s="4">
        <v>0</v>
      </c>
      <c r="N37" s="2">
        <v>9</v>
      </c>
      <c r="P37" s="4">
        <v>9</v>
      </c>
      <c r="S37" s="10"/>
    </row>
    <row r="38" spans="1:19" s="2" customFormat="1" ht="17" x14ac:dyDescent="0.2">
      <c r="A38" s="2">
        <v>4</v>
      </c>
      <c r="B38" s="2" t="s">
        <v>6</v>
      </c>
      <c r="C38" s="2" t="s">
        <v>26</v>
      </c>
      <c r="D38" s="2" t="s">
        <v>26</v>
      </c>
      <c r="E38" s="2" t="s">
        <v>37</v>
      </c>
      <c r="F38" s="2" t="s">
        <v>41</v>
      </c>
      <c r="G38" s="2">
        <v>2</v>
      </c>
      <c r="H38" s="2">
        <v>1</v>
      </c>
      <c r="I38" s="4">
        <v>0</v>
      </c>
      <c r="K38" s="4">
        <v>0</v>
      </c>
      <c r="M38" s="4">
        <v>0</v>
      </c>
      <c r="N38" s="2">
        <v>2</v>
      </c>
      <c r="P38" s="4">
        <v>2</v>
      </c>
      <c r="S38" s="10"/>
    </row>
    <row r="39" spans="1:19" s="2" customFormat="1" ht="17" x14ac:dyDescent="0.2">
      <c r="A39" s="2">
        <v>14</v>
      </c>
      <c r="B39" s="2" t="s">
        <v>24</v>
      </c>
      <c r="C39" s="2" t="s">
        <v>14</v>
      </c>
      <c r="D39" s="2" t="s">
        <v>26</v>
      </c>
      <c r="E39" s="2" t="s">
        <v>37</v>
      </c>
      <c r="F39" s="2" t="s">
        <v>41</v>
      </c>
      <c r="G39" s="2">
        <v>2</v>
      </c>
      <c r="H39" s="2">
        <v>1</v>
      </c>
      <c r="I39" s="4">
        <v>0</v>
      </c>
      <c r="K39" s="4">
        <v>0</v>
      </c>
      <c r="M39" s="4">
        <v>0</v>
      </c>
      <c r="N39" s="2">
        <v>7</v>
      </c>
      <c r="P39" s="4">
        <v>7</v>
      </c>
      <c r="S39" s="10"/>
    </row>
    <row r="40" spans="1:19" s="2" customFormat="1" ht="17" x14ac:dyDescent="0.2">
      <c r="A40" s="2">
        <v>1</v>
      </c>
      <c r="B40" s="2" t="s">
        <v>25</v>
      </c>
      <c r="C40" s="2" t="s">
        <v>14</v>
      </c>
      <c r="D40" s="2" t="s">
        <v>26</v>
      </c>
      <c r="E40" s="2" t="s">
        <v>37</v>
      </c>
      <c r="F40" s="2" t="s">
        <v>41</v>
      </c>
      <c r="G40" s="2">
        <v>2</v>
      </c>
      <c r="H40" s="2">
        <v>1</v>
      </c>
      <c r="I40" s="4">
        <v>0</v>
      </c>
      <c r="K40" s="4">
        <v>0</v>
      </c>
      <c r="M40" s="4">
        <v>0</v>
      </c>
      <c r="N40" s="2">
        <v>0.5</v>
      </c>
      <c r="P40" s="4">
        <v>0.5</v>
      </c>
      <c r="S40" s="10"/>
    </row>
    <row r="41" spans="1:19" s="2" customFormat="1" ht="17" x14ac:dyDescent="0.2">
      <c r="A41" s="2">
        <v>19</v>
      </c>
      <c r="B41" s="2" t="s">
        <v>6</v>
      </c>
      <c r="C41" s="2" t="s">
        <v>14</v>
      </c>
      <c r="D41" s="2" t="s">
        <v>26</v>
      </c>
      <c r="E41" s="2" t="s">
        <v>37</v>
      </c>
      <c r="F41" s="2" t="s">
        <v>41</v>
      </c>
      <c r="G41" s="2">
        <v>2</v>
      </c>
      <c r="H41" s="2">
        <v>1</v>
      </c>
      <c r="I41" s="4">
        <v>0</v>
      </c>
      <c r="K41" s="4">
        <v>0</v>
      </c>
      <c r="M41" s="4">
        <v>0</v>
      </c>
      <c r="N41" s="2">
        <v>9.5</v>
      </c>
      <c r="P41" s="4">
        <v>9.5</v>
      </c>
      <c r="S41" s="10"/>
    </row>
    <row r="42" spans="1:19" x14ac:dyDescent="0.2">
      <c r="J42">
        <f>SUM(I28:I41)</f>
        <v>66.666666666666657</v>
      </c>
      <c r="L42">
        <f>SUM(K28:K41)</f>
        <v>66.666666666666657</v>
      </c>
      <c r="O42">
        <f>SUM(M28:N41)</f>
        <v>125.16666666666666</v>
      </c>
      <c r="Q42">
        <f>SUM(P28:P41)</f>
        <v>58.5</v>
      </c>
      <c r="S42">
        <f>SUM(J42:Q42)</f>
        <v>317</v>
      </c>
    </row>
    <row r="44" spans="1:19" s="1" customFormat="1" x14ac:dyDescent="0.2">
      <c r="A44" s="1" t="s">
        <v>16</v>
      </c>
    </row>
    <row r="45" spans="1:19" s="2" customFormat="1" ht="17" x14ac:dyDescent="0.2">
      <c r="A45" s="2">
        <v>1</v>
      </c>
      <c r="B45" s="2" t="s">
        <v>3</v>
      </c>
      <c r="C45" s="2" t="s">
        <v>14</v>
      </c>
      <c r="D45" s="2" t="s">
        <v>16</v>
      </c>
      <c r="E45" s="2" t="s">
        <v>32</v>
      </c>
      <c r="F45" s="2" t="s">
        <v>40</v>
      </c>
      <c r="G45" s="2">
        <v>3</v>
      </c>
      <c r="H45" s="2">
        <v>1</v>
      </c>
      <c r="I45" s="4">
        <v>0.33333333333333331</v>
      </c>
      <c r="K45" s="4">
        <v>0.33333333333333331</v>
      </c>
      <c r="M45" s="4">
        <v>0.33333333333333331</v>
      </c>
      <c r="N45" s="2">
        <v>0</v>
      </c>
      <c r="P45" s="4">
        <v>0</v>
      </c>
      <c r="S45" s="10"/>
    </row>
    <row r="46" spans="1:19" s="2" customFormat="1" ht="17" x14ac:dyDescent="0.2">
      <c r="A46" s="2">
        <v>1</v>
      </c>
      <c r="B46" s="2" t="s">
        <v>3</v>
      </c>
      <c r="C46" s="2" t="s">
        <v>14</v>
      </c>
      <c r="D46" s="2" t="s">
        <v>16</v>
      </c>
      <c r="E46" s="2" t="s">
        <v>37</v>
      </c>
      <c r="F46" s="2" t="s">
        <v>41</v>
      </c>
      <c r="G46" s="2">
        <v>2</v>
      </c>
      <c r="H46" s="2">
        <v>1</v>
      </c>
      <c r="I46" s="4">
        <v>0</v>
      </c>
      <c r="K46" s="4">
        <v>0</v>
      </c>
      <c r="M46" s="4">
        <v>0</v>
      </c>
      <c r="N46" s="2">
        <v>0.5</v>
      </c>
      <c r="P46" s="4">
        <v>0.5</v>
      </c>
      <c r="S46" s="10"/>
    </row>
    <row r="47" spans="1:19" s="2" customFormat="1" ht="17" x14ac:dyDescent="0.2">
      <c r="A47" s="2">
        <v>3</v>
      </c>
      <c r="B47" s="2" t="s">
        <v>16</v>
      </c>
      <c r="C47" s="2" t="s">
        <v>14</v>
      </c>
      <c r="D47" s="2" t="s">
        <v>16</v>
      </c>
      <c r="E47" s="2" t="s">
        <v>37</v>
      </c>
      <c r="F47" s="2" t="s">
        <v>41</v>
      </c>
      <c r="G47" s="2">
        <v>2</v>
      </c>
      <c r="H47" s="2">
        <v>1</v>
      </c>
      <c r="I47" s="4">
        <v>0</v>
      </c>
      <c r="K47" s="4">
        <v>0</v>
      </c>
      <c r="M47" s="4">
        <v>0</v>
      </c>
      <c r="N47" s="2">
        <v>1.5</v>
      </c>
      <c r="P47" s="4">
        <v>1.5</v>
      </c>
      <c r="S47" s="10"/>
    </row>
    <row r="48" spans="1:19" x14ac:dyDescent="0.2">
      <c r="J48">
        <v>0.33329999999999999</v>
      </c>
      <c r="L48">
        <v>0.33333000000000002</v>
      </c>
      <c r="O48">
        <f>SUM(M45:N47)</f>
        <v>2.333333333333333</v>
      </c>
      <c r="Q48">
        <v>2</v>
      </c>
      <c r="S48">
        <f>SUM(J48:R48)</f>
        <v>4.9999633333333335</v>
      </c>
    </row>
    <row r="50" spans="10:17" x14ac:dyDescent="0.2">
      <c r="J50">
        <f>SUM(J1:J48)</f>
        <v>76.999933333333317</v>
      </c>
      <c r="L50">
        <f>SUM(L1:L48)</f>
        <v>76.999896666666658</v>
      </c>
      <c r="O50">
        <f>SUM(O1:O48)</f>
        <v>145.49996666666667</v>
      </c>
      <c r="Q50">
        <f>SUM(Q1:Q48)</f>
        <v>68.5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0EC8-45AE-534B-8121-E3C8BFD8AFCC}">
  <dimension ref="A1:O10"/>
  <sheetViews>
    <sheetView workbookViewId="0">
      <selection activeCell="B10" sqref="B10:E10"/>
    </sheetView>
  </sheetViews>
  <sheetFormatPr baseColWidth="10" defaultRowHeight="16" x14ac:dyDescent="0.2"/>
  <cols>
    <col min="1" max="1" width="17.83203125" style="2" customWidth="1"/>
    <col min="2" max="2" width="11.6640625" style="2" bestFit="1" customWidth="1"/>
    <col min="3" max="6" width="10.83203125" style="2"/>
    <col min="7" max="7" width="11.6640625" style="2" bestFit="1" customWidth="1"/>
    <col min="8" max="8" width="10.83203125" style="2"/>
    <col min="9" max="10" width="11.6640625" style="2" bestFit="1" customWidth="1"/>
    <col min="11" max="16384" width="10.83203125" style="2"/>
  </cols>
  <sheetData>
    <row r="1" spans="1:15" ht="17" x14ac:dyDescent="0.2">
      <c r="B1" s="2" t="s">
        <v>42</v>
      </c>
      <c r="C1" s="2" t="s">
        <v>43</v>
      </c>
      <c r="D1" s="2" t="s">
        <v>44</v>
      </c>
      <c r="E1" s="2" t="s">
        <v>45</v>
      </c>
    </row>
    <row r="2" spans="1:15" ht="34" x14ac:dyDescent="0.2">
      <c r="A2" s="14" t="s">
        <v>33</v>
      </c>
      <c r="B2">
        <v>4.666666666666667</v>
      </c>
      <c r="C2">
        <v>4.6665999999999999</v>
      </c>
      <c r="D2">
        <v>6.666666666666667</v>
      </c>
      <c r="E2">
        <v>2</v>
      </c>
      <c r="G2" s="2">
        <f>B2/(76.9999/100)</f>
        <v>6.0606139315332452</v>
      </c>
      <c r="H2" s="2">
        <f>C2/(76.9999/100)</f>
        <v>6.0605273513342226</v>
      </c>
      <c r="I2" s="2">
        <f>D2/(145.49999/100)</f>
        <v>4.5819018040253248</v>
      </c>
      <c r="J2" s="2">
        <f>E2/(68.5/100)</f>
        <v>2.9197080291970803</v>
      </c>
      <c r="L2" s="2">
        <f>ROUND(G2,0)</f>
        <v>6</v>
      </c>
      <c r="M2" s="2">
        <f t="shared" ref="M2:O7" si="0">ROUND(H2,0)</f>
        <v>6</v>
      </c>
      <c r="N2" s="2">
        <f t="shared" si="0"/>
        <v>5</v>
      </c>
      <c r="O2" s="2">
        <f t="shared" si="0"/>
        <v>3</v>
      </c>
    </row>
    <row r="3" spans="1:15" ht="17" x14ac:dyDescent="0.2">
      <c r="A3" s="14" t="s">
        <v>34</v>
      </c>
      <c r="B3">
        <v>3</v>
      </c>
      <c r="C3">
        <v>3</v>
      </c>
      <c r="D3">
        <v>8.5</v>
      </c>
      <c r="E3">
        <v>5.5</v>
      </c>
      <c r="G3" s="2">
        <f t="shared" ref="G3:H7" si="1">B3/(76.9999/100)</f>
        <v>3.8961089559856572</v>
      </c>
      <c r="H3" s="2">
        <f t="shared" si="1"/>
        <v>3.8961089559856572</v>
      </c>
      <c r="I3" s="2">
        <f t="shared" ref="I3:I7" si="2">D3/(145.49999/100)</f>
        <v>5.841924800132289</v>
      </c>
      <c r="J3" s="2">
        <f t="shared" ref="J3:J7" si="3">E3/(68.5/100)</f>
        <v>8.0291970802919703</v>
      </c>
      <c r="L3" s="2">
        <f t="shared" ref="L3:L7" si="4">ROUND(G3,0)</f>
        <v>4</v>
      </c>
      <c r="M3" s="2">
        <f t="shared" si="0"/>
        <v>4</v>
      </c>
      <c r="N3" s="2">
        <f t="shared" si="0"/>
        <v>6</v>
      </c>
      <c r="O3" s="2">
        <f t="shared" si="0"/>
        <v>8</v>
      </c>
    </row>
    <row r="4" spans="1:15" ht="17" x14ac:dyDescent="0.2">
      <c r="A4" s="14" t="s">
        <v>35</v>
      </c>
      <c r="B4">
        <v>2</v>
      </c>
      <c r="C4">
        <v>2</v>
      </c>
      <c r="D4">
        <v>2.5</v>
      </c>
      <c r="E4">
        <v>0.5</v>
      </c>
      <c r="G4" s="2">
        <f t="shared" si="1"/>
        <v>2.5974059706571047</v>
      </c>
      <c r="H4" s="2">
        <f>C4/(76.9999/100)</f>
        <v>2.5974059706571047</v>
      </c>
      <c r="I4" s="2">
        <f t="shared" si="2"/>
        <v>1.7182131765094966</v>
      </c>
      <c r="J4" s="2">
        <f t="shared" si="3"/>
        <v>0.72992700729927007</v>
      </c>
      <c r="L4" s="2">
        <f t="shared" si="4"/>
        <v>3</v>
      </c>
      <c r="M4" s="2">
        <f t="shared" si="0"/>
        <v>3</v>
      </c>
      <c r="N4" s="2">
        <f t="shared" si="0"/>
        <v>2</v>
      </c>
      <c r="O4" s="2">
        <f t="shared" si="0"/>
        <v>1</v>
      </c>
    </row>
    <row r="5" spans="1:15" ht="17" x14ac:dyDescent="0.2">
      <c r="A5" s="14" t="s">
        <v>36</v>
      </c>
      <c r="B5">
        <v>0.33329999999999999</v>
      </c>
      <c r="C5">
        <v>0.33329999999999999</v>
      </c>
      <c r="D5">
        <v>0.33329999999999999</v>
      </c>
      <c r="E5">
        <v>0</v>
      </c>
      <c r="G5" s="2">
        <f t="shared" si="1"/>
        <v>0.43285770501000648</v>
      </c>
      <c r="H5" s="2">
        <f t="shared" si="1"/>
        <v>0.43285770501000648</v>
      </c>
      <c r="I5" s="2">
        <f t="shared" si="2"/>
        <v>0.22907218069224608</v>
      </c>
      <c r="J5" s="2">
        <f t="shared" si="3"/>
        <v>0</v>
      </c>
      <c r="L5" s="2">
        <f t="shared" si="4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</row>
    <row r="6" spans="1:15" ht="17" x14ac:dyDescent="0.2">
      <c r="A6" s="14" t="s">
        <v>46</v>
      </c>
      <c r="B6">
        <v>66.666666666666657</v>
      </c>
      <c r="C6">
        <v>66.666666666666657</v>
      </c>
      <c r="D6">
        <v>125.16666666666666</v>
      </c>
      <c r="E6">
        <v>58.5</v>
      </c>
      <c r="G6" s="2">
        <f t="shared" si="1"/>
        <v>86.580199021903482</v>
      </c>
      <c r="H6" s="2">
        <f t="shared" si="1"/>
        <v>86.580199021903482</v>
      </c>
      <c r="I6" s="2">
        <f t="shared" si="2"/>
        <v>86.025206370575461</v>
      </c>
      <c r="J6" s="2">
        <f t="shared" si="3"/>
        <v>85.40145985401459</v>
      </c>
      <c r="L6" s="2">
        <f t="shared" si="4"/>
        <v>87</v>
      </c>
      <c r="M6" s="2">
        <f t="shared" si="0"/>
        <v>87</v>
      </c>
      <c r="N6" s="2">
        <f t="shared" si="0"/>
        <v>86</v>
      </c>
      <c r="O6" s="2">
        <f t="shared" si="0"/>
        <v>85</v>
      </c>
    </row>
    <row r="7" spans="1:15" ht="17" x14ac:dyDescent="0.2">
      <c r="A7" s="14" t="s">
        <v>16</v>
      </c>
      <c r="B7">
        <v>0.33329999999999999</v>
      </c>
      <c r="C7">
        <v>0.33333000000000002</v>
      </c>
      <c r="D7">
        <v>2.333333333333333</v>
      </c>
      <c r="E7">
        <v>2</v>
      </c>
      <c r="G7" s="2">
        <f t="shared" si="1"/>
        <v>0.43285770501000648</v>
      </c>
      <c r="H7" s="2">
        <f t="shared" si="1"/>
        <v>0.4328966660995664</v>
      </c>
      <c r="I7" s="2">
        <f t="shared" si="2"/>
        <v>1.6036656314088633</v>
      </c>
      <c r="J7" s="2">
        <f t="shared" si="3"/>
        <v>2.9197080291970803</v>
      </c>
      <c r="L7" s="2">
        <f t="shared" si="4"/>
        <v>0</v>
      </c>
      <c r="M7" s="2">
        <f t="shared" si="0"/>
        <v>0</v>
      </c>
      <c r="N7" s="2">
        <f t="shared" si="0"/>
        <v>2</v>
      </c>
      <c r="O7" s="2">
        <f t="shared" si="0"/>
        <v>3</v>
      </c>
    </row>
    <row r="9" spans="1:15" x14ac:dyDescent="0.2">
      <c r="B9" s="2">
        <f>SUM(B2:B7)</f>
        <v>76.999933333333317</v>
      </c>
      <c r="C9" s="2">
        <f t="shared" ref="C9:E9" si="5">SUM(C2:C7)</f>
        <v>76.999896666666658</v>
      </c>
      <c r="D9" s="2">
        <f t="shared" si="5"/>
        <v>145.49996666666667</v>
      </c>
      <c r="E9" s="2">
        <f t="shared" si="5"/>
        <v>68.5</v>
      </c>
    </row>
    <row r="10" spans="1:15" x14ac:dyDescent="0.2">
      <c r="B10" s="2">
        <f>ROUND(B9,0)</f>
        <v>77</v>
      </c>
      <c r="C10" s="2">
        <f t="shared" ref="C10:E10" si="6">ROUND(C9,0)</f>
        <v>77</v>
      </c>
      <c r="D10" s="2">
        <f t="shared" si="6"/>
        <v>145</v>
      </c>
      <c r="E10" s="2">
        <f t="shared" si="6"/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FB86-18E3-024D-81CB-036593F6F0C2}">
  <dimension ref="A1:E9"/>
  <sheetViews>
    <sheetView topLeftCell="A15" workbookViewId="0">
      <selection activeCell="E2" activeCellId="1" sqref="A2:A7 E2:E7"/>
    </sheetView>
  </sheetViews>
  <sheetFormatPr baseColWidth="10" defaultRowHeight="16" x14ac:dyDescent="0.2"/>
  <sheetData>
    <row r="1" spans="1:5" x14ac:dyDescent="0.2">
      <c r="B1" t="s">
        <v>42</v>
      </c>
      <c r="C1" t="s">
        <v>43</v>
      </c>
      <c r="D1" t="s">
        <v>44</v>
      </c>
      <c r="E1" t="s">
        <v>45</v>
      </c>
    </row>
    <row r="2" spans="1:5" ht="51" x14ac:dyDescent="0.2">
      <c r="A2" s="14" t="s">
        <v>33</v>
      </c>
      <c r="B2" s="15">
        <v>6</v>
      </c>
      <c r="C2" s="15">
        <v>6</v>
      </c>
      <c r="D2" s="15">
        <v>5</v>
      </c>
      <c r="E2" s="15">
        <v>3</v>
      </c>
    </row>
    <row r="3" spans="1:5" ht="17" x14ac:dyDescent="0.2">
      <c r="A3" s="14" t="s">
        <v>34</v>
      </c>
      <c r="B3" s="15">
        <v>4</v>
      </c>
      <c r="C3" s="15">
        <v>4</v>
      </c>
      <c r="D3" s="15">
        <v>6</v>
      </c>
      <c r="E3" s="15">
        <v>8</v>
      </c>
    </row>
    <row r="4" spans="1:5" ht="17" x14ac:dyDescent="0.2">
      <c r="A4" s="14" t="s">
        <v>35</v>
      </c>
      <c r="B4" s="15">
        <v>3</v>
      </c>
      <c r="C4" s="15">
        <v>3</v>
      </c>
      <c r="D4" s="15">
        <v>2</v>
      </c>
      <c r="E4" s="15">
        <v>1</v>
      </c>
    </row>
    <row r="5" spans="1:5" ht="17" x14ac:dyDescent="0.2">
      <c r="A5" s="14" t="s">
        <v>36</v>
      </c>
      <c r="B5" s="15">
        <v>0</v>
      </c>
      <c r="C5" s="15">
        <v>0</v>
      </c>
      <c r="D5" s="15">
        <v>0</v>
      </c>
      <c r="E5" s="15">
        <v>0</v>
      </c>
    </row>
    <row r="6" spans="1:5" ht="17" x14ac:dyDescent="0.2">
      <c r="A6" s="14" t="s">
        <v>46</v>
      </c>
      <c r="B6" s="15">
        <v>87</v>
      </c>
      <c r="C6" s="15">
        <v>87</v>
      </c>
      <c r="D6" s="15">
        <v>86</v>
      </c>
      <c r="E6" s="15">
        <v>85</v>
      </c>
    </row>
    <row r="7" spans="1:5" ht="17" x14ac:dyDescent="0.2">
      <c r="A7" s="14" t="s">
        <v>16</v>
      </c>
      <c r="B7" s="15">
        <v>0</v>
      </c>
      <c r="C7" s="15">
        <v>0</v>
      </c>
      <c r="D7" s="15">
        <v>2</v>
      </c>
      <c r="E7" s="15">
        <v>3</v>
      </c>
    </row>
    <row r="9" spans="1:5" x14ac:dyDescent="0.2">
      <c r="B9">
        <v>77</v>
      </c>
      <c r="C9">
        <v>77</v>
      </c>
      <c r="D9">
        <v>145</v>
      </c>
      <c r="E9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2022-07-22T08:26:46Z</dcterms:created>
  <dcterms:modified xsi:type="dcterms:W3CDTF">2022-07-27T14:56:35Z</dcterms:modified>
</cp:coreProperties>
</file>