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erzeropulos/Desktop/Diss/RomanEconomy/Material/Fine Ware Pottery/"/>
    </mc:Choice>
  </mc:AlternateContent>
  <xr:revisionPtr revIDLastSave="0" documentId="13_ncr:1_{7440F388-63A4-5443-AE02-6DB7F634ECC3}" xr6:coauthVersionLast="47" xr6:coauthVersionMax="47" xr10:uidLastSave="{00000000-0000-0000-0000-000000000000}"/>
  <bookViews>
    <workbookView minimized="1" xWindow="340" yWindow="500" windowWidth="27580" windowHeight="16940" xr2:uid="{AD4C270D-7B79-0645-9C55-67F790861E2F}"/>
  </bookViews>
  <sheets>
    <sheet name="by publication" sheetId="1" r:id="rId1"/>
    <sheet name="by origin" sheetId="2" r:id="rId2"/>
    <sheet name="Sheet2" sheetId="3" r:id="rId3"/>
    <sheet name="char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3" l="1"/>
  <c r="L2" i="3"/>
  <c r="K3" i="3"/>
  <c r="L3" i="3"/>
  <c r="K4" i="3"/>
  <c r="L4" i="3"/>
  <c r="K5" i="3"/>
  <c r="L5" i="3"/>
  <c r="J3" i="3"/>
  <c r="J4" i="3"/>
  <c r="J5" i="3"/>
  <c r="J2" i="3"/>
  <c r="H3" i="3"/>
  <c r="H4" i="3"/>
  <c r="H5" i="3"/>
  <c r="H2" i="3"/>
  <c r="G3" i="3"/>
  <c r="G4" i="3"/>
  <c r="G5" i="3"/>
  <c r="G2" i="3"/>
  <c r="F3" i="3"/>
  <c r="F4" i="3"/>
  <c r="F5" i="3"/>
  <c r="F2" i="3"/>
  <c r="C7" i="3"/>
  <c r="D7" i="3"/>
  <c r="B7" i="3"/>
  <c r="Q10" i="2"/>
  <c r="Q37" i="2"/>
  <c r="Q54" i="2"/>
  <c r="O54" i="2"/>
  <c r="L54" i="2"/>
  <c r="H54" i="2"/>
  <c r="O37" i="2"/>
  <c r="L37" i="2"/>
  <c r="H37" i="2"/>
  <c r="O10" i="2"/>
  <c r="L10" i="2"/>
  <c r="H10" i="2"/>
  <c r="Q59" i="1"/>
  <c r="O59" i="1"/>
  <c r="L59" i="1"/>
  <c r="H59" i="1"/>
  <c r="J53" i="1"/>
  <c r="K53" i="1"/>
  <c r="M53" i="1"/>
  <c r="N53" i="1"/>
  <c r="N6" i="1"/>
  <c r="N7" i="1"/>
  <c r="N8" i="1"/>
  <c r="N9" i="1"/>
  <c r="N10" i="1"/>
  <c r="N13" i="1"/>
  <c r="N14" i="1"/>
  <c r="N15" i="1"/>
  <c r="N16" i="1"/>
  <c r="N17" i="1"/>
  <c r="N18" i="1"/>
  <c r="N21" i="1"/>
  <c r="N22" i="1"/>
  <c r="N23" i="1"/>
  <c r="N24" i="1"/>
  <c r="N25" i="1"/>
  <c r="N29" i="1"/>
  <c r="N30" i="1"/>
  <c r="N31" i="1"/>
  <c r="N32" i="1"/>
  <c r="N33" i="1"/>
  <c r="N34" i="1"/>
  <c r="N37" i="1"/>
  <c r="N38" i="1"/>
  <c r="N39" i="1"/>
  <c r="N40" i="1"/>
  <c r="N41" i="1"/>
  <c r="N42" i="1"/>
  <c r="N45" i="1"/>
  <c r="N46" i="1"/>
  <c r="N47" i="1"/>
  <c r="N48" i="1"/>
  <c r="N49" i="1"/>
  <c r="N50" i="1"/>
  <c r="N54" i="1"/>
  <c r="N55" i="1"/>
  <c r="N56" i="1"/>
  <c r="N57" i="1"/>
  <c r="N58" i="1"/>
  <c r="N5" i="1"/>
  <c r="M6" i="1"/>
  <c r="M7" i="1"/>
  <c r="M8" i="1"/>
  <c r="M9" i="1"/>
  <c r="M10" i="1"/>
  <c r="M13" i="1"/>
  <c r="M14" i="1"/>
  <c r="M15" i="1"/>
  <c r="M16" i="1"/>
  <c r="M17" i="1"/>
  <c r="M18" i="1"/>
  <c r="M21" i="1"/>
  <c r="M22" i="1"/>
  <c r="M23" i="1"/>
  <c r="M24" i="1"/>
  <c r="M25" i="1"/>
  <c r="M29" i="1"/>
  <c r="M30" i="1"/>
  <c r="M31" i="1"/>
  <c r="M32" i="1"/>
  <c r="M33" i="1"/>
  <c r="M34" i="1"/>
  <c r="M37" i="1"/>
  <c r="M38" i="1"/>
  <c r="M39" i="1"/>
  <c r="M40" i="1"/>
  <c r="M41" i="1"/>
  <c r="M42" i="1"/>
  <c r="M45" i="1"/>
  <c r="M46" i="1"/>
  <c r="M47" i="1"/>
  <c r="M48" i="1"/>
  <c r="M49" i="1"/>
  <c r="M50" i="1"/>
  <c r="M54" i="1"/>
  <c r="M55" i="1"/>
  <c r="M56" i="1"/>
  <c r="M57" i="1"/>
  <c r="M58" i="1"/>
  <c r="M5" i="1"/>
  <c r="K6" i="1"/>
  <c r="K7" i="1"/>
  <c r="K8" i="1"/>
  <c r="K9" i="1"/>
  <c r="K10" i="1"/>
  <c r="K13" i="1"/>
  <c r="K14" i="1"/>
  <c r="K15" i="1"/>
  <c r="K16" i="1"/>
  <c r="K17" i="1"/>
  <c r="K18" i="1"/>
  <c r="K21" i="1"/>
  <c r="K22" i="1"/>
  <c r="K23" i="1"/>
  <c r="K24" i="1"/>
  <c r="K25" i="1"/>
  <c r="K29" i="1"/>
  <c r="K30" i="1"/>
  <c r="K31" i="1"/>
  <c r="K32" i="1"/>
  <c r="K33" i="1"/>
  <c r="K34" i="1"/>
  <c r="K37" i="1"/>
  <c r="K38" i="1"/>
  <c r="K39" i="1"/>
  <c r="K40" i="1"/>
  <c r="K41" i="1"/>
  <c r="K42" i="1"/>
  <c r="K45" i="1"/>
  <c r="K46" i="1"/>
  <c r="K47" i="1"/>
  <c r="K48" i="1"/>
  <c r="K49" i="1"/>
  <c r="K50" i="1"/>
  <c r="K54" i="1"/>
  <c r="K55" i="1"/>
  <c r="K56" i="1"/>
  <c r="K57" i="1"/>
  <c r="K58" i="1"/>
  <c r="K5" i="1"/>
  <c r="J6" i="1"/>
  <c r="J7" i="1"/>
  <c r="J8" i="1"/>
  <c r="J9" i="1"/>
  <c r="J10" i="1"/>
  <c r="J13" i="1"/>
  <c r="J14" i="1"/>
  <c r="J15" i="1"/>
  <c r="J16" i="1"/>
  <c r="J17" i="1"/>
  <c r="J18" i="1"/>
  <c r="J21" i="1"/>
  <c r="J22" i="1"/>
  <c r="J23" i="1"/>
  <c r="J24" i="1"/>
  <c r="J25" i="1"/>
  <c r="J29" i="1"/>
  <c r="J30" i="1"/>
  <c r="J31" i="1"/>
  <c r="J32" i="1"/>
  <c r="J33" i="1"/>
  <c r="J34" i="1"/>
  <c r="J37" i="1"/>
  <c r="J38" i="1"/>
  <c r="J39" i="1"/>
  <c r="J40" i="1"/>
  <c r="J41" i="1"/>
  <c r="J42" i="1"/>
  <c r="J45" i="1"/>
  <c r="J46" i="1"/>
  <c r="J47" i="1"/>
  <c r="J48" i="1"/>
  <c r="J49" i="1"/>
  <c r="J50" i="1"/>
  <c r="J54" i="1"/>
  <c r="J55" i="1"/>
  <c r="J56" i="1"/>
  <c r="J57" i="1"/>
  <c r="J58" i="1"/>
  <c r="J5" i="1"/>
  <c r="G6" i="1"/>
  <c r="G7" i="1"/>
  <c r="G8" i="1"/>
  <c r="G9" i="1"/>
  <c r="G10" i="1"/>
  <c r="G5" i="1"/>
  <c r="C40" i="1"/>
  <c r="C39" i="1"/>
  <c r="C37" i="1"/>
</calcChain>
</file>

<file path=xl/sharedStrings.xml><?xml version="1.0" encoding="utf-8"?>
<sst xmlns="http://schemas.openxmlformats.org/spreadsheetml/2006/main" count="209" uniqueCount="27">
  <si>
    <t>Italian</t>
  </si>
  <si>
    <t>Gaulish</t>
  </si>
  <si>
    <t>ESA</t>
  </si>
  <si>
    <t>ESB</t>
  </si>
  <si>
    <t>Cypriot</t>
  </si>
  <si>
    <t>Candarli</t>
  </si>
  <si>
    <t>Augustan</t>
  </si>
  <si>
    <t>Ware</t>
  </si>
  <si>
    <t>Sherds</t>
  </si>
  <si>
    <t>Dating slice</t>
  </si>
  <si>
    <t>Tiberian</t>
  </si>
  <si>
    <t>Claudian</t>
  </si>
  <si>
    <t>Mid 1st CE</t>
  </si>
  <si>
    <t>Neronian</t>
  </si>
  <si>
    <t>80-100</t>
  </si>
  <si>
    <t>Flavian</t>
  </si>
  <si>
    <t>Knossos Unexplored Mansion Fineware</t>
  </si>
  <si>
    <t>AB</t>
  </si>
  <si>
    <t>B</t>
  </si>
  <si>
    <t>BC</t>
  </si>
  <si>
    <t>C</t>
  </si>
  <si>
    <t>slice number</t>
  </si>
  <si>
    <t>dating percentage</t>
  </si>
  <si>
    <t>A</t>
  </si>
  <si>
    <t>Gallic</t>
  </si>
  <si>
    <t>Eastern Mediterranean</t>
  </si>
  <si>
    <t>Aegean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</si>
</sst>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double">
        <color theme="5" tint="-0.499984740745262"/>
      </top>
      <bottom style="double">
        <color theme="5" tint="-0.499984740745262"/>
      </bottom>
      <diagonal/>
    </border>
    <border>
      <left style="thin">
        <color auto="1"/>
      </left>
      <right/>
      <top style="double">
        <color theme="5" tint="-0.499984740745262"/>
      </top>
      <bottom style="double">
        <color theme="5" tint="-0.499984740745262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0" xfId="0" applyFill="1"/>
    <xf numFmtId="0" fontId="0" fillId="0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chemeClr val="tx1"/>
                </a:solidFill>
                <a:latin typeface="Arial" panose="020B0604020202020204" pitchFamily="34" charset="0"/>
              </a:rPr>
              <a:t>Knossos FIne Ware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'by publication'!$D$67:$F$67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'by publication'!$D$68:$F$68</c:f>
              <c:numCache>
                <c:formatCode>General</c:formatCode>
                <c:ptCount val="3"/>
                <c:pt idx="0">
                  <c:v>36.5</c:v>
                </c:pt>
                <c:pt idx="1">
                  <c:v>435</c:v>
                </c:pt>
                <c:pt idx="2">
                  <c:v>951.5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Knossos Fine Ware Percentages</a:t>
            </a:r>
            <a:r>
              <a:rPr lang="en-GB" baseline="0"/>
              <a:t> A - 50 BCE - 0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0.1392529120134493"/>
                  <c:y val="4.972112860892388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6.437411009898264E-2"/>
                  <c:y val="-0.1914758732081566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charts!$A$2:$A$5</c:f>
              <c:strCache>
                <c:ptCount val="4"/>
                <c:pt idx="0">
                  <c:v>Italian</c:v>
                </c:pt>
                <c:pt idx="1">
                  <c:v>Gallic</c:v>
                </c:pt>
                <c:pt idx="2">
                  <c:v>Eastern Mediterranean</c:v>
                </c:pt>
                <c:pt idx="3">
                  <c:v>Aegean</c:v>
                </c:pt>
              </c:strCache>
            </c:strRef>
          </c:cat>
          <c:val>
            <c:numRef>
              <c:f>charts!$B$2:$B$5</c:f>
              <c:numCache>
                <c:formatCode>General\%</c:formatCode>
                <c:ptCount val="4"/>
                <c:pt idx="0">
                  <c:v>5</c:v>
                </c:pt>
                <c:pt idx="1">
                  <c:v>0</c:v>
                </c:pt>
                <c:pt idx="2">
                  <c:v>95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Knossos Fine Ware Percentages B -</a:t>
            </a:r>
            <a:r>
              <a:rPr lang="en-GB" baseline="0"/>
              <a:t> 1-50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371404441183747"/>
                  <c:y val="0.1393200406400812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5.9792869878264134E-2"/>
                  <c:y val="3.1559055118110239E-2"/>
                </c:manualLayout>
              </c:layout>
              <c:tx>
                <c:rich>
                  <a:bodyPr/>
                  <a:lstStyle/>
                  <a:p>
                    <a:fld id="{C28A5BC6-6753-CF43-ACA0-9B5A98A86485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FEF9FB89-0B8D-0145-B529-C92573491EAE}" type="VALUE">
                      <a:rPr lang="en-US" baseline="0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230204485544399"/>
                  <c:y val="-0.2013599187198375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0.12335451838834338"/>
                  <c:y val="0.15392354584709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charts!$A$2:$A$5</c:f>
              <c:strCache>
                <c:ptCount val="4"/>
                <c:pt idx="0">
                  <c:v>Italian</c:v>
                </c:pt>
                <c:pt idx="1">
                  <c:v>Gallic</c:v>
                </c:pt>
                <c:pt idx="2">
                  <c:v>Eastern Mediterranean</c:v>
                </c:pt>
                <c:pt idx="3">
                  <c:v>Aegean</c:v>
                </c:pt>
              </c:strCache>
            </c:strRef>
          </c:cat>
          <c:val>
            <c:numRef>
              <c:f>charts!$C$2:$C$5</c:f>
              <c:numCache>
                <c:formatCode>General\%</c:formatCode>
                <c:ptCount val="4"/>
                <c:pt idx="0">
                  <c:v>30</c:v>
                </c:pt>
                <c:pt idx="1">
                  <c:v>1</c:v>
                </c:pt>
                <c:pt idx="2">
                  <c:v>47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Knossos</a:t>
            </a:r>
            <a:r>
              <a:rPr lang="en-GB" baseline="0"/>
              <a:t> Fine Ware Percentage C - 51-100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2678079533596096"/>
                  <c:y val="0.1293275026289466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0.12415899819751455"/>
                  <c:y val="-0.1887404139629126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0.17092306232805238"/>
                  <c:y val="2.858985867808863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/>
                        </a:solidFill>
                        <a:latin typeface="Arial" panose="020B0604020202020204" pitchFamily="34" charset="0"/>
                        <a:ea typeface="+mn-ea"/>
                        <a:cs typeface="+mn-cs"/>
                      </a:defRPr>
                    </a:pPr>
                    <a:fld id="{F0473398-BC44-CB48-872D-0712F5EDBA28}" type="CATEGORYNAME">
                      <a:rPr lang="en-US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970ABD40-0373-C046-8C03-C16912511128}" type="VALUE">
                      <a:rPr lang="en-US" baseline="0">
                        <a:solidFill>
                          <a:schemeClr val="bg1"/>
                        </a:solidFill>
                      </a:rPr>
                      <a:pPr>
                        <a:defRPr sz="1100">
                          <a:solidFill>
                            <a:schemeClr val="tx1"/>
                          </a:solidFill>
                          <a:latin typeface="Arial" panose="020B0604020202020204" pitchFamily="34" charset="0"/>
                        </a:defRPr>
                      </a:pPr>
                      <a:t>[VALUE]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charts!$A$2:$A$5</c:f>
              <c:strCache>
                <c:ptCount val="4"/>
                <c:pt idx="0">
                  <c:v>Italian</c:v>
                </c:pt>
                <c:pt idx="1">
                  <c:v>Gallic</c:v>
                </c:pt>
                <c:pt idx="2">
                  <c:v>Eastern Mediterranean</c:v>
                </c:pt>
                <c:pt idx="3">
                  <c:v>Aegean</c:v>
                </c:pt>
              </c:strCache>
            </c:strRef>
          </c:cat>
          <c:val>
            <c:numRef>
              <c:f>charts!$D$2:$D$5</c:f>
              <c:numCache>
                <c:formatCode>General\%</c:formatCode>
                <c:ptCount val="4"/>
                <c:pt idx="0">
                  <c:v>30</c:v>
                </c:pt>
                <c:pt idx="1">
                  <c:v>0</c:v>
                </c:pt>
                <c:pt idx="2">
                  <c:v>23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61</xdr:row>
      <xdr:rowOff>101600</xdr:rowOff>
    </xdr:from>
    <xdr:to>
      <xdr:col>8</xdr:col>
      <xdr:colOff>177800</xdr:colOff>
      <xdr:row>78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B5F546-0C8D-EBBD-9A8C-3584B4656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7</xdr:row>
      <xdr:rowOff>25400</xdr:rowOff>
    </xdr:from>
    <xdr:to>
      <xdr:col>7</xdr:col>
      <xdr:colOff>254000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41C3FD-E8AD-75B2-8C5B-A04279CD2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450850</xdr:colOff>
      <xdr:row>6</xdr:row>
      <xdr:rowOff>177800</xdr:rowOff>
    </xdr:from>
    <xdr:to>
      <xdr:col>14</xdr:col>
      <xdr:colOff>533400</xdr:colOff>
      <xdr:row>26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9F2FCC-0361-45D5-BFC4-8C6298725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247650</xdr:colOff>
      <xdr:row>26</xdr:row>
      <xdr:rowOff>190500</xdr:rowOff>
    </xdr:from>
    <xdr:to>
      <xdr:col>7</xdr:col>
      <xdr:colOff>266700</xdr:colOff>
      <xdr:row>46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341B5B-4151-3A8D-2F64-6ACD63ACF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0.66449</cdr:x>
      <cdr:y>0.83333</cdr:y>
    </cdr:from>
    <cdr:to>
      <cdr:x>0.94118</cdr:x>
      <cdr:y>0.89744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id="{5C060D2D-1BB9-E304-B776-E4A9C2725475}"/>
            </a:ext>
          </a:extLst>
        </cdr:cNvPr>
        <cdr:cNvSpPr txBox="1"/>
      </cdr:nvSpPr>
      <cdr:spPr>
        <a:xfrm xmlns:a="http://schemas.openxmlformats.org/drawingml/2006/main">
          <a:off x="3873500" y="3302000"/>
          <a:ext cx="1612900" cy="254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/>
            <a:t>Total: 36,5 vessels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0.66089</cdr:x>
      <cdr:y>0.82258</cdr:y>
    </cdr:from>
    <cdr:to>
      <cdr:x>0.93608</cdr:x>
      <cdr:y>0.8871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id="{5C060D2D-1BB9-E304-B776-E4A9C2725475}"/>
            </a:ext>
          </a:extLst>
        </cdr:cNvPr>
        <cdr:cNvSpPr txBox="1"/>
      </cdr:nvSpPr>
      <cdr:spPr>
        <a:xfrm xmlns:a="http://schemas.openxmlformats.org/drawingml/2006/main">
          <a:off x="3873500" y="3238500"/>
          <a:ext cx="1612900" cy="254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/>
            <a:t>Total: 435 vessels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0.64841</cdr:x>
      <cdr:y>0.84691</cdr:y>
    </cdr:from>
    <cdr:to>
      <cdr:x>0.92662</cdr:x>
      <cdr:y>0.91205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id="{5C060D2D-1BB9-E304-B776-E4A9C2725475}"/>
            </a:ext>
          </a:extLst>
        </cdr:cNvPr>
        <cdr:cNvSpPr txBox="1"/>
      </cdr:nvSpPr>
      <cdr:spPr>
        <a:xfrm xmlns:a="http://schemas.openxmlformats.org/drawingml/2006/main">
          <a:off x="3759200" y="3302000"/>
          <a:ext cx="1612900" cy="254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/>
            <a:t>Total: 951,5 vessels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9FAD9-2766-654C-8797-78D22E5E8DE4}">
  <dimension ref="A1:Q69"/>
  <sheetViews>
    <sheetView tabSelected="1" topLeftCell="A48" workbookViewId="0">
      <selection activeCell="D67" sqref="D67:F68"/>
    </sheetView>
  </sheetViews>
  <sheetFormatPr baseColWidth="10" defaultRowHeight="16" x14ac:dyDescent="0.2"/>
  <cols>
    <col min="1" max="6" width="10.83203125" style="1"/>
    <col min="7" max="7" width="10.83203125" style="3"/>
    <col min="8" max="8" width="10.83203125" style="1"/>
    <col min="9" max="9" width="10.83203125" style="3"/>
    <col min="10" max="12" width="10.83203125" style="1"/>
    <col min="13" max="13" width="10.83203125" style="3"/>
    <col min="14" max="16384" width="10.83203125" style="1"/>
  </cols>
  <sheetData>
    <row r="1" spans="1:14" ht="68" x14ac:dyDescent="0.2">
      <c r="A1" s="1" t="s">
        <v>16</v>
      </c>
    </row>
    <row r="2" spans="1:14" ht="17" x14ac:dyDescent="0.2">
      <c r="G2" s="3" t="s">
        <v>23</v>
      </c>
      <c r="I2" s="3" t="s">
        <v>18</v>
      </c>
      <c r="M2" s="3" t="s">
        <v>20</v>
      </c>
    </row>
    <row r="3" spans="1:14" ht="34" x14ac:dyDescent="0.2">
      <c r="B3" s="1" t="s">
        <v>7</v>
      </c>
      <c r="C3" s="1" t="s">
        <v>8</v>
      </c>
      <c r="D3" s="1" t="s">
        <v>9</v>
      </c>
      <c r="E3" s="1" t="s">
        <v>21</v>
      </c>
      <c r="F3" s="1" t="s">
        <v>22</v>
      </c>
      <c r="G3" s="3" t="s">
        <v>17</v>
      </c>
      <c r="I3" s="3" t="s">
        <v>17</v>
      </c>
      <c r="J3" s="1" t="s">
        <v>18</v>
      </c>
      <c r="K3" s="1" t="s">
        <v>19</v>
      </c>
      <c r="M3" s="3" t="s">
        <v>19</v>
      </c>
      <c r="N3" s="1" t="s">
        <v>20</v>
      </c>
    </row>
    <row r="4" spans="1:14" ht="17" x14ac:dyDescent="0.2">
      <c r="A4" s="1" t="s">
        <v>6</v>
      </c>
    </row>
    <row r="5" spans="1:14" ht="17" x14ac:dyDescent="0.2">
      <c r="B5" s="1" t="s">
        <v>0</v>
      </c>
      <c r="C5" s="1">
        <v>4</v>
      </c>
      <c r="D5" s="1" t="s">
        <v>17</v>
      </c>
      <c r="E5" s="1">
        <v>2</v>
      </c>
      <c r="F5" s="1">
        <v>1</v>
      </c>
      <c r="G5" s="3">
        <f>IF(D5="AB",((C5/E5)*F5),0)</f>
        <v>2</v>
      </c>
      <c r="I5" s="3">
        <v>2</v>
      </c>
      <c r="J5" s="1">
        <f>IF(D5="B",((C5/E5)*F5),0)</f>
        <v>0</v>
      </c>
      <c r="K5" s="1">
        <f>IF(D5="BC",((C5/E5)*F5),0)</f>
        <v>0</v>
      </c>
      <c r="M5" s="3">
        <f>IF(D5="BC",((C5/E5)*F5),0)</f>
        <v>0</v>
      </c>
      <c r="N5" s="1">
        <f>IF(D5="C",((C5/E5)*F5),0)</f>
        <v>0</v>
      </c>
    </row>
    <row r="6" spans="1:14" ht="17" x14ac:dyDescent="0.2">
      <c r="B6" s="1" t="s">
        <v>1</v>
      </c>
      <c r="C6" s="1">
        <v>0</v>
      </c>
      <c r="D6" s="1" t="s">
        <v>17</v>
      </c>
      <c r="E6" s="1">
        <v>2</v>
      </c>
      <c r="F6" s="1">
        <v>1</v>
      </c>
      <c r="G6" s="3">
        <f t="shared" ref="G6:G10" si="0">IF(D6="AB",((C6/E6)*F6),0)</f>
        <v>0</v>
      </c>
      <c r="I6" s="3">
        <v>0</v>
      </c>
      <c r="J6" s="1">
        <f t="shared" ref="J6:J58" si="1">IF(D6="B",((C6/E6)*F6),0)</f>
        <v>0</v>
      </c>
      <c r="K6" s="1">
        <f t="shared" ref="K6:K58" si="2">IF(D6="BC",((C6/E6)*F6),0)</f>
        <v>0</v>
      </c>
      <c r="M6" s="3">
        <f t="shared" ref="M6:M58" si="3">IF(D6="BC",((C6/E6)*F6),0)</f>
        <v>0</v>
      </c>
      <c r="N6" s="1">
        <f t="shared" ref="N6:N58" si="4">IF(D6="C",((C6/E6)*F6),0)</f>
        <v>0</v>
      </c>
    </row>
    <row r="7" spans="1:14" ht="17" x14ac:dyDescent="0.2">
      <c r="B7" s="1" t="s">
        <v>2</v>
      </c>
      <c r="C7" s="1">
        <v>55</v>
      </c>
      <c r="D7" s="1" t="s">
        <v>17</v>
      </c>
      <c r="E7" s="1">
        <v>2</v>
      </c>
      <c r="F7" s="1">
        <v>1</v>
      </c>
      <c r="G7" s="3">
        <f t="shared" si="0"/>
        <v>27.5</v>
      </c>
      <c r="I7" s="3">
        <v>27.5</v>
      </c>
      <c r="J7" s="1">
        <f t="shared" si="1"/>
        <v>0</v>
      </c>
      <c r="K7" s="1">
        <f t="shared" si="2"/>
        <v>0</v>
      </c>
      <c r="M7" s="3">
        <f t="shared" si="3"/>
        <v>0</v>
      </c>
      <c r="N7" s="1">
        <f t="shared" si="4"/>
        <v>0</v>
      </c>
    </row>
    <row r="8" spans="1:14" ht="17" x14ac:dyDescent="0.2">
      <c r="B8" s="1" t="s">
        <v>3</v>
      </c>
      <c r="C8" s="1">
        <v>0</v>
      </c>
      <c r="D8" s="1" t="s">
        <v>17</v>
      </c>
      <c r="E8" s="1">
        <v>2</v>
      </c>
      <c r="F8" s="1">
        <v>1</v>
      </c>
      <c r="G8" s="3">
        <f t="shared" si="0"/>
        <v>0</v>
      </c>
      <c r="I8" s="3">
        <v>0</v>
      </c>
      <c r="J8" s="1">
        <f t="shared" si="1"/>
        <v>0</v>
      </c>
      <c r="K8" s="1">
        <f t="shared" si="2"/>
        <v>0</v>
      </c>
      <c r="M8" s="3">
        <f t="shared" si="3"/>
        <v>0</v>
      </c>
      <c r="N8" s="1">
        <f t="shared" si="4"/>
        <v>0</v>
      </c>
    </row>
    <row r="9" spans="1:14" ht="17" x14ac:dyDescent="0.2">
      <c r="B9" s="1" t="s">
        <v>4</v>
      </c>
      <c r="C9" s="1">
        <v>14</v>
      </c>
      <c r="D9" s="1" t="s">
        <v>17</v>
      </c>
      <c r="E9" s="1">
        <v>2</v>
      </c>
      <c r="F9" s="1">
        <v>1</v>
      </c>
      <c r="G9" s="3">
        <f t="shared" si="0"/>
        <v>7</v>
      </c>
      <c r="I9" s="3">
        <v>7</v>
      </c>
      <c r="J9" s="1">
        <f t="shared" si="1"/>
        <v>0</v>
      </c>
      <c r="K9" s="1">
        <f t="shared" si="2"/>
        <v>0</v>
      </c>
      <c r="M9" s="3">
        <f t="shared" si="3"/>
        <v>0</v>
      </c>
      <c r="N9" s="1">
        <f t="shared" si="4"/>
        <v>0</v>
      </c>
    </row>
    <row r="10" spans="1:14" ht="17" x14ac:dyDescent="0.2">
      <c r="B10" s="1" t="s">
        <v>5</v>
      </c>
      <c r="C10" s="1">
        <v>0</v>
      </c>
      <c r="D10" s="1" t="s">
        <v>17</v>
      </c>
      <c r="E10" s="1">
        <v>2</v>
      </c>
      <c r="F10" s="1">
        <v>1</v>
      </c>
      <c r="G10" s="3">
        <f t="shared" si="0"/>
        <v>0</v>
      </c>
      <c r="I10" s="3">
        <v>0</v>
      </c>
      <c r="J10" s="1">
        <f t="shared" si="1"/>
        <v>0</v>
      </c>
      <c r="K10" s="1">
        <f t="shared" si="2"/>
        <v>0</v>
      </c>
      <c r="M10" s="3">
        <f t="shared" si="3"/>
        <v>0</v>
      </c>
      <c r="N10" s="1">
        <f t="shared" si="4"/>
        <v>0</v>
      </c>
    </row>
    <row r="12" spans="1:14" ht="17" x14ac:dyDescent="0.2">
      <c r="A12" s="1" t="s">
        <v>10</v>
      </c>
    </row>
    <row r="13" spans="1:14" ht="17" x14ac:dyDescent="0.2">
      <c r="B13" s="1" t="s">
        <v>0</v>
      </c>
      <c r="C13" s="1">
        <v>54</v>
      </c>
      <c r="D13" s="1" t="s">
        <v>18</v>
      </c>
      <c r="E13" s="1">
        <v>1</v>
      </c>
      <c r="F13" s="1">
        <v>1</v>
      </c>
      <c r="G13" s="3">
        <v>0</v>
      </c>
      <c r="I13" s="3">
        <v>0</v>
      </c>
      <c r="J13" s="1">
        <f t="shared" si="1"/>
        <v>54</v>
      </c>
      <c r="K13" s="1">
        <f t="shared" si="2"/>
        <v>0</v>
      </c>
      <c r="M13" s="3">
        <f t="shared" si="3"/>
        <v>0</v>
      </c>
      <c r="N13" s="1">
        <f t="shared" si="4"/>
        <v>0</v>
      </c>
    </row>
    <row r="14" spans="1:14" ht="17" x14ac:dyDescent="0.2">
      <c r="B14" s="1" t="s">
        <v>1</v>
      </c>
      <c r="C14" s="1">
        <v>0</v>
      </c>
      <c r="D14" s="1" t="s">
        <v>18</v>
      </c>
      <c r="E14" s="1">
        <v>1</v>
      </c>
      <c r="F14" s="1">
        <v>1</v>
      </c>
      <c r="G14" s="3">
        <v>0</v>
      </c>
      <c r="I14" s="3">
        <v>0</v>
      </c>
      <c r="J14" s="1">
        <f t="shared" si="1"/>
        <v>0</v>
      </c>
      <c r="K14" s="1">
        <f t="shared" si="2"/>
        <v>0</v>
      </c>
      <c r="M14" s="3">
        <f t="shared" si="3"/>
        <v>0</v>
      </c>
      <c r="N14" s="1">
        <f t="shared" si="4"/>
        <v>0</v>
      </c>
    </row>
    <row r="15" spans="1:14" ht="17" x14ac:dyDescent="0.2">
      <c r="B15" s="1" t="s">
        <v>2</v>
      </c>
      <c r="C15" s="1">
        <v>84</v>
      </c>
      <c r="D15" s="1" t="s">
        <v>18</v>
      </c>
      <c r="E15" s="1">
        <v>1</v>
      </c>
      <c r="F15" s="1">
        <v>1</v>
      </c>
      <c r="G15" s="3">
        <v>0</v>
      </c>
      <c r="I15" s="3">
        <v>0</v>
      </c>
      <c r="J15" s="1">
        <f t="shared" si="1"/>
        <v>84</v>
      </c>
      <c r="K15" s="1">
        <f t="shared" si="2"/>
        <v>0</v>
      </c>
      <c r="M15" s="3">
        <f t="shared" si="3"/>
        <v>0</v>
      </c>
      <c r="N15" s="1">
        <f t="shared" si="4"/>
        <v>0</v>
      </c>
    </row>
    <row r="16" spans="1:14" ht="17" x14ac:dyDescent="0.2">
      <c r="B16" s="1" t="s">
        <v>3</v>
      </c>
      <c r="C16" s="1">
        <v>30</v>
      </c>
      <c r="D16" s="1" t="s">
        <v>18</v>
      </c>
      <c r="E16" s="1">
        <v>1</v>
      </c>
      <c r="F16" s="1">
        <v>1</v>
      </c>
      <c r="G16" s="3">
        <v>0</v>
      </c>
      <c r="I16" s="3">
        <v>0</v>
      </c>
      <c r="J16" s="1">
        <f t="shared" si="1"/>
        <v>30</v>
      </c>
      <c r="K16" s="1">
        <f t="shared" si="2"/>
        <v>0</v>
      </c>
      <c r="M16" s="3">
        <f t="shared" si="3"/>
        <v>0</v>
      </c>
      <c r="N16" s="1">
        <f t="shared" si="4"/>
        <v>0</v>
      </c>
    </row>
    <row r="17" spans="1:14" ht="17" x14ac:dyDescent="0.2">
      <c r="B17" s="1" t="s">
        <v>4</v>
      </c>
      <c r="C17" s="1">
        <v>12</v>
      </c>
      <c r="D17" s="1" t="s">
        <v>18</v>
      </c>
      <c r="E17" s="1">
        <v>1</v>
      </c>
      <c r="F17" s="1">
        <v>1</v>
      </c>
      <c r="G17" s="3">
        <v>0</v>
      </c>
      <c r="I17" s="3">
        <v>0</v>
      </c>
      <c r="J17" s="1">
        <f t="shared" si="1"/>
        <v>12</v>
      </c>
      <c r="K17" s="1">
        <f t="shared" si="2"/>
        <v>0</v>
      </c>
      <c r="M17" s="3">
        <f t="shared" si="3"/>
        <v>0</v>
      </c>
      <c r="N17" s="1">
        <f t="shared" si="4"/>
        <v>0</v>
      </c>
    </row>
    <row r="18" spans="1:14" ht="17" x14ac:dyDescent="0.2">
      <c r="B18" s="1" t="s">
        <v>5</v>
      </c>
      <c r="C18" s="1">
        <v>0</v>
      </c>
      <c r="E18" s="1">
        <v>1</v>
      </c>
      <c r="F18" s="1">
        <v>1</v>
      </c>
      <c r="G18" s="3">
        <v>0</v>
      </c>
      <c r="I18" s="3">
        <v>0</v>
      </c>
      <c r="J18" s="1">
        <f t="shared" si="1"/>
        <v>0</v>
      </c>
      <c r="K18" s="1">
        <f t="shared" si="2"/>
        <v>0</v>
      </c>
      <c r="M18" s="3">
        <f t="shared" si="3"/>
        <v>0</v>
      </c>
      <c r="N18" s="1">
        <f t="shared" si="4"/>
        <v>0</v>
      </c>
    </row>
    <row r="20" spans="1:14" ht="17" x14ac:dyDescent="0.2">
      <c r="A20" s="1" t="s">
        <v>11</v>
      </c>
    </row>
    <row r="21" spans="1:14" ht="17" x14ac:dyDescent="0.2">
      <c r="B21" s="2" t="s">
        <v>0</v>
      </c>
      <c r="C21" s="1">
        <v>29</v>
      </c>
      <c r="D21" s="1" t="s">
        <v>19</v>
      </c>
      <c r="E21" s="1">
        <v>2</v>
      </c>
      <c r="F21" s="1">
        <v>1</v>
      </c>
      <c r="G21" s="3">
        <v>0</v>
      </c>
      <c r="I21" s="3">
        <v>0</v>
      </c>
      <c r="J21" s="1">
        <f t="shared" si="1"/>
        <v>0</v>
      </c>
      <c r="K21" s="1">
        <f t="shared" si="2"/>
        <v>14.5</v>
      </c>
      <c r="M21" s="3">
        <f t="shared" si="3"/>
        <v>14.5</v>
      </c>
      <c r="N21" s="1">
        <f t="shared" si="4"/>
        <v>0</v>
      </c>
    </row>
    <row r="22" spans="1:14" ht="17" x14ac:dyDescent="0.2">
      <c r="B22" s="2" t="s">
        <v>1</v>
      </c>
      <c r="C22" s="1">
        <v>0</v>
      </c>
      <c r="D22" s="1" t="s">
        <v>19</v>
      </c>
      <c r="E22" s="1">
        <v>2</v>
      </c>
      <c r="F22" s="1">
        <v>1</v>
      </c>
      <c r="G22" s="3">
        <v>0</v>
      </c>
      <c r="I22" s="3">
        <v>0</v>
      </c>
      <c r="J22" s="1">
        <f t="shared" si="1"/>
        <v>0</v>
      </c>
      <c r="K22" s="1">
        <f t="shared" si="2"/>
        <v>0</v>
      </c>
      <c r="M22" s="3">
        <f t="shared" si="3"/>
        <v>0</v>
      </c>
      <c r="N22" s="1">
        <f t="shared" si="4"/>
        <v>0</v>
      </c>
    </row>
    <row r="23" spans="1:14" ht="17" x14ac:dyDescent="0.2">
      <c r="B23" s="2" t="s">
        <v>2</v>
      </c>
      <c r="C23" s="1">
        <v>9</v>
      </c>
      <c r="D23" s="1" t="s">
        <v>19</v>
      </c>
      <c r="E23" s="1">
        <v>2</v>
      </c>
      <c r="F23" s="1">
        <v>1</v>
      </c>
      <c r="G23" s="3">
        <v>0</v>
      </c>
      <c r="I23" s="3">
        <v>0</v>
      </c>
      <c r="J23" s="1">
        <f t="shared" si="1"/>
        <v>0</v>
      </c>
      <c r="K23" s="1">
        <f t="shared" si="2"/>
        <v>4.5</v>
      </c>
      <c r="M23" s="3">
        <f t="shared" si="3"/>
        <v>4.5</v>
      </c>
      <c r="N23" s="1">
        <f t="shared" si="4"/>
        <v>0</v>
      </c>
    </row>
    <row r="24" spans="1:14" ht="17" x14ac:dyDescent="0.2">
      <c r="B24" s="2" t="s">
        <v>3</v>
      </c>
      <c r="C24" s="1">
        <v>18</v>
      </c>
      <c r="D24" s="1" t="s">
        <v>19</v>
      </c>
      <c r="E24" s="1">
        <v>2</v>
      </c>
      <c r="F24" s="1">
        <v>1</v>
      </c>
      <c r="G24" s="3">
        <v>0</v>
      </c>
      <c r="I24" s="3">
        <v>0</v>
      </c>
      <c r="J24" s="1">
        <f t="shared" si="1"/>
        <v>0</v>
      </c>
      <c r="K24" s="1">
        <f t="shared" si="2"/>
        <v>9</v>
      </c>
      <c r="M24" s="3">
        <f t="shared" si="3"/>
        <v>9</v>
      </c>
      <c r="N24" s="1">
        <f t="shared" si="4"/>
        <v>0</v>
      </c>
    </row>
    <row r="25" spans="1:14" ht="17" x14ac:dyDescent="0.2">
      <c r="B25" s="2" t="s">
        <v>4</v>
      </c>
      <c r="C25" s="1">
        <v>1</v>
      </c>
      <c r="D25" s="1" t="s">
        <v>19</v>
      </c>
      <c r="E25" s="1">
        <v>2</v>
      </c>
      <c r="F25" s="1">
        <v>1</v>
      </c>
      <c r="G25" s="3">
        <v>0</v>
      </c>
      <c r="I25" s="3">
        <v>0</v>
      </c>
      <c r="J25" s="1">
        <f t="shared" si="1"/>
        <v>0</v>
      </c>
      <c r="K25" s="1">
        <f t="shared" si="2"/>
        <v>0.5</v>
      </c>
      <c r="M25" s="3">
        <f t="shared" si="3"/>
        <v>0.5</v>
      </c>
      <c r="N25" s="1">
        <f t="shared" si="4"/>
        <v>0</v>
      </c>
    </row>
    <row r="26" spans="1:14" ht="17" x14ac:dyDescent="0.2">
      <c r="B26" s="2" t="s">
        <v>5</v>
      </c>
      <c r="C26" s="1">
        <v>0</v>
      </c>
      <c r="D26" s="1" t="s">
        <v>19</v>
      </c>
    </row>
    <row r="28" spans="1:14" ht="17" x14ac:dyDescent="0.2">
      <c r="A28" s="1" t="s">
        <v>12</v>
      </c>
    </row>
    <row r="29" spans="1:14" ht="17" x14ac:dyDescent="0.2">
      <c r="B29" s="2" t="s">
        <v>0</v>
      </c>
      <c r="C29" s="1">
        <v>121</v>
      </c>
      <c r="D29" s="1" t="s">
        <v>19</v>
      </c>
      <c r="E29" s="1">
        <v>2</v>
      </c>
      <c r="F29" s="1">
        <v>1</v>
      </c>
      <c r="G29" s="3">
        <v>0</v>
      </c>
      <c r="I29" s="3">
        <v>0</v>
      </c>
      <c r="J29" s="1">
        <f t="shared" si="1"/>
        <v>0</v>
      </c>
      <c r="K29" s="1">
        <f t="shared" si="2"/>
        <v>60.5</v>
      </c>
      <c r="M29" s="3">
        <f t="shared" si="3"/>
        <v>60.5</v>
      </c>
      <c r="N29" s="1">
        <f t="shared" si="4"/>
        <v>0</v>
      </c>
    </row>
    <row r="30" spans="1:14" ht="17" x14ac:dyDescent="0.2">
      <c r="B30" s="2" t="s">
        <v>1</v>
      </c>
      <c r="C30" s="1">
        <v>9</v>
      </c>
      <c r="D30" s="1" t="s">
        <v>19</v>
      </c>
      <c r="E30" s="1">
        <v>2</v>
      </c>
      <c r="F30" s="1">
        <v>1</v>
      </c>
      <c r="G30" s="3">
        <v>0</v>
      </c>
      <c r="I30" s="3">
        <v>0</v>
      </c>
      <c r="J30" s="1">
        <f t="shared" si="1"/>
        <v>0</v>
      </c>
      <c r="K30" s="1">
        <f t="shared" si="2"/>
        <v>4.5</v>
      </c>
      <c r="M30" s="3">
        <f t="shared" si="3"/>
        <v>4.5</v>
      </c>
      <c r="N30" s="1">
        <f t="shared" si="4"/>
        <v>0</v>
      </c>
    </row>
    <row r="31" spans="1:14" ht="17" x14ac:dyDescent="0.2">
      <c r="B31" s="2" t="s">
        <v>2</v>
      </c>
      <c r="C31" s="1">
        <v>123</v>
      </c>
      <c r="D31" s="1" t="s">
        <v>19</v>
      </c>
      <c r="E31" s="1">
        <v>2</v>
      </c>
      <c r="F31" s="1">
        <v>1</v>
      </c>
      <c r="G31" s="3">
        <v>0</v>
      </c>
      <c r="I31" s="3">
        <v>0</v>
      </c>
      <c r="J31" s="1">
        <f t="shared" si="1"/>
        <v>0</v>
      </c>
      <c r="K31" s="1">
        <f t="shared" si="2"/>
        <v>61.5</v>
      </c>
      <c r="M31" s="3">
        <f t="shared" si="3"/>
        <v>61.5</v>
      </c>
      <c r="N31" s="1">
        <f t="shared" si="4"/>
        <v>0</v>
      </c>
    </row>
    <row r="32" spans="1:14" ht="17" x14ac:dyDescent="0.2">
      <c r="B32" s="2" t="s">
        <v>3</v>
      </c>
      <c r="C32" s="1">
        <v>113</v>
      </c>
      <c r="D32" s="1" t="s">
        <v>19</v>
      </c>
      <c r="E32" s="1">
        <v>2</v>
      </c>
      <c r="F32" s="1">
        <v>1</v>
      </c>
      <c r="G32" s="3">
        <v>0</v>
      </c>
      <c r="I32" s="3">
        <v>0</v>
      </c>
      <c r="J32" s="1">
        <f t="shared" si="1"/>
        <v>0</v>
      </c>
      <c r="K32" s="1">
        <f t="shared" si="2"/>
        <v>56.5</v>
      </c>
      <c r="M32" s="3">
        <f t="shared" si="3"/>
        <v>56.5</v>
      </c>
      <c r="N32" s="1">
        <f t="shared" si="4"/>
        <v>0</v>
      </c>
    </row>
    <row r="33" spans="1:14" ht="17" x14ac:dyDescent="0.2">
      <c r="B33" s="2" t="s">
        <v>4</v>
      </c>
      <c r="C33" s="1">
        <v>14</v>
      </c>
      <c r="D33" s="1" t="s">
        <v>19</v>
      </c>
      <c r="E33" s="1">
        <v>2</v>
      </c>
      <c r="F33" s="1">
        <v>1</v>
      </c>
      <c r="G33" s="3">
        <v>0</v>
      </c>
      <c r="I33" s="3">
        <v>0</v>
      </c>
      <c r="J33" s="1">
        <f t="shared" si="1"/>
        <v>0</v>
      </c>
      <c r="K33" s="1">
        <f t="shared" si="2"/>
        <v>7</v>
      </c>
      <c r="M33" s="3">
        <f t="shared" si="3"/>
        <v>7</v>
      </c>
      <c r="N33" s="1">
        <f t="shared" si="4"/>
        <v>0</v>
      </c>
    </row>
    <row r="34" spans="1:14" ht="17" x14ac:dyDescent="0.2">
      <c r="B34" s="2" t="s">
        <v>5</v>
      </c>
      <c r="C34" s="1">
        <v>0</v>
      </c>
      <c r="D34" s="1" t="s">
        <v>19</v>
      </c>
      <c r="E34" s="1">
        <v>2</v>
      </c>
      <c r="F34" s="1">
        <v>1</v>
      </c>
      <c r="G34" s="3">
        <v>0</v>
      </c>
      <c r="I34" s="3">
        <v>0</v>
      </c>
      <c r="J34" s="1">
        <f t="shared" si="1"/>
        <v>0</v>
      </c>
      <c r="K34" s="1">
        <f t="shared" si="2"/>
        <v>0</v>
      </c>
      <c r="M34" s="3">
        <f t="shared" si="3"/>
        <v>0</v>
      </c>
      <c r="N34" s="1">
        <f t="shared" si="4"/>
        <v>0</v>
      </c>
    </row>
    <row r="36" spans="1:14" ht="17" x14ac:dyDescent="0.2">
      <c r="A36" s="1" t="s">
        <v>13</v>
      </c>
    </row>
    <row r="37" spans="1:14" ht="17" x14ac:dyDescent="0.2">
      <c r="B37" s="2" t="s">
        <v>0</v>
      </c>
      <c r="C37" s="1">
        <f>79+50</f>
        <v>129</v>
      </c>
      <c r="D37" s="1" t="s">
        <v>20</v>
      </c>
      <c r="E37" s="1">
        <v>1</v>
      </c>
      <c r="F37" s="1">
        <v>1</v>
      </c>
      <c r="G37" s="3">
        <v>0</v>
      </c>
      <c r="I37" s="3">
        <v>0</v>
      </c>
      <c r="J37" s="1">
        <f t="shared" si="1"/>
        <v>0</v>
      </c>
      <c r="K37" s="1">
        <f t="shared" si="2"/>
        <v>0</v>
      </c>
      <c r="M37" s="3">
        <f t="shared" si="3"/>
        <v>0</v>
      </c>
      <c r="N37" s="1">
        <f t="shared" si="4"/>
        <v>129</v>
      </c>
    </row>
    <row r="38" spans="1:14" ht="17" x14ac:dyDescent="0.2">
      <c r="B38" s="2" t="s">
        <v>1</v>
      </c>
      <c r="C38" s="1">
        <v>0</v>
      </c>
      <c r="D38" s="1" t="s">
        <v>20</v>
      </c>
      <c r="E38" s="1">
        <v>1</v>
      </c>
      <c r="F38" s="1">
        <v>1</v>
      </c>
      <c r="G38" s="3">
        <v>0</v>
      </c>
      <c r="I38" s="3">
        <v>0</v>
      </c>
      <c r="J38" s="1">
        <f t="shared" si="1"/>
        <v>0</v>
      </c>
      <c r="K38" s="1">
        <f t="shared" si="2"/>
        <v>0</v>
      </c>
      <c r="M38" s="3">
        <f t="shared" si="3"/>
        <v>0</v>
      </c>
      <c r="N38" s="1">
        <f t="shared" si="4"/>
        <v>0</v>
      </c>
    </row>
    <row r="39" spans="1:14" ht="17" x14ac:dyDescent="0.2">
      <c r="B39" s="2" t="s">
        <v>2</v>
      </c>
      <c r="C39" s="1">
        <f>36+17</f>
        <v>53</v>
      </c>
      <c r="D39" s="1" t="s">
        <v>20</v>
      </c>
      <c r="E39" s="1">
        <v>1</v>
      </c>
      <c r="F39" s="1">
        <v>1</v>
      </c>
      <c r="G39" s="3">
        <v>0</v>
      </c>
      <c r="I39" s="3">
        <v>0</v>
      </c>
      <c r="J39" s="1">
        <f t="shared" si="1"/>
        <v>0</v>
      </c>
      <c r="K39" s="1">
        <f t="shared" si="2"/>
        <v>0</v>
      </c>
      <c r="M39" s="3">
        <f t="shared" si="3"/>
        <v>0</v>
      </c>
      <c r="N39" s="1">
        <f t="shared" si="4"/>
        <v>53</v>
      </c>
    </row>
    <row r="40" spans="1:14" ht="17" x14ac:dyDescent="0.2">
      <c r="B40" s="2" t="s">
        <v>3</v>
      </c>
      <c r="C40" s="1">
        <f>73+44+25</f>
        <v>142</v>
      </c>
      <c r="D40" s="1" t="s">
        <v>20</v>
      </c>
      <c r="E40" s="1">
        <v>1</v>
      </c>
      <c r="F40" s="1">
        <v>1</v>
      </c>
      <c r="G40" s="3">
        <v>0</v>
      </c>
      <c r="I40" s="3">
        <v>0</v>
      </c>
      <c r="J40" s="1">
        <f t="shared" si="1"/>
        <v>0</v>
      </c>
      <c r="K40" s="1">
        <f t="shared" si="2"/>
        <v>0</v>
      </c>
      <c r="M40" s="3">
        <f t="shared" si="3"/>
        <v>0</v>
      </c>
      <c r="N40" s="1">
        <f t="shared" si="4"/>
        <v>142</v>
      </c>
    </row>
    <row r="41" spans="1:14" ht="17" x14ac:dyDescent="0.2">
      <c r="B41" s="2" t="s">
        <v>4</v>
      </c>
      <c r="C41" s="1">
        <v>6</v>
      </c>
      <c r="D41" s="1" t="s">
        <v>20</v>
      </c>
      <c r="E41" s="1">
        <v>1</v>
      </c>
      <c r="F41" s="1">
        <v>1</v>
      </c>
      <c r="G41" s="3">
        <v>0</v>
      </c>
      <c r="I41" s="3">
        <v>0</v>
      </c>
      <c r="J41" s="1">
        <f t="shared" si="1"/>
        <v>0</v>
      </c>
      <c r="K41" s="1">
        <f t="shared" si="2"/>
        <v>0</v>
      </c>
      <c r="M41" s="3">
        <f t="shared" si="3"/>
        <v>0</v>
      </c>
      <c r="N41" s="1">
        <f t="shared" si="4"/>
        <v>6</v>
      </c>
    </row>
    <row r="42" spans="1:14" ht="17" x14ac:dyDescent="0.2">
      <c r="B42" s="2" t="s">
        <v>5</v>
      </c>
      <c r="C42" s="1">
        <v>7</v>
      </c>
      <c r="D42" s="1" t="s">
        <v>20</v>
      </c>
      <c r="E42" s="1">
        <v>1</v>
      </c>
      <c r="F42" s="1">
        <v>1</v>
      </c>
      <c r="G42" s="3">
        <v>0</v>
      </c>
      <c r="I42" s="3">
        <v>0</v>
      </c>
      <c r="J42" s="1">
        <f t="shared" si="1"/>
        <v>0</v>
      </c>
      <c r="K42" s="1">
        <f t="shared" si="2"/>
        <v>0</v>
      </c>
      <c r="M42" s="3">
        <f t="shared" si="3"/>
        <v>0</v>
      </c>
      <c r="N42" s="1">
        <f t="shared" si="4"/>
        <v>7</v>
      </c>
    </row>
    <row r="44" spans="1:14" ht="17" x14ac:dyDescent="0.2">
      <c r="A44" s="1" t="s">
        <v>14</v>
      </c>
    </row>
    <row r="45" spans="1:14" ht="17" x14ac:dyDescent="0.2">
      <c r="B45" s="2" t="s">
        <v>0</v>
      </c>
      <c r="C45" s="1">
        <v>16</v>
      </c>
      <c r="D45" s="1" t="s">
        <v>20</v>
      </c>
      <c r="E45" s="1">
        <v>1</v>
      </c>
      <c r="F45" s="1">
        <v>1</v>
      </c>
      <c r="G45" s="3">
        <v>0</v>
      </c>
      <c r="I45" s="3">
        <v>0</v>
      </c>
      <c r="J45" s="1">
        <f t="shared" si="1"/>
        <v>0</v>
      </c>
      <c r="K45" s="1">
        <f t="shared" si="2"/>
        <v>0</v>
      </c>
      <c r="M45" s="3">
        <f t="shared" si="3"/>
        <v>0</v>
      </c>
      <c r="N45" s="1">
        <f t="shared" si="4"/>
        <v>16</v>
      </c>
    </row>
    <row r="46" spans="1:14" ht="17" x14ac:dyDescent="0.2">
      <c r="B46" s="2" t="s">
        <v>1</v>
      </c>
      <c r="C46" s="1">
        <v>0</v>
      </c>
      <c r="D46" s="1" t="s">
        <v>20</v>
      </c>
      <c r="E46" s="1">
        <v>1</v>
      </c>
      <c r="F46" s="1">
        <v>1</v>
      </c>
      <c r="G46" s="3">
        <v>0</v>
      </c>
      <c r="I46" s="3">
        <v>0</v>
      </c>
      <c r="J46" s="1">
        <f t="shared" si="1"/>
        <v>0</v>
      </c>
      <c r="K46" s="1">
        <f t="shared" si="2"/>
        <v>0</v>
      </c>
      <c r="M46" s="3">
        <f t="shared" si="3"/>
        <v>0</v>
      </c>
      <c r="N46" s="1">
        <f t="shared" si="4"/>
        <v>0</v>
      </c>
    </row>
    <row r="47" spans="1:14" ht="17" x14ac:dyDescent="0.2">
      <c r="B47" s="2" t="s">
        <v>2</v>
      </c>
      <c r="C47" s="1">
        <v>16</v>
      </c>
      <c r="D47" s="1" t="s">
        <v>20</v>
      </c>
      <c r="E47" s="1">
        <v>1</v>
      </c>
      <c r="F47" s="1">
        <v>1</v>
      </c>
      <c r="G47" s="3">
        <v>0</v>
      </c>
      <c r="I47" s="3">
        <v>0</v>
      </c>
      <c r="J47" s="1">
        <f t="shared" si="1"/>
        <v>0</v>
      </c>
      <c r="K47" s="1">
        <f t="shared" si="2"/>
        <v>0</v>
      </c>
      <c r="M47" s="3">
        <f t="shared" si="3"/>
        <v>0</v>
      </c>
      <c r="N47" s="1">
        <f t="shared" si="4"/>
        <v>16</v>
      </c>
    </row>
    <row r="48" spans="1:14" ht="17" x14ac:dyDescent="0.2">
      <c r="B48" s="2" t="s">
        <v>3</v>
      </c>
      <c r="C48" s="1">
        <v>25</v>
      </c>
      <c r="D48" s="1" t="s">
        <v>20</v>
      </c>
      <c r="E48" s="1">
        <v>1</v>
      </c>
      <c r="F48" s="1">
        <v>1</v>
      </c>
      <c r="G48" s="3">
        <v>0</v>
      </c>
      <c r="I48" s="3">
        <v>0</v>
      </c>
      <c r="J48" s="1">
        <f t="shared" si="1"/>
        <v>0</v>
      </c>
      <c r="K48" s="1">
        <f t="shared" si="2"/>
        <v>0</v>
      </c>
      <c r="M48" s="3">
        <f t="shared" si="3"/>
        <v>0</v>
      </c>
      <c r="N48" s="1">
        <f t="shared" si="4"/>
        <v>25</v>
      </c>
    </row>
    <row r="49" spans="1:17" ht="17" x14ac:dyDescent="0.2">
      <c r="B49" s="2" t="s">
        <v>4</v>
      </c>
      <c r="C49" s="1">
        <v>0</v>
      </c>
      <c r="D49" s="1" t="s">
        <v>20</v>
      </c>
      <c r="E49" s="1">
        <v>1</v>
      </c>
      <c r="F49" s="1">
        <v>1</v>
      </c>
      <c r="G49" s="3">
        <v>0</v>
      </c>
      <c r="I49" s="3">
        <v>0</v>
      </c>
      <c r="J49" s="1">
        <f t="shared" si="1"/>
        <v>0</v>
      </c>
      <c r="K49" s="1">
        <f t="shared" si="2"/>
        <v>0</v>
      </c>
      <c r="M49" s="3">
        <f t="shared" si="3"/>
        <v>0</v>
      </c>
      <c r="N49" s="1">
        <f t="shared" si="4"/>
        <v>0</v>
      </c>
    </row>
    <row r="50" spans="1:17" ht="17" x14ac:dyDescent="0.2">
      <c r="B50" s="2" t="s">
        <v>5</v>
      </c>
      <c r="C50" s="1">
        <v>13</v>
      </c>
      <c r="D50" s="1" t="s">
        <v>20</v>
      </c>
      <c r="E50" s="1">
        <v>1</v>
      </c>
      <c r="F50" s="1">
        <v>1</v>
      </c>
      <c r="G50" s="3">
        <v>0</v>
      </c>
      <c r="I50" s="3">
        <v>0</v>
      </c>
      <c r="J50" s="1">
        <f t="shared" si="1"/>
        <v>0</v>
      </c>
      <c r="K50" s="1">
        <f t="shared" si="2"/>
        <v>0</v>
      </c>
      <c r="M50" s="3">
        <f t="shared" si="3"/>
        <v>0</v>
      </c>
      <c r="N50" s="1">
        <f t="shared" si="4"/>
        <v>13</v>
      </c>
    </row>
    <row r="52" spans="1:17" ht="17" x14ac:dyDescent="0.2">
      <c r="A52" s="1" t="s">
        <v>15</v>
      </c>
    </row>
    <row r="53" spans="1:17" ht="17" x14ac:dyDescent="0.2">
      <c r="B53" s="2" t="s">
        <v>0</v>
      </c>
      <c r="C53" s="1">
        <v>70</v>
      </c>
      <c r="D53" s="1" t="s">
        <v>20</v>
      </c>
      <c r="E53" s="1">
        <v>1</v>
      </c>
      <c r="F53" s="1">
        <v>1</v>
      </c>
      <c r="G53" s="3">
        <v>0</v>
      </c>
      <c r="I53" s="3">
        <v>0</v>
      </c>
      <c r="J53" s="1">
        <f t="shared" si="1"/>
        <v>0</v>
      </c>
      <c r="K53" s="1">
        <f t="shared" si="2"/>
        <v>0</v>
      </c>
      <c r="M53" s="3">
        <f t="shared" si="3"/>
        <v>0</v>
      </c>
      <c r="N53" s="1">
        <f t="shared" si="4"/>
        <v>70</v>
      </c>
    </row>
    <row r="54" spans="1:17" ht="17" x14ac:dyDescent="0.2">
      <c r="B54" s="2" t="s">
        <v>1</v>
      </c>
      <c r="C54" s="1">
        <v>0</v>
      </c>
      <c r="D54" s="1" t="s">
        <v>20</v>
      </c>
      <c r="E54" s="1">
        <v>1</v>
      </c>
      <c r="F54" s="1">
        <v>1</v>
      </c>
      <c r="G54" s="3">
        <v>0</v>
      </c>
      <c r="I54" s="3">
        <v>0</v>
      </c>
      <c r="J54" s="1">
        <f t="shared" si="1"/>
        <v>0</v>
      </c>
      <c r="K54" s="1">
        <f t="shared" si="2"/>
        <v>0</v>
      </c>
      <c r="M54" s="3">
        <f t="shared" si="3"/>
        <v>0</v>
      </c>
      <c r="N54" s="1">
        <f t="shared" si="4"/>
        <v>0</v>
      </c>
    </row>
    <row r="55" spans="1:17" ht="17" x14ac:dyDescent="0.2">
      <c r="B55" s="2" t="s">
        <v>2</v>
      </c>
      <c r="C55" s="1">
        <v>61</v>
      </c>
      <c r="D55" s="1" t="s">
        <v>20</v>
      </c>
      <c r="E55" s="1">
        <v>1</v>
      </c>
      <c r="F55" s="1">
        <v>1</v>
      </c>
      <c r="G55" s="3">
        <v>0</v>
      </c>
      <c r="I55" s="3">
        <v>0</v>
      </c>
      <c r="J55" s="1">
        <f t="shared" si="1"/>
        <v>0</v>
      </c>
      <c r="K55" s="1">
        <f t="shared" si="2"/>
        <v>0</v>
      </c>
      <c r="M55" s="3">
        <f t="shared" si="3"/>
        <v>0</v>
      </c>
      <c r="N55" s="1">
        <f t="shared" si="4"/>
        <v>61</v>
      </c>
    </row>
    <row r="56" spans="1:17" ht="17" x14ac:dyDescent="0.2">
      <c r="B56" s="2" t="s">
        <v>3</v>
      </c>
      <c r="C56" s="1">
        <v>161</v>
      </c>
      <c r="D56" s="1" t="s">
        <v>20</v>
      </c>
      <c r="E56" s="1">
        <v>1</v>
      </c>
      <c r="F56" s="1">
        <v>1</v>
      </c>
      <c r="G56" s="3">
        <v>0</v>
      </c>
      <c r="I56" s="3">
        <v>0</v>
      </c>
      <c r="J56" s="1">
        <f t="shared" si="1"/>
        <v>0</v>
      </c>
      <c r="K56" s="1">
        <f t="shared" si="2"/>
        <v>0</v>
      </c>
      <c r="M56" s="3">
        <f t="shared" si="3"/>
        <v>0</v>
      </c>
      <c r="N56" s="1">
        <f t="shared" si="4"/>
        <v>161</v>
      </c>
    </row>
    <row r="57" spans="1:17" ht="17" x14ac:dyDescent="0.2">
      <c r="B57" s="2" t="s">
        <v>4</v>
      </c>
      <c r="C57" s="1">
        <v>6</v>
      </c>
      <c r="D57" s="1" t="s">
        <v>20</v>
      </c>
      <c r="E57" s="1">
        <v>1</v>
      </c>
      <c r="F57" s="1">
        <v>1</v>
      </c>
      <c r="G57" s="3">
        <v>0</v>
      </c>
      <c r="I57" s="3">
        <v>0</v>
      </c>
      <c r="J57" s="1">
        <f t="shared" si="1"/>
        <v>0</v>
      </c>
      <c r="K57" s="1">
        <f t="shared" si="2"/>
        <v>0</v>
      </c>
      <c r="M57" s="3">
        <f t="shared" si="3"/>
        <v>0</v>
      </c>
      <c r="N57" s="1">
        <f t="shared" si="4"/>
        <v>6</v>
      </c>
    </row>
    <row r="58" spans="1:17" ht="18" thickBot="1" x14ac:dyDescent="0.25">
      <c r="B58" s="2" t="s">
        <v>5</v>
      </c>
      <c r="C58" s="1">
        <v>28</v>
      </c>
      <c r="D58" s="1" t="s">
        <v>20</v>
      </c>
      <c r="E58" s="1">
        <v>1</v>
      </c>
      <c r="F58" s="1">
        <v>1</v>
      </c>
      <c r="G58" s="3">
        <v>0</v>
      </c>
      <c r="I58" s="3">
        <v>0</v>
      </c>
      <c r="J58" s="1">
        <f t="shared" si="1"/>
        <v>0</v>
      </c>
      <c r="K58" s="1">
        <f t="shared" si="2"/>
        <v>0</v>
      </c>
      <c r="M58" s="3">
        <f t="shared" si="3"/>
        <v>0</v>
      </c>
      <c r="N58" s="1">
        <f t="shared" si="4"/>
        <v>28</v>
      </c>
    </row>
    <row r="59" spans="1:17" s="4" customFormat="1" ht="18" thickTop="1" thickBot="1" x14ac:dyDescent="0.25">
      <c r="G59" s="5"/>
      <c r="H59" s="4">
        <f>SUM(G4:G58)</f>
        <v>36.5</v>
      </c>
      <c r="I59" s="5"/>
      <c r="L59" s="4">
        <f>SUM(I5:K58)</f>
        <v>435</v>
      </c>
      <c r="M59" s="5"/>
      <c r="O59" s="4">
        <f>SUM(M4:N58)</f>
        <v>951.5</v>
      </c>
      <c r="Q59" s="4">
        <f>SUM(H59:O59)</f>
        <v>1423</v>
      </c>
    </row>
    <row r="60" spans="1:17" ht="17" thickTop="1" x14ac:dyDescent="0.2"/>
    <row r="67" spans="4:6" ht="18" thickBot="1" x14ac:dyDescent="0.25">
      <c r="D67" s="1" t="s">
        <v>23</v>
      </c>
      <c r="E67" s="1" t="s">
        <v>18</v>
      </c>
      <c r="F67" s="1" t="s">
        <v>20</v>
      </c>
    </row>
    <row r="68" spans="4:6" ht="18" thickTop="1" thickBot="1" x14ac:dyDescent="0.25">
      <c r="D68" s="4">
        <v>36.5</v>
      </c>
      <c r="E68" s="4">
        <v>435</v>
      </c>
      <c r="F68" s="4">
        <v>951.5</v>
      </c>
    </row>
    <row r="69" spans="4:6" ht="17" thickTop="1" x14ac:dyDescent="0.2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271E1-8813-E949-AF7A-276232763F59}">
  <dimension ref="A2:Q54"/>
  <sheetViews>
    <sheetView topLeftCell="A26" workbookViewId="0">
      <selection activeCell="O54" activeCellId="11" sqref="H10 L10 O10 H20 L20 O20 H37 L37 O37 H54 L54 O54"/>
    </sheetView>
  </sheetViews>
  <sheetFormatPr baseColWidth="10" defaultRowHeight="16" x14ac:dyDescent="0.2"/>
  <sheetData>
    <row r="2" spans="1:17" s="6" customFormat="1" x14ac:dyDescent="0.2">
      <c r="A2" s="6" t="s">
        <v>0</v>
      </c>
    </row>
    <row r="3" spans="1:17" s="1" customFormat="1" ht="17" x14ac:dyDescent="0.2">
      <c r="B3" s="1" t="s">
        <v>0</v>
      </c>
      <c r="C3" s="1">
        <v>4</v>
      </c>
      <c r="D3" s="1" t="s">
        <v>17</v>
      </c>
      <c r="E3" s="1">
        <v>2</v>
      </c>
      <c r="F3" s="1">
        <v>1</v>
      </c>
      <c r="G3" s="3">
        <v>2</v>
      </c>
      <c r="I3" s="3">
        <v>2</v>
      </c>
      <c r="J3" s="1">
        <v>0</v>
      </c>
      <c r="K3" s="1">
        <v>0</v>
      </c>
      <c r="M3" s="3">
        <v>0</v>
      </c>
      <c r="N3" s="1">
        <v>0</v>
      </c>
    </row>
    <row r="4" spans="1:17" s="1" customFormat="1" ht="17" x14ac:dyDescent="0.2">
      <c r="B4" s="1" t="s">
        <v>0</v>
      </c>
      <c r="C4" s="1">
        <v>54</v>
      </c>
      <c r="D4" s="1" t="s">
        <v>18</v>
      </c>
      <c r="E4" s="1">
        <v>1</v>
      </c>
      <c r="F4" s="1">
        <v>1</v>
      </c>
      <c r="G4" s="3">
        <v>0</v>
      </c>
      <c r="I4" s="3">
        <v>0</v>
      </c>
      <c r="J4" s="1">
        <v>54</v>
      </c>
      <c r="K4" s="1">
        <v>0</v>
      </c>
      <c r="M4" s="3">
        <v>0</v>
      </c>
      <c r="N4" s="1">
        <v>0</v>
      </c>
    </row>
    <row r="5" spans="1:17" s="1" customFormat="1" ht="17" x14ac:dyDescent="0.2">
      <c r="B5" s="2" t="s">
        <v>0</v>
      </c>
      <c r="C5" s="1">
        <v>29</v>
      </c>
      <c r="D5" s="1" t="s">
        <v>19</v>
      </c>
      <c r="E5" s="1">
        <v>2</v>
      </c>
      <c r="F5" s="1">
        <v>1</v>
      </c>
      <c r="G5" s="3">
        <v>0</v>
      </c>
      <c r="I5" s="3">
        <v>0</v>
      </c>
      <c r="J5" s="1">
        <v>0</v>
      </c>
      <c r="K5" s="1">
        <v>14.5</v>
      </c>
      <c r="M5" s="3">
        <v>14.5</v>
      </c>
      <c r="N5" s="1">
        <v>0</v>
      </c>
    </row>
    <row r="6" spans="1:17" s="1" customFormat="1" ht="17" x14ac:dyDescent="0.2">
      <c r="B6" s="2" t="s">
        <v>0</v>
      </c>
      <c r="C6" s="1">
        <v>121</v>
      </c>
      <c r="D6" s="1" t="s">
        <v>19</v>
      </c>
      <c r="E6" s="1">
        <v>2</v>
      </c>
      <c r="F6" s="1">
        <v>1</v>
      </c>
      <c r="G6" s="3">
        <v>0</v>
      </c>
      <c r="I6" s="3">
        <v>0</v>
      </c>
      <c r="J6" s="1">
        <v>0</v>
      </c>
      <c r="K6" s="1">
        <v>60.5</v>
      </c>
      <c r="M6" s="3">
        <v>60.5</v>
      </c>
      <c r="N6" s="1">
        <v>0</v>
      </c>
    </row>
    <row r="7" spans="1:17" s="1" customFormat="1" ht="17" x14ac:dyDescent="0.2">
      <c r="B7" s="2" t="s">
        <v>0</v>
      </c>
      <c r="C7" s="1">
        <v>129</v>
      </c>
      <c r="D7" s="1" t="s">
        <v>20</v>
      </c>
      <c r="E7" s="1">
        <v>1</v>
      </c>
      <c r="F7" s="1">
        <v>1</v>
      </c>
      <c r="G7" s="3">
        <v>0</v>
      </c>
      <c r="I7" s="3">
        <v>0</v>
      </c>
      <c r="J7" s="1">
        <v>0</v>
      </c>
      <c r="K7" s="1">
        <v>0</v>
      </c>
      <c r="M7" s="3">
        <v>0</v>
      </c>
      <c r="N7" s="1">
        <v>129</v>
      </c>
    </row>
    <row r="8" spans="1:17" s="1" customFormat="1" ht="17" x14ac:dyDescent="0.2">
      <c r="B8" s="2" t="s">
        <v>0</v>
      </c>
      <c r="C8" s="1">
        <v>16</v>
      </c>
      <c r="D8" s="1" t="s">
        <v>20</v>
      </c>
      <c r="E8" s="1">
        <v>1</v>
      </c>
      <c r="F8" s="1">
        <v>1</v>
      </c>
      <c r="G8" s="3">
        <v>0</v>
      </c>
      <c r="I8" s="3">
        <v>0</v>
      </c>
      <c r="J8" s="1">
        <v>0</v>
      </c>
      <c r="K8" s="1">
        <v>0</v>
      </c>
      <c r="M8" s="3">
        <v>0</v>
      </c>
      <c r="N8" s="1">
        <v>16</v>
      </c>
    </row>
    <row r="9" spans="1:17" s="1" customFormat="1" ht="17" x14ac:dyDescent="0.2">
      <c r="B9" s="2" t="s">
        <v>0</v>
      </c>
      <c r="C9" s="1">
        <v>70</v>
      </c>
      <c r="D9" s="1" t="s">
        <v>20</v>
      </c>
      <c r="E9" s="1">
        <v>1</v>
      </c>
      <c r="F9" s="1">
        <v>1</v>
      </c>
      <c r="G9" s="3">
        <v>0</v>
      </c>
      <c r="I9" s="3">
        <v>0</v>
      </c>
      <c r="J9" s="1">
        <v>0</v>
      </c>
      <c r="K9" s="1">
        <v>0</v>
      </c>
      <c r="M9" s="3">
        <v>0</v>
      </c>
      <c r="N9" s="1">
        <v>70</v>
      </c>
    </row>
    <row r="10" spans="1:17" x14ac:dyDescent="0.2">
      <c r="H10">
        <f>SUM(G3:G9)</f>
        <v>2</v>
      </c>
      <c r="L10">
        <f>SUM(I3:K9)</f>
        <v>131</v>
      </c>
      <c r="O10">
        <f>SUM(M3:N9)</f>
        <v>290</v>
      </c>
      <c r="Q10">
        <f>SUM(H10:O10)</f>
        <v>423</v>
      </c>
    </row>
    <row r="12" spans="1:17" s="6" customFormat="1" x14ac:dyDescent="0.2">
      <c r="A12" s="6" t="s">
        <v>24</v>
      </c>
    </row>
    <row r="13" spans="1:17" s="1" customFormat="1" ht="17" x14ac:dyDescent="0.2">
      <c r="B13" s="1" t="s">
        <v>1</v>
      </c>
      <c r="C13" s="1">
        <v>0</v>
      </c>
      <c r="D13" s="1" t="s">
        <v>17</v>
      </c>
      <c r="E13" s="1">
        <v>2</v>
      </c>
      <c r="F13" s="1">
        <v>1</v>
      </c>
      <c r="G13" s="3">
        <v>0</v>
      </c>
      <c r="I13" s="3">
        <v>0</v>
      </c>
      <c r="J13" s="1">
        <v>0</v>
      </c>
      <c r="K13" s="1">
        <v>0</v>
      </c>
      <c r="M13" s="3">
        <v>0</v>
      </c>
      <c r="N13" s="1">
        <v>0</v>
      </c>
    </row>
    <row r="14" spans="1:17" s="1" customFormat="1" ht="17" x14ac:dyDescent="0.2">
      <c r="B14" s="1" t="s">
        <v>1</v>
      </c>
      <c r="C14" s="1">
        <v>0</v>
      </c>
      <c r="D14" s="1" t="s">
        <v>18</v>
      </c>
      <c r="E14" s="1">
        <v>1</v>
      </c>
      <c r="F14" s="1">
        <v>1</v>
      </c>
      <c r="G14" s="3">
        <v>0</v>
      </c>
      <c r="I14" s="3">
        <v>0</v>
      </c>
      <c r="J14" s="1">
        <v>0</v>
      </c>
      <c r="K14" s="1">
        <v>0</v>
      </c>
      <c r="M14" s="3">
        <v>0</v>
      </c>
      <c r="N14" s="1">
        <v>0</v>
      </c>
    </row>
    <row r="15" spans="1:17" s="1" customFormat="1" ht="17" x14ac:dyDescent="0.2">
      <c r="B15" s="2" t="s">
        <v>1</v>
      </c>
      <c r="C15" s="1">
        <v>0</v>
      </c>
      <c r="D15" s="1" t="s">
        <v>19</v>
      </c>
      <c r="E15" s="1">
        <v>2</v>
      </c>
      <c r="F15" s="1">
        <v>1</v>
      </c>
      <c r="G15" s="3">
        <v>0</v>
      </c>
      <c r="I15" s="3">
        <v>0</v>
      </c>
      <c r="J15" s="1">
        <v>0</v>
      </c>
      <c r="K15" s="1">
        <v>0</v>
      </c>
      <c r="M15" s="3">
        <v>0</v>
      </c>
      <c r="N15" s="1">
        <v>0</v>
      </c>
    </row>
    <row r="16" spans="1:17" s="1" customFormat="1" ht="17" x14ac:dyDescent="0.2">
      <c r="B16" s="2" t="s">
        <v>1</v>
      </c>
      <c r="C16" s="1">
        <v>9</v>
      </c>
      <c r="D16" s="1" t="s">
        <v>19</v>
      </c>
      <c r="E16" s="1">
        <v>2</v>
      </c>
      <c r="F16" s="1">
        <v>1</v>
      </c>
      <c r="G16" s="3">
        <v>0</v>
      </c>
      <c r="I16" s="3">
        <v>0</v>
      </c>
      <c r="J16" s="1">
        <v>0</v>
      </c>
      <c r="K16" s="1">
        <v>4.5</v>
      </c>
      <c r="M16" s="3">
        <v>4.5</v>
      </c>
      <c r="N16" s="1">
        <v>0</v>
      </c>
    </row>
    <row r="17" spans="1:17" s="1" customFormat="1" ht="17" x14ac:dyDescent="0.2">
      <c r="B17" s="2" t="s">
        <v>1</v>
      </c>
      <c r="C17" s="1">
        <v>0</v>
      </c>
      <c r="D17" s="1" t="s">
        <v>20</v>
      </c>
      <c r="E17" s="1">
        <v>1</v>
      </c>
      <c r="F17" s="1">
        <v>1</v>
      </c>
      <c r="G17" s="3">
        <v>0</v>
      </c>
      <c r="I17" s="3">
        <v>0</v>
      </c>
      <c r="J17" s="1">
        <v>0</v>
      </c>
      <c r="K17" s="1">
        <v>0</v>
      </c>
      <c r="M17" s="3">
        <v>0</v>
      </c>
      <c r="N17" s="1">
        <v>0</v>
      </c>
    </row>
    <row r="18" spans="1:17" s="1" customFormat="1" ht="17" x14ac:dyDescent="0.2">
      <c r="B18" s="2" t="s">
        <v>1</v>
      </c>
      <c r="C18" s="1">
        <v>0</v>
      </c>
      <c r="D18" s="1" t="s">
        <v>20</v>
      </c>
      <c r="E18" s="1">
        <v>1</v>
      </c>
      <c r="F18" s="1">
        <v>1</v>
      </c>
      <c r="G18" s="3">
        <v>0</v>
      </c>
      <c r="I18" s="3">
        <v>0</v>
      </c>
      <c r="J18" s="1">
        <v>0</v>
      </c>
      <c r="K18" s="1">
        <v>0</v>
      </c>
      <c r="M18" s="3">
        <v>0</v>
      </c>
      <c r="N18" s="1">
        <v>0</v>
      </c>
    </row>
    <row r="19" spans="1:17" s="1" customFormat="1" ht="17" x14ac:dyDescent="0.2">
      <c r="B19" s="2" t="s">
        <v>1</v>
      </c>
      <c r="C19" s="1">
        <v>0</v>
      </c>
      <c r="D19" s="1" t="s">
        <v>20</v>
      </c>
      <c r="E19" s="1">
        <v>1</v>
      </c>
      <c r="F19" s="1">
        <v>1</v>
      </c>
      <c r="G19" s="3">
        <v>0</v>
      </c>
      <c r="I19" s="3">
        <v>0</v>
      </c>
      <c r="J19" s="1">
        <v>0</v>
      </c>
      <c r="K19" s="1">
        <v>0</v>
      </c>
      <c r="M19" s="3">
        <v>0</v>
      </c>
      <c r="N19" s="1">
        <v>0</v>
      </c>
    </row>
    <row r="20" spans="1:17" x14ac:dyDescent="0.2">
      <c r="H20">
        <v>0</v>
      </c>
      <c r="L20">
        <v>4.5</v>
      </c>
      <c r="O20">
        <v>4.5</v>
      </c>
      <c r="Q20">
        <v>9</v>
      </c>
    </row>
    <row r="22" spans="1:17" s="6" customFormat="1" x14ac:dyDescent="0.2">
      <c r="A22" s="6" t="s">
        <v>25</v>
      </c>
    </row>
    <row r="23" spans="1:17" s="1" customFormat="1" ht="17" x14ac:dyDescent="0.2">
      <c r="B23" s="1" t="s">
        <v>2</v>
      </c>
      <c r="C23" s="1">
        <v>55</v>
      </c>
      <c r="D23" s="1" t="s">
        <v>17</v>
      </c>
      <c r="E23" s="1">
        <v>2</v>
      </c>
      <c r="F23" s="1">
        <v>1</v>
      </c>
      <c r="G23" s="3">
        <v>27.5</v>
      </c>
      <c r="I23" s="3">
        <v>27.5</v>
      </c>
      <c r="J23" s="1">
        <v>0</v>
      </c>
      <c r="K23" s="1">
        <v>0</v>
      </c>
      <c r="M23" s="3">
        <v>0</v>
      </c>
      <c r="N23" s="1">
        <v>0</v>
      </c>
    </row>
    <row r="24" spans="1:17" s="1" customFormat="1" ht="17" x14ac:dyDescent="0.2">
      <c r="B24" s="1" t="s">
        <v>4</v>
      </c>
      <c r="C24" s="1">
        <v>14</v>
      </c>
      <c r="D24" s="1" t="s">
        <v>17</v>
      </c>
      <c r="E24" s="1">
        <v>2</v>
      </c>
      <c r="F24" s="1">
        <v>1</v>
      </c>
      <c r="G24" s="3">
        <v>7</v>
      </c>
      <c r="I24" s="3">
        <v>7</v>
      </c>
      <c r="J24" s="1">
        <v>0</v>
      </c>
      <c r="K24" s="1">
        <v>0</v>
      </c>
      <c r="M24" s="3">
        <v>0</v>
      </c>
      <c r="N24" s="1">
        <v>0</v>
      </c>
    </row>
    <row r="25" spans="1:17" s="1" customFormat="1" ht="17" x14ac:dyDescent="0.2">
      <c r="B25" s="1" t="s">
        <v>2</v>
      </c>
      <c r="C25" s="1">
        <v>84</v>
      </c>
      <c r="D25" s="1" t="s">
        <v>18</v>
      </c>
      <c r="E25" s="1">
        <v>1</v>
      </c>
      <c r="F25" s="1">
        <v>1</v>
      </c>
      <c r="G25" s="3">
        <v>0</v>
      </c>
      <c r="I25" s="3">
        <v>0</v>
      </c>
      <c r="J25" s="1">
        <v>84</v>
      </c>
      <c r="K25" s="1">
        <v>0</v>
      </c>
      <c r="M25" s="3">
        <v>0</v>
      </c>
      <c r="N25" s="1">
        <v>0</v>
      </c>
    </row>
    <row r="26" spans="1:17" s="1" customFormat="1" ht="17" x14ac:dyDescent="0.2">
      <c r="B26" s="1" t="s">
        <v>4</v>
      </c>
      <c r="C26" s="1">
        <v>12</v>
      </c>
      <c r="D26" s="1" t="s">
        <v>18</v>
      </c>
      <c r="E26" s="1">
        <v>1</v>
      </c>
      <c r="F26" s="1">
        <v>1</v>
      </c>
      <c r="G26" s="3">
        <v>0</v>
      </c>
      <c r="I26" s="3">
        <v>0</v>
      </c>
      <c r="J26" s="1">
        <v>12</v>
      </c>
      <c r="K26" s="1">
        <v>0</v>
      </c>
      <c r="M26" s="3">
        <v>0</v>
      </c>
      <c r="N26" s="1">
        <v>0</v>
      </c>
    </row>
    <row r="27" spans="1:17" s="1" customFormat="1" ht="17" x14ac:dyDescent="0.2">
      <c r="B27" s="2" t="s">
        <v>2</v>
      </c>
      <c r="C27" s="1">
        <v>9</v>
      </c>
      <c r="D27" s="1" t="s">
        <v>19</v>
      </c>
      <c r="E27" s="1">
        <v>2</v>
      </c>
      <c r="F27" s="1">
        <v>1</v>
      </c>
      <c r="G27" s="3">
        <v>0</v>
      </c>
      <c r="I27" s="3">
        <v>0</v>
      </c>
      <c r="J27" s="1">
        <v>0</v>
      </c>
      <c r="K27" s="1">
        <v>4.5</v>
      </c>
      <c r="M27" s="3">
        <v>4.5</v>
      </c>
      <c r="N27" s="1">
        <v>0</v>
      </c>
    </row>
    <row r="28" spans="1:17" s="1" customFormat="1" ht="17" x14ac:dyDescent="0.2">
      <c r="B28" s="2" t="s">
        <v>4</v>
      </c>
      <c r="C28" s="1">
        <v>1</v>
      </c>
      <c r="D28" s="1" t="s">
        <v>19</v>
      </c>
      <c r="E28" s="1">
        <v>2</v>
      </c>
      <c r="F28" s="1">
        <v>1</v>
      </c>
      <c r="G28" s="3">
        <v>0</v>
      </c>
      <c r="I28" s="3">
        <v>0</v>
      </c>
      <c r="J28" s="1">
        <v>0</v>
      </c>
      <c r="K28" s="1">
        <v>0.5</v>
      </c>
      <c r="M28" s="3">
        <v>0.5</v>
      </c>
      <c r="N28" s="1">
        <v>0</v>
      </c>
    </row>
    <row r="29" spans="1:17" s="1" customFormat="1" ht="17" x14ac:dyDescent="0.2">
      <c r="B29" s="2" t="s">
        <v>2</v>
      </c>
      <c r="C29" s="1">
        <v>123</v>
      </c>
      <c r="D29" s="1" t="s">
        <v>19</v>
      </c>
      <c r="E29" s="1">
        <v>2</v>
      </c>
      <c r="F29" s="1">
        <v>1</v>
      </c>
      <c r="G29" s="3">
        <v>0</v>
      </c>
      <c r="I29" s="3">
        <v>0</v>
      </c>
      <c r="J29" s="1">
        <v>0</v>
      </c>
      <c r="K29" s="1">
        <v>61.5</v>
      </c>
      <c r="M29" s="3">
        <v>61.5</v>
      </c>
      <c r="N29" s="1">
        <v>0</v>
      </c>
    </row>
    <row r="30" spans="1:17" s="1" customFormat="1" ht="17" x14ac:dyDescent="0.2">
      <c r="B30" s="2" t="s">
        <v>4</v>
      </c>
      <c r="C30" s="1">
        <v>14</v>
      </c>
      <c r="D30" s="1" t="s">
        <v>19</v>
      </c>
      <c r="E30" s="1">
        <v>2</v>
      </c>
      <c r="F30" s="1">
        <v>1</v>
      </c>
      <c r="G30" s="3">
        <v>0</v>
      </c>
      <c r="I30" s="3">
        <v>0</v>
      </c>
      <c r="J30" s="1">
        <v>0</v>
      </c>
      <c r="K30" s="1">
        <v>7</v>
      </c>
      <c r="M30" s="3">
        <v>7</v>
      </c>
      <c r="N30" s="1">
        <v>0</v>
      </c>
    </row>
    <row r="31" spans="1:17" s="1" customFormat="1" ht="17" x14ac:dyDescent="0.2">
      <c r="B31" s="2" t="s">
        <v>2</v>
      </c>
      <c r="C31" s="1">
        <v>53</v>
      </c>
      <c r="D31" s="1" t="s">
        <v>20</v>
      </c>
      <c r="E31" s="1">
        <v>1</v>
      </c>
      <c r="F31" s="1">
        <v>1</v>
      </c>
      <c r="G31" s="3">
        <v>0</v>
      </c>
      <c r="I31" s="3">
        <v>0</v>
      </c>
      <c r="J31" s="1">
        <v>0</v>
      </c>
      <c r="K31" s="1">
        <v>0</v>
      </c>
      <c r="M31" s="3">
        <v>0</v>
      </c>
      <c r="N31" s="1">
        <v>53</v>
      </c>
    </row>
    <row r="32" spans="1:17" s="1" customFormat="1" ht="17" x14ac:dyDescent="0.2">
      <c r="B32" s="2" t="s">
        <v>4</v>
      </c>
      <c r="C32" s="1">
        <v>6</v>
      </c>
      <c r="D32" s="1" t="s">
        <v>20</v>
      </c>
      <c r="E32" s="1">
        <v>1</v>
      </c>
      <c r="F32" s="1">
        <v>1</v>
      </c>
      <c r="G32" s="3">
        <v>0</v>
      </c>
      <c r="I32" s="3">
        <v>0</v>
      </c>
      <c r="J32" s="1">
        <v>0</v>
      </c>
      <c r="K32" s="1">
        <v>0</v>
      </c>
      <c r="M32" s="3">
        <v>0</v>
      </c>
      <c r="N32" s="1">
        <v>6</v>
      </c>
    </row>
    <row r="33" spans="1:17" s="1" customFormat="1" ht="17" x14ac:dyDescent="0.2">
      <c r="B33" s="2" t="s">
        <v>2</v>
      </c>
      <c r="C33" s="1">
        <v>16</v>
      </c>
      <c r="D33" s="1" t="s">
        <v>20</v>
      </c>
      <c r="E33" s="1">
        <v>1</v>
      </c>
      <c r="F33" s="1">
        <v>1</v>
      </c>
      <c r="G33" s="3">
        <v>0</v>
      </c>
      <c r="I33" s="3">
        <v>0</v>
      </c>
      <c r="J33" s="1">
        <v>0</v>
      </c>
      <c r="K33" s="1">
        <v>0</v>
      </c>
      <c r="M33" s="3">
        <v>0</v>
      </c>
      <c r="N33" s="1">
        <v>16</v>
      </c>
    </row>
    <row r="34" spans="1:17" s="1" customFormat="1" ht="17" x14ac:dyDescent="0.2">
      <c r="B34" s="2" t="s">
        <v>4</v>
      </c>
      <c r="C34" s="1">
        <v>0</v>
      </c>
      <c r="D34" s="1" t="s">
        <v>20</v>
      </c>
      <c r="E34" s="1">
        <v>1</v>
      </c>
      <c r="F34" s="1">
        <v>1</v>
      </c>
      <c r="G34" s="3">
        <v>0</v>
      </c>
      <c r="I34" s="3">
        <v>0</v>
      </c>
      <c r="J34" s="1">
        <v>0</v>
      </c>
      <c r="K34" s="1">
        <v>0</v>
      </c>
      <c r="M34" s="3">
        <v>0</v>
      </c>
      <c r="N34" s="1">
        <v>0</v>
      </c>
    </row>
    <row r="35" spans="1:17" s="1" customFormat="1" ht="17" x14ac:dyDescent="0.2">
      <c r="B35" s="2" t="s">
        <v>2</v>
      </c>
      <c r="C35" s="1">
        <v>61</v>
      </c>
      <c r="D35" s="1" t="s">
        <v>20</v>
      </c>
      <c r="E35" s="1">
        <v>1</v>
      </c>
      <c r="F35" s="1">
        <v>1</v>
      </c>
      <c r="G35" s="3">
        <v>0</v>
      </c>
      <c r="I35" s="3">
        <v>0</v>
      </c>
      <c r="J35" s="1">
        <v>0</v>
      </c>
      <c r="K35" s="1">
        <v>0</v>
      </c>
      <c r="M35" s="3">
        <v>0</v>
      </c>
      <c r="N35" s="1">
        <v>61</v>
      </c>
    </row>
    <row r="36" spans="1:17" s="1" customFormat="1" ht="17" x14ac:dyDescent="0.2">
      <c r="B36" s="2" t="s">
        <v>4</v>
      </c>
      <c r="C36" s="1">
        <v>6</v>
      </c>
      <c r="D36" s="1" t="s">
        <v>20</v>
      </c>
      <c r="E36" s="1">
        <v>1</v>
      </c>
      <c r="F36" s="1">
        <v>1</v>
      </c>
      <c r="G36" s="3">
        <v>0</v>
      </c>
      <c r="I36" s="3">
        <v>0</v>
      </c>
      <c r="J36" s="1">
        <v>0</v>
      </c>
      <c r="K36" s="1">
        <v>0</v>
      </c>
      <c r="M36" s="3">
        <v>0</v>
      </c>
      <c r="N36" s="1">
        <v>6</v>
      </c>
    </row>
    <row r="37" spans="1:17" x14ac:dyDescent="0.2">
      <c r="H37">
        <f>SUM(G23:G36)</f>
        <v>34.5</v>
      </c>
      <c r="L37">
        <f>SUM(I23:K36)</f>
        <v>204</v>
      </c>
      <c r="O37">
        <f>SUM(M23:N36)</f>
        <v>215.5</v>
      </c>
      <c r="Q37">
        <f>SUM(H37:O37)</f>
        <v>454</v>
      </c>
    </row>
    <row r="39" spans="1:17" s="6" customFormat="1" x14ac:dyDescent="0.2">
      <c r="A39" s="6" t="s">
        <v>26</v>
      </c>
    </row>
    <row r="40" spans="1:17" s="1" customFormat="1" ht="17" x14ac:dyDescent="0.2">
      <c r="B40" s="1" t="s">
        <v>3</v>
      </c>
      <c r="C40" s="1">
        <v>0</v>
      </c>
      <c r="D40" s="1" t="s">
        <v>17</v>
      </c>
      <c r="E40" s="1">
        <v>2</v>
      </c>
      <c r="F40" s="1">
        <v>1</v>
      </c>
      <c r="G40" s="3">
        <v>0</v>
      </c>
      <c r="I40" s="3">
        <v>0</v>
      </c>
      <c r="J40" s="1">
        <v>0</v>
      </c>
      <c r="K40" s="1">
        <v>0</v>
      </c>
      <c r="M40" s="3">
        <v>0</v>
      </c>
      <c r="N40" s="1">
        <v>0</v>
      </c>
    </row>
    <row r="41" spans="1:17" s="1" customFormat="1" ht="17" x14ac:dyDescent="0.2">
      <c r="B41" s="1" t="s">
        <v>5</v>
      </c>
      <c r="C41" s="1">
        <v>0</v>
      </c>
      <c r="D41" s="1" t="s">
        <v>17</v>
      </c>
      <c r="E41" s="1">
        <v>2</v>
      </c>
      <c r="F41" s="1">
        <v>1</v>
      </c>
      <c r="G41" s="3">
        <v>0</v>
      </c>
      <c r="I41" s="3">
        <v>0</v>
      </c>
      <c r="J41" s="1">
        <v>0</v>
      </c>
      <c r="K41" s="1">
        <v>0</v>
      </c>
      <c r="M41" s="3">
        <v>0</v>
      </c>
      <c r="N41" s="1">
        <v>0</v>
      </c>
    </row>
    <row r="42" spans="1:17" s="1" customFormat="1" ht="17" x14ac:dyDescent="0.2">
      <c r="B42" s="1" t="s">
        <v>3</v>
      </c>
      <c r="C42" s="1">
        <v>30</v>
      </c>
      <c r="D42" s="1" t="s">
        <v>18</v>
      </c>
      <c r="E42" s="1">
        <v>1</v>
      </c>
      <c r="F42" s="1">
        <v>1</v>
      </c>
      <c r="G42" s="3">
        <v>0</v>
      </c>
      <c r="I42" s="3">
        <v>0</v>
      </c>
      <c r="J42" s="1">
        <v>30</v>
      </c>
      <c r="K42" s="1">
        <v>0</v>
      </c>
      <c r="M42" s="3">
        <v>0</v>
      </c>
      <c r="N42" s="1">
        <v>0</v>
      </c>
    </row>
    <row r="43" spans="1:17" s="1" customFormat="1" ht="17" x14ac:dyDescent="0.2">
      <c r="B43" s="1" t="s">
        <v>5</v>
      </c>
      <c r="C43" s="1">
        <v>0</v>
      </c>
      <c r="E43" s="1">
        <v>1</v>
      </c>
      <c r="F43" s="1">
        <v>1</v>
      </c>
      <c r="G43" s="3">
        <v>0</v>
      </c>
      <c r="I43" s="3">
        <v>0</v>
      </c>
      <c r="J43" s="1">
        <v>0</v>
      </c>
      <c r="K43" s="1">
        <v>0</v>
      </c>
      <c r="M43" s="3">
        <v>0</v>
      </c>
      <c r="N43" s="1">
        <v>0</v>
      </c>
    </row>
    <row r="44" spans="1:17" s="1" customFormat="1" ht="17" x14ac:dyDescent="0.2">
      <c r="B44" s="2" t="s">
        <v>3</v>
      </c>
      <c r="C44" s="1">
        <v>18</v>
      </c>
      <c r="D44" s="1" t="s">
        <v>19</v>
      </c>
      <c r="E44" s="1">
        <v>2</v>
      </c>
      <c r="F44" s="1">
        <v>1</v>
      </c>
      <c r="G44" s="3">
        <v>0</v>
      </c>
      <c r="I44" s="3">
        <v>0</v>
      </c>
      <c r="J44" s="1">
        <v>0</v>
      </c>
      <c r="K44" s="1">
        <v>9</v>
      </c>
      <c r="M44" s="3">
        <v>9</v>
      </c>
      <c r="N44" s="1">
        <v>0</v>
      </c>
    </row>
    <row r="45" spans="1:17" s="1" customFormat="1" ht="17" x14ac:dyDescent="0.2">
      <c r="B45" s="2" t="s">
        <v>5</v>
      </c>
      <c r="C45" s="1">
        <v>0</v>
      </c>
      <c r="D45" s="1" t="s">
        <v>19</v>
      </c>
      <c r="G45" s="3"/>
      <c r="I45" s="3"/>
      <c r="M45" s="3"/>
    </row>
    <row r="46" spans="1:17" s="1" customFormat="1" ht="17" x14ac:dyDescent="0.2">
      <c r="B46" s="2" t="s">
        <v>3</v>
      </c>
      <c r="C46" s="1">
        <v>113</v>
      </c>
      <c r="D46" s="1" t="s">
        <v>19</v>
      </c>
      <c r="E46" s="1">
        <v>2</v>
      </c>
      <c r="F46" s="1">
        <v>1</v>
      </c>
      <c r="G46" s="3">
        <v>0</v>
      </c>
      <c r="I46" s="3">
        <v>0</v>
      </c>
      <c r="J46" s="1">
        <v>0</v>
      </c>
      <c r="K46" s="1">
        <v>56.5</v>
      </c>
      <c r="M46" s="3">
        <v>56.5</v>
      </c>
      <c r="N46" s="1">
        <v>0</v>
      </c>
    </row>
    <row r="47" spans="1:17" s="1" customFormat="1" ht="17" x14ac:dyDescent="0.2">
      <c r="B47" s="2" t="s">
        <v>5</v>
      </c>
      <c r="C47" s="1">
        <v>0</v>
      </c>
      <c r="D47" s="1" t="s">
        <v>19</v>
      </c>
      <c r="E47" s="1">
        <v>2</v>
      </c>
      <c r="F47" s="1">
        <v>1</v>
      </c>
      <c r="G47" s="3">
        <v>0</v>
      </c>
      <c r="I47" s="3">
        <v>0</v>
      </c>
      <c r="J47" s="1">
        <v>0</v>
      </c>
      <c r="K47" s="1">
        <v>0</v>
      </c>
      <c r="M47" s="3">
        <v>0</v>
      </c>
      <c r="N47" s="1">
        <v>0</v>
      </c>
    </row>
    <row r="48" spans="1:17" s="1" customFormat="1" ht="17" x14ac:dyDescent="0.2">
      <c r="B48" s="2" t="s">
        <v>3</v>
      </c>
      <c r="C48" s="1">
        <v>142</v>
      </c>
      <c r="D48" s="1" t="s">
        <v>20</v>
      </c>
      <c r="E48" s="1">
        <v>1</v>
      </c>
      <c r="F48" s="1">
        <v>1</v>
      </c>
      <c r="G48" s="3">
        <v>0</v>
      </c>
      <c r="I48" s="3">
        <v>0</v>
      </c>
      <c r="J48" s="1">
        <v>0</v>
      </c>
      <c r="K48" s="1">
        <v>0</v>
      </c>
      <c r="M48" s="3">
        <v>0</v>
      </c>
      <c r="N48" s="1">
        <v>142</v>
      </c>
    </row>
    <row r="49" spans="2:17" s="1" customFormat="1" ht="17" x14ac:dyDescent="0.2">
      <c r="B49" s="2" t="s">
        <v>5</v>
      </c>
      <c r="C49" s="1">
        <v>7</v>
      </c>
      <c r="D49" s="1" t="s">
        <v>20</v>
      </c>
      <c r="E49" s="1">
        <v>1</v>
      </c>
      <c r="F49" s="1">
        <v>1</v>
      </c>
      <c r="G49" s="3">
        <v>0</v>
      </c>
      <c r="I49" s="3">
        <v>0</v>
      </c>
      <c r="J49" s="1">
        <v>0</v>
      </c>
      <c r="K49" s="1">
        <v>0</v>
      </c>
      <c r="M49" s="3">
        <v>0</v>
      </c>
      <c r="N49" s="1">
        <v>7</v>
      </c>
    </row>
    <row r="50" spans="2:17" s="1" customFormat="1" ht="17" x14ac:dyDescent="0.2">
      <c r="B50" s="2" t="s">
        <v>3</v>
      </c>
      <c r="C50" s="1">
        <v>25</v>
      </c>
      <c r="D50" s="1" t="s">
        <v>20</v>
      </c>
      <c r="E50" s="1">
        <v>1</v>
      </c>
      <c r="F50" s="1">
        <v>1</v>
      </c>
      <c r="G50" s="3">
        <v>0</v>
      </c>
      <c r="I50" s="3">
        <v>0</v>
      </c>
      <c r="J50" s="1">
        <v>0</v>
      </c>
      <c r="K50" s="1">
        <v>0</v>
      </c>
      <c r="M50" s="3">
        <v>0</v>
      </c>
      <c r="N50" s="1">
        <v>25</v>
      </c>
    </row>
    <row r="51" spans="2:17" s="1" customFormat="1" ht="17" x14ac:dyDescent="0.2">
      <c r="B51" s="2" t="s">
        <v>5</v>
      </c>
      <c r="C51" s="1">
        <v>13</v>
      </c>
      <c r="D51" s="1" t="s">
        <v>20</v>
      </c>
      <c r="E51" s="1">
        <v>1</v>
      </c>
      <c r="F51" s="1">
        <v>1</v>
      </c>
      <c r="G51" s="3">
        <v>0</v>
      </c>
      <c r="I51" s="3">
        <v>0</v>
      </c>
      <c r="J51" s="1">
        <v>0</v>
      </c>
      <c r="K51" s="1">
        <v>0</v>
      </c>
      <c r="M51" s="3">
        <v>0</v>
      </c>
      <c r="N51" s="1">
        <v>13</v>
      </c>
    </row>
    <row r="52" spans="2:17" s="1" customFormat="1" ht="17" x14ac:dyDescent="0.2">
      <c r="B52" s="2" t="s">
        <v>3</v>
      </c>
      <c r="C52" s="1">
        <v>161</v>
      </c>
      <c r="D52" s="1" t="s">
        <v>20</v>
      </c>
      <c r="E52" s="1">
        <v>1</v>
      </c>
      <c r="F52" s="1">
        <v>1</v>
      </c>
      <c r="G52" s="3">
        <v>0</v>
      </c>
      <c r="I52" s="3">
        <v>0</v>
      </c>
      <c r="J52" s="1">
        <v>0</v>
      </c>
      <c r="K52" s="1">
        <v>0</v>
      </c>
      <c r="M52" s="3">
        <v>0</v>
      </c>
      <c r="N52" s="1">
        <v>161</v>
      </c>
    </row>
    <row r="53" spans="2:17" s="1" customFormat="1" ht="18" x14ac:dyDescent="0.25">
      <c r="B53" s="2" t="s">
        <v>5</v>
      </c>
      <c r="C53" s="1">
        <v>28</v>
      </c>
      <c r="D53" s="1" t="s">
        <v>20</v>
      </c>
      <c r="E53" s="1">
        <v>1</v>
      </c>
      <c r="F53" s="1">
        <v>1</v>
      </c>
      <c r="G53" s="3">
        <v>0</v>
      </c>
      <c r="I53" s="3">
        <v>0</v>
      </c>
      <c r="J53" s="1">
        <v>0</v>
      </c>
      <c r="K53" s="1">
        <v>0</v>
      </c>
      <c r="M53" s="3">
        <v>0</v>
      </c>
      <c r="N53" s="1">
        <v>28</v>
      </c>
    </row>
    <row r="54" spans="2:17" x14ac:dyDescent="0.2">
      <c r="H54">
        <f>SUM(G40:G53)</f>
        <v>0</v>
      </c>
      <c r="L54">
        <f>SUM(I40:K53)</f>
        <v>95.5</v>
      </c>
      <c r="O54">
        <f>SUM(M40:N53)</f>
        <v>441.5</v>
      </c>
      <c r="Q54">
        <f>SUM(H54:O54)</f>
        <v>537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91BF2-0681-6443-B2AF-D3C120C2D3BB}">
  <dimension ref="A1:L7"/>
  <sheetViews>
    <sheetView workbookViewId="0">
      <selection activeCell="B7" sqref="B7:D7"/>
    </sheetView>
  </sheetViews>
  <sheetFormatPr baseColWidth="10" defaultRowHeight="16" x14ac:dyDescent="0.2"/>
  <sheetData>
    <row r="1" spans="1:12" x14ac:dyDescent="0.2">
      <c r="B1" t="s">
        <v>23</v>
      </c>
      <c r="C1" t="s">
        <v>18</v>
      </c>
      <c r="D1" t="s">
        <v>20</v>
      </c>
    </row>
    <row r="2" spans="1:12" x14ac:dyDescent="0.2">
      <c r="A2" s="7" t="s">
        <v>0</v>
      </c>
      <c r="B2">
        <v>2</v>
      </c>
      <c r="C2">
        <v>131</v>
      </c>
      <c r="D2">
        <v>290</v>
      </c>
      <c r="F2">
        <f>B2/(36.5/100)</f>
        <v>5.4794520547945202</v>
      </c>
      <c r="G2">
        <f>C2/(435/100)</f>
        <v>30.114942528735636</v>
      </c>
      <c r="H2">
        <f>D2/(951.5/100)</f>
        <v>30.478192327903308</v>
      </c>
      <c r="J2">
        <f>ROUND(F2,0)</f>
        <v>5</v>
      </c>
      <c r="K2">
        <f t="shared" ref="K2:L5" si="0">ROUND(G2,0)</f>
        <v>30</v>
      </c>
      <c r="L2">
        <f t="shared" si="0"/>
        <v>30</v>
      </c>
    </row>
    <row r="3" spans="1:12" x14ac:dyDescent="0.2">
      <c r="A3" s="7" t="s">
        <v>24</v>
      </c>
      <c r="B3">
        <v>0</v>
      </c>
      <c r="C3">
        <v>4.5</v>
      </c>
      <c r="D3">
        <v>4.5</v>
      </c>
      <c r="F3">
        <f t="shared" ref="F3:F5" si="1">B3/(36.5/100)</f>
        <v>0</v>
      </c>
      <c r="G3">
        <f t="shared" ref="G3:G5" si="2">C3/(435/100)</f>
        <v>1.0344827586206897</v>
      </c>
      <c r="H3">
        <f t="shared" ref="H3:H5" si="3">D3/(951.5/100)</f>
        <v>0.47293746715712032</v>
      </c>
      <c r="J3">
        <f t="shared" ref="J3:J5" si="4">ROUND(F3,0)</f>
        <v>0</v>
      </c>
      <c r="K3">
        <f t="shared" si="0"/>
        <v>1</v>
      </c>
      <c r="L3">
        <f t="shared" si="0"/>
        <v>0</v>
      </c>
    </row>
    <row r="4" spans="1:12" x14ac:dyDescent="0.2">
      <c r="A4" s="7" t="s">
        <v>25</v>
      </c>
      <c r="B4">
        <v>34.5</v>
      </c>
      <c r="C4">
        <v>204</v>
      </c>
      <c r="D4">
        <v>215.5</v>
      </c>
      <c r="F4">
        <f t="shared" si="1"/>
        <v>94.520547945205479</v>
      </c>
      <c r="G4">
        <f t="shared" si="2"/>
        <v>46.896551724137936</v>
      </c>
      <c r="H4">
        <f t="shared" si="3"/>
        <v>22.648449816079872</v>
      </c>
      <c r="J4">
        <f t="shared" si="4"/>
        <v>95</v>
      </c>
      <c r="K4">
        <f t="shared" si="0"/>
        <v>47</v>
      </c>
      <c r="L4">
        <f t="shared" si="0"/>
        <v>23</v>
      </c>
    </row>
    <row r="5" spans="1:12" x14ac:dyDescent="0.2">
      <c r="A5" s="7" t="s">
        <v>26</v>
      </c>
      <c r="B5">
        <v>0</v>
      </c>
      <c r="C5">
        <v>95.5</v>
      </c>
      <c r="D5">
        <v>441.5</v>
      </c>
      <c r="F5">
        <f t="shared" si="1"/>
        <v>0</v>
      </c>
      <c r="G5">
        <f t="shared" si="2"/>
        <v>21.954022988505749</v>
      </c>
      <c r="H5">
        <f t="shared" si="3"/>
        <v>46.400420388859693</v>
      </c>
      <c r="J5">
        <f t="shared" si="4"/>
        <v>0</v>
      </c>
      <c r="K5">
        <f t="shared" si="0"/>
        <v>22</v>
      </c>
      <c r="L5">
        <f t="shared" si="0"/>
        <v>46</v>
      </c>
    </row>
    <row r="7" spans="1:12" x14ac:dyDescent="0.2">
      <c r="B7">
        <f>SUM(B2:B5)</f>
        <v>36.5</v>
      </c>
      <c r="C7">
        <f t="shared" ref="C7:D7" si="5">SUM(C2:C5)</f>
        <v>435</v>
      </c>
      <c r="D7">
        <f t="shared" si="5"/>
        <v>951.5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9DE68-E7B7-5B40-82F1-A65615C2F983}">
  <dimension ref="A1:D7"/>
  <sheetViews>
    <sheetView workbookViewId="0">
      <selection activeCell="H30" sqref="H30"/>
    </sheetView>
  </sheetViews>
  <sheetFormatPr baseColWidth="10" defaultRowHeight="16" x14ac:dyDescent="0.2"/>
  <sheetData>
    <row r="1" spans="1:4" x14ac:dyDescent="0.2">
      <c r="B1" t="s">
        <v>23</v>
      </c>
      <c r="C1" t="s">
        <v>18</v>
      </c>
      <c r="D1" t="s">
        <v>20</v>
      </c>
    </row>
    <row r="2" spans="1:4" x14ac:dyDescent="0.2">
      <c r="A2" s="7" t="s">
        <v>0</v>
      </c>
      <c r="B2" s="8">
        <v>5</v>
      </c>
      <c r="C2" s="8">
        <v>30</v>
      </c>
      <c r="D2" s="8">
        <v>30</v>
      </c>
    </row>
    <row r="3" spans="1:4" x14ac:dyDescent="0.2">
      <c r="A3" s="7" t="s">
        <v>24</v>
      </c>
      <c r="B3" s="8">
        <v>0</v>
      </c>
      <c r="C3" s="8">
        <v>1</v>
      </c>
      <c r="D3" s="8">
        <v>0</v>
      </c>
    </row>
    <row r="4" spans="1:4" x14ac:dyDescent="0.2">
      <c r="A4" s="7" t="s">
        <v>25</v>
      </c>
      <c r="B4" s="8">
        <v>95</v>
      </c>
      <c r="C4" s="8">
        <v>47</v>
      </c>
      <c r="D4" s="8">
        <v>23</v>
      </c>
    </row>
    <row r="5" spans="1:4" x14ac:dyDescent="0.2">
      <c r="A5" s="7" t="s">
        <v>26</v>
      </c>
      <c r="B5" s="8">
        <v>0</v>
      </c>
      <c r="C5" s="8">
        <v>22</v>
      </c>
      <c r="D5" s="8">
        <v>46</v>
      </c>
    </row>
    <row r="7" spans="1:4" x14ac:dyDescent="0.2">
      <c r="B7">
        <v>36.5</v>
      </c>
      <c r="C7">
        <v>435</v>
      </c>
      <c r="D7">
        <v>951.5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by publication</vt:lpstr>
      <vt:lpstr>by origin</vt:lpstr>
      <vt:lpstr>Sheet2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Zerzeropulos</dc:creator>
  <cp:lastModifiedBy>K. Zerzeropulos</cp:lastModifiedBy>
  <dcterms:created xsi:type="dcterms:W3CDTF">2022-07-20T10:34:39Z</dcterms:created>
  <dcterms:modified xsi:type="dcterms:W3CDTF">2022-08-03T18:45:12Z</dcterms:modified>
</cp:coreProperties>
</file>