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AbgabeKSMTeil2/Diss/RomanEconomy/Material/Fine Ware Pottery/"/>
    </mc:Choice>
  </mc:AlternateContent>
  <xr:revisionPtr revIDLastSave="0" documentId="13_ncr:1_{A37A7CBA-AD61-C34C-8EFA-FAC771C77ADC}" xr6:coauthVersionLast="47" xr6:coauthVersionMax="47" xr10:uidLastSave="{00000000-0000-0000-0000-000000000000}"/>
  <bookViews>
    <workbookView xWindow="33560" yWindow="1720" windowWidth="27120" windowHeight="16440" activeTab="4" xr2:uid="{3A6CFDD4-FAE1-1C46-A332-DB21BFD96C2C}"/>
  </bookViews>
  <sheets>
    <sheet name="Sheet1" sheetId="1" r:id="rId1"/>
    <sheet name="by origin La Nautique" sheetId="2" r:id="rId2"/>
    <sheet name="charts La Nautique" sheetId="3" r:id="rId3"/>
    <sheet name="by origin Saint-Martin" sheetId="4" r:id="rId4"/>
    <sheet name="charts Saint-Marti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7" l="1"/>
  <c r="E22" i="7"/>
  <c r="E23" i="7"/>
  <c r="E24" i="7"/>
  <c r="E25" i="7"/>
  <c r="E26" i="7"/>
  <c r="E20" i="7"/>
  <c r="B26" i="7"/>
  <c r="B21" i="7"/>
  <c r="B22" i="7"/>
  <c r="B23" i="7"/>
  <c r="B24" i="7"/>
  <c r="B25" i="7"/>
  <c r="B20" i="7"/>
  <c r="E12" i="7"/>
  <c r="E13" i="7"/>
  <c r="E14" i="7"/>
  <c r="E15" i="7"/>
  <c r="E16" i="7"/>
  <c r="E17" i="7"/>
  <c r="E11" i="7"/>
  <c r="B12" i="7"/>
  <c r="B13" i="7"/>
  <c r="B14" i="7"/>
  <c r="B15" i="7"/>
  <c r="B16" i="7"/>
  <c r="B17" i="7"/>
  <c r="B11" i="7"/>
  <c r="E8" i="7"/>
  <c r="B8" i="7"/>
  <c r="L25" i="4"/>
  <c r="J25" i="4"/>
  <c r="L11" i="4"/>
  <c r="J11" i="4"/>
  <c r="L8" i="4"/>
  <c r="J8" i="4"/>
  <c r="D3" i="3"/>
  <c r="D4" i="3"/>
  <c r="D2" i="3"/>
  <c r="J29" i="2"/>
  <c r="L35" i="1"/>
  <c r="L25" i="1"/>
  <c r="L26" i="1"/>
  <c r="L27" i="1"/>
  <c r="L28" i="1"/>
  <c r="L29" i="1"/>
  <c r="L30" i="1"/>
  <c r="L31" i="1"/>
  <c r="L32" i="1"/>
  <c r="L33" i="1"/>
  <c r="L24" i="1"/>
  <c r="J35" i="1"/>
  <c r="J19" i="1"/>
  <c r="J11" i="1"/>
  <c r="J12" i="1"/>
  <c r="J13" i="1"/>
  <c r="J14" i="1"/>
  <c r="J15" i="1"/>
  <c r="J16" i="1"/>
  <c r="J17" i="1"/>
  <c r="J24" i="1"/>
  <c r="J25" i="1"/>
  <c r="J26" i="1"/>
  <c r="J27" i="1"/>
  <c r="J28" i="1"/>
  <c r="J29" i="1"/>
  <c r="J30" i="1"/>
  <c r="J31" i="1"/>
  <c r="J32" i="1"/>
  <c r="J33" i="1"/>
  <c r="J10" i="1"/>
</calcChain>
</file>

<file path=xl/sharedStrings.xml><?xml version="1.0" encoding="utf-8"?>
<sst xmlns="http://schemas.openxmlformats.org/spreadsheetml/2006/main" count="193" uniqueCount="33">
  <si>
    <t>La Nautique Fine Ware</t>
  </si>
  <si>
    <t>camp-a</t>
  </si>
  <si>
    <t>camp-b</t>
  </si>
  <si>
    <t>cnt</t>
  </si>
  <si>
    <t>par-fin</t>
  </si>
  <si>
    <t>clair</t>
  </si>
  <si>
    <t>NFR</t>
  </si>
  <si>
    <t>NBD</t>
  </si>
  <si>
    <t>dating</t>
  </si>
  <si>
    <t>150-100 BCE</t>
  </si>
  <si>
    <t>50-40/30 BCE</t>
  </si>
  <si>
    <t>sig-it</t>
  </si>
  <si>
    <t>30 BCE</t>
  </si>
  <si>
    <t>pre-sigga</t>
  </si>
  <si>
    <t>Saint-Martin, Gruissan</t>
  </si>
  <si>
    <t>gr-peinte</t>
  </si>
  <si>
    <t>celtique</t>
  </si>
  <si>
    <t>ib-peinte</t>
  </si>
  <si>
    <t>cot-cat</t>
  </si>
  <si>
    <t>autres</t>
  </si>
  <si>
    <t>NMI</t>
  </si>
  <si>
    <t>50-0 BCE</t>
  </si>
  <si>
    <t>time slice</t>
  </si>
  <si>
    <t>slice number</t>
  </si>
  <si>
    <t>dating percentage</t>
  </si>
  <si>
    <t>A</t>
  </si>
  <si>
    <t xml:space="preserve">La Nautique </t>
  </si>
  <si>
    <t>Italy</t>
  </si>
  <si>
    <t>Western Mediterranean</t>
  </si>
  <si>
    <t>Other</t>
  </si>
  <si>
    <t>Aegean</t>
  </si>
  <si>
    <t>Spanish</t>
  </si>
  <si>
    <t>Gallic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</si>
</sst>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General\%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2" fillId="0" borderId="0" xfId="0" applyFont="1"/>
    <xf numFmtId="0" fontId="2" fillId="0" borderId="1" xfId="0" applyFont="1" applyBorder="1"/>
    <xf numFmtId="166" fontId="0" fillId="0" borderId="0" xfId="0" applyNumberFormat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 Nautique Fine Ware Percentage A - 50 BCE - 0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4.6395610558304989E-2"/>
                  <c:y val="0.1590352638584932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6414935621016574"/>
                  <c:y val="0.1016580556370281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2131668093942539"/>
                  <c:y val="-0.1536937932901653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La Nautique'!$A$2:$A$4</c:f>
              <c:strCache>
                <c:ptCount val="3"/>
                <c:pt idx="0">
                  <c:v>Italy</c:v>
                </c:pt>
                <c:pt idx="1">
                  <c:v>Western Mediterranean</c:v>
                </c:pt>
                <c:pt idx="2">
                  <c:v>Other</c:v>
                </c:pt>
              </c:strCache>
            </c:strRef>
          </c:cat>
          <c:val>
            <c:numRef>
              <c:f>'charts La Nautique'!$F$2:$F$4</c:f>
              <c:numCache>
                <c:formatCode>General\%</c:formatCode>
                <c:ptCount val="3"/>
                <c:pt idx="0">
                  <c:v>9</c:v>
                </c:pt>
                <c:pt idx="1">
                  <c:v>17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Saint</a:t>
            </a:r>
            <a:r>
              <a:rPr lang="en-GB" baseline="0"/>
              <a:t>-Martin Fine Ware Percentage Fragments A - 50 BCE - 0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0940095043185681"/>
                  <c:y val="0.154980246846306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4.6825245412605361E-2"/>
                  <c:y val="-0.11383674359044232"/>
                </c:manualLayout>
              </c:layout>
              <c:tx>
                <c:rich>
                  <a:bodyPr/>
                  <a:lstStyle/>
                  <a:p>
                    <a:fld id="{9F8B4569-6491-C542-824C-E03208F0B7BB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1704ADDB-E1AB-1D4F-9E8F-93BFD9145822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1.5628013458670008E-2"/>
                  <c:y val="1.0125602811759256E-2"/>
                </c:manualLayout>
              </c:layout>
              <c:tx>
                <c:rich>
                  <a:bodyPr/>
                  <a:lstStyle/>
                  <a:p>
                    <a:fld id="{987BA914-0089-0A4B-8D73-C5720133F413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01B2E9D7-5A96-CA40-9556-D5D5BBED7BB0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1.7787470949391239E-2"/>
                  <c:y val="8.3536223197013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4.1415241597003015E-2"/>
                  <c:y val="-0.1326297577854671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12397412327864307"/>
                  <c:y val="9.61147590115248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Saint-Martin'!$A$20:$A$25</c:f>
              <c:strCache>
                <c:ptCount val="6"/>
                <c:pt idx="0">
                  <c:v>Italy</c:v>
                </c:pt>
                <c:pt idx="1">
                  <c:v>Aegean</c:v>
                </c:pt>
                <c:pt idx="2">
                  <c:v>Spanish</c:v>
                </c:pt>
                <c:pt idx="3">
                  <c:v>Gallic</c:v>
                </c:pt>
                <c:pt idx="4">
                  <c:v>Western Mediterranean</c:v>
                </c:pt>
                <c:pt idx="5">
                  <c:v>Other</c:v>
                </c:pt>
              </c:strCache>
            </c:strRef>
          </c:cat>
          <c:val>
            <c:numRef>
              <c:f>'charts Saint-Martin'!$B$20:$B$25</c:f>
              <c:numCache>
                <c:formatCode>General\%</c:formatCode>
                <c:ptCount val="6"/>
                <c:pt idx="0">
                  <c:v>28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24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Saint-Martin</a:t>
            </a:r>
            <a:r>
              <a:rPr lang="en-GB" baseline="0"/>
              <a:t> Fine Ware NMI Percentages A - 50 BCE - 0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500470350498222"/>
                  <c:y val="0.148248904893714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4.3589471116995335E-2"/>
                  <c:y val="-3.5291177340033862E-2"/>
                </c:manualLayout>
              </c:layout>
              <c:tx>
                <c:rich>
                  <a:bodyPr/>
                  <a:lstStyle/>
                  <a:p>
                    <a:fld id="{D652B2A9-5759-3649-A7C6-DD8C032AB404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45A3B163-7A11-C649-A9B2-41E35FEB8FC8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3.0783394885373842E-2"/>
                  <c:y val="4.397893096127363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3.3342972615148771E-2"/>
                  <c:y val="-0.127406143344709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14003588600097555"/>
                  <c:y val="9.479213135900674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Saint-Martin'!$D$20:$D$25</c:f>
              <c:strCache>
                <c:ptCount val="6"/>
                <c:pt idx="0">
                  <c:v>Italy</c:v>
                </c:pt>
                <c:pt idx="1">
                  <c:v>Aegean</c:v>
                </c:pt>
                <c:pt idx="2">
                  <c:v>Spanish</c:v>
                </c:pt>
                <c:pt idx="3">
                  <c:v>Gallic</c:v>
                </c:pt>
                <c:pt idx="4">
                  <c:v>Western Mediterranean</c:v>
                </c:pt>
                <c:pt idx="5">
                  <c:v>Other</c:v>
                </c:pt>
              </c:strCache>
            </c:strRef>
          </c:cat>
          <c:val>
            <c:numRef>
              <c:f>'charts Saint-Martin'!$E$20:$E$25</c:f>
              <c:numCache>
                <c:formatCode>General\%</c:formatCode>
                <c:ptCount val="6"/>
                <c:pt idx="0">
                  <c:v>31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18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2</xdr:row>
      <xdr:rowOff>25400</xdr:rowOff>
    </xdr:from>
    <xdr:to>
      <xdr:col>14</xdr:col>
      <xdr:colOff>101600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45BFE-CE57-8E65-156E-338244E17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0.65929</cdr:x>
      <cdr:y>0.83381</cdr:y>
    </cdr:from>
    <cdr:to>
      <cdr:x>0.89798</cdr:x>
      <cdr:y>0.90831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DBC84B-C0C2-0B65-34CE-5705E1D9D037}"/>
            </a:ext>
          </a:extLst>
        </cdr:cNvPr>
        <cdr:cNvSpPr txBox="1"/>
      </cdr:nvSpPr>
      <cdr:spPr>
        <a:xfrm xmlns:a="http://schemas.openxmlformats.org/drawingml/2006/main">
          <a:off x="4349750" y="3695700"/>
          <a:ext cx="15748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0"/>
            <a:t>Total:</a:t>
          </a:r>
          <a:r>
            <a:rPr lang="en-GB" sz="1100" b="1" i="0" baseline="0"/>
            <a:t> 35 fragments</a:t>
          </a:r>
          <a:endParaRPr lang="en-GB" sz="1100" b="1" i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0</xdr:row>
      <xdr:rowOff>0</xdr:rowOff>
    </xdr:from>
    <xdr:to>
      <xdr:col>12</xdr:col>
      <xdr:colOff>241300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783FE-F9A3-AC73-5E77-4C419750B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165100</xdr:colOff>
      <xdr:row>19</xdr:row>
      <xdr:rowOff>190500</xdr:rowOff>
    </xdr:from>
    <xdr:to>
      <xdr:col>12</xdr:col>
      <xdr:colOff>127000</xdr:colOff>
      <xdr:row>38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CF7E9-4C42-E809-A5BA-08F8CF3B1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0.12115</cdr:x>
      <cdr:y>0.80969</cdr:y>
    </cdr:from>
    <cdr:to>
      <cdr:x>0.40749</cdr:x>
      <cdr:y>0.89619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A76E280-4CF3-CD2D-1E90-0E696B0070F6}"/>
            </a:ext>
          </a:extLst>
        </cdr:cNvPr>
        <cdr:cNvSpPr txBox="1"/>
      </cdr:nvSpPr>
      <cdr:spPr>
        <a:xfrm xmlns:a="http://schemas.openxmlformats.org/drawingml/2006/main">
          <a:off x="698500" y="2971800"/>
          <a:ext cx="1651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186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0.12611</cdr:x>
      <cdr:y>0.81229</cdr:y>
    </cdr:from>
    <cdr:to>
      <cdr:x>0.41372</cdr:x>
      <cdr:y>0.89761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BFA60B-9144-FEA8-5C3B-310FA6B2EFCC}"/>
            </a:ext>
          </a:extLst>
        </cdr:cNvPr>
        <cdr:cNvSpPr txBox="1"/>
      </cdr:nvSpPr>
      <cdr:spPr>
        <a:xfrm xmlns:a="http://schemas.openxmlformats.org/drawingml/2006/main">
          <a:off x="723900" y="3022600"/>
          <a:ext cx="1651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0" baseline="0"/>
            <a:t>Total: 93 vessels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3EDF0-C0A4-034D-9303-5D51FFC3FEBA}">
  <dimension ref="A1:L35"/>
  <sheetViews>
    <sheetView workbookViewId="0">
      <selection activeCell="A33" activeCellId="2" sqref="A29:XFD29 A32:XFD32 A33:XFD33"/>
    </sheetView>
  </sheetViews>
  <sheetFormatPr baseColWidth="10" defaultRowHeight="16" x14ac:dyDescent="0.2"/>
  <cols>
    <col min="10" max="10" width="10.83203125" style="1"/>
  </cols>
  <sheetData>
    <row r="1" spans="1:10" s="2" customFormat="1" x14ac:dyDescent="0.2">
      <c r="A1" s="2" t="s">
        <v>0</v>
      </c>
      <c r="J1" s="3" t="s">
        <v>25</v>
      </c>
    </row>
    <row r="2" spans="1:10" x14ac:dyDescent="0.2">
      <c r="C2" t="s">
        <v>6</v>
      </c>
      <c r="D2" t="s">
        <v>7</v>
      </c>
      <c r="E2" t="s">
        <v>8</v>
      </c>
      <c r="G2" t="s">
        <v>22</v>
      </c>
      <c r="H2" t="s">
        <v>23</v>
      </c>
      <c r="I2" t="s">
        <v>24</v>
      </c>
      <c r="J2" s="1" t="s">
        <v>25</v>
      </c>
    </row>
    <row r="3" spans="1:10" x14ac:dyDescent="0.2">
      <c r="A3">
        <v>1998</v>
      </c>
    </row>
    <row r="4" spans="1:10" x14ac:dyDescent="0.2">
      <c r="B4" t="s">
        <v>1</v>
      </c>
      <c r="C4">
        <v>1</v>
      </c>
      <c r="D4">
        <v>1</v>
      </c>
      <c r="E4" t="s">
        <v>9</v>
      </c>
    </row>
    <row r="5" spans="1:10" x14ac:dyDescent="0.2">
      <c r="B5" t="s">
        <v>2</v>
      </c>
      <c r="C5">
        <v>1</v>
      </c>
      <c r="D5">
        <v>1</v>
      </c>
      <c r="E5" t="s">
        <v>9</v>
      </c>
    </row>
    <row r="6" spans="1:10" x14ac:dyDescent="0.2">
      <c r="B6" t="s">
        <v>3</v>
      </c>
      <c r="C6">
        <v>4</v>
      </c>
      <c r="E6" t="s">
        <v>9</v>
      </c>
    </row>
    <row r="7" spans="1:10" x14ac:dyDescent="0.2">
      <c r="B7" t="s">
        <v>4</v>
      </c>
      <c r="C7">
        <v>1</v>
      </c>
      <c r="E7" t="s">
        <v>9</v>
      </c>
    </row>
    <row r="8" spans="1:10" x14ac:dyDescent="0.2">
      <c r="B8" t="s">
        <v>5</v>
      </c>
      <c r="C8">
        <v>2</v>
      </c>
      <c r="D8">
        <v>1</v>
      </c>
      <c r="E8" t="s">
        <v>9</v>
      </c>
    </row>
    <row r="10" spans="1:10" x14ac:dyDescent="0.2">
      <c r="B10" t="s">
        <v>4</v>
      </c>
      <c r="C10">
        <v>5</v>
      </c>
      <c r="D10">
        <v>3</v>
      </c>
      <c r="E10" t="s">
        <v>10</v>
      </c>
      <c r="G10" t="s">
        <v>25</v>
      </c>
      <c r="H10">
        <v>1</v>
      </c>
      <c r="I10">
        <v>1</v>
      </c>
      <c r="J10" s="1">
        <f>C10</f>
        <v>5</v>
      </c>
    </row>
    <row r="11" spans="1:10" x14ac:dyDescent="0.2">
      <c r="B11" t="s">
        <v>11</v>
      </c>
      <c r="C11">
        <v>2</v>
      </c>
      <c r="E11" t="s">
        <v>10</v>
      </c>
      <c r="G11" t="s">
        <v>25</v>
      </c>
      <c r="H11">
        <v>1</v>
      </c>
      <c r="I11">
        <v>1</v>
      </c>
      <c r="J11" s="1">
        <f t="shared" ref="J11:J33" si="0">C11</f>
        <v>2</v>
      </c>
    </row>
    <row r="12" spans="1:10" x14ac:dyDescent="0.2">
      <c r="B12" t="s">
        <v>2</v>
      </c>
      <c r="C12">
        <v>1</v>
      </c>
      <c r="D12">
        <v>1</v>
      </c>
      <c r="E12" t="s">
        <v>10</v>
      </c>
      <c r="G12" t="s">
        <v>25</v>
      </c>
      <c r="H12">
        <v>1</v>
      </c>
      <c r="I12">
        <v>1</v>
      </c>
      <c r="J12" s="1">
        <f t="shared" si="0"/>
        <v>1</v>
      </c>
    </row>
    <row r="13" spans="1:10" x14ac:dyDescent="0.2">
      <c r="B13" t="s">
        <v>5</v>
      </c>
      <c r="C13">
        <v>4</v>
      </c>
      <c r="D13">
        <v>1</v>
      </c>
      <c r="E13" t="s">
        <v>10</v>
      </c>
      <c r="G13" t="s">
        <v>25</v>
      </c>
      <c r="H13">
        <v>1</v>
      </c>
      <c r="I13">
        <v>1</v>
      </c>
      <c r="J13" s="1">
        <f t="shared" si="0"/>
        <v>4</v>
      </c>
    </row>
    <row r="14" spans="1:10" x14ac:dyDescent="0.2">
      <c r="J14" s="1">
        <f t="shared" si="0"/>
        <v>0</v>
      </c>
    </row>
    <row r="15" spans="1:10" x14ac:dyDescent="0.2">
      <c r="B15" t="s">
        <v>13</v>
      </c>
      <c r="C15">
        <v>1</v>
      </c>
      <c r="D15">
        <v>1</v>
      </c>
      <c r="E15" t="s">
        <v>12</v>
      </c>
      <c r="G15" t="s">
        <v>25</v>
      </c>
      <c r="H15">
        <v>1</v>
      </c>
      <c r="I15">
        <v>1</v>
      </c>
      <c r="J15" s="1">
        <f t="shared" si="0"/>
        <v>1</v>
      </c>
    </row>
    <row r="16" spans="1:10" x14ac:dyDescent="0.2">
      <c r="B16" t="s">
        <v>4</v>
      </c>
      <c r="C16">
        <v>6</v>
      </c>
      <c r="D16">
        <v>2</v>
      </c>
      <c r="E16" t="s">
        <v>12</v>
      </c>
      <c r="G16" t="s">
        <v>25</v>
      </c>
      <c r="H16">
        <v>1</v>
      </c>
      <c r="I16">
        <v>1</v>
      </c>
      <c r="J16" s="1">
        <f t="shared" si="0"/>
        <v>6</v>
      </c>
    </row>
    <row r="17" spans="1:12" x14ac:dyDescent="0.2">
      <c r="B17" t="s">
        <v>5</v>
      </c>
      <c r="C17">
        <v>7</v>
      </c>
      <c r="D17">
        <v>2</v>
      </c>
      <c r="E17" t="s">
        <v>12</v>
      </c>
      <c r="G17" t="s">
        <v>25</v>
      </c>
      <c r="H17">
        <v>1</v>
      </c>
      <c r="I17">
        <v>1</v>
      </c>
      <c r="J17" s="1">
        <f t="shared" si="0"/>
        <v>7</v>
      </c>
    </row>
    <row r="19" spans="1:12" x14ac:dyDescent="0.2">
      <c r="J19" s="1">
        <f>SUM(J10:J17)</f>
        <v>26</v>
      </c>
    </row>
    <row r="22" spans="1:12" x14ac:dyDescent="0.2">
      <c r="C22" t="s">
        <v>6</v>
      </c>
      <c r="D22" t="s">
        <v>20</v>
      </c>
      <c r="E22" t="s">
        <v>7</v>
      </c>
    </row>
    <row r="23" spans="1:12" s="2" customFormat="1" x14ac:dyDescent="0.2">
      <c r="A23" s="2" t="s">
        <v>14</v>
      </c>
      <c r="J23" s="3"/>
      <c r="L23" s="2" t="s">
        <v>20</v>
      </c>
    </row>
    <row r="24" spans="1:12" x14ac:dyDescent="0.2">
      <c r="B24" t="s">
        <v>15</v>
      </c>
      <c r="C24">
        <v>1</v>
      </c>
      <c r="D24">
        <v>1</v>
      </c>
      <c r="F24" t="s">
        <v>21</v>
      </c>
      <c r="G24" t="s">
        <v>25</v>
      </c>
      <c r="H24">
        <v>1</v>
      </c>
      <c r="I24">
        <v>1</v>
      </c>
      <c r="J24" s="1">
        <f t="shared" si="0"/>
        <v>1</v>
      </c>
      <c r="L24">
        <f>D24</f>
        <v>1</v>
      </c>
    </row>
    <row r="25" spans="1:12" x14ac:dyDescent="0.2">
      <c r="B25" t="s">
        <v>1</v>
      </c>
      <c r="C25">
        <v>35</v>
      </c>
      <c r="D25">
        <v>16</v>
      </c>
      <c r="E25">
        <v>10</v>
      </c>
      <c r="F25" t="s">
        <v>21</v>
      </c>
      <c r="G25" t="s">
        <v>25</v>
      </c>
      <c r="H25">
        <v>1</v>
      </c>
      <c r="I25">
        <v>1</v>
      </c>
      <c r="J25" s="1">
        <f t="shared" si="0"/>
        <v>35</v>
      </c>
      <c r="L25">
        <f t="shared" ref="L25:L33" si="1">D25</f>
        <v>16</v>
      </c>
    </row>
    <row r="26" spans="1:12" x14ac:dyDescent="0.2">
      <c r="B26" t="s">
        <v>2</v>
      </c>
      <c r="C26">
        <v>5</v>
      </c>
      <c r="D26">
        <v>4</v>
      </c>
      <c r="E26">
        <v>1</v>
      </c>
      <c r="F26" t="s">
        <v>21</v>
      </c>
      <c r="G26" t="s">
        <v>25</v>
      </c>
      <c r="H26">
        <v>1</v>
      </c>
      <c r="I26">
        <v>1</v>
      </c>
      <c r="J26" s="1">
        <f t="shared" si="0"/>
        <v>5</v>
      </c>
      <c r="L26">
        <f t="shared" si="1"/>
        <v>4</v>
      </c>
    </row>
    <row r="27" spans="1:12" x14ac:dyDescent="0.2">
      <c r="B27" t="s">
        <v>16</v>
      </c>
      <c r="C27">
        <v>6</v>
      </c>
      <c r="D27">
        <v>5</v>
      </c>
      <c r="E27">
        <v>2</v>
      </c>
      <c r="F27" t="s">
        <v>21</v>
      </c>
      <c r="G27" t="s">
        <v>25</v>
      </c>
      <c r="H27">
        <v>1</v>
      </c>
      <c r="I27">
        <v>1</v>
      </c>
      <c r="J27" s="1">
        <f t="shared" si="0"/>
        <v>6</v>
      </c>
      <c r="L27">
        <f t="shared" si="1"/>
        <v>5</v>
      </c>
    </row>
    <row r="28" spans="1:12" x14ac:dyDescent="0.2">
      <c r="B28" t="s">
        <v>17</v>
      </c>
      <c r="C28">
        <v>7</v>
      </c>
      <c r="D28">
        <v>5</v>
      </c>
      <c r="E28">
        <v>1</v>
      </c>
      <c r="F28" t="s">
        <v>21</v>
      </c>
      <c r="G28" t="s">
        <v>25</v>
      </c>
      <c r="H28">
        <v>1</v>
      </c>
      <c r="I28">
        <v>1</v>
      </c>
      <c r="J28" s="1">
        <f t="shared" si="0"/>
        <v>7</v>
      </c>
      <c r="L28">
        <f t="shared" si="1"/>
        <v>5</v>
      </c>
    </row>
    <row r="29" spans="1:12" x14ac:dyDescent="0.2">
      <c r="B29" t="s">
        <v>18</v>
      </c>
      <c r="C29">
        <v>2</v>
      </c>
      <c r="D29">
        <v>1</v>
      </c>
      <c r="F29" t="s">
        <v>21</v>
      </c>
      <c r="G29" t="s">
        <v>25</v>
      </c>
      <c r="H29">
        <v>1</v>
      </c>
      <c r="I29">
        <v>1</v>
      </c>
      <c r="J29" s="1">
        <f t="shared" si="0"/>
        <v>2</v>
      </c>
      <c r="L29">
        <f t="shared" si="1"/>
        <v>1</v>
      </c>
    </row>
    <row r="30" spans="1:12" x14ac:dyDescent="0.2">
      <c r="B30" t="s">
        <v>4</v>
      </c>
      <c r="C30">
        <v>45</v>
      </c>
      <c r="D30">
        <v>17</v>
      </c>
      <c r="E30">
        <v>3</v>
      </c>
      <c r="F30" t="s">
        <v>21</v>
      </c>
      <c r="G30" t="s">
        <v>25</v>
      </c>
      <c r="H30">
        <v>1</v>
      </c>
      <c r="I30">
        <v>1</v>
      </c>
      <c r="J30" s="1">
        <f t="shared" si="0"/>
        <v>45</v>
      </c>
      <c r="L30">
        <f t="shared" si="1"/>
        <v>17</v>
      </c>
    </row>
    <row r="31" spans="1:12" x14ac:dyDescent="0.2">
      <c r="B31" t="s">
        <v>11</v>
      </c>
      <c r="C31">
        <v>13</v>
      </c>
      <c r="D31">
        <v>9</v>
      </c>
      <c r="E31">
        <v>5</v>
      </c>
      <c r="F31" t="s">
        <v>21</v>
      </c>
      <c r="G31" t="s">
        <v>25</v>
      </c>
      <c r="H31">
        <v>1</v>
      </c>
      <c r="I31">
        <v>1</v>
      </c>
      <c r="J31" s="1">
        <f t="shared" si="0"/>
        <v>13</v>
      </c>
      <c r="L31">
        <f t="shared" si="1"/>
        <v>9</v>
      </c>
    </row>
    <row r="32" spans="1:12" x14ac:dyDescent="0.2">
      <c r="B32" t="s">
        <v>13</v>
      </c>
      <c r="C32">
        <v>13</v>
      </c>
      <c r="D32">
        <v>8</v>
      </c>
      <c r="E32">
        <v>4</v>
      </c>
      <c r="F32" t="s">
        <v>21</v>
      </c>
      <c r="G32" t="s">
        <v>25</v>
      </c>
      <c r="H32">
        <v>1</v>
      </c>
      <c r="I32">
        <v>1</v>
      </c>
      <c r="J32" s="1">
        <f t="shared" si="0"/>
        <v>13</v>
      </c>
      <c r="L32">
        <f t="shared" si="1"/>
        <v>8</v>
      </c>
    </row>
    <row r="33" spans="2:12" x14ac:dyDescent="0.2">
      <c r="B33" t="s">
        <v>19</v>
      </c>
      <c r="C33">
        <v>1</v>
      </c>
      <c r="D33">
        <v>1</v>
      </c>
      <c r="E33">
        <v>2</v>
      </c>
      <c r="F33" t="s">
        <v>21</v>
      </c>
      <c r="G33" t="s">
        <v>25</v>
      </c>
      <c r="H33">
        <v>1</v>
      </c>
      <c r="I33">
        <v>1</v>
      </c>
      <c r="J33" s="1">
        <f t="shared" si="0"/>
        <v>1</v>
      </c>
      <c r="L33">
        <f t="shared" si="1"/>
        <v>1</v>
      </c>
    </row>
    <row r="35" spans="2:12" x14ac:dyDescent="0.2">
      <c r="J35" s="1">
        <f>SUM(J24:J33)</f>
        <v>128</v>
      </c>
      <c r="L35">
        <f>SUM(L24:L33)</f>
        <v>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B9FD-FC74-8C42-901A-B7B198EEAA6A}">
  <dimension ref="A1:L29"/>
  <sheetViews>
    <sheetView workbookViewId="0">
      <selection activeCell="F31" sqref="F31"/>
    </sheetView>
  </sheetViews>
  <sheetFormatPr baseColWidth="10" defaultRowHeight="16" x14ac:dyDescent="0.2"/>
  <sheetData>
    <row r="1" spans="1:12" x14ac:dyDescent="0.2">
      <c r="A1" t="s">
        <v>26</v>
      </c>
    </row>
    <row r="3" spans="1:12" s="2" customFormat="1" x14ac:dyDescent="0.2">
      <c r="A3" s="2" t="s">
        <v>27</v>
      </c>
    </row>
    <row r="4" spans="1:12" x14ac:dyDescent="0.2">
      <c r="B4" t="s">
        <v>1</v>
      </c>
      <c r="C4">
        <v>1</v>
      </c>
      <c r="D4">
        <v>1</v>
      </c>
      <c r="E4" t="s">
        <v>9</v>
      </c>
      <c r="J4" s="1"/>
    </row>
    <row r="5" spans="1:12" x14ac:dyDescent="0.2">
      <c r="B5" t="s">
        <v>2</v>
      </c>
      <c r="C5">
        <v>1</v>
      </c>
      <c r="D5">
        <v>1</v>
      </c>
      <c r="E5" t="s">
        <v>9</v>
      </c>
      <c r="J5" s="1"/>
    </row>
    <row r="6" spans="1:12" x14ac:dyDescent="0.2">
      <c r="B6" t="s">
        <v>11</v>
      </c>
      <c r="C6">
        <v>2</v>
      </c>
      <c r="E6" t="s">
        <v>10</v>
      </c>
      <c r="G6" t="s">
        <v>25</v>
      </c>
      <c r="H6">
        <v>1</v>
      </c>
      <c r="I6">
        <v>1</v>
      </c>
      <c r="J6" s="1">
        <v>2</v>
      </c>
    </row>
    <row r="7" spans="1:12" x14ac:dyDescent="0.2">
      <c r="B7" t="s">
        <v>2</v>
      </c>
      <c r="C7">
        <v>1</v>
      </c>
      <c r="D7">
        <v>1</v>
      </c>
      <c r="E7" t="s">
        <v>10</v>
      </c>
      <c r="G7" t="s">
        <v>25</v>
      </c>
      <c r="H7">
        <v>1</v>
      </c>
      <c r="I7">
        <v>1</v>
      </c>
      <c r="J7" s="1">
        <v>1</v>
      </c>
    </row>
    <row r="9" spans="1:12" x14ac:dyDescent="0.2">
      <c r="J9">
        <v>3</v>
      </c>
    </row>
    <row r="10" spans="1:12" s="2" customFormat="1" x14ac:dyDescent="0.2">
      <c r="A10" s="2" t="s">
        <v>28</v>
      </c>
    </row>
    <row r="11" spans="1:12" x14ac:dyDescent="0.2">
      <c r="B11" t="s">
        <v>4</v>
      </c>
      <c r="C11">
        <v>1</v>
      </c>
      <c r="E11" t="s">
        <v>9</v>
      </c>
      <c r="J11" s="1"/>
    </row>
    <row r="12" spans="1:12" x14ac:dyDescent="0.2">
      <c r="B12" t="s">
        <v>4</v>
      </c>
      <c r="C12">
        <v>6</v>
      </c>
      <c r="D12">
        <v>2</v>
      </c>
      <c r="E12" t="s">
        <v>12</v>
      </c>
      <c r="G12" t="s">
        <v>25</v>
      </c>
      <c r="H12">
        <v>1</v>
      </c>
      <c r="I12">
        <v>1</v>
      </c>
      <c r="J12" s="1">
        <v>6</v>
      </c>
    </row>
    <row r="14" spans="1:12" x14ac:dyDescent="0.2">
      <c r="J14">
        <v>6</v>
      </c>
    </row>
    <row r="15" spans="1:12" s="2" customFormat="1" x14ac:dyDescent="0.2">
      <c r="A15" s="2" t="s">
        <v>29</v>
      </c>
    </row>
    <row r="16" spans="1:12" x14ac:dyDescent="0.2">
      <c r="A16" s="4"/>
      <c r="B16" s="4" t="s">
        <v>3</v>
      </c>
      <c r="C16" s="4">
        <v>4</v>
      </c>
      <c r="D16" s="4"/>
      <c r="E16" s="4" t="s">
        <v>9</v>
      </c>
      <c r="F16" s="4"/>
      <c r="G16" s="4"/>
      <c r="H16" s="4"/>
      <c r="I16" s="4"/>
      <c r="J16" s="5"/>
      <c r="K16" s="4"/>
      <c r="L16" s="4"/>
    </row>
    <row r="17" spans="1:12" x14ac:dyDescent="0.2">
      <c r="A17" s="4"/>
      <c r="B17" s="4" t="s">
        <v>4</v>
      </c>
      <c r="C17" s="4">
        <v>1</v>
      </c>
      <c r="D17" s="4"/>
      <c r="E17" s="4" t="s">
        <v>9</v>
      </c>
      <c r="F17" s="4"/>
      <c r="G17" s="4"/>
      <c r="H17" s="4"/>
      <c r="I17" s="4"/>
      <c r="J17" s="5"/>
      <c r="K17" s="4"/>
      <c r="L17" s="4"/>
    </row>
    <row r="18" spans="1:12" x14ac:dyDescent="0.2">
      <c r="A18" s="4"/>
      <c r="B18" s="4" t="s">
        <v>5</v>
      </c>
      <c r="C18" s="4">
        <v>2</v>
      </c>
      <c r="D18" s="4">
        <v>1</v>
      </c>
      <c r="E18" s="4" t="s">
        <v>9</v>
      </c>
      <c r="F18" s="4"/>
      <c r="G18" s="4"/>
      <c r="H18" s="4"/>
      <c r="I18" s="4"/>
      <c r="J18" s="5"/>
      <c r="K18" s="4"/>
      <c r="L18" s="4"/>
    </row>
    <row r="19" spans="1:12" x14ac:dyDescent="0.2">
      <c r="A19" s="4"/>
      <c r="B19" s="4"/>
      <c r="C19" s="4"/>
      <c r="D19" s="4"/>
      <c r="E19" s="4"/>
      <c r="F19" s="4"/>
      <c r="G19" s="4"/>
      <c r="H19" s="4"/>
      <c r="I19" s="4"/>
      <c r="J19" s="5"/>
      <c r="K19" s="4"/>
      <c r="L19" s="4"/>
    </row>
    <row r="20" spans="1:12" x14ac:dyDescent="0.2">
      <c r="A20" s="4"/>
      <c r="B20" s="4" t="s">
        <v>4</v>
      </c>
      <c r="C20" s="4">
        <v>5</v>
      </c>
      <c r="D20" s="4">
        <v>3</v>
      </c>
      <c r="E20" s="4" t="s">
        <v>10</v>
      </c>
      <c r="F20" s="4"/>
      <c r="G20" s="4" t="s">
        <v>25</v>
      </c>
      <c r="H20" s="4">
        <v>1</v>
      </c>
      <c r="I20" s="4">
        <v>1</v>
      </c>
      <c r="J20" s="5">
        <v>5</v>
      </c>
      <c r="K20" s="4"/>
      <c r="L20" s="4"/>
    </row>
    <row r="21" spans="1:12" x14ac:dyDescent="0.2">
      <c r="A21" s="4"/>
      <c r="B21" s="4" t="s">
        <v>11</v>
      </c>
      <c r="C21" s="4">
        <v>2</v>
      </c>
      <c r="D21" s="4"/>
      <c r="E21" s="4" t="s">
        <v>10</v>
      </c>
      <c r="F21" s="4"/>
      <c r="G21" s="4" t="s">
        <v>25</v>
      </c>
      <c r="H21" s="4">
        <v>1</v>
      </c>
      <c r="I21" s="4">
        <v>1</v>
      </c>
      <c r="J21" s="5">
        <v>2</v>
      </c>
      <c r="K21" s="4"/>
      <c r="L21" s="4"/>
    </row>
    <row r="22" spans="1:12" x14ac:dyDescent="0.2">
      <c r="A22" s="4"/>
      <c r="B22" s="4" t="s">
        <v>2</v>
      </c>
      <c r="C22" s="4">
        <v>1</v>
      </c>
      <c r="D22" s="4">
        <v>1</v>
      </c>
      <c r="E22" s="4" t="s">
        <v>10</v>
      </c>
      <c r="F22" s="4"/>
      <c r="G22" s="4" t="s">
        <v>25</v>
      </c>
      <c r="H22" s="4">
        <v>1</v>
      </c>
      <c r="I22" s="4">
        <v>1</v>
      </c>
      <c r="J22" s="5">
        <v>1</v>
      </c>
      <c r="K22" s="4"/>
      <c r="L22" s="4"/>
    </row>
    <row r="23" spans="1:12" x14ac:dyDescent="0.2">
      <c r="A23" s="4"/>
      <c r="B23" s="4" t="s">
        <v>5</v>
      </c>
      <c r="C23" s="4">
        <v>4</v>
      </c>
      <c r="D23" s="4">
        <v>1</v>
      </c>
      <c r="E23" s="4" t="s">
        <v>10</v>
      </c>
      <c r="F23" s="4"/>
      <c r="G23" s="4" t="s">
        <v>25</v>
      </c>
      <c r="H23" s="4">
        <v>1</v>
      </c>
      <c r="I23" s="4">
        <v>1</v>
      </c>
      <c r="J23" s="5">
        <v>4</v>
      </c>
      <c r="K23" s="4"/>
      <c r="L23" s="4"/>
    </row>
    <row r="24" spans="1:12" x14ac:dyDescent="0.2">
      <c r="A24" s="4"/>
      <c r="B24" s="4"/>
      <c r="C24" s="4"/>
      <c r="D24" s="4"/>
      <c r="E24" s="4"/>
      <c r="F24" s="4"/>
      <c r="G24" s="4"/>
      <c r="H24" s="4"/>
      <c r="I24" s="4"/>
      <c r="J24" s="5">
        <v>0</v>
      </c>
      <c r="K24" s="4"/>
      <c r="L24" s="4"/>
    </row>
    <row r="25" spans="1:12" x14ac:dyDescent="0.2">
      <c r="A25" s="4"/>
      <c r="B25" s="4" t="s">
        <v>13</v>
      </c>
      <c r="C25" s="4">
        <v>1</v>
      </c>
      <c r="D25" s="4">
        <v>1</v>
      </c>
      <c r="E25" s="4" t="s">
        <v>12</v>
      </c>
      <c r="F25" s="4"/>
      <c r="G25" s="4" t="s">
        <v>25</v>
      </c>
      <c r="H25" s="4">
        <v>1</v>
      </c>
      <c r="I25" s="4">
        <v>1</v>
      </c>
      <c r="J25" s="5">
        <v>1</v>
      </c>
      <c r="K25" s="4"/>
      <c r="L25" s="4"/>
    </row>
    <row r="26" spans="1:12" x14ac:dyDescent="0.2">
      <c r="A26" s="4"/>
      <c r="B26" s="4" t="s">
        <v>4</v>
      </c>
      <c r="C26" s="4">
        <v>6</v>
      </c>
      <c r="D26" s="4">
        <v>2</v>
      </c>
      <c r="E26" s="4" t="s">
        <v>12</v>
      </c>
      <c r="F26" s="4"/>
      <c r="G26" s="4" t="s">
        <v>25</v>
      </c>
      <c r="H26" s="4">
        <v>1</v>
      </c>
      <c r="I26" s="4">
        <v>1</v>
      </c>
      <c r="J26" s="5">
        <v>6</v>
      </c>
      <c r="K26" s="4"/>
      <c r="L26" s="4"/>
    </row>
    <row r="27" spans="1:12" x14ac:dyDescent="0.2">
      <c r="A27" s="4"/>
      <c r="B27" s="4" t="s">
        <v>5</v>
      </c>
      <c r="C27" s="4">
        <v>7</v>
      </c>
      <c r="D27" s="4">
        <v>2</v>
      </c>
      <c r="E27" s="4" t="s">
        <v>12</v>
      </c>
      <c r="F27" s="4"/>
      <c r="G27" s="4" t="s">
        <v>25</v>
      </c>
      <c r="H27" s="4">
        <v>1</v>
      </c>
      <c r="I27" s="4">
        <v>1</v>
      </c>
      <c r="J27" s="5">
        <v>7</v>
      </c>
      <c r="K27" s="4"/>
      <c r="L27" s="4"/>
    </row>
    <row r="29" spans="1:12" x14ac:dyDescent="0.2">
      <c r="J29">
        <f>SUM(J20:J27)</f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7E0F0-C038-EE49-93D8-32F9937BDE0E}">
  <dimension ref="A1:F10"/>
  <sheetViews>
    <sheetView workbookViewId="0">
      <selection activeCell="F2" activeCellId="1" sqref="A2:A4 F2:F4"/>
    </sheetView>
  </sheetViews>
  <sheetFormatPr baseColWidth="10" defaultRowHeight="16" x14ac:dyDescent="0.2"/>
  <sheetData>
    <row r="1" spans="1:6" x14ac:dyDescent="0.2">
      <c r="B1" t="s">
        <v>25</v>
      </c>
    </row>
    <row r="2" spans="1:6" x14ac:dyDescent="0.2">
      <c r="A2" t="s">
        <v>27</v>
      </c>
      <c r="B2">
        <v>3</v>
      </c>
      <c r="D2">
        <f>B2/(B6/100)</f>
        <v>8.5714285714285712</v>
      </c>
      <c r="F2" s="6">
        <v>9</v>
      </c>
    </row>
    <row r="3" spans="1:6" x14ac:dyDescent="0.2">
      <c r="A3" t="s">
        <v>28</v>
      </c>
      <c r="B3">
        <v>6</v>
      </c>
      <c r="D3">
        <f t="shared" ref="D3:D4" si="0">B3/(B7/100)</f>
        <v>17.142857142857142</v>
      </c>
      <c r="F3" s="6">
        <v>17</v>
      </c>
    </row>
    <row r="4" spans="1:6" x14ac:dyDescent="0.2">
      <c r="A4" t="s">
        <v>29</v>
      </c>
      <c r="B4">
        <v>26</v>
      </c>
      <c r="D4">
        <f t="shared" si="0"/>
        <v>74.285714285714292</v>
      </c>
      <c r="F4" s="6">
        <v>74</v>
      </c>
    </row>
    <row r="6" spans="1:6" x14ac:dyDescent="0.2">
      <c r="B6">
        <v>35</v>
      </c>
    </row>
    <row r="7" spans="1:6" x14ac:dyDescent="0.2">
      <c r="B7">
        <v>35</v>
      </c>
    </row>
    <row r="8" spans="1:6" x14ac:dyDescent="0.2">
      <c r="B8">
        <v>35</v>
      </c>
    </row>
    <row r="9" spans="1:6" x14ac:dyDescent="0.2">
      <c r="B9">
        <v>35</v>
      </c>
    </row>
    <row r="10" spans="1:6" x14ac:dyDescent="0.2">
      <c r="B10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4B8A-81B1-CD47-8105-C12FEB30850A}">
  <dimension ref="A1:L25"/>
  <sheetViews>
    <sheetView workbookViewId="0">
      <selection activeCell="L25" activeCellId="5" sqref="L5 L8 L11 L14 L17 L25"/>
    </sheetView>
  </sheetViews>
  <sheetFormatPr baseColWidth="10" defaultRowHeight="16" x14ac:dyDescent="0.2"/>
  <sheetData>
    <row r="1" spans="1:12" s="2" customFormat="1" x14ac:dyDescent="0.2">
      <c r="A1" s="2" t="s">
        <v>27</v>
      </c>
    </row>
    <row r="2" spans="1:12" x14ac:dyDescent="0.2">
      <c r="B2" t="s">
        <v>1</v>
      </c>
      <c r="C2">
        <v>35</v>
      </c>
      <c r="D2">
        <v>16</v>
      </c>
      <c r="E2">
        <v>10</v>
      </c>
      <c r="F2" t="s">
        <v>21</v>
      </c>
      <c r="G2" t="s">
        <v>25</v>
      </c>
      <c r="H2">
        <v>1</v>
      </c>
      <c r="I2">
        <v>1</v>
      </c>
      <c r="J2" s="1">
        <v>35</v>
      </c>
      <c r="L2">
        <v>16</v>
      </c>
    </row>
    <row r="3" spans="1:12" x14ac:dyDescent="0.2">
      <c r="B3" t="s">
        <v>2</v>
      </c>
      <c r="C3">
        <v>5</v>
      </c>
      <c r="D3">
        <v>4</v>
      </c>
      <c r="E3">
        <v>1</v>
      </c>
      <c r="F3" t="s">
        <v>21</v>
      </c>
      <c r="G3" t="s">
        <v>25</v>
      </c>
      <c r="H3">
        <v>1</v>
      </c>
      <c r="I3">
        <v>1</v>
      </c>
      <c r="J3" s="1">
        <v>5</v>
      </c>
      <c r="L3">
        <v>4</v>
      </c>
    </row>
    <row r="4" spans="1:12" x14ac:dyDescent="0.2">
      <c r="B4" t="s">
        <v>11</v>
      </c>
      <c r="C4">
        <v>13</v>
      </c>
      <c r="D4">
        <v>9</v>
      </c>
      <c r="E4">
        <v>5</v>
      </c>
      <c r="F4" t="s">
        <v>21</v>
      </c>
      <c r="G4" t="s">
        <v>25</v>
      </c>
      <c r="H4">
        <v>1</v>
      </c>
      <c r="I4">
        <v>1</v>
      </c>
      <c r="J4" s="1">
        <v>13</v>
      </c>
      <c r="L4">
        <v>9</v>
      </c>
    </row>
    <row r="5" spans="1:12" x14ac:dyDescent="0.2">
      <c r="J5" s="7">
        <v>53</v>
      </c>
      <c r="L5">
        <v>29</v>
      </c>
    </row>
    <row r="7" spans="1:12" s="2" customFormat="1" x14ac:dyDescent="0.2">
      <c r="A7" s="2" t="s">
        <v>30</v>
      </c>
    </row>
    <row r="8" spans="1:12" x14ac:dyDescent="0.2">
      <c r="B8" t="s">
        <v>15</v>
      </c>
      <c r="C8">
        <v>1</v>
      </c>
      <c r="D8">
        <v>1</v>
      </c>
      <c r="F8" t="s">
        <v>21</v>
      </c>
      <c r="G8" t="s">
        <v>25</v>
      </c>
      <c r="H8">
        <v>1</v>
      </c>
      <c r="I8">
        <v>1</v>
      </c>
      <c r="J8" s="1">
        <f t="shared" ref="J8" si="0">C8</f>
        <v>1</v>
      </c>
      <c r="L8">
        <f>D8</f>
        <v>1</v>
      </c>
    </row>
    <row r="10" spans="1:12" s="2" customFormat="1" x14ac:dyDescent="0.2">
      <c r="A10" s="2" t="s">
        <v>31</v>
      </c>
    </row>
    <row r="11" spans="1:12" x14ac:dyDescent="0.2">
      <c r="B11" t="s">
        <v>17</v>
      </c>
      <c r="C11">
        <v>7</v>
      </c>
      <c r="D11">
        <v>5</v>
      </c>
      <c r="E11">
        <v>1</v>
      </c>
      <c r="F11" t="s">
        <v>21</v>
      </c>
      <c r="G11" t="s">
        <v>25</v>
      </c>
      <c r="H11">
        <v>1</v>
      </c>
      <c r="I11">
        <v>1</v>
      </c>
      <c r="J11" s="1">
        <f t="shared" ref="J11" si="1">C11</f>
        <v>7</v>
      </c>
      <c r="L11">
        <f t="shared" ref="L11" si="2">D11</f>
        <v>5</v>
      </c>
    </row>
    <row r="13" spans="1:12" s="2" customFormat="1" x14ac:dyDescent="0.2">
      <c r="A13" s="2" t="s">
        <v>32</v>
      </c>
    </row>
    <row r="14" spans="1:12" x14ac:dyDescent="0.2">
      <c r="A14" s="4"/>
      <c r="B14" s="4" t="s">
        <v>16</v>
      </c>
      <c r="C14" s="4">
        <v>6</v>
      </c>
      <c r="D14" s="4">
        <v>5</v>
      </c>
      <c r="E14" s="4">
        <v>2</v>
      </c>
      <c r="F14" s="4" t="s">
        <v>21</v>
      </c>
      <c r="G14" s="4" t="s">
        <v>25</v>
      </c>
      <c r="H14" s="4">
        <v>1</v>
      </c>
      <c r="I14" s="4">
        <v>1</v>
      </c>
      <c r="J14" s="5">
        <v>6</v>
      </c>
      <c r="K14" s="4"/>
      <c r="L14" s="4">
        <v>5</v>
      </c>
    </row>
    <row r="16" spans="1:12" s="2" customFormat="1" x14ac:dyDescent="0.2">
      <c r="A16" s="2" t="s">
        <v>28</v>
      </c>
    </row>
    <row r="17" spans="1:12" x14ac:dyDescent="0.2">
      <c r="A17" s="4"/>
      <c r="B17" s="4" t="s">
        <v>4</v>
      </c>
      <c r="C17" s="4">
        <v>45</v>
      </c>
      <c r="D17" s="4">
        <v>17</v>
      </c>
      <c r="E17" s="4">
        <v>3</v>
      </c>
      <c r="F17" s="4" t="s">
        <v>21</v>
      </c>
      <c r="G17" s="4" t="s">
        <v>25</v>
      </c>
      <c r="H17" s="4">
        <v>1</v>
      </c>
      <c r="I17" s="4">
        <v>1</v>
      </c>
      <c r="J17" s="5">
        <v>45</v>
      </c>
      <c r="K17" s="4"/>
      <c r="L17" s="4">
        <v>17</v>
      </c>
    </row>
    <row r="19" spans="1:12" s="2" customFormat="1" x14ac:dyDescent="0.2">
      <c r="A19" s="2" t="s">
        <v>29</v>
      </c>
    </row>
    <row r="20" spans="1:12" x14ac:dyDescent="0.2">
      <c r="A20" s="4"/>
      <c r="B20" s="4" t="s">
        <v>18</v>
      </c>
      <c r="C20" s="4">
        <v>2</v>
      </c>
      <c r="D20" s="4">
        <v>1</v>
      </c>
      <c r="E20" s="4"/>
      <c r="F20" s="4" t="s">
        <v>21</v>
      </c>
      <c r="G20" s="4" t="s">
        <v>25</v>
      </c>
      <c r="H20" s="4">
        <v>1</v>
      </c>
      <c r="I20" s="4">
        <v>1</v>
      </c>
      <c r="J20" s="5">
        <v>2</v>
      </c>
      <c r="K20" s="4"/>
      <c r="L20" s="4">
        <v>1</v>
      </c>
    </row>
    <row r="21" spans="1:12" x14ac:dyDescent="0.2">
      <c r="A21" s="4"/>
      <c r="B21" s="4" t="s">
        <v>4</v>
      </c>
      <c r="C21" s="4">
        <v>45</v>
      </c>
      <c r="D21" s="4">
        <v>17</v>
      </c>
      <c r="E21" s="4">
        <v>3</v>
      </c>
      <c r="F21" s="4" t="s">
        <v>21</v>
      </c>
      <c r="G21" s="4" t="s">
        <v>25</v>
      </c>
      <c r="H21" s="4">
        <v>1</v>
      </c>
      <c r="I21" s="4">
        <v>1</v>
      </c>
      <c r="J21" s="5">
        <v>45</v>
      </c>
      <c r="K21" s="4"/>
      <c r="L21" s="4">
        <v>17</v>
      </c>
    </row>
    <row r="22" spans="1:12" x14ac:dyDescent="0.2">
      <c r="A22" s="4"/>
      <c r="B22" s="4" t="s">
        <v>11</v>
      </c>
      <c r="C22" s="4">
        <v>13</v>
      </c>
      <c r="D22" s="4">
        <v>9</v>
      </c>
      <c r="E22" s="4">
        <v>5</v>
      </c>
      <c r="F22" s="4" t="s">
        <v>21</v>
      </c>
      <c r="G22" s="4" t="s">
        <v>25</v>
      </c>
      <c r="H22" s="4">
        <v>1</v>
      </c>
      <c r="I22" s="4">
        <v>1</v>
      </c>
      <c r="J22" s="5">
        <v>13</v>
      </c>
      <c r="K22" s="4"/>
      <c r="L22" s="4">
        <v>9</v>
      </c>
    </row>
    <row r="23" spans="1:12" x14ac:dyDescent="0.2">
      <c r="A23" s="4"/>
      <c r="B23" s="4" t="s">
        <v>13</v>
      </c>
      <c r="C23" s="4">
        <v>13</v>
      </c>
      <c r="D23" s="4">
        <v>8</v>
      </c>
      <c r="E23" s="4">
        <v>4</v>
      </c>
      <c r="F23" s="4" t="s">
        <v>21</v>
      </c>
      <c r="G23" s="4" t="s">
        <v>25</v>
      </c>
      <c r="H23" s="4">
        <v>1</v>
      </c>
      <c r="I23" s="4">
        <v>1</v>
      </c>
      <c r="J23" s="5">
        <v>13</v>
      </c>
      <c r="K23" s="4"/>
      <c r="L23" s="4">
        <v>8</v>
      </c>
    </row>
    <row r="24" spans="1:12" x14ac:dyDescent="0.2">
      <c r="A24" s="4"/>
      <c r="B24" s="4" t="s">
        <v>19</v>
      </c>
      <c r="C24" s="4">
        <v>1</v>
      </c>
      <c r="D24" s="4">
        <v>1</v>
      </c>
      <c r="E24" s="4">
        <v>2</v>
      </c>
      <c r="F24" s="4" t="s">
        <v>21</v>
      </c>
      <c r="G24" s="4" t="s">
        <v>25</v>
      </c>
      <c r="H24" s="4">
        <v>1</v>
      </c>
      <c r="I24" s="4">
        <v>1</v>
      </c>
      <c r="J24" s="5">
        <v>1</v>
      </c>
      <c r="K24" s="4"/>
      <c r="L24" s="4">
        <v>1</v>
      </c>
    </row>
    <row r="25" spans="1:12" x14ac:dyDescent="0.2">
      <c r="J25">
        <f>SUM(J20:J24)</f>
        <v>74</v>
      </c>
      <c r="L25">
        <f t="shared" ref="K25:L25" si="3">SUM(L20:L24)</f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947D-4A8D-6F42-97C7-B093B00ACB70}">
  <dimension ref="A1:E26"/>
  <sheetViews>
    <sheetView tabSelected="1" topLeftCell="A2" workbookViewId="0">
      <selection activeCell="D20" sqref="D20:E25"/>
    </sheetView>
  </sheetViews>
  <sheetFormatPr baseColWidth="10" defaultRowHeight="16" x14ac:dyDescent="0.2"/>
  <sheetData>
    <row r="1" spans="1:5" x14ac:dyDescent="0.2">
      <c r="B1" t="s">
        <v>25</v>
      </c>
      <c r="D1" t="s">
        <v>20</v>
      </c>
    </row>
    <row r="2" spans="1:5" x14ac:dyDescent="0.2">
      <c r="A2" s="8" t="s">
        <v>27</v>
      </c>
      <c r="B2" s="7">
        <v>53</v>
      </c>
      <c r="D2" t="s">
        <v>27</v>
      </c>
      <c r="E2">
        <v>29</v>
      </c>
    </row>
    <row r="3" spans="1:5" x14ac:dyDescent="0.2">
      <c r="A3" s="8" t="s">
        <v>30</v>
      </c>
      <c r="B3" s="1">
        <v>1</v>
      </c>
      <c r="D3" t="s">
        <v>30</v>
      </c>
      <c r="E3">
        <v>1</v>
      </c>
    </row>
    <row r="4" spans="1:5" x14ac:dyDescent="0.2">
      <c r="A4" s="8" t="s">
        <v>31</v>
      </c>
      <c r="B4" s="1">
        <v>7</v>
      </c>
      <c r="D4" t="s">
        <v>31</v>
      </c>
      <c r="E4">
        <v>5</v>
      </c>
    </row>
    <row r="5" spans="1:5" x14ac:dyDescent="0.2">
      <c r="A5" s="8" t="s">
        <v>32</v>
      </c>
      <c r="B5" s="5">
        <v>6</v>
      </c>
      <c r="D5" t="s">
        <v>32</v>
      </c>
      <c r="E5" s="4">
        <v>5</v>
      </c>
    </row>
    <row r="6" spans="1:5" x14ac:dyDescent="0.2">
      <c r="A6" s="8" t="s">
        <v>28</v>
      </c>
      <c r="B6" s="5">
        <v>45</v>
      </c>
      <c r="D6" t="s">
        <v>28</v>
      </c>
      <c r="E6" s="4">
        <v>17</v>
      </c>
    </row>
    <row r="7" spans="1:5" x14ac:dyDescent="0.2">
      <c r="A7" s="8" t="s">
        <v>29</v>
      </c>
      <c r="B7">
        <v>74</v>
      </c>
      <c r="D7" t="s">
        <v>29</v>
      </c>
      <c r="E7">
        <v>36</v>
      </c>
    </row>
    <row r="8" spans="1:5" x14ac:dyDescent="0.2">
      <c r="B8">
        <f>SUM(B2:B7)</f>
        <v>186</v>
      </c>
      <c r="E8">
        <f>SUM(E2:E7)</f>
        <v>93</v>
      </c>
    </row>
    <row r="11" spans="1:5" x14ac:dyDescent="0.2">
      <c r="B11">
        <f>B2/(186/100)</f>
        <v>28.494623655913976</v>
      </c>
      <c r="E11">
        <f>E2/(93/100)</f>
        <v>31.182795698924728</v>
      </c>
    </row>
    <row r="12" spans="1:5" x14ac:dyDescent="0.2">
      <c r="B12">
        <f t="shared" ref="B12:B18" si="0">B3/(186/100)</f>
        <v>0.5376344086021505</v>
      </c>
      <c r="E12">
        <f t="shared" ref="E12:E17" si="1">E3/(93/100)</f>
        <v>1.075268817204301</v>
      </c>
    </row>
    <row r="13" spans="1:5" x14ac:dyDescent="0.2">
      <c r="B13">
        <f t="shared" si="0"/>
        <v>3.7634408602150535</v>
      </c>
      <c r="E13">
        <f t="shared" si="1"/>
        <v>5.376344086021505</v>
      </c>
    </row>
    <row r="14" spans="1:5" x14ac:dyDescent="0.2">
      <c r="B14">
        <f t="shared" si="0"/>
        <v>3.225806451612903</v>
      </c>
      <c r="E14">
        <f t="shared" si="1"/>
        <v>5.376344086021505</v>
      </c>
    </row>
    <row r="15" spans="1:5" x14ac:dyDescent="0.2">
      <c r="B15">
        <f t="shared" si="0"/>
        <v>24.193548387096772</v>
      </c>
      <c r="E15">
        <f t="shared" si="1"/>
        <v>18.279569892473116</v>
      </c>
    </row>
    <row r="16" spans="1:5" x14ac:dyDescent="0.2">
      <c r="B16">
        <f t="shared" si="0"/>
        <v>39.784946236559136</v>
      </c>
      <c r="E16">
        <f t="shared" si="1"/>
        <v>38.70967741935484</v>
      </c>
    </row>
    <row r="17" spans="1:5" x14ac:dyDescent="0.2">
      <c r="B17">
        <f t="shared" si="0"/>
        <v>100</v>
      </c>
      <c r="E17">
        <f t="shared" si="1"/>
        <v>100</v>
      </c>
    </row>
    <row r="20" spans="1:5" x14ac:dyDescent="0.2">
      <c r="A20" s="8" t="s">
        <v>27</v>
      </c>
      <c r="B20" s="6">
        <f>ROUND(B11,0)</f>
        <v>28</v>
      </c>
      <c r="D20" s="8" t="s">
        <v>27</v>
      </c>
      <c r="E20" s="6">
        <f>ROUND(E11,0)</f>
        <v>31</v>
      </c>
    </row>
    <row r="21" spans="1:5" x14ac:dyDescent="0.2">
      <c r="A21" s="8" t="s">
        <v>30</v>
      </c>
      <c r="B21" s="6">
        <f t="shared" ref="B21:B25" si="2">ROUND(B12,0)</f>
        <v>1</v>
      </c>
      <c r="D21" s="8" t="s">
        <v>30</v>
      </c>
      <c r="E21" s="6">
        <f t="shared" ref="E21:E26" si="3">ROUND(E12,0)</f>
        <v>1</v>
      </c>
    </row>
    <row r="22" spans="1:5" x14ac:dyDescent="0.2">
      <c r="A22" s="8" t="s">
        <v>31</v>
      </c>
      <c r="B22" s="6">
        <f t="shared" si="2"/>
        <v>4</v>
      </c>
      <c r="D22" s="8" t="s">
        <v>31</v>
      </c>
      <c r="E22" s="6">
        <f t="shared" si="3"/>
        <v>5</v>
      </c>
    </row>
    <row r="23" spans="1:5" x14ac:dyDescent="0.2">
      <c r="A23" s="8" t="s">
        <v>32</v>
      </c>
      <c r="B23" s="6">
        <f t="shared" si="2"/>
        <v>3</v>
      </c>
      <c r="D23" s="8" t="s">
        <v>32</v>
      </c>
      <c r="E23" s="6">
        <f t="shared" si="3"/>
        <v>5</v>
      </c>
    </row>
    <row r="24" spans="1:5" x14ac:dyDescent="0.2">
      <c r="A24" s="8" t="s">
        <v>28</v>
      </c>
      <c r="B24" s="6">
        <f t="shared" si="2"/>
        <v>24</v>
      </c>
      <c r="D24" s="8" t="s">
        <v>28</v>
      </c>
      <c r="E24" s="6">
        <f t="shared" si="3"/>
        <v>18</v>
      </c>
    </row>
    <row r="25" spans="1:5" x14ac:dyDescent="0.2">
      <c r="A25" s="8" t="s">
        <v>29</v>
      </c>
      <c r="B25" s="6">
        <f t="shared" si="2"/>
        <v>40</v>
      </c>
      <c r="D25" s="8" t="s">
        <v>29</v>
      </c>
      <c r="E25" s="6">
        <f t="shared" si="3"/>
        <v>39</v>
      </c>
    </row>
    <row r="26" spans="1:5" x14ac:dyDescent="0.2">
      <c r="B26" s="6">
        <f>ROUND(B17,0)</f>
        <v>100</v>
      </c>
      <c r="E26" s="6">
        <f t="shared" si="3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by origin La Nautique</vt:lpstr>
      <vt:lpstr>charts La Nautique</vt:lpstr>
      <vt:lpstr>by origin Saint-Martin</vt:lpstr>
      <vt:lpstr>charts Saint-Martin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K. Zerzeropulos</cp:lastModifiedBy>
  <dcterms:created xsi:type="dcterms:W3CDTF">2022-04-29T09:45:15Z</dcterms:created>
  <dcterms:modified xsi:type="dcterms:W3CDTF">2022-05-06T10:08:21Z</dcterms:modified>
</cp:coreProperties>
</file>