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29682272-B256-314F-B21C-1EBB91A87071}" xr6:coauthVersionLast="47" xr6:coauthVersionMax="47" xr10:uidLastSave="{00000000-0000-0000-0000-000000000000}"/>
  <bookViews>
    <workbookView xWindow="0" yWindow="500" windowWidth="27900" windowHeight="17500" activeTab="2" xr2:uid="{0D06011C-3879-2443-945B-7E979E9D599A}"/>
  </bookViews>
  <sheets>
    <sheet name="Sheet1" sheetId="1" r:id="rId1"/>
    <sheet name="chart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I3" i="3"/>
  <c r="H4" i="3"/>
  <c r="I4" i="3"/>
  <c r="H5" i="3"/>
  <c r="I5" i="3"/>
  <c r="H6" i="3"/>
  <c r="I6" i="3"/>
  <c r="H7" i="3"/>
  <c r="I7" i="3"/>
  <c r="I2" i="3"/>
  <c r="H2" i="3"/>
  <c r="F2" i="3"/>
  <c r="F3" i="3"/>
  <c r="F4" i="3"/>
  <c r="F5" i="3"/>
  <c r="F6" i="3"/>
  <c r="F7" i="3"/>
  <c r="E3" i="3"/>
  <c r="E4" i="3"/>
  <c r="E5" i="3"/>
  <c r="E6" i="3"/>
  <c r="E7" i="3"/>
  <c r="E2" i="3"/>
  <c r="C9" i="3"/>
  <c r="B9" i="3"/>
  <c r="J10" i="1"/>
  <c r="I10" i="1"/>
  <c r="G10" i="1"/>
  <c r="H5" i="1"/>
  <c r="H6" i="1"/>
  <c r="H7" i="1"/>
  <c r="H8" i="1"/>
  <c r="H9" i="1"/>
  <c r="H4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<sst xmlns="http://schemas.openxmlformats.org/spreadsheetml/2006/main" count="48" uniqueCount="22">
  <si>
    <t>Metaponto-Pantanello</t>
  </si>
  <si>
    <t>Type</t>
  </si>
  <si>
    <t>sherds</t>
  </si>
  <si>
    <t>dating</t>
  </si>
  <si>
    <t>Italian Sigillata</t>
  </si>
  <si>
    <t>Gallic Sigillata</t>
  </si>
  <si>
    <t>Oriental Sigillata</t>
  </si>
  <si>
    <t>African Sigillata</t>
  </si>
  <si>
    <t>BC</t>
  </si>
  <si>
    <t>dating slices</t>
  </si>
  <si>
    <t>percentage of dating</t>
  </si>
  <si>
    <t>B</t>
  </si>
  <si>
    <t>C</t>
  </si>
  <si>
    <t>PST (parete sottili?)</t>
  </si>
  <si>
    <t>Phocaean ware</t>
  </si>
  <si>
    <t xml:space="preserve">Italian </t>
  </si>
  <si>
    <t xml:space="preserve">Gallic </t>
  </si>
  <si>
    <t>Eastern Mediterranean</t>
  </si>
  <si>
    <t>Aegaean</t>
  </si>
  <si>
    <t>African</t>
  </si>
  <si>
    <t>Western Mediterranean</t>
  </si>
  <si>
    <t>Aegean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</si>
</sst>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Metaponto B -</a:t>
            </a:r>
            <a:r>
              <a:rPr lang="en-GB" baseline="0"/>
              <a:t>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charts!$A$2:$A$7</c:f>
              <c:strCache>
                <c:ptCount val="6"/>
                <c:pt idx="0">
                  <c:v>Italian </c:v>
                </c:pt>
                <c:pt idx="1">
                  <c:v>African</c:v>
                </c:pt>
                <c:pt idx="2">
                  <c:v>Eastern Mediterranean</c:v>
                </c:pt>
                <c:pt idx="3">
                  <c:v>Western Mediterranean</c:v>
                </c:pt>
                <c:pt idx="4">
                  <c:v>Aegaean</c:v>
                </c:pt>
                <c:pt idx="5">
                  <c:v>Gallic </c:v>
                </c:pt>
              </c:strCache>
            </c:strRef>
          </c:cat>
          <c:val>
            <c:numRef>
              <c:f>charts!$B$2:$B$7</c:f>
              <c:numCache>
                <c:formatCode>General</c:formatCode>
                <c:ptCount val="6"/>
                <c:pt idx="0">
                  <c:v>55.5</c:v>
                </c:pt>
                <c:pt idx="1">
                  <c:v>79</c:v>
                </c:pt>
                <c:pt idx="2">
                  <c:v>7</c:v>
                </c:pt>
                <c:pt idx="3">
                  <c:v>33</c:v>
                </c:pt>
                <c:pt idx="4">
                  <c:v>4.5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3-2040-9C7C-A89D73A67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546800"/>
        <c:axId val="423438704"/>
      </c:barChart>
      <c:catAx>
        <c:axId val="4315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3438704"/>
        <c:crosses val="autoZero"/>
        <c:auto val="1"/>
        <c:lblAlgn val="ctr"/>
        <c:lblOffset val="100"/>
        <c:noMultiLvlLbl val="0"/>
      </c:catAx>
      <c:valAx>
        <c:axId val="4234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15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Metaponto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charts!$A$2:$A$7</c:f>
              <c:strCache>
                <c:ptCount val="6"/>
                <c:pt idx="0">
                  <c:v>Italian </c:v>
                </c:pt>
                <c:pt idx="1">
                  <c:v>African</c:v>
                </c:pt>
                <c:pt idx="2">
                  <c:v>Eastern Mediterranean</c:v>
                </c:pt>
                <c:pt idx="3">
                  <c:v>Western Mediterranean</c:v>
                </c:pt>
                <c:pt idx="4">
                  <c:v>Aegaean</c:v>
                </c:pt>
                <c:pt idx="5">
                  <c:v>Gallic </c:v>
                </c:pt>
              </c:strCache>
            </c:strRef>
          </c:cat>
          <c:val>
            <c:numRef>
              <c:f>charts!$C$2:$C$7</c:f>
              <c:numCache>
                <c:formatCode>General</c:formatCode>
                <c:ptCount val="6"/>
                <c:pt idx="0">
                  <c:v>55.5</c:v>
                </c:pt>
                <c:pt idx="1">
                  <c:v>79</c:v>
                </c:pt>
                <c:pt idx="2">
                  <c:v>7</c:v>
                </c:pt>
                <c:pt idx="3">
                  <c:v>33</c:v>
                </c:pt>
                <c:pt idx="4">
                  <c:v>4.5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7-BF43-A65D-AD19EEAF4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354128"/>
        <c:axId val="492023472"/>
      </c:barChart>
      <c:catAx>
        <c:axId val="42035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2023472"/>
        <c:crosses val="autoZero"/>
        <c:auto val="1"/>
        <c:lblAlgn val="ctr"/>
        <c:lblOffset val="100"/>
        <c:noMultiLvlLbl val="0"/>
      </c:catAx>
      <c:valAx>
        <c:axId val="4920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035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Metaponto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Sheet3!$H$14:$I$14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Sheet3!$H$15:$I$15</c:f>
              <c:numCache>
                <c:formatCode>General</c:formatCode>
                <c:ptCount val="2"/>
                <c:pt idx="0">
                  <c:v>179.5</c:v>
                </c:pt>
                <c:pt idx="1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Metaponto-Pantanello Fine Ware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671932414698156"/>
                  <c:y val="0.1514840332458442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5.5186187664041993E-2"/>
                  <c:y val="-0.231904254155730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1.5732119422572199E-2"/>
                  <c:y val="7.242180664916885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386760170603675"/>
                  <c:y val="0.191535433070866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17580839895013128"/>
                  <c:y val="7.42180664916885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Sheet4!$A$2:$A$7</c:f>
              <c:strCache>
                <c:ptCount val="6"/>
                <c:pt idx="0">
                  <c:v>Italian </c:v>
                </c:pt>
                <c:pt idx="1">
                  <c:v>African</c:v>
                </c:pt>
                <c:pt idx="2">
                  <c:v>Eastern Mediterranean</c:v>
                </c:pt>
                <c:pt idx="3">
                  <c:v>Western Mediterranean</c:v>
                </c:pt>
                <c:pt idx="4">
                  <c:v>Aegean</c:v>
                </c:pt>
                <c:pt idx="5">
                  <c:v>Gallic </c:v>
                </c:pt>
              </c:strCache>
            </c:strRef>
          </c:cat>
          <c:val>
            <c:numRef>
              <c:f>Sheet4!$B$2:$B$7</c:f>
              <c:numCache>
                <c:formatCode>General\%</c:formatCode>
                <c:ptCount val="6"/>
                <c:pt idx="0">
                  <c:v>31</c:v>
                </c:pt>
                <c:pt idx="1">
                  <c:v>44</c:v>
                </c:pt>
                <c:pt idx="2">
                  <c:v>4</c:v>
                </c:pt>
                <c:pt idx="3">
                  <c:v>18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Metaponto-Pantanello Fine Ware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1B-A042-A1F7-B1C8C466CE5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1B-A042-A1F7-B1C8C466CE5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1B-A042-A1F7-B1C8C466CE58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1B-A042-A1F7-B1C8C466CE58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1B-A042-A1F7-B1C8C466CE58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01B-A042-A1F7-B1C8C466CE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01B-A042-A1F7-B1C8C466CE58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01B-A042-A1F7-B1C8C466CE58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01B-A042-A1F7-B1C8C466CE58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01B-A042-A1F7-B1C8C466CE58}"/>
              </c:ext>
            </c:extLst>
          </c:dPt>
          <c:dLbls>
            <c:dLbl>
              <c:idx val="0"/>
              <c:layout>
                <c:manualLayout>
                  <c:x val="-0.12671932414698156"/>
                  <c:y val="0.1514840332458442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1B-A042-A1F7-B1C8C466CE58}"/>
                </c:ext>
              </c:extLst>
            </c:dLbl>
            <c:dLbl>
              <c:idx val="1"/>
              <c:layout>
                <c:manualLayout>
                  <c:x val="5.5186187664041993E-2"/>
                  <c:y val="-0.231904254155730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1B-A042-A1F7-B1C8C466CE58}"/>
                </c:ext>
              </c:extLst>
            </c:dLbl>
            <c:dLbl>
              <c:idx val="2"/>
              <c:layout>
                <c:manualLayout>
                  <c:x val="-1.5732119422572199E-2"/>
                  <c:y val="7.242180664916885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1B-A042-A1F7-B1C8C466CE58}"/>
                </c:ext>
              </c:extLst>
            </c:dLbl>
            <c:dLbl>
              <c:idx val="3"/>
              <c:layout>
                <c:manualLayout>
                  <c:x val="0.1386760170603675"/>
                  <c:y val="0.191535433070866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1B-A042-A1F7-B1C8C466CE58}"/>
                </c:ext>
              </c:extLst>
            </c:dLbl>
            <c:dLbl>
              <c:idx val="4"/>
              <c:layout>
                <c:manualLayout>
                  <c:x val="-0.17580839895013128"/>
                  <c:y val="7.42180664916885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1B-A042-A1F7-B1C8C466CE5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1B-A042-A1F7-B1C8C466CE58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1B-A042-A1F7-B1C8C466CE5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1B-A042-A1F7-B1C8C466CE5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1B-A042-A1F7-B1C8C466CE5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1B-A042-A1F7-B1C8C466CE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Sheet4!$A$2:$A$7</c:f>
              <c:strCache>
                <c:ptCount val="6"/>
                <c:pt idx="0">
                  <c:v>Italian </c:v>
                </c:pt>
                <c:pt idx="1">
                  <c:v>African</c:v>
                </c:pt>
                <c:pt idx="2">
                  <c:v>Eastern Mediterranean</c:v>
                </c:pt>
                <c:pt idx="3">
                  <c:v>Western Mediterranean</c:v>
                </c:pt>
                <c:pt idx="4">
                  <c:v>Aegean</c:v>
                </c:pt>
                <c:pt idx="5">
                  <c:v>Gallic </c:v>
                </c:pt>
              </c:strCache>
            </c:strRef>
          </c:cat>
          <c:val>
            <c:numRef>
              <c:f>Sheet4!$B$2:$B$7</c:f>
              <c:numCache>
                <c:formatCode>General\%</c:formatCode>
                <c:ptCount val="6"/>
                <c:pt idx="0">
                  <c:v>31</c:v>
                </c:pt>
                <c:pt idx="1">
                  <c:v>44</c:v>
                </c:pt>
                <c:pt idx="2">
                  <c:v>4</c:v>
                </c:pt>
                <c:pt idx="3">
                  <c:v>18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01B-A042-A1F7-B1C8C466C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8</xdr:row>
      <xdr:rowOff>63500</xdr:rowOff>
    </xdr:from>
    <xdr:to>
      <xdr:col>5</xdr:col>
      <xdr:colOff>552450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09829-E364-094B-817A-DEDB540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755650</xdr:colOff>
      <xdr:row>8</xdr:row>
      <xdr:rowOff>25400</xdr:rowOff>
    </xdr:from>
    <xdr:to>
      <xdr:col>11</xdr:col>
      <xdr:colOff>374650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FEE02-857E-574A-9E1E-1CB2B9D1F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8</xdr:row>
      <xdr:rowOff>19050</xdr:rowOff>
    </xdr:from>
    <xdr:to>
      <xdr:col>13</xdr:col>
      <xdr:colOff>266700</xdr:colOff>
      <xdr:row>21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5F1D0-908C-94E1-30AF-4828A059B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76200</xdr:rowOff>
    </xdr:from>
    <xdr:to>
      <xdr:col>7</xdr:col>
      <xdr:colOff>469900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4890E-8DE2-C549-AC59-0BA400916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8</xdr:row>
      <xdr:rowOff>88900</xdr:rowOff>
    </xdr:from>
    <xdr:to>
      <xdr:col>15</xdr:col>
      <xdr:colOff>114300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37A87-9E84-B348-8A7F-709403578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0.63958</cdr:x>
      <cdr:y>0.80556</cdr:y>
    </cdr:from>
    <cdr:to>
      <cdr:x>0.93125</cdr:x>
      <cdr:y>0.91465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3A9C9BD-1691-9A70-DD3E-44A060CAA4AB}"/>
            </a:ext>
          </a:extLst>
        </cdr:cNvPr>
        <cdr:cNvSpPr txBox="1"/>
      </cdr:nvSpPr>
      <cdr:spPr>
        <a:xfrm xmlns:a="http://schemas.openxmlformats.org/drawingml/2006/main">
          <a:off x="3898900" y="2946400"/>
          <a:ext cx="1778020" cy="399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179,5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0.65833</cdr:x>
      <cdr:y>0.82826</cdr:y>
    </cdr:from>
    <cdr:to>
      <cdr:x>0.95</cdr:x>
      <cdr:y>0.92896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2214B38-65A9-6D42-ADBA-4938180A4AD7}"/>
            </a:ext>
          </a:extLst>
        </cdr:cNvPr>
        <cdr:cNvSpPr txBox="1"/>
      </cdr:nvSpPr>
      <cdr:spPr>
        <a:xfrm xmlns:a="http://schemas.openxmlformats.org/drawingml/2006/main">
          <a:off x="4013200" y="3281887"/>
          <a:ext cx="1778020" cy="399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179,5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7F99-E288-6540-8D68-FEB9AA48A1C0}">
  <dimension ref="A1:J11"/>
  <sheetViews>
    <sheetView workbookViewId="0">
      <selection activeCell="F4" sqref="F4:F9"/>
    </sheetView>
  </sheetViews>
  <sheetFormatPr baseColWidth="10" defaultRowHeight="16" x14ac:dyDescent="0.2"/>
  <cols>
    <col min="1" max="1" width="18.6640625" style="1" customWidth="1"/>
    <col min="2" max="5" width="10.83203125" style="1"/>
    <col min="6" max="6" width="10.83203125" style="2"/>
    <col min="7" max="7" width="10.83203125" style="1"/>
    <col min="8" max="8" width="10.83203125" style="2"/>
    <col min="9" max="9" width="10.83203125" style="1"/>
    <col min="10" max="10" width="10.83203125" style="5"/>
    <col min="11" max="16384" width="10.83203125" style="1"/>
  </cols>
  <sheetData>
    <row r="1" spans="1:10" ht="34" x14ac:dyDescent="0.2">
      <c r="A1" s="1" t="s">
        <v>0</v>
      </c>
    </row>
    <row r="2" spans="1:10" ht="17" x14ac:dyDescent="0.2">
      <c r="F2" s="2" t="s">
        <v>11</v>
      </c>
      <c r="H2" s="2" t="s">
        <v>12</v>
      </c>
    </row>
    <row r="3" spans="1:10" ht="34" x14ac:dyDescent="0.2">
      <c r="A3" s="1" t="s">
        <v>1</v>
      </c>
      <c r="B3" s="1" t="s">
        <v>2</v>
      </c>
      <c r="C3" s="1" t="s">
        <v>3</v>
      </c>
      <c r="D3" s="1" t="s">
        <v>9</v>
      </c>
      <c r="E3" s="1" t="s">
        <v>10</v>
      </c>
      <c r="F3" s="2" t="s">
        <v>8</v>
      </c>
      <c r="H3" s="2" t="s">
        <v>8</v>
      </c>
    </row>
    <row r="4" spans="1:10" ht="17" x14ac:dyDescent="0.2">
      <c r="A4" s="1" t="s">
        <v>4</v>
      </c>
      <c r="B4" s="1">
        <v>111</v>
      </c>
      <c r="C4" s="1" t="s">
        <v>8</v>
      </c>
      <c r="D4" s="1">
        <v>2</v>
      </c>
      <c r="E4" s="1">
        <v>1</v>
      </c>
      <c r="F4" s="2">
        <f>B4/D4</f>
        <v>55.5</v>
      </c>
      <c r="H4" s="2">
        <f>B4/2</f>
        <v>55.5</v>
      </c>
    </row>
    <row r="5" spans="1:10" ht="17" x14ac:dyDescent="0.2">
      <c r="A5" s="1" t="s">
        <v>5</v>
      </c>
      <c r="B5" s="1">
        <v>1</v>
      </c>
      <c r="C5" s="1" t="s">
        <v>8</v>
      </c>
      <c r="D5" s="1">
        <v>2</v>
      </c>
      <c r="E5" s="1">
        <v>1</v>
      </c>
      <c r="F5" s="2">
        <f t="shared" ref="F5:F9" si="0">B5/D5</f>
        <v>0.5</v>
      </c>
      <c r="H5" s="2">
        <f t="shared" ref="H5:H9" si="1">B5/2</f>
        <v>0.5</v>
      </c>
    </row>
    <row r="6" spans="1:10" ht="17" x14ac:dyDescent="0.2">
      <c r="A6" s="1" t="s">
        <v>6</v>
      </c>
      <c r="B6" s="1">
        <v>14</v>
      </c>
      <c r="C6" s="1" t="s">
        <v>8</v>
      </c>
      <c r="D6" s="1">
        <v>2</v>
      </c>
      <c r="E6" s="1">
        <v>1</v>
      </c>
      <c r="F6" s="2">
        <f t="shared" si="0"/>
        <v>7</v>
      </c>
      <c r="H6" s="2">
        <f t="shared" si="1"/>
        <v>7</v>
      </c>
    </row>
    <row r="7" spans="1:10" ht="17" x14ac:dyDescent="0.2">
      <c r="A7" s="1" t="s">
        <v>14</v>
      </c>
      <c r="B7" s="1">
        <v>9</v>
      </c>
      <c r="C7" s="1" t="s">
        <v>8</v>
      </c>
      <c r="D7" s="1">
        <v>2</v>
      </c>
      <c r="E7" s="1">
        <v>1</v>
      </c>
      <c r="F7" s="2">
        <f t="shared" si="0"/>
        <v>4.5</v>
      </c>
      <c r="H7" s="2">
        <f t="shared" si="1"/>
        <v>4.5</v>
      </c>
    </row>
    <row r="8" spans="1:10" ht="17" x14ac:dyDescent="0.2">
      <c r="A8" s="1" t="s">
        <v>7</v>
      </c>
      <c r="B8" s="1">
        <v>158</v>
      </c>
      <c r="C8" s="1" t="s">
        <v>8</v>
      </c>
      <c r="D8" s="1">
        <v>2</v>
      </c>
      <c r="E8" s="1">
        <v>1</v>
      </c>
      <c r="F8" s="2">
        <f t="shared" si="0"/>
        <v>79</v>
      </c>
      <c r="H8" s="2">
        <f t="shared" si="1"/>
        <v>79</v>
      </c>
    </row>
    <row r="9" spans="1:10" ht="18" thickBot="1" x14ac:dyDescent="0.25">
      <c r="A9" s="1" t="s">
        <v>13</v>
      </c>
      <c r="B9" s="1">
        <v>66</v>
      </c>
      <c r="C9" s="1" t="s">
        <v>8</v>
      </c>
      <c r="D9" s="1">
        <v>2</v>
      </c>
      <c r="E9" s="1">
        <v>1</v>
      </c>
      <c r="F9" s="2">
        <f t="shared" si="0"/>
        <v>33</v>
      </c>
      <c r="H9" s="2">
        <f t="shared" si="1"/>
        <v>33</v>
      </c>
    </row>
    <row r="10" spans="1:10" s="3" customFormat="1" ht="18" thickTop="1" thickBot="1" x14ac:dyDescent="0.25">
      <c r="F10" s="4"/>
      <c r="G10" s="3">
        <f>SUM(F4:F9)</f>
        <v>179.5</v>
      </c>
      <c r="H10" s="4"/>
      <c r="I10" s="3">
        <f>SUM(H4:H9)</f>
        <v>179.5</v>
      </c>
      <c r="J10" s="6">
        <f>SUM(G10:I10)</f>
        <v>359</v>
      </c>
    </row>
    <row r="11" spans="1:10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8DEF-0BE7-FB48-BE88-4D395264AA9D}">
  <dimension ref="A1:C7"/>
  <sheetViews>
    <sheetView workbookViewId="0">
      <selection sqref="A1:C7"/>
    </sheetView>
  </sheetViews>
  <sheetFormatPr baseColWidth="10" defaultRowHeight="16" x14ac:dyDescent="0.2"/>
  <sheetData>
    <row r="1" spans="1:3" x14ac:dyDescent="0.2">
      <c r="B1" t="s">
        <v>11</v>
      </c>
      <c r="C1" t="s">
        <v>12</v>
      </c>
    </row>
    <row r="2" spans="1:3" ht="17" x14ac:dyDescent="0.2">
      <c r="A2" s="1" t="s">
        <v>15</v>
      </c>
      <c r="B2">
        <v>55.5</v>
      </c>
      <c r="C2">
        <v>55.5</v>
      </c>
    </row>
    <row r="3" spans="1:3" ht="17" x14ac:dyDescent="0.2">
      <c r="A3" s="1" t="s">
        <v>19</v>
      </c>
      <c r="B3">
        <v>79</v>
      </c>
      <c r="C3">
        <v>79</v>
      </c>
    </row>
    <row r="4" spans="1:3" ht="51" x14ac:dyDescent="0.2">
      <c r="A4" s="1" t="s">
        <v>17</v>
      </c>
      <c r="B4">
        <v>7</v>
      </c>
      <c r="C4">
        <v>7</v>
      </c>
    </row>
    <row r="5" spans="1:3" ht="51" x14ac:dyDescent="0.2">
      <c r="A5" s="1" t="s">
        <v>20</v>
      </c>
      <c r="B5">
        <v>33</v>
      </c>
      <c r="C5">
        <v>33</v>
      </c>
    </row>
    <row r="6" spans="1:3" ht="17" x14ac:dyDescent="0.2">
      <c r="A6" s="1" t="s">
        <v>18</v>
      </c>
      <c r="B6">
        <v>4.5</v>
      </c>
      <c r="C6">
        <v>4.5</v>
      </c>
    </row>
    <row r="7" spans="1:3" ht="17" x14ac:dyDescent="0.2">
      <c r="A7" s="1" t="s">
        <v>16</v>
      </c>
      <c r="B7">
        <v>0.5</v>
      </c>
      <c r="C7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5A70-6752-DF49-820F-EE5E1D53A15B}">
  <dimension ref="A1:I17"/>
  <sheetViews>
    <sheetView tabSelected="1" workbookViewId="0">
      <selection activeCell="H14" sqref="H14:I15"/>
    </sheetView>
  </sheetViews>
  <sheetFormatPr baseColWidth="10" defaultRowHeight="16" x14ac:dyDescent="0.2"/>
  <sheetData>
    <row r="1" spans="1:9" x14ac:dyDescent="0.2">
      <c r="B1" t="s">
        <v>11</v>
      </c>
      <c r="C1" t="s">
        <v>12</v>
      </c>
    </row>
    <row r="2" spans="1:9" ht="17" x14ac:dyDescent="0.2">
      <c r="A2" s="1" t="s">
        <v>15</v>
      </c>
      <c r="B2">
        <v>55.5</v>
      </c>
      <c r="C2">
        <v>55.5</v>
      </c>
      <c r="E2">
        <f>B2/(B9/100)</f>
        <v>30.919220055710309</v>
      </c>
      <c r="F2">
        <f>C2/(C9/100)</f>
        <v>30.919220055710309</v>
      </c>
      <c r="H2">
        <f>ROUND(E2,0)</f>
        <v>31</v>
      </c>
      <c r="I2">
        <f>ROUND(F2,0)</f>
        <v>31</v>
      </c>
    </row>
    <row r="3" spans="1:9" ht="17" x14ac:dyDescent="0.2">
      <c r="A3" s="1" t="s">
        <v>19</v>
      </c>
      <c r="B3">
        <v>79</v>
      </c>
      <c r="C3">
        <v>79</v>
      </c>
      <c r="E3">
        <f t="shared" ref="E3:F7" si="0">B3/(B10/100)</f>
        <v>44.01114206128134</v>
      </c>
      <c r="F3">
        <f t="shared" si="0"/>
        <v>44.01114206128134</v>
      </c>
      <c r="H3">
        <f t="shared" ref="H3:H7" si="1">ROUND(E3,0)</f>
        <v>44</v>
      </c>
      <c r="I3">
        <f t="shared" ref="I3:I7" si="2">ROUND(F3,0)</f>
        <v>44</v>
      </c>
    </row>
    <row r="4" spans="1:9" ht="51" x14ac:dyDescent="0.2">
      <c r="A4" s="1" t="s">
        <v>17</v>
      </c>
      <c r="B4">
        <v>7</v>
      </c>
      <c r="C4">
        <v>7</v>
      </c>
      <c r="E4">
        <f t="shared" si="0"/>
        <v>3.8997214484679668</v>
      </c>
      <c r="F4">
        <f t="shared" si="0"/>
        <v>3.8997214484679668</v>
      </c>
      <c r="H4">
        <f t="shared" si="1"/>
        <v>4</v>
      </c>
      <c r="I4">
        <f t="shared" si="2"/>
        <v>4</v>
      </c>
    </row>
    <row r="5" spans="1:9" ht="51" x14ac:dyDescent="0.2">
      <c r="A5" s="1" t="s">
        <v>20</v>
      </c>
      <c r="B5">
        <v>33</v>
      </c>
      <c r="C5">
        <v>33</v>
      </c>
      <c r="E5">
        <f t="shared" si="0"/>
        <v>18.384401114206128</v>
      </c>
      <c r="F5">
        <f t="shared" si="0"/>
        <v>18.384401114206128</v>
      </c>
      <c r="H5">
        <f t="shared" si="1"/>
        <v>18</v>
      </c>
      <c r="I5">
        <f t="shared" si="2"/>
        <v>18</v>
      </c>
    </row>
    <row r="6" spans="1:9" ht="17" x14ac:dyDescent="0.2">
      <c r="A6" s="1" t="s">
        <v>21</v>
      </c>
      <c r="B6">
        <v>4.5</v>
      </c>
      <c r="C6">
        <v>4.5</v>
      </c>
      <c r="E6">
        <f t="shared" si="0"/>
        <v>2.5069637883008355</v>
      </c>
      <c r="F6">
        <f t="shared" si="0"/>
        <v>2.5069637883008355</v>
      </c>
      <c r="H6">
        <f t="shared" si="1"/>
        <v>3</v>
      </c>
      <c r="I6">
        <f t="shared" si="2"/>
        <v>3</v>
      </c>
    </row>
    <row r="7" spans="1:9" ht="17" x14ac:dyDescent="0.2">
      <c r="A7" s="1" t="s">
        <v>16</v>
      </c>
      <c r="B7">
        <v>0.5</v>
      </c>
      <c r="C7">
        <v>0.5</v>
      </c>
      <c r="E7">
        <f t="shared" si="0"/>
        <v>0.2785515320334262</v>
      </c>
      <c r="F7">
        <f t="shared" si="0"/>
        <v>0.2785515320334262</v>
      </c>
      <c r="H7">
        <f t="shared" si="1"/>
        <v>0</v>
      </c>
      <c r="I7">
        <f t="shared" si="2"/>
        <v>0</v>
      </c>
    </row>
    <row r="9" spans="1:9" x14ac:dyDescent="0.2">
      <c r="B9">
        <f>SUM(B2:B7)</f>
        <v>179.5</v>
      </c>
      <c r="C9">
        <f>SUM(C2:C7)</f>
        <v>179.5</v>
      </c>
    </row>
    <row r="10" spans="1:9" x14ac:dyDescent="0.2">
      <c r="B10">
        <v>179.5</v>
      </c>
      <c r="C10">
        <v>179.5</v>
      </c>
    </row>
    <row r="11" spans="1:9" x14ac:dyDescent="0.2">
      <c r="B11">
        <v>179.5</v>
      </c>
      <c r="C11">
        <v>179.5</v>
      </c>
    </row>
    <row r="12" spans="1:9" x14ac:dyDescent="0.2">
      <c r="B12">
        <v>179.5</v>
      </c>
      <c r="C12">
        <v>179.5</v>
      </c>
    </row>
    <row r="13" spans="1:9" x14ac:dyDescent="0.2">
      <c r="B13">
        <v>179.5</v>
      </c>
      <c r="C13">
        <v>179.5</v>
      </c>
    </row>
    <row r="14" spans="1:9" x14ac:dyDescent="0.2">
      <c r="B14">
        <v>179.5</v>
      </c>
      <c r="C14">
        <v>179.5</v>
      </c>
      <c r="H14" t="s">
        <v>11</v>
      </c>
      <c r="I14" t="s">
        <v>12</v>
      </c>
    </row>
    <row r="15" spans="1:9" x14ac:dyDescent="0.2">
      <c r="B15">
        <v>179.5</v>
      </c>
      <c r="C15">
        <v>179.5</v>
      </c>
      <c r="H15">
        <v>179.5</v>
      </c>
      <c r="I15">
        <v>179.5</v>
      </c>
    </row>
    <row r="16" spans="1:9" x14ac:dyDescent="0.2">
      <c r="B16">
        <v>179.5</v>
      </c>
      <c r="C16">
        <v>179.5</v>
      </c>
    </row>
    <row r="17" spans="2:3" x14ac:dyDescent="0.2">
      <c r="B17">
        <v>179.5</v>
      </c>
      <c r="C17">
        <v>179.5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8A32-5526-664A-B9EA-E851F46DDF4F}">
  <dimension ref="A1:C7"/>
  <sheetViews>
    <sheetView topLeftCell="A3" workbookViewId="0">
      <selection activeCell="L34" sqref="L34"/>
    </sheetView>
  </sheetViews>
  <sheetFormatPr baseColWidth="10" defaultRowHeight="16" x14ac:dyDescent="0.2"/>
  <sheetData>
    <row r="1" spans="1:3" x14ac:dyDescent="0.2">
      <c r="B1" t="s">
        <v>11</v>
      </c>
      <c r="C1" t="s">
        <v>12</v>
      </c>
    </row>
    <row r="2" spans="1:3" ht="17" x14ac:dyDescent="0.2">
      <c r="A2" s="1" t="s">
        <v>15</v>
      </c>
      <c r="B2" s="7">
        <v>31</v>
      </c>
      <c r="C2" s="7">
        <v>31</v>
      </c>
    </row>
    <row r="3" spans="1:3" ht="17" x14ac:dyDescent="0.2">
      <c r="A3" s="1" t="s">
        <v>19</v>
      </c>
      <c r="B3" s="7">
        <v>44</v>
      </c>
      <c r="C3" s="7">
        <v>44</v>
      </c>
    </row>
    <row r="4" spans="1:3" ht="51" x14ac:dyDescent="0.2">
      <c r="A4" s="1" t="s">
        <v>17</v>
      </c>
      <c r="B4" s="7">
        <v>4</v>
      </c>
      <c r="C4" s="7">
        <v>4</v>
      </c>
    </row>
    <row r="5" spans="1:3" ht="51" x14ac:dyDescent="0.2">
      <c r="A5" s="1" t="s">
        <v>20</v>
      </c>
      <c r="B5" s="7">
        <v>18</v>
      </c>
      <c r="C5" s="7">
        <v>18</v>
      </c>
    </row>
    <row r="6" spans="1:3" ht="17" x14ac:dyDescent="0.2">
      <c r="A6" s="1" t="s">
        <v>21</v>
      </c>
      <c r="B6" s="7">
        <v>3</v>
      </c>
      <c r="C6" s="7">
        <v>3</v>
      </c>
    </row>
    <row r="7" spans="1:3" ht="17" x14ac:dyDescent="0.2">
      <c r="A7" s="1" t="s">
        <v>16</v>
      </c>
      <c r="B7" s="7">
        <v>0</v>
      </c>
      <c r="C7" s="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charts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2022-01-28T09:41:35Z</dcterms:created>
  <dcterms:modified xsi:type="dcterms:W3CDTF">2022-04-19T08:27:19Z</dcterms:modified>
</cp:coreProperties>
</file>