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3.xml" ContentType="application/vnd.openxmlformats-officedocument.themeOverride+xml"/>
  <Override PartName="/xl/drawings/drawing5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zerzeropulos/Desktop/Diss/RomanEconomy/Material/Fine Ware Pottery/"/>
    </mc:Choice>
  </mc:AlternateContent>
  <xr:revisionPtr revIDLastSave="0" documentId="13_ncr:1_{D789DB40-39F3-2942-8F5D-8E2889A2DB4A}" xr6:coauthVersionLast="47" xr6:coauthVersionMax="47" xr10:uidLastSave="{00000000-0000-0000-0000-000000000000}"/>
  <bookViews>
    <workbookView xWindow="0" yWindow="500" windowWidth="27900" windowHeight="17500" activeTab="4" xr2:uid="{4C156F3C-ED57-444C-9156-ACF208C8ECFA}"/>
  </bookViews>
  <sheets>
    <sheet name="dating" sheetId="1" r:id="rId1"/>
    <sheet name="by origin" sheetId="2" r:id="rId2"/>
    <sheet name="charts" sheetId="3" r:id="rId3"/>
    <sheet name="Sheet1" sheetId="4" r:id="rId4"/>
    <sheet name="Sheet2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K3" i="4"/>
  <c r="L3" i="4"/>
  <c r="J4" i="4"/>
  <c r="K4" i="4"/>
  <c r="L4" i="4"/>
  <c r="J5" i="4"/>
  <c r="K5" i="4"/>
  <c r="L5" i="4"/>
  <c r="K2" i="4"/>
  <c r="L2" i="4"/>
  <c r="J2" i="4"/>
  <c r="G2" i="4"/>
  <c r="H2" i="4"/>
  <c r="G3" i="4"/>
  <c r="H3" i="4"/>
  <c r="G4" i="4"/>
  <c r="H4" i="4"/>
  <c r="G5" i="4"/>
  <c r="H5" i="4"/>
  <c r="F3" i="4"/>
  <c r="F4" i="4"/>
  <c r="F5" i="4"/>
  <c r="F2" i="4"/>
  <c r="D7" i="4"/>
  <c r="C7" i="4"/>
  <c r="X49" i="2"/>
  <c r="U49" i="2"/>
  <c r="Q49" i="2"/>
  <c r="L49" i="2"/>
  <c r="X46" i="2"/>
  <c r="B46" i="2"/>
  <c r="U46" i="2"/>
  <c r="Q46" i="2"/>
  <c r="X38" i="2"/>
  <c r="B38" i="2"/>
  <c r="U38" i="2"/>
  <c r="Q38" i="2"/>
  <c r="Q29" i="2"/>
  <c r="T28" i="2"/>
  <c r="S28" i="2"/>
  <c r="R28" i="2"/>
  <c r="P28" i="2"/>
  <c r="N28" i="2"/>
  <c r="M28" i="2"/>
  <c r="K28" i="2"/>
  <c r="J28" i="2"/>
  <c r="I28" i="2"/>
  <c r="G28" i="2"/>
  <c r="O28" i="2" s="1"/>
  <c r="B21" i="2"/>
  <c r="U21" i="2"/>
  <c r="Q21" i="2"/>
  <c r="L21" i="2"/>
  <c r="X21" i="2" l="1"/>
  <c r="T6" i="1"/>
  <c r="T7" i="1"/>
  <c r="T8" i="1"/>
  <c r="T9" i="1"/>
  <c r="T12" i="1"/>
  <c r="T13" i="1"/>
  <c r="T14" i="1"/>
  <c r="T15" i="1"/>
  <c r="T18" i="1"/>
  <c r="T19" i="1"/>
  <c r="T20" i="1"/>
  <c r="T21" i="1"/>
  <c r="T22" i="1"/>
  <c r="T23" i="1"/>
  <c r="T24" i="1"/>
  <c r="T25" i="1"/>
  <c r="T28" i="1"/>
  <c r="T29" i="1"/>
  <c r="T30" i="1"/>
  <c r="T31" i="1"/>
  <c r="T35" i="1"/>
  <c r="T36" i="1"/>
  <c r="T37" i="1"/>
  <c r="T38" i="1"/>
  <c r="T39" i="1"/>
  <c r="T40" i="1"/>
  <c r="T43" i="1"/>
  <c r="T44" i="1"/>
  <c r="T45" i="1"/>
  <c r="T46" i="1"/>
  <c r="T49" i="1"/>
  <c r="T50" i="1"/>
  <c r="T51" i="1"/>
  <c r="T54" i="1"/>
  <c r="T55" i="1"/>
  <c r="T56" i="1"/>
  <c r="T59" i="1"/>
  <c r="T60" i="1"/>
  <c r="S6" i="1"/>
  <c r="S7" i="1"/>
  <c r="S8" i="1"/>
  <c r="S9" i="1"/>
  <c r="S12" i="1"/>
  <c r="S13" i="1"/>
  <c r="S14" i="1"/>
  <c r="S15" i="1"/>
  <c r="S18" i="1"/>
  <c r="S19" i="1"/>
  <c r="S20" i="1"/>
  <c r="S21" i="1"/>
  <c r="S22" i="1"/>
  <c r="S23" i="1"/>
  <c r="S24" i="1"/>
  <c r="S25" i="1"/>
  <c r="S28" i="1"/>
  <c r="S29" i="1"/>
  <c r="S30" i="1"/>
  <c r="S31" i="1"/>
  <c r="S35" i="1"/>
  <c r="S36" i="1"/>
  <c r="S37" i="1"/>
  <c r="S38" i="1"/>
  <c r="S39" i="1"/>
  <c r="S40" i="1"/>
  <c r="S43" i="1"/>
  <c r="S44" i="1"/>
  <c r="S45" i="1"/>
  <c r="S46" i="1"/>
  <c r="S49" i="1"/>
  <c r="S50" i="1"/>
  <c r="S51" i="1"/>
  <c r="S54" i="1"/>
  <c r="S55" i="1"/>
  <c r="S56" i="1"/>
  <c r="S59" i="1"/>
  <c r="S60" i="1"/>
  <c r="R6" i="1"/>
  <c r="R7" i="1"/>
  <c r="R8" i="1"/>
  <c r="R9" i="1"/>
  <c r="R12" i="1"/>
  <c r="R13" i="1"/>
  <c r="R14" i="1"/>
  <c r="R15" i="1"/>
  <c r="R18" i="1"/>
  <c r="R19" i="1"/>
  <c r="R20" i="1"/>
  <c r="R21" i="1"/>
  <c r="R22" i="1"/>
  <c r="R23" i="1"/>
  <c r="R24" i="1"/>
  <c r="R25" i="1"/>
  <c r="R28" i="1"/>
  <c r="R29" i="1"/>
  <c r="R30" i="1"/>
  <c r="R31" i="1"/>
  <c r="R35" i="1"/>
  <c r="R36" i="1"/>
  <c r="R37" i="1"/>
  <c r="R38" i="1"/>
  <c r="R39" i="1"/>
  <c r="R40" i="1"/>
  <c r="R43" i="1"/>
  <c r="U47" i="1" s="1"/>
  <c r="R44" i="1"/>
  <c r="R45" i="1"/>
  <c r="R46" i="1"/>
  <c r="R49" i="1"/>
  <c r="R50" i="1"/>
  <c r="R51" i="1"/>
  <c r="R54" i="1"/>
  <c r="R55" i="1"/>
  <c r="R56" i="1"/>
  <c r="R59" i="1"/>
  <c r="R60" i="1"/>
  <c r="P6" i="1"/>
  <c r="P7" i="1"/>
  <c r="P8" i="1"/>
  <c r="P9" i="1"/>
  <c r="P12" i="1"/>
  <c r="P13" i="1"/>
  <c r="P14" i="1"/>
  <c r="P15" i="1"/>
  <c r="P18" i="1"/>
  <c r="P19" i="1"/>
  <c r="P20" i="1"/>
  <c r="P21" i="1"/>
  <c r="P22" i="1"/>
  <c r="P23" i="1"/>
  <c r="P24" i="1"/>
  <c r="P25" i="1"/>
  <c r="P28" i="1"/>
  <c r="P29" i="1"/>
  <c r="P30" i="1"/>
  <c r="P31" i="1"/>
  <c r="P35" i="1"/>
  <c r="P36" i="1"/>
  <c r="P37" i="1"/>
  <c r="P38" i="1"/>
  <c r="P39" i="1"/>
  <c r="P40" i="1"/>
  <c r="P43" i="1"/>
  <c r="P44" i="1"/>
  <c r="P45" i="1"/>
  <c r="P46" i="1"/>
  <c r="P49" i="1"/>
  <c r="P50" i="1"/>
  <c r="P51" i="1"/>
  <c r="P54" i="1"/>
  <c r="P55" i="1"/>
  <c r="P56" i="1"/>
  <c r="P59" i="1"/>
  <c r="P60" i="1"/>
  <c r="O12" i="1"/>
  <c r="O13" i="1"/>
  <c r="O14" i="1"/>
  <c r="O15" i="1"/>
  <c r="O18" i="1"/>
  <c r="O19" i="1"/>
  <c r="O20" i="1"/>
  <c r="O21" i="1"/>
  <c r="O22" i="1"/>
  <c r="O23" i="1"/>
  <c r="O24" i="1"/>
  <c r="O25" i="1"/>
  <c r="O28" i="1"/>
  <c r="O29" i="1"/>
  <c r="O30" i="1"/>
  <c r="O31" i="1"/>
  <c r="O35" i="1"/>
  <c r="O36" i="1"/>
  <c r="O37" i="1"/>
  <c r="O38" i="1"/>
  <c r="O39" i="1"/>
  <c r="O40" i="1"/>
  <c r="O43" i="1"/>
  <c r="O44" i="1"/>
  <c r="O45" i="1"/>
  <c r="O46" i="1"/>
  <c r="O49" i="1"/>
  <c r="O50" i="1"/>
  <c r="O51" i="1"/>
  <c r="O54" i="1"/>
  <c r="O55" i="1"/>
  <c r="O56" i="1"/>
  <c r="O59" i="1"/>
  <c r="O60" i="1"/>
  <c r="N6" i="1"/>
  <c r="N7" i="1"/>
  <c r="N8" i="1"/>
  <c r="N9" i="1"/>
  <c r="N12" i="1"/>
  <c r="N13" i="1"/>
  <c r="N14" i="1"/>
  <c r="N15" i="1"/>
  <c r="N18" i="1"/>
  <c r="N19" i="1"/>
  <c r="N20" i="1"/>
  <c r="N21" i="1"/>
  <c r="N22" i="1"/>
  <c r="N23" i="1"/>
  <c r="N24" i="1"/>
  <c r="N25" i="1"/>
  <c r="N28" i="1"/>
  <c r="N29" i="1"/>
  <c r="N30" i="1"/>
  <c r="N31" i="1"/>
  <c r="N35" i="1"/>
  <c r="N36" i="1"/>
  <c r="N37" i="1"/>
  <c r="N38" i="1"/>
  <c r="N39" i="1"/>
  <c r="N40" i="1"/>
  <c r="N43" i="1"/>
  <c r="N44" i="1"/>
  <c r="N45" i="1"/>
  <c r="N46" i="1"/>
  <c r="N49" i="1"/>
  <c r="N50" i="1"/>
  <c r="N51" i="1"/>
  <c r="N54" i="1"/>
  <c r="N55" i="1"/>
  <c r="N56" i="1"/>
  <c r="N59" i="1"/>
  <c r="N60" i="1"/>
  <c r="M6" i="1"/>
  <c r="M7" i="1"/>
  <c r="M8" i="1"/>
  <c r="M9" i="1"/>
  <c r="M12" i="1"/>
  <c r="M13" i="1"/>
  <c r="M14" i="1"/>
  <c r="M15" i="1"/>
  <c r="M18" i="1"/>
  <c r="M19" i="1"/>
  <c r="M20" i="1"/>
  <c r="M21" i="1"/>
  <c r="M22" i="1"/>
  <c r="M23" i="1"/>
  <c r="M24" i="1"/>
  <c r="M25" i="1"/>
  <c r="M28" i="1"/>
  <c r="M29" i="1"/>
  <c r="M30" i="1"/>
  <c r="M31" i="1"/>
  <c r="M35" i="1"/>
  <c r="M36" i="1"/>
  <c r="M37" i="1"/>
  <c r="M38" i="1"/>
  <c r="M39" i="1"/>
  <c r="M40" i="1"/>
  <c r="M43" i="1"/>
  <c r="M44" i="1"/>
  <c r="M45" i="1"/>
  <c r="M46" i="1"/>
  <c r="M49" i="1"/>
  <c r="Q52" i="1" s="1"/>
  <c r="M50" i="1"/>
  <c r="M51" i="1"/>
  <c r="M54" i="1"/>
  <c r="M55" i="1"/>
  <c r="M56" i="1"/>
  <c r="M59" i="1"/>
  <c r="M60" i="1"/>
  <c r="T5" i="1"/>
  <c r="S5" i="1"/>
  <c r="R5" i="1"/>
  <c r="P5" i="1"/>
  <c r="N5" i="1"/>
  <c r="M5" i="1"/>
  <c r="K6" i="1"/>
  <c r="K7" i="1"/>
  <c r="K8" i="1"/>
  <c r="K9" i="1"/>
  <c r="K12" i="1"/>
  <c r="K13" i="1"/>
  <c r="K14" i="1"/>
  <c r="K15" i="1"/>
  <c r="K18" i="1"/>
  <c r="K19" i="1"/>
  <c r="K20" i="1"/>
  <c r="K21" i="1"/>
  <c r="K22" i="1"/>
  <c r="K23" i="1"/>
  <c r="K24" i="1"/>
  <c r="K25" i="1"/>
  <c r="K28" i="1"/>
  <c r="K29" i="1"/>
  <c r="K30" i="1"/>
  <c r="K31" i="1"/>
  <c r="K35" i="1"/>
  <c r="K36" i="1"/>
  <c r="K37" i="1"/>
  <c r="K38" i="1"/>
  <c r="K39" i="1"/>
  <c r="K40" i="1"/>
  <c r="K43" i="1"/>
  <c r="K44" i="1"/>
  <c r="K45" i="1"/>
  <c r="K46" i="1"/>
  <c r="K49" i="1"/>
  <c r="K50" i="1"/>
  <c r="K51" i="1"/>
  <c r="K54" i="1"/>
  <c r="K55" i="1"/>
  <c r="K56" i="1"/>
  <c r="K59" i="1"/>
  <c r="K60" i="1"/>
  <c r="J6" i="1"/>
  <c r="J7" i="1"/>
  <c r="J8" i="1"/>
  <c r="J9" i="1"/>
  <c r="J12" i="1"/>
  <c r="J13" i="1"/>
  <c r="J14" i="1"/>
  <c r="J15" i="1"/>
  <c r="J18" i="1"/>
  <c r="J19" i="1"/>
  <c r="J20" i="1"/>
  <c r="J21" i="1"/>
  <c r="J22" i="1"/>
  <c r="J23" i="1"/>
  <c r="J24" i="1"/>
  <c r="J25" i="1"/>
  <c r="J28" i="1"/>
  <c r="J29" i="1"/>
  <c r="J30" i="1"/>
  <c r="J31" i="1"/>
  <c r="J35" i="1"/>
  <c r="J36" i="1"/>
  <c r="J37" i="1"/>
  <c r="J38" i="1"/>
  <c r="J39" i="1"/>
  <c r="J40" i="1"/>
  <c r="J43" i="1"/>
  <c r="J44" i="1"/>
  <c r="J45" i="1"/>
  <c r="J46" i="1"/>
  <c r="J49" i="1"/>
  <c r="J50" i="1"/>
  <c r="J51" i="1"/>
  <c r="J54" i="1"/>
  <c r="J55" i="1"/>
  <c r="J56" i="1"/>
  <c r="J59" i="1"/>
  <c r="J60" i="1"/>
  <c r="J5" i="1"/>
  <c r="K5" i="1"/>
  <c r="I6" i="1"/>
  <c r="I7" i="1"/>
  <c r="I8" i="1"/>
  <c r="I9" i="1"/>
  <c r="I12" i="1"/>
  <c r="I13" i="1"/>
  <c r="I14" i="1"/>
  <c r="I15" i="1"/>
  <c r="I18" i="1"/>
  <c r="I19" i="1"/>
  <c r="I20" i="1"/>
  <c r="I21" i="1"/>
  <c r="I22" i="1"/>
  <c r="I23" i="1"/>
  <c r="I24" i="1"/>
  <c r="I25" i="1"/>
  <c r="I28" i="1"/>
  <c r="I29" i="1"/>
  <c r="I30" i="1"/>
  <c r="I31" i="1"/>
  <c r="I35" i="1"/>
  <c r="I36" i="1"/>
  <c r="I37" i="1"/>
  <c r="I38" i="1"/>
  <c r="I39" i="1"/>
  <c r="I40" i="1"/>
  <c r="I43" i="1"/>
  <c r="I44" i="1"/>
  <c r="I45" i="1"/>
  <c r="I46" i="1"/>
  <c r="I49" i="1"/>
  <c r="I50" i="1"/>
  <c r="I51" i="1"/>
  <c r="I54" i="1"/>
  <c r="I55" i="1"/>
  <c r="I56" i="1"/>
  <c r="I59" i="1"/>
  <c r="I60" i="1"/>
  <c r="I5" i="1"/>
  <c r="G6" i="1"/>
  <c r="O6" i="1" s="1"/>
  <c r="G7" i="1"/>
  <c r="O7" i="1" s="1"/>
  <c r="G8" i="1"/>
  <c r="O8" i="1" s="1"/>
  <c r="G9" i="1"/>
  <c r="O9" i="1" s="1"/>
  <c r="G5" i="1"/>
  <c r="O5" i="1" s="1"/>
  <c r="U61" i="1" l="1"/>
  <c r="L47" i="1"/>
  <c r="U57" i="1"/>
  <c r="L57" i="1"/>
  <c r="X57" i="1" s="1"/>
  <c r="Q61" i="1"/>
  <c r="Q41" i="1"/>
  <c r="Q16" i="1"/>
  <c r="U32" i="1"/>
  <c r="U26" i="1"/>
  <c r="L32" i="1"/>
  <c r="L26" i="1"/>
  <c r="Q47" i="1"/>
  <c r="X47" i="1" s="1"/>
  <c r="U52" i="1"/>
  <c r="L10" i="1"/>
  <c r="L52" i="1"/>
  <c r="Q57" i="1"/>
  <c r="U10" i="1"/>
  <c r="U64" i="1" s="1"/>
  <c r="Q32" i="1"/>
  <c r="Q26" i="1"/>
  <c r="U41" i="1"/>
  <c r="U16" i="1"/>
  <c r="L61" i="1"/>
  <c r="L41" i="1"/>
  <c r="L16" i="1"/>
  <c r="X16" i="1" s="1"/>
  <c r="Q10" i="1"/>
  <c r="X52" i="1"/>
  <c r="X41" i="1" l="1"/>
  <c r="X61" i="1"/>
  <c r="L64" i="1"/>
  <c r="X26" i="1"/>
  <c r="Q64" i="1"/>
  <c r="X32" i="1"/>
  <c r="X10" i="1"/>
  <c r="X64" i="1" l="1"/>
</calcChain>
</file>

<file path=xl/sharedStrings.xml><?xml version="1.0" encoding="utf-8"?>
<sst xmlns="http://schemas.openxmlformats.org/spreadsheetml/2006/main" count="274" uniqueCount="60">
  <si>
    <t>Monte Iato</t>
  </si>
  <si>
    <t>Raum 6</t>
  </si>
  <si>
    <t>Type</t>
  </si>
  <si>
    <t>Sherds/vessels</t>
  </si>
  <si>
    <t>dating</t>
  </si>
  <si>
    <t>remark</t>
  </si>
  <si>
    <t>origin</t>
  </si>
  <si>
    <t>spätaugusteisch-frühtiberisch</t>
  </si>
  <si>
    <t>Italian TS</t>
  </si>
  <si>
    <t>Tripolitanian TS</t>
  </si>
  <si>
    <t>regional TS</t>
  </si>
  <si>
    <t>Campana C</t>
  </si>
  <si>
    <t>thin-walled ware</t>
  </si>
  <si>
    <t>Raum 15</t>
  </si>
  <si>
    <t>Tiberian-Claudian</t>
  </si>
  <si>
    <t>Raum 16</t>
  </si>
  <si>
    <t>unknown</t>
  </si>
  <si>
    <t>Τripolitanian TS</t>
  </si>
  <si>
    <t>Tiberian</t>
  </si>
  <si>
    <t>BG</t>
  </si>
  <si>
    <t>Balsamarium</t>
  </si>
  <si>
    <t>Pompeian Red</t>
  </si>
  <si>
    <t xml:space="preserve">unknown </t>
  </si>
  <si>
    <t>regional</t>
  </si>
  <si>
    <t>Raum 17</t>
  </si>
  <si>
    <t>Claudian</t>
  </si>
  <si>
    <t>other</t>
  </si>
  <si>
    <t>Raum 18</t>
  </si>
  <si>
    <t>post Tiberian</t>
  </si>
  <si>
    <t>1820-1822</t>
  </si>
  <si>
    <t>local TS</t>
  </si>
  <si>
    <t>1819-1822</t>
  </si>
  <si>
    <t>Trip TS</t>
  </si>
  <si>
    <t xml:space="preserve">other </t>
  </si>
  <si>
    <t>1823a-e</t>
  </si>
  <si>
    <t>2nd/1st c. BCE</t>
  </si>
  <si>
    <t>1819-23E</t>
  </si>
  <si>
    <t>Raum 21</t>
  </si>
  <si>
    <t>mid 1st CE</t>
  </si>
  <si>
    <t>dating slice</t>
  </si>
  <si>
    <t>dating slice number</t>
  </si>
  <si>
    <t>dating percentage</t>
  </si>
  <si>
    <t>B</t>
  </si>
  <si>
    <t>BC</t>
  </si>
  <si>
    <t>A</t>
  </si>
  <si>
    <t>AB</t>
  </si>
  <si>
    <t>ABC</t>
  </si>
  <si>
    <t>C</t>
  </si>
  <si>
    <t>D</t>
  </si>
  <si>
    <t>by origin</t>
  </si>
  <si>
    <t>Italian</t>
  </si>
  <si>
    <t>Sicilian/Local</t>
  </si>
  <si>
    <t>Sherds</t>
  </si>
  <si>
    <t>Dating</t>
  </si>
  <si>
    <t>Dating slice</t>
  </si>
  <si>
    <t>Number of slices</t>
  </si>
  <si>
    <t>Percentage dating</t>
  </si>
  <si>
    <t>Western Mediterranean</t>
  </si>
  <si>
    <t>Other</t>
  </si>
  <si>
    <t>Sicilian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</si>
</sst>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%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double">
        <color theme="5" tint="-0.499984740745262"/>
      </top>
      <bottom style="double">
        <color theme="5" tint="-0.499984740745262"/>
      </bottom>
      <diagonal/>
    </border>
    <border>
      <left style="thin">
        <color auto="1"/>
      </left>
      <right/>
      <top style="double">
        <color theme="5" tint="-0.499984740745262"/>
      </top>
      <bottom style="double">
        <color theme="5" tint="-0.499984740745262"/>
      </bottom>
      <diagonal/>
    </border>
    <border>
      <left style="double">
        <color theme="5" tint="-0.499984740745262"/>
      </left>
      <right style="double">
        <color theme="5" tint="-0.499984740745262"/>
      </right>
      <top/>
      <bottom/>
      <diagonal/>
    </border>
    <border>
      <left style="double">
        <color theme="5" tint="-0.499984740745262"/>
      </left>
      <right style="double">
        <color theme="5" tint="-0.499984740745262"/>
      </right>
      <top style="double">
        <color theme="5" tint="-0.499984740745262"/>
      </top>
      <bottom style="double">
        <color theme="5" tint="-0.499984740745262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9" fontId="0" fillId="3" borderId="0" xfId="0" applyNumberFormat="1" applyFill="1" applyAlignment="1">
      <alignment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2" fontId="0" fillId="0" borderId="0" xfId="0" applyNumberFormat="1" applyAlignment="1">
      <alignment wrapText="1"/>
    </xf>
    <xf numFmtId="2" fontId="0" fillId="3" borderId="0" xfId="0" applyNumberFormat="1" applyFill="1" applyAlignment="1">
      <alignment wrapText="1"/>
    </xf>
    <xf numFmtId="2" fontId="0" fillId="0" borderId="0" xfId="0" applyNumberFormat="1" applyFill="1" applyAlignment="1">
      <alignment wrapText="1"/>
    </xf>
    <xf numFmtId="2" fontId="0" fillId="2" borderId="0" xfId="0" applyNumberFormat="1" applyFill="1" applyAlignment="1">
      <alignment wrapText="1"/>
    </xf>
    <xf numFmtId="0" fontId="0" fillId="0" borderId="2" xfId="0" applyBorder="1" applyAlignment="1">
      <alignment wrapText="1"/>
    </xf>
    <xf numFmtId="2" fontId="0" fillId="0" borderId="2" xfId="0" applyNumberFormat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3" borderId="4" xfId="0" applyFill="1" applyBorder="1" applyAlignment="1">
      <alignment wrapText="1"/>
    </xf>
    <xf numFmtId="0" fontId="0" fillId="0" borderId="4" xfId="0" applyFill="1" applyBorder="1" applyAlignment="1">
      <alignment wrapText="1"/>
    </xf>
    <xf numFmtId="0" fontId="0" fillId="2" borderId="4" xfId="0" applyFill="1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/>
    <xf numFmtId="0" fontId="0" fillId="0" borderId="0" xfId="0" applyBorder="1" applyAlignment="1">
      <alignment wrapText="1"/>
    </xf>
    <xf numFmtId="0" fontId="0" fillId="0" borderId="2" xfId="0" applyBorder="1"/>
    <xf numFmtId="0" fontId="0" fillId="0" borderId="4" xfId="0" applyBorder="1"/>
    <xf numFmtId="0" fontId="0" fillId="3" borderId="4" xfId="0" applyFill="1" applyBorder="1"/>
    <xf numFmtId="0" fontId="0" fillId="0" borderId="5" xfId="0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4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Monte Iato A - 50 BCE-0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Italian</c:v>
                </c:pt>
                <c:pt idx="1">
                  <c:v>Sicilian</c:v>
                </c:pt>
                <c:pt idx="2">
                  <c:v>Western Mediterranean</c:v>
                </c:pt>
                <c:pt idx="3">
                  <c:v>Other</c:v>
                </c:pt>
              </c:strCache>
            </c:strRef>
          </c:cat>
          <c:val>
            <c:numRef>
              <c:f>charts!$B$2:$B$5</c:f>
              <c:numCache>
                <c:formatCode>General</c:formatCode>
                <c:ptCount val="4"/>
                <c:pt idx="0">
                  <c:v>1.5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3-DB4D-8996-CBA2F2877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1683072"/>
        <c:axId val="421684720"/>
      </c:barChart>
      <c:catAx>
        <c:axId val="42168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1684720"/>
        <c:crosses val="autoZero"/>
        <c:auto val="1"/>
        <c:lblAlgn val="ctr"/>
        <c:lblOffset val="100"/>
        <c:noMultiLvlLbl val="0"/>
      </c:catAx>
      <c:valAx>
        <c:axId val="4216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168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Monte Iato B - 1-50 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Italian</c:v>
                </c:pt>
                <c:pt idx="1">
                  <c:v>Sicilian</c:v>
                </c:pt>
                <c:pt idx="2">
                  <c:v>Western Mediterranean</c:v>
                </c:pt>
                <c:pt idx="3">
                  <c:v>Other</c:v>
                </c:pt>
              </c:strCache>
            </c:strRef>
          </c:cat>
          <c:val>
            <c:numRef>
              <c:f>charts!$C$2:$C$5</c:f>
              <c:numCache>
                <c:formatCode>General</c:formatCode>
                <c:ptCount val="4"/>
                <c:pt idx="0">
                  <c:v>160</c:v>
                </c:pt>
                <c:pt idx="1">
                  <c:v>8</c:v>
                </c:pt>
                <c:pt idx="2">
                  <c:v>42.5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4-0646-9561-5B3063573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138832"/>
        <c:axId val="715295088"/>
      </c:barChart>
      <c:catAx>
        <c:axId val="723138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15295088"/>
        <c:crosses val="autoZero"/>
        <c:auto val="1"/>
        <c:lblAlgn val="ctr"/>
        <c:lblOffset val="100"/>
        <c:noMultiLvlLbl val="0"/>
      </c:catAx>
      <c:valAx>
        <c:axId val="71529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723138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Monte Iato</a:t>
            </a:r>
            <a:r>
              <a:rPr lang="en-GB" baseline="0"/>
              <a:t>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charts!$A$2:$A$5</c:f>
              <c:strCache>
                <c:ptCount val="4"/>
                <c:pt idx="0">
                  <c:v>Italian</c:v>
                </c:pt>
                <c:pt idx="1">
                  <c:v>Sicilian</c:v>
                </c:pt>
                <c:pt idx="2">
                  <c:v>Western Mediterranean</c:v>
                </c:pt>
                <c:pt idx="3">
                  <c:v>Other</c:v>
                </c:pt>
              </c:strCache>
            </c:strRef>
          </c:cat>
          <c:val>
            <c:numRef>
              <c:f>charts!$D$2:$D$5</c:f>
              <c:numCache>
                <c:formatCode>General</c:formatCode>
                <c:ptCount val="4"/>
                <c:pt idx="0">
                  <c:v>39</c:v>
                </c:pt>
                <c:pt idx="1">
                  <c:v>1</c:v>
                </c:pt>
                <c:pt idx="2">
                  <c:v>22.5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7-C040-9610-3E8E45432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480672"/>
        <c:axId val="427303968"/>
      </c:barChart>
      <c:catAx>
        <c:axId val="43048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7303968"/>
        <c:crosses val="autoZero"/>
        <c:auto val="1"/>
        <c:lblAlgn val="ctr"/>
        <c:lblOffset val="100"/>
        <c:noMultiLvlLbl val="0"/>
      </c:catAx>
      <c:valAx>
        <c:axId val="42730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3048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>
                <a:solidFill>
                  <a:schemeClr val="tx1"/>
                </a:solidFill>
                <a:latin typeface="Arial" panose="020B0604020202020204" pitchFamily="34" charset="0"/>
              </a:rPr>
              <a:t>Monte Iato Fine Ware per period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DE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Sheet1!$I$13:$K$13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Sheet1!$I$14:$K$14</c:f>
              <c:numCache>
                <c:formatCode>General</c:formatCode>
                <c:ptCount val="3"/>
                <c:pt idx="0">
                  <c:v>1.5</c:v>
                </c:pt>
                <c:pt idx="1">
                  <c:v>222.5</c:v>
                </c:pt>
                <c:pt idx="2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F-CD44-9B18-30ABF1B603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038355999"/>
        <c:axId val="388847151"/>
      </c:barChart>
      <c:catAx>
        <c:axId val="103835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88847151"/>
        <c:crosses val="autoZero"/>
        <c:auto val="1"/>
        <c:lblAlgn val="ctr"/>
        <c:lblOffset val="100"/>
        <c:noMultiLvlLbl val="0"/>
      </c:catAx>
      <c:valAx>
        <c:axId val="3888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3835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Monte</a:t>
            </a:r>
            <a:r>
              <a:rPr lang="en-GB" baseline="0"/>
              <a:t> Iato Fine Ware Percentage A - 50 BCE-0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4.1620755871970457E-3"/>
                  <c:y val="-0.23859649122807031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4"/>
                <c:pt idx="0">
                  <c:v>Italian</c:v>
                </c:pt>
                <c:pt idx="1">
                  <c:v>Sicilian</c:v>
                </c:pt>
                <c:pt idx="2">
                  <c:v>Western Mediterranean</c:v>
                </c:pt>
                <c:pt idx="3">
                  <c:v>Other</c:v>
                </c:pt>
              </c:strCache>
            </c:strRef>
          </c:cat>
          <c:val>
            <c:numRef>
              <c:f>Sheet2!$B$2:$B$5</c:f>
              <c:numCache>
                <c:formatCode>General\%</c:formatCode>
                <c:ptCount val="4"/>
                <c:pt idx="0">
                  <c:v>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Monte Iato Fine Ware Percentage B - 1-50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0850125649187477"/>
                  <c:y val="-0.1918146152783535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6.095392863126152E-2"/>
                  <c:y val="-1.6043652438182069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5009231026972691"/>
                  <c:y val="0.16338251139660168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8.1359524208410125E-2"/>
                  <c:y val="2.183533637242711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4"/>
                <c:pt idx="0">
                  <c:v>Italian</c:v>
                </c:pt>
                <c:pt idx="1">
                  <c:v>Sicilian</c:v>
                </c:pt>
                <c:pt idx="2">
                  <c:v>Western Mediterranean</c:v>
                </c:pt>
                <c:pt idx="3">
                  <c:v>Other</c:v>
                </c:pt>
              </c:strCache>
            </c:strRef>
          </c:cat>
          <c:val>
            <c:numRef>
              <c:f>Sheet2!$C$2:$C$5</c:f>
              <c:numCache>
                <c:formatCode>General\%</c:formatCode>
                <c:ptCount val="4"/>
                <c:pt idx="0">
                  <c:v>72</c:v>
                </c:pt>
                <c:pt idx="1">
                  <c:v>4</c:v>
                </c:pt>
                <c:pt idx="2">
                  <c:v>19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 i="0" u="none" strike="noStrike" baseline="0">
                <a:effectLst/>
              </a:rPr>
              <a:t>Monte Iato Fine Ware Percentage C - 51-100 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pieChart>
        <c:varyColors val="1"/>
        <c:ser>
          <c:idx val="0"/>
          <c:order val="0"/>
          <c:explosion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01-1A41-96F9-CB7A25CB39CB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01-1A41-96F9-CB7A25CB39CB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01-1A41-96F9-CB7A25CB39CB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847-DD49-AB40-EDB74E4A8031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847-DD49-AB40-EDB74E4A8031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01-1A41-96F9-CB7A25CB39CB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47-DD49-AB40-EDB74E4A8031}"/>
              </c:ext>
            </c:extLst>
          </c:dPt>
          <c:dPt>
            <c:idx val="7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47-DD49-AB40-EDB74E4A8031}"/>
              </c:ext>
            </c:extLst>
          </c:dPt>
          <c:dPt>
            <c:idx val="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847-DD49-AB40-EDB74E4A8031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5E01-1A41-96F9-CB7A25CB39CB}"/>
              </c:ext>
            </c:extLst>
          </c:dPt>
          <c:dLbls>
            <c:dLbl>
              <c:idx val="0"/>
              <c:layout>
                <c:manualLayout>
                  <c:x val="-0.15515605931424184"/>
                  <c:y val="-2.341390892571994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E01-1A41-96F9-CB7A25CB39CB}"/>
                </c:ext>
              </c:extLst>
            </c:dLbl>
            <c:dLbl>
              <c:idx val="1"/>
              <c:layout>
                <c:manualLayout>
                  <c:x val="-4.5676312753899356E-2"/>
                  <c:y val="-1.59707615219427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E01-1A41-96F9-CB7A25CB39CB}"/>
                </c:ext>
              </c:extLst>
            </c:dLbl>
            <c:dLbl>
              <c:idx val="2"/>
              <c:layout>
                <c:manualLayout>
                  <c:x val="0.18181286256415405"/>
                  <c:y val="-5.4529486261769726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E01-1A41-96F9-CB7A25CB39CB}"/>
                </c:ext>
              </c:extLst>
            </c:dLbl>
            <c:dLbl>
              <c:idx val="3"/>
              <c:layout>
                <c:manualLayout>
                  <c:x val="-8.9721149505993317E-2"/>
                  <c:y val="4.61634821871041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47-DD49-AB40-EDB74E4A8031}"/>
                </c:ext>
              </c:extLst>
            </c:dLbl>
            <c:dLbl>
              <c:idx val="4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47-DD49-AB40-EDB74E4A8031}"/>
                </c:ext>
              </c:extLst>
            </c:dLbl>
            <c:dLbl>
              <c:idx val="5"/>
              <c:layout>
                <c:manualLayout>
                  <c:x val="-5.9817500747093282E-3"/>
                  <c:y val="-7.7109679471884193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5E01-1A41-96F9-CB7A25CB39CB}"/>
                </c:ext>
              </c:extLst>
            </c:dLbl>
            <c:dLbl>
              <c:idx val="6"/>
              <c:layout>
                <c:manualLayout>
                  <c:x val="-1.1319679479606414E-3"/>
                  <c:y val="-1.709854450011932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7-DD49-AB40-EDB74E4A8031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47-DD49-AB40-EDB74E4A803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7-DD49-AB40-EDB74E4A8031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/>
                      </a:solidFill>
                      <a:latin typeface="Arial" panose="020B0604020202020204" pitchFamily="34" charset="0"/>
                      <a:ea typeface="+mn-ea"/>
                      <a:cs typeface="+mn-cs"/>
                    </a:defRPr>
                  </a:pPr>
                  <a:endParaRPr lang="en-DE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5E01-1A41-96F9-CB7A25CB39C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en-DE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Sheet2!$A$2:$A$5</c:f>
              <c:strCache>
                <c:ptCount val="4"/>
                <c:pt idx="0">
                  <c:v>Italian</c:v>
                </c:pt>
                <c:pt idx="1">
                  <c:v>Sicilian</c:v>
                </c:pt>
                <c:pt idx="2">
                  <c:v>Western Mediterranean</c:v>
                </c:pt>
                <c:pt idx="3">
                  <c:v>Other</c:v>
                </c:pt>
              </c:strCache>
            </c:strRef>
          </c:cat>
          <c:val>
            <c:numRef>
              <c:f>Sheet2!$D$2:$D$5</c:f>
              <c:numCache>
                <c:formatCode>General\%</c:formatCode>
                <c:ptCount val="4"/>
                <c:pt idx="0">
                  <c:v>55</c:v>
                </c:pt>
                <c:pt idx="1">
                  <c:v>1</c:v>
                </c:pt>
                <c:pt idx="2">
                  <c:v>31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7-DD49-AB40-EDB74E4A80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7</xdr:row>
      <xdr:rowOff>152400</xdr:rowOff>
    </xdr:from>
    <xdr:to>
      <xdr:col>5</xdr:col>
      <xdr:colOff>615950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6B3166-774B-3045-8B96-6B9EC072B9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190500</xdr:colOff>
      <xdr:row>7</xdr:row>
      <xdr:rowOff>190500</xdr:rowOff>
    </xdr:from>
    <xdr:to>
      <xdr:col>11</xdr:col>
      <xdr:colOff>635000</xdr:colOff>
      <xdr:row>21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62B50-1E5B-2D4E-996B-687D9D350D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279400</xdr:colOff>
      <xdr:row>22</xdr:row>
      <xdr:rowOff>76200</xdr:rowOff>
    </xdr:from>
    <xdr:to>
      <xdr:col>5</xdr:col>
      <xdr:colOff>723900</xdr:colOff>
      <xdr:row>35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2BAE81F-0EE5-044C-97B3-0376EDE93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647700</xdr:colOff>
      <xdr:row>10</xdr:row>
      <xdr:rowOff>69850</xdr:rowOff>
    </xdr:from>
    <xdr:to>
      <xdr:col>13</xdr:col>
      <xdr:colOff>266700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60120E-0957-EE02-EEE4-ADF9FC696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222250</xdr:colOff>
      <xdr:row>6</xdr:row>
      <xdr:rowOff>152400</xdr:rowOff>
    </xdr:from>
    <xdr:to>
      <xdr:col>7</xdr:col>
      <xdr:colOff>406400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5E29A-A8B6-3749-812E-86E4F51F5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635000</xdr:colOff>
      <xdr:row>6</xdr:row>
      <xdr:rowOff>165100</xdr:rowOff>
    </xdr:from>
    <xdr:to>
      <xdr:col>15</xdr:col>
      <xdr:colOff>0</xdr:colOff>
      <xdr:row>24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3CFDA1-B20A-E944-8358-034831B8C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241300</xdr:colOff>
      <xdr:row>26</xdr:row>
      <xdr:rowOff>0</xdr:rowOff>
    </xdr:from>
    <xdr:to>
      <xdr:col>7</xdr:col>
      <xdr:colOff>444500</xdr:colOff>
      <xdr:row>43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BD1F5D-066F-294E-B0F4-D3AEC09CC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88900</xdr:colOff>
      <xdr:row>40</xdr:row>
      <xdr:rowOff>177800</xdr:rowOff>
    </xdr:from>
    <xdr:to>
      <xdr:col>7</xdr:col>
      <xdr:colOff>127000</xdr:colOff>
      <xdr:row>42</xdr:row>
      <xdr:rowOff>139700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C4309DE3-CC5A-F24F-AE2B-00002566973A}"/>
            </a:ext>
          </a:extLst>
        </xdr:cNvPr>
        <xdr:cNvSpPr txBox="1"/>
      </xdr:nvSpPr>
      <xdr:spPr>
        <a:xfrm>
          <a:off x="4216400" y="8788400"/>
          <a:ext cx="1689100" cy="36830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 b="1" i="0" baseline="0">
              <a:latin typeface="Arial" panose="020B0604020202020204" pitchFamily="34" charset="0"/>
            </a:rPr>
            <a:t>Total: 71,5 fragments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0.66347</cdr:x>
      <cdr:y>0.84561</cdr:y>
    </cdr:from>
    <cdr:to>
      <cdr:x>0.91906</cdr:x>
      <cdr:y>0.94736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7E70ED-7931-1544-B06C-B969593D5430}"/>
            </a:ext>
          </a:extLst>
        </cdr:cNvPr>
        <cdr:cNvSpPr txBox="1"/>
      </cdr:nvSpPr>
      <cdr:spPr>
        <a:xfrm xmlns:a="http://schemas.openxmlformats.org/drawingml/2006/main">
          <a:off x="3956052" y="3060703"/>
          <a:ext cx="1523994" cy="368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1,5 fragments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0.64043</cdr:x>
      <cdr:y>0.84562</cdr:y>
    </cdr:from>
    <cdr:to>
      <cdr:x>0.92128</cdr:x>
      <cdr:y>0.94737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4309DE3-CC5A-F24F-AE2B-00002566973A}"/>
            </a:ext>
          </a:extLst>
        </cdr:cNvPr>
        <cdr:cNvSpPr txBox="1"/>
      </cdr:nvSpPr>
      <cdr:spPr>
        <a:xfrm xmlns:a="http://schemas.openxmlformats.org/drawingml/2006/main">
          <a:off x="3822704" y="3060716"/>
          <a:ext cx="1676393" cy="3682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 b="1" i="0" baseline="0">
              <a:latin typeface="Arial" panose="020B0604020202020204" pitchFamily="34" charset="0"/>
            </a:rPr>
            <a:t>Total: 222,5 fragments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B703E-645E-184A-B163-F15483D54C17}">
  <dimension ref="A1:X65"/>
  <sheetViews>
    <sheetView topLeftCell="A33" workbookViewId="0">
      <selection activeCell="A39" activeCellId="4" sqref="A15:XFD15 A23:XFD23 A21:XFD21 A30:XFD30 A39:XFD39"/>
    </sheetView>
  </sheetViews>
  <sheetFormatPr baseColWidth="10" defaultRowHeight="16" x14ac:dyDescent="0.2"/>
  <cols>
    <col min="1" max="2" width="10.83203125" style="1"/>
    <col min="3" max="3" width="14.6640625" style="1" customWidth="1"/>
    <col min="4" max="7" width="10.83203125" style="1"/>
    <col min="8" max="8" width="10.83203125" style="10"/>
    <col min="9" max="9" width="10.83203125" style="6"/>
    <col min="10" max="12" width="10.83203125" style="1"/>
    <col min="13" max="13" width="10.83203125" style="6"/>
    <col min="14" max="17" width="10.83203125" style="1"/>
    <col min="18" max="18" width="10.83203125" style="6"/>
    <col min="19" max="21" width="10.83203125" style="1"/>
    <col min="22" max="22" width="10.83203125" style="6"/>
    <col min="23" max="23" width="10.83203125" style="1"/>
    <col min="24" max="24" width="10.83203125" style="17"/>
    <col min="25" max="16384" width="10.83203125" style="1"/>
  </cols>
  <sheetData>
    <row r="1" spans="1:24" ht="17" x14ac:dyDescent="0.2">
      <c r="A1" s="1" t="s">
        <v>0</v>
      </c>
    </row>
    <row r="2" spans="1:24" ht="17" x14ac:dyDescent="0.2">
      <c r="I2" s="6" t="s">
        <v>44</v>
      </c>
      <c r="M2" s="6" t="s">
        <v>42</v>
      </c>
      <c r="R2" s="6" t="s">
        <v>47</v>
      </c>
      <c r="V2" s="6" t="s">
        <v>48</v>
      </c>
    </row>
    <row r="3" spans="1:24" ht="34" x14ac:dyDescent="0.2">
      <c r="A3" s="1" t="s">
        <v>2</v>
      </c>
      <c r="B3" s="1" t="s">
        <v>3</v>
      </c>
      <c r="C3" s="1" t="s">
        <v>4</v>
      </c>
      <c r="D3" s="1" t="s">
        <v>6</v>
      </c>
      <c r="E3" s="1" t="s">
        <v>5</v>
      </c>
      <c r="F3" s="1" t="s">
        <v>39</v>
      </c>
      <c r="G3" s="1" t="s">
        <v>40</v>
      </c>
      <c r="H3" s="10" t="s">
        <v>41</v>
      </c>
      <c r="I3" s="6" t="s">
        <v>44</v>
      </c>
      <c r="J3" s="1" t="s">
        <v>45</v>
      </c>
      <c r="K3" s="1" t="s">
        <v>46</v>
      </c>
      <c r="M3" s="6" t="s">
        <v>45</v>
      </c>
      <c r="N3" s="1" t="s">
        <v>46</v>
      </c>
      <c r="O3" s="1" t="s">
        <v>42</v>
      </c>
      <c r="P3" s="1" t="s">
        <v>43</v>
      </c>
      <c r="R3" s="6" t="s">
        <v>46</v>
      </c>
      <c r="S3" s="1" t="s">
        <v>43</v>
      </c>
      <c r="T3" s="1" t="s">
        <v>47</v>
      </c>
    </row>
    <row r="4" spans="1:24" s="4" customFormat="1" ht="34" x14ac:dyDescent="0.2">
      <c r="A4" s="4" t="s">
        <v>1</v>
      </c>
      <c r="C4" s="4" t="s">
        <v>7</v>
      </c>
      <c r="E4" s="5">
        <v>0.5</v>
      </c>
      <c r="H4" s="11"/>
      <c r="I4" s="7"/>
      <c r="M4" s="7"/>
      <c r="R4" s="7"/>
      <c r="V4" s="7"/>
      <c r="X4" s="18"/>
    </row>
    <row r="5" spans="1:24" ht="34" x14ac:dyDescent="0.2">
      <c r="A5" s="1" t="s">
        <v>8</v>
      </c>
      <c r="B5" s="1">
        <v>3</v>
      </c>
      <c r="C5" s="1" t="s">
        <v>7</v>
      </c>
      <c r="F5" s="1" t="s">
        <v>42</v>
      </c>
      <c r="G5" s="1">
        <f>LEN(F5)</f>
        <v>1</v>
      </c>
      <c r="H5" s="10">
        <v>1</v>
      </c>
      <c r="I5" s="6">
        <f>IF(F5="A",(B5*H5)/G5,0)</f>
        <v>0</v>
      </c>
      <c r="J5" s="1">
        <f>IF(F5="AB",(B5*H5)/G5,0)</f>
        <v>0</v>
      </c>
      <c r="K5" s="1">
        <f>IF(F5="ABC",(B5*H5)/G5,0)</f>
        <v>0</v>
      </c>
      <c r="M5" s="6">
        <f>IF(F5="AB",(B5*H5)/G5,0)</f>
        <v>0</v>
      </c>
      <c r="N5" s="1">
        <f>IF(F5="ABC",(B5*H5)/G5,0)</f>
        <v>0</v>
      </c>
      <c r="O5" s="1">
        <f>IF(F5="B",(B5*H5)/G5,0)</f>
        <v>3</v>
      </c>
      <c r="P5" s="1">
        <f>IF(F5="BC",(B5*H5)/G5,0)</f>
        <v>0</v>
      </c>
      <c r="R5" s="6">
        <f>IF(F5="ABC",(B5*H5)/G5,0)</f>
        <v>0</v>
      </c>
      <c r="S5" s="1">
        <f>IF(F5="BC",(B5*H5)/G5,0)</f>
        <v>0</v>
      </c>
      <c r="T5" s="1">
        <f>IF(F5="C",(B5*H5)/G5,0)</f>
        <v>0</v>
      </c>
    </row>
    <row r="6" spans="1:24" ht="34" x14ac:dyDescent="0.2">
      <c r="A6" s="1" t="s">
        <v>9</v>
      </c>
      <c r="B6" s="1">
        <v>4</v>
      </c>
      <c r="C6" s="1" t="s">
        <v>7</v>
      </c>
      <c r="F6" s="1" t="s">
        <v>42</v>
      </c>
      <c r="G6" s="1">
        <f t="shared" ref="G6:G9" si="0">LEN(F6)</f>
        <v>1</v>
      </c>
      <c r="H6" s="10">
        <v>1</v>
      </c>
      <c r="I6" s="6">
        <f t="shared" ref="I6:I60" si="1">IF(F6="A",(B6*H6)/G6,0)</f>
        <v>0</v>
      </c>
      <c r="J6" s="1">
        <f t="shared" ref="J6:J60" si="2">IF(F6="AB",(B6*H6)/G6,0)</f>
        <v>0</v>
      </c>
      <c r="K6" s="1">
        <f t="shared" ref="K6:K60" si="3">IF(F6="ABC",(B6*H6)/G6,0)</f>
        <v>0</v>
      </c>
      <c r="M6" s="6">
        <f t="shared" ref="M6:M60" si="4">IF(F6="AB",(B6*H6)/G6,0)</f>
        <v>0</v>
      </c>
      <c r="N6" s="1">
        <f t="shared" ref="N6:N60" si="5">IF(F6="ABC",(B6*H6)/G6,0)</f>
        <v>0</v>
      </c>
      <c r="O6" s="1">
        <f t="shared" ref="O6:O60" si="6">IF(F6="B",(B6*H6)/G6,0)</f>
        <v>4</v>
      </c>
      <c r="P6" s="1">
        <f t="shared" ref="P6:P60" si="7">IF(F6="BC",(B6*H6)/G6,0)</f>
        <v>0</v>
      </c>
      <c r="R6" s="6">
        <f t="shared" ref="R6:R60" si="8">IF(F6="ABC",(B6*H6)/G6,0)</f>
        <v>0</v>
      </c>
      <c r="S6" s="1">
        <f t="shared" ref="S6:S60" si="9">IF(F6="BC",(B6*H6)/G6,0)</f>
        <v>0</v>
      </c>
      <c r="T6" s="1">
        <f t="shared" ref="T6:T60" si="10">IF(F6="C",(B6*H6)/G6,0)</f>
        <v>0</v>
      </c>
    </row>
    <row r="7" spans="1:24" ht="34" x14ac:dyDescent="0.2">
      <c r="A7" s="1" t="s">
        <v>10</v>
      </c>
      <c r="B7" s="1">
        <v>1</v>
      </c>
      <c r="C7" s="1" t="s">
        <v>7</v>
      </c>
      <c r="F7" s="1" t="s">
        <v>42</v>
      </c>
      <c r="G7" s="1">
        <f t="shared" si="0"/>
        <v>1</v>
      </c>
      <c r="H7" s="10">
        <v>1</v>
      </c>
      <c r="I7" s="6">
        <f t="shared" si="1"/>
        <v>0</v>
      </c>
      <c r="J7" s="1">
        <f t="shared" si="2"/>
        <v>0</v>
      </c>
      <c r="K7" s="1">
        <f t="shared" si="3"/>
        <v>0</v>
      </c>
      <c r="M7" s="6">
        <f t="shared" si="4"/>
        <v>0</v>
      </c>
      <c r="N7" s="1">
        <f t="shared" si="5"/>
        <v>0</v>
      </c>
      <c r="O7" s="1">
        <f t="shared" si="6"/>
        <v>1</v>
      </c>
      <c r="P7" s="1">
        <f t="shared" si="7"/>
        <v>0</v>
      </c>
      <c r="R7" s="6">
        <f t="shared" si="8"/>
        <v>0</v>
      </c>
      <c r="S7" s="1">
        <f t="shared" si="9"/>
        <v>0</v>
      </c>
      <c r="T7" s="1">
        <f t="shared" si="10"/>
        <v>0</v>
      </c>
    </row>
    <row r="8" spans="1:24" ht="34" x14ac:dyDescent="0.2">
      <c r="A8" s="1" t="s">
        <v>11</v>
      </c>
      <c r="B8" s="1">
        <v>1</v>
      </c>
      <c r="C8" s="1" t="s">
        <v>7</v>
      </c>
      <c r="F8" s="1" t="s">
        <v>42</v>
      </c>
      <c r="G8" s="1">
        <f t="shared" si="0"/>
        <v>1</v>
      </c>
      <c r="H8" s="10">
        <v>1</v>
      </c>
      <c r="I8" s="6">
        <f t="shared" si="1"/>
        <v>0</v>
      </c>
      <c r="J8" s="1">
        <f t="shared" si="2"/>
        <v>0</v>
      </c>
      <c r="K8" s="1">
        <f t="shared" si="3"/>
        <v>0</v>
      </c>
      <c r="M8" s="6">
        <f t="shared" si="4"/>
        <v>0</v>
      </c>
      <c r="N8" s="1">
        <f t="shared" si="5"/>
        <v>0</v>
      </c>
      <c r="O8" s="1">
        <f t="shared" si="6"/>
        <v>1</v>
      </c>
      <c r="P8" s="1">
        <f t="shared" si="7"/>
        <v>0</v>
      </c>
      <c r="R8" s="6">
        <f t="shared" si="8"/>
        <v>0</v>
      </c>
      <c r="S8" s="1">
        <f t="shared" si="9"/>
        <v>0</v>
      </c>
      <c r="T8" s="1">
        <f t="shared" si="10"/>
        <v>0</v>
      </c>
    </row>
    <row r="9" spans="1:24" ht="34" x14ac:dyDescent="0.2">
      <c r="A9" s="1" t="s">
        <v>12</v>
      </c>
      <c r="B9" s="1">
        <v>3</v>
      </c>
      <c r="C9" s="1" t="s">
        <v>7</v>
      </c>
      <c r="F9" s="1" t="s">
        <v>42</v>
      </c>
      <c r="G9" s="1">
        <f t="shared" si="0"/>
        <v>1</v>
      </c>
      <c r="H9" s="10">
        <v>1</v>
      </c>
      <c r="I9" s="6">
        <f t="shared" si="1"/>
        <v>0</v>
      </c>
      <c r="J9" s="1">
        <f t="shared" si="2"/>
        <v>0</v>
      </c>
      <c r="K9" s="1">
        <f t="shared" si="3"/>
        <v>0</v>
      </c>
      <c r="M9" s="6">
        <f t="shared" si="4"/>
        <v>0</v>
      </c>
      <c r="N9" s="1">
        <f t="shared" si="5"/>
        <v>0</v>
      </c>
      <c r="O9" s="1">
        <f t="shared" si="6"/>
        <v>3</v>
      </c>
      <c r="P9" s="1">
        <f t="shared" si="7"/>
        <v>0</v>
      </c>
      <c r="R9" s="6">
        <f t="shared" si="8"/>
        <v>0</v>
      </c>
      <c r="S9" s="1">
        <f t="shared" si="9"/>
        <v>0</v>
      </c>
      <c r="T9" s="1">
        <f t="shared" si="10"/>
        <v>0</v>
      </c>
    </row>
    <row r="10" spans="1:24" x14ac:dyDescent="0.2">
      <c r="L10" s="1">
        <f>SUM(I5:K9)</f>
        <v>0</v>
      </c>
      <c r="Q10" s="1">
        <f>SUM(M5:P9)</f>
        <v>12</v>
      </c>
      <c r="U10" s="1">
        <f>SUM(R5:T9)</f>
        <v>0</v>
      </c>
      <c r="V10" s="6">
        <v>0</v>
      </c>
      <c r="X10" s="17">
        <f>SUM(I10:V10)</f>
        <v>12</v>
      </c>
    </row>
    <row r="11" spans="1:24" s="4" customFormat="1" ht="34" x14ac:dyDescent="0.2">
      <c r="A11" s="4" t="s">
        <v>13</v>
      </c>
      <c r="C11" s="4" t="s">
        <v>14</v>
      </c>
      <c r="H11" s="11"/>
      <c r="I11" s="7"/>
      <c r="M11" s="7"/>
      <c r="R11" s="7"/>
      <c r="V11" s="7"/>
      <c r="X11" s="18"/>
    </row>
    <row r="12" spans="1:24" ht="34" x14ac:dyDescent="0.2">
      <c r="A12" s="1" t="s">
        <v>8</v>
      </c>
      <c r="B12" s="1">
        <v>4</v>
      </c>
      <c r="C12" s="1" t="s">
        <v>14</v>
      </c>
      <c r="F12" s="1" t="s">
        <v>43</v>
      </c>
      <c r="G12" s="1">
        <v>2</v>
      </c>
      <c r="H12" s="10">
        <v>1</v>
      </c>
      <c r="I12" s="6">
        <f t="shared" si="1"/>
        <v>0</v>
      </c>
      <c r="J12" s="1">
        <f t="shared" si="2"/>
        <v>0</v>
      </c>
      <c r="K12" s="1">
        <f t="shared" si="3"/>
        <v>0</v>
      </c>
      <c r="M12" s="6">
        <f t="shared" si="4"/>
        <v>0</v>
      </c>
      <c r="N12" s="1">
        <f t="shared" si="5"/>
        <v>0</v>
      </c>
      <c r="O12" s="1">
        <f t="shared" si="6"/>
        <v>0</v>
      </c>
      <c r="P12" s="1">
        <f t="shared" si="7"/>
        <v>2</v>
      </c>
      <c r="R12" s="6">
        <f t="shared" si="8"/>
        <v>0</v>
      </c>
      <c r="S12" s="1">
        <f t="shared" si="9"/>
        <v>2</v>
      </c>
      <c r="T12" s="1">
        <f t="shared" si="10"/>
        <v>0</v>
      </c>
    </row>
    <row r="13" spans="1:24" ht="34" x14ac:dyDescent="0.2">
      <c r="A13" s="1" t="s">
        <v>17</v>
      </c>
      <c r="B13" s="1">
        <v>1</v>
      </c>
      <c r="C13" s="1" t="s">
        <v>14</v>
      </c>
      <c r="F13" s="1" t="s">
        <v>43</v>
      </c>
      <c r="G13" s="1">
        <v>2</v>
      </c>
      <c r="H13" s="10">
        <v>1</v>
      </c>
      <c r="I13" s="6">
        <f t="shared" si="1"/>
        <v>0</v>
      </c>
      <c r="J13" s="1">
        <f t="shared" si="2"/>
        <v>0</v>
      </c>
      <c r="K13" s="1">
        <f t="shared" si="3"/>
        <v>0</v>
      </c>
      <c r="M13" s="6">
        <f t="shared" si="4"/>
        <v>0</v>
      </c>
      <c r="N13" s="1">
        <f t="shared" si="5"/>
        <v>0</v>
      </c>
      <c r="O13" s="1">
        <f t="shared" si="6"/>
        <v>0</v>
      </c>
      <c r="P13" s="1">
        <f t="shared" si="7"/>
        <v>0.5</v>
      </c>
      <c r="R13" s="6">
        <f t="shared" si="8"/>
        <v>0</v>
      </c>
      <c r="S13" s="1">
        <f t="shared" si="9"/>
        <v>0.5</v>
      </c>
      <c r="T13" s="1">
        <f t="shared" si="10"/>
        <v>0</v>
      </c>
    </row>
    <row r="14" spans="1:24" ht="34" x14ac:dyDescent="0.2">
      <c r="A14" s="1" t="s">
        <v>12</v>
      </c>
      <c r="B14" s="1">
        <v>5</v>
      </c>
      <c r="C14" s="1" t="s">
        <v>14</v>
      </c>
      <c r="F14" s="1" t="s">
        <v>43</v>
      </c>
      <c r="G14" s="1">
        <v>2</v>
      </c>
      <c r="H14" s="10">
        <v>1</v>
      </c>
      <c r="I14" s="6">
        <f t="shared" si="1"/>
        <v>0</v>
      </c>
      <c r="J14" s="1">
        <f t="shared" si="2"/>
        <v>0</v>
      </c>
      <c r="K14" s="1">
        <f t="shared" si="3"/>
        <v>0</v>
      </c>
      <c r="M14" s="6">
        <f t="shared" si="4"/>
        <v>0</v>
      </c>
      <c r="N14" s="1">
        <f t="shared" si="5"/>
        <v>0</v>
      </c>
      <c r="O14" s="1">
        <f t="shared" si="6"/>
        <v>0</v>
      </c>
      <c r="P14" s="1">
        <f t="shared" si="7"/>
        <v>2.5</v>
      </c>
      <c r="R14" s="6">
        <f t="shared" si="8"/>
        <v>0</v>
      </c>
      <c r="S14" s="1">
        <f t="shared" si="9"/>
        <v>2.5</v>
      </c>
      <c r="T14" s="1">
        <f t="shared" si="10"/>
        <v>0</v>
      </c>
    </row>
    <row r="15" spans="1:24" ht="34" x14ac:dyDescent="0.2">
      <c r="A15" s="1" t="s">
        <v>16</v>
      </c>
      <c r="B15" s="1">
        <v>7</v>
      </c>
      <c r="C15" s="1" t="s">
        <v>14</v>
      </c>
      <c r="F15" s="1" t="s">
        <v>43</v>
      </c>
      <c r="G15" s="1">
        <v>2</v>
      </c>
      <c r="H15" s="10">
        <v>1</v>
      </c>
      <c r="I15" s="6">
        <f t="shared" si="1"/>
        <v>0</v>
      </c>
      <c r="J15" s="1">
        <f t="shared" si="2"/>
        <v>0</v>
      </c>
      <c r="K15" s="1">
        <f t="shared" si="3"/>
        <v>0</v>
      </c>
      <c r="M15" s="6">
        <f t="shared" si="4"/>
        <v>0</v>
      </c>
      <c r="N15" s="1">
        <f t="shared" si="5"/>
        <v>0</v>
      </c>
      <c r="O15" s="1">
        <f t="shared" si="6"/>
        <v>0</v>
      </c>
      <c r="P15" s="1">
        <f t="shared" si="7"/>
        <v>3.5</v>
      </c>
      <c r="R15" s="6">
        <f t="shared" si="8"/>
        <v>0</v>
      </c>
      <c r="S15" s="1">
        <f t="shared" si="9"/>
        <v>3.5</v>
      </c>
      <c r="T15" s="1">
        <f t="shared" si="10"/>
        <v>0</v>
      </c>
    </row>
    <row r="16" spans="1:24" x14ac:dyDescent="0.2">
      <c r="L16" s="1">
        <f>SUM(I12:K15)</f>
        <v>0</v>
      </c>
      <c r="Q16" s="1">
        <f>SUM(M12:P15)</f>
        <v>8.5</v>
      </c>
      <c r="U16" s="1">
        <f>SUM(R12:T15)</f>
        <v>8.5</v>
      </c>
      <c r="V16" s="6">
        <v>0</v>
      </c>
      <c r="X16" s="17">
        <f>SUM(I16:V16)</f>
        <v>17</v>
      </c>
    </row>
    <row r="17" spans="1:24" s="4" customFormat="1" ht="17" x14ac:dyDescent="0.2">
      <c r="A17" s="4" t="s">
        <v>15</v>
      </c>
      <c r="C17" s="4" t="s">
        <v>18</v>
      </c>
      <c r="H17" s="11"/>
      <c r="I17" s="7"/>
      <c r="M17" s="7"/>
      <c r="R17" s="7"/>
      <c r="V17" s="7"/>
      <c r="X17" s="18"/>
    </row>
    <row r="18" spans="1:24" s="3" customFormat="1" ht="17" x14ac:dyDescent="0.2">
      <c r="A18" s="3" t="s">
        <v>8</v>
      </c>
      <c r="B18" s="3">
        <v>98</v>
      </c>
      <c r="C18" s="3" t="s">
        <v>18</v>
      </c>
      <c r="F18" s="3" t="s">
        <v>42</v>
      </c>
      <c r="G18" s="3">
        <v>1</v>
      </c>
      <c r="H18" s="12">
        <v>1</v>
      </c>
      <c r="I18" s="6">
        <f t="shared" si="1"/>
        <v>0</v>
      </c>
      <c r="J18" s="1">
        <f t="shared" si="2"/>
        <v>0</v>
      </c>
      <c r="K18" s="1">
        <f t="shared" si="3"/>
        <v>0</v>
      </c>
      <c r="M18" s="6">
        <f t="shared" si="4"/>
        <v>0</v>
      </c>
      <c r="N18" s="1">
        <f t="shared" si="5"/>
        <v>0</v>
      </c>
      <c r="O18" s="1">
        <f t="shared" si="6"/>
        <v>98</v>
      </c>
      <c r="P18" s="1">
        <f t="shared" si="7"/>
        <v>0</v>
      </c>
      <c r="R18" s="6">
        <f t="shared" si="8"/>
        <v>0</v>
      </c>
      <c r="S18" s="1">
        <f t="shared" si="9"/>
        <v>0</v>
      </c>
      <c r="T18" s="1">
        <f t="shared" si="10"/>
        <v>0</v>
      </c>
      <c r="V18" s="8"/>
      <c r="X18" s="19"/>
    </row>
    <row r="19" spans="1:24" s="3" customFormat="1" ht="34" x14ac:dyDescent="0.2">
      <c r="A19" s="3" t="s">
        <v>9</v>
      </c>
      <c r="B19" s="3">
        <v>5</v>
      </c>
      <c r="C19" s="3" t="s">
        <v>18</v>
      </c>
      <c r="F19" s="3" t="s">
        <v>42</v>
      </c>
      <c r="G19" s="3">
        <v>1</v>
      </c>
      <c r="H19" s="12">
        <v>1</v>
      </c>
      <c r="I19" s="6">
        <f t="shared" si="1"/>
        <v>0</v>
      </c>
      <c r="J19" s="1">
        <f t="shared" si="2"/>
        <v>0</v>
      </c>
      <c r="K19" s="1">
        <f t="shared" si="3"/>
        <v>0</v>
      </c>
      <c r="M19" s="6">
        <f t="shared" si="4"/>
        <v>0</v>
      </c>
      <c r="N19" s="1">
        <f t="shared" si="5"/>
        <v>0</v>
      </c>
      <c r="O19" s="1">
        <f t="shared" si="6"/>
        <v>5</v>
      </c>
      <c r="P19" s="1">
        <f t="shared" si="7"/>
        <v>0</v>
      </c>
      <c r="R19" s="6">
        <f t="shared" si="8"/>
        <v>0</v>
      </c>
      <c r="S19" s="1">
        <f t="shared" si="9"/>
        <v>0</v>
      </c>
      <c r="T19" s="1">
        <f t="shared" si="10"/>
        <v>0</v>
      </c>
      <c r="V19" s="8"/>
      <c r="X19" s="19"/>
    </row>
    <row r="20" spans="1:24" s="3" customFormat="1" ht="17" x14ac:dyDescent="0.2">
      <c r="A20" s="3" t="s">
        <v>23</v>
      </c>
      <c r="B20" s="3">
        <v>5</v>
      </c>
      <c r="C20" s="3" t="s">
        <v>18</v>
      </c>
      <c r="F20" s="3" t="s">
        <v>42</v>
      </c>
      <c r="G20" s="3">
        <v>1</v>
      </c>
      <c r="H20" s="12">
        <v>1</v>
      </c>
      <c r="I20" s="6">
        <f t="shared" si="1"/>
        <v>0</v>
      </c>
      <c r="J20" s="1">
        <f t="shared" si="2"/>
        <v>0</v>
      </c>
      <c r="K20" s="1">
        <f t="shared" si="3"/>
        <v>0</v>
      </c>
      <c r="M20" s="6">
        <f t="shared" si="4"/>
        <v>0</v>
      </c>
      <c r="N20" s="1">
        <f t="shared" si="5"/>
        <v>0</v>
      </c>
      <c r="O20" s="1">
        <f t="shared" si="6"/>
        <v>5</v>
      </c>
      <c r="P20" s="1">
        <f t="shared" si="7"/>
        <v>0</v>
      </c>
      <c r="R20" s="6">
        <f t="shared" si="8"/>
        <v>0</v>
      </c>
      <c r="S20" s="1">
        <f t="shared" si="9"/>
        <v>0</v>
      </c>
      <c r="T20" s="1">
        <f t="shared" si="10"/>
        <v>0</v>
      </c>
      <c r="V20" s="8"/>
      <c r="X20" s="19"/>
    </row>
    <row r="21" spans="1:24" s="3" customFormat="1" ht="17" x14ac:dyDescent="0.2">
      <c r="A21" s="3" t="s">
        <v>22</v>
      </c>
      <c r="B21" s="3">
        <v>2</v>
      </c>
      <c r="C21" s="3" t="s">
        <v>18</v>
      </c>
      <c r="F21" s="3" t="s">
        <v>42</v>
      </c>
      <c r="G21" s="3">
        <v>1</v>
      </c>
      <c r="H21" s="12">
        <v>1</v>
      </c>
      <c r="I21" s="6">
        <f t="shared" si="1"/>
        <v>0</v>
      </c>
      <c r="J21" s="1">
        <f t="shared" si="2"/>
        <v>0</v>
      </c>
      <c r="K21" s="1">
        <f t="shared" si="3"/>
        <v>0</v>
      </c>
      <c r="M21" s="6">
        <f t="shared" si="4"/>
        <v>0</v>
      </c>
      <c r="N21" s="1">
        <f t="shared" si="5"/>
        <v>0</v>
      </c>
      <c r="O21" s="1">
        <f t="shared" si="6"/>
        <v>2</v>
      </c>
      <c r="P21" s="1">
        <f t="shared" si="7"/>
        <v>0</v>
      </c>
      <c r="R21" s="6">
        <f t="shared" si="8"/>
        <v>0</v>
      </c>
      <c r="S21" s="1">
        <f t="shared" si="9"/>
        <v>0</v>
      </c>
      <c r="T21" s="1">
        <f t="shared" si="10"/>
        <v>0</v>
      </c>
      <c r="V21" s="8"/>
      <c r="X21" s="19"/>
    </row>
    <row r="22" spans="1:24" ht="17" x14ac:dyDescent="0.2">
      <c r="A22" s="1" t="s">
        <v>19</v>
      </c>
      <c r="B22" s="1">
        <v>7</v>
      </c>
      <c r="C22" s="3" t="s">
        <v>18</v>
      </c>
      <c r="F22" s="3" t="s">
        <v>42</v>
      </c>
      <c r="G22" s="3">
        <v>1</v>
      </c>
      <c r="H22" s="12">
        <v>1</v>
      </c>
      <c r="I22" s="6">
        <f t="shared" si="1"/>
        <v>0</v>
      </c>
      <c r="J22" s="1">
        <f t="shared" si="2"/>
        <v>0</v>
      </c>
      <c r="K22" s="1">
        <f t="shared" si="3"/>
        <v>0</v>
      </c>
      <c r="M22" s="6">
        <f t="shared" si="4"/>
        <v>0</v>
      </c>
      <c r="N22" s="1">
        <f t="shared" si="5"/>
        <v>0</v>
      </c>
      <c r="O22" s="1">
        <f t="shared" si="6"/>
        <v>7</v>
      </c>
      <c r="P22" s="1">
        <f t="shared" si="7"/>
        <v>0</v>
      </c>
      <c r="R22" s="6">
        <f t="shared" si="8"/>
        <v>0</v>
      </c>
      <c r="S22" s="1">
        <f t="shared" si="9"/>
        <v>0</v>
      </c>
      <c r="T22" s="1">
        <f t="shared" si="10"/>
        <v>0</v>
      </c>
    </row>
    <row r="23" spans="1:24" ht="34" x14ac:dyDescent="0.2">
      <c r="A23" s="1" t="s">
        <v>20</v>
      </c>
      <c r="B23" s="1">
        <v>1</v>
      </c>
      <c r="C23" s="3" t="s">
        <v>18</v>
      </c>
      <c r="F23" s="3" t="s">
        <v>42</v>
      </c>
      <c r="G23" s="3">
        <v>1</v>
      </c>
      <c r="H23" s="12">
        <v>1</v>
      </c>
      <c r="I23" s="6">
        <f t="shared" si="1"/>
        <v>0</v>
      </c>
      <c r="J23" s="1">
        <f t="shared" si="2"/>
        <v>0</v>
      </c>
      <c r="K23" s="1">
        <f t="shared" si="3"/>
        <v>0</v>
      </c>
      <c r="M23" s="6">
        <f t="shared" si="4"/>
        <v>0</v>
      </c>
      <c r="N23" s="1">
        <f t="shared" si="5"/>
        <v>0</v>
      </c>
      <c r="O23" s="1">
        <f t="shared" si="6"/>
        <v>1</v>
      </c>
      <c r="P23" s="1">
        <f t="shared" si="7"/>
        <v>0</v>
      </c>
      <c r="R23" s="6">
        <f t="shared" si="8"/>
        <v>0</v>
      </c>
      <c r="S23" s="1">
        <f t="shared" si="9"/>
        <v>0</v>
      </c>
      <c r="T23" s="1">
        <f t="shared" si="10"/>
        <v>0</v>
      </c>
    </row>
    <row r="24" spans="1:24" ht="34" x14ac:dyDescent="0.2">
      <c r="A24" s="1" t="s">
        <v>12</v>
      </c>
      <c r="B24" s="1">
        <v>17</v>
      </c>
      <c r="C24" s="3" t="s">
        <v>18</v>
      </c>
      <c r="F24" s="3" t="s">
        <v>42</v>
      </c>
      <c r="G24" s="3">
        <v>1</v>
      </c>
      <c r="H24" s="12">
        <v>1</v>
      </c>
      <c r="I24" s="6">
        <f t="shared" si="1"/>
        <v>0</v>
      </c>
      <c r="J24" s="1">
        <f t="shared" si="2"/>
        <v>0</v>
      </c>
      <c r="K24" s="1">
        <f t="shared" si="3"/>
        <v>0</v>
      </c>
      <c r="M24" s="6">
        <f t="shared" si="4"/>
        <v>0</v>
      </c>
      <c r="N24" s="1">
        <f t="shared" si="5"/>
        <v>0</v>
      </c>
      <c r="O24" s="1">
        <f t="shared" si="6"/>
        <v>17</v>
      </c>
      <c r="P24" s="1">
        <f t="shared" si="7"/>
        <v>0</v>
      </c>
      <c r="R24" s="6">
        <f t="shared" si="8"/>
        <v>0</v>
      </c>
      <c r="S24" s="1">
        <f t="shared" si="9"/>
        <v>0</v>
      </c>
      <c r="T24" s="1">
        <f t="shared" si="10"/>
        <v>0</v>
      </c>
    </row>
    <row r="25" spans="1:24" ht="34" x14ac:dyDescent="0.2">
      <c r="A25" s="1" t="s">
        <v>21</v>
      </c>
      <c r="B25" s="1">
        <v>4</v>
      </c>
      <c r="C25" s="3" t="s">
        <v>18</v>
      </c>
      <c r="F25" s="3" t="s">
        <v>42</v>
      </c>
      <c r="G25" s="3">
        <v>1</v>
      </c>
      <c r="H25" s="12">
        <v>1</v>
      </c>
      <c r="I25" s="6">
        <f t="shared" si="1"/>
        <v>0</v>
      </c>
      <c r="J25" s="1">
        <f t="shared" si="2"/>
        <v>0</v>
      </c>
      <c r="K25" s="1">
        <f t="shared" si="3"/>
        <v>0</v>
      </c>
      <c r="M25" s="6">
        <f t="shared" si="4"/>
        <v>0</v>
      </c>
      <c r="N25" s="1">
        <f t="shared" si="5"/>
        <v>0</v>
      </c>
      <c r="O25" s="1">
        <f t="shared" si="6"/>
        <v>4</v>
      </c>
      <c r="P25" s="1">
        <f t="shared" si="7"/>
        <v>0</v>
      </c>
      <c r="R25" s="6">
        <f t="shared" si="8"/>
        <v>0</v>
      </c>
      <c r="S25" s="1">
        <f t="shared" si="9"/>
        <v>0</v>
      </c>
      <c r="T25" s="1">
        <f t="shared" si="10"/>
        <v>0</v>
      </c>
    </row>
    <row r="26" spans="1:24" x14ac:dyDescent="0.2">
      <c r="L26" s="1">
        <f>SUM(I18:K25)</f>
        <v>0</v>
      </c>
      <c r="Q26" s="1">
        <f>SUM(M18:P25)</f>
        <v>139</v>
      </c>
      <c r="U26" s="1">
        <f>SUM(R18:T25)</f>
        <v>0</v>
      </c>
      <c r="V26" s="6">
        <v>0</v>
      </c>
      <c r="X26" s="17">
        <f>SUM(I26:V26)</f>
        <v>139</v>
      </c>
    </row>
    <row r="27" spans="1:24" s="4" customFormat="1" ht="17" x14ac:dyDescent="0.2">
      <c r="A27" s="4" t="s">
        <v>24</v>
      </c>
      <c r="C27" s="4" t="s">
        <v>25</v>
      </c>
      <c r="H27" s="11"/>
      <c r="I27" s="7"/>
      <c r="M27" s="7"/>
      <c r="R27" s="7"/>
      <c r="V27" s="7"/>
      <c r="X27" s="18"/>
    </row>
    <row r="28" spans="1:24" ht="17" x14ac:dyDescent="0.2">
      <c r="A28" s="1" t="s">
        <v>8</v>
      </c>
      <c r="B28" s="1">
        <v>51</v>
      </c>
      <c r="C28" s="1" t="s">
        <v>25</v>
      </c>
      <c r="F28" s="1" t="s">
        <v>43</v>
      </c>
      <c r="G28" s="1">
        <v>2</v>
      </c>
      <c r="H28" s="10">
        <v>1</v>
      </c>
      <c r="I28" s="6">
        <f t="shared" si="1"/>
        <v>0</v>
      </c>
      <c r="J28" s="1">
        <f t="shared" si="2"/>
        <v>0</v>
      </c>
      <c r="K28" s="1">
        <f t="shared" si="3"/>
        <v>0</v>
      </c>
      <c r="M28" s="6">
        <f t="shared" si="4"/>
        <v>0</v>
      </c>
      <c r="N28" s="1">
        <f t="shared" si="5"/>
        <v>0</v>
      </c>
      <c r="O28" s="1">
        <f t="shared" si="6"/>
        <v>0</v>
      </c>
      <c r="P28" s="1">
        <f t="shared" si="7"/>
        <v>25.5</v>
      </c>
      <c r="R28" s="6">
        <f t="shared" si="8"/>
        <v>0</v>
      </c>
      <c r="S28" s="1">
        <f t="shared" si="9"/>
        <v>25.5</v>
      </c>
      <c r="T28" s="1">
        <f t="shared" si="10"/>
        <v>0</v>
      </c>
    </row>
    <row r="29" spans="1:24" ht="34" x14ac:dyDescent="0.2">
      <c r="A29" s="1" t="s">
        <v>12</v>
      </c>
      <c r="B29" s="1">
        <v>25</v>
      </c>
      <c r="C29" s="1" t="s">
        <v>25</v>
      </c>
      <c r="F29" s="1" t="s">
        <v>43</v>
      </c>
      <c r="G29" s="1">
        <v>2</v>
      </c>
      <c r="H29" s="10">
        <v>1</v>
      </c>
      <c r="I29" s="6">
        <f t="shared" si="1"/>
        <v>0</v>
      </c>
      <c r="J29" s="1">
        <f t="shared" si="2"/>
        <v>0</v>
      </c>
      <c r="K29" s="1">
        <f t="shared" si="3"/>
        <v>0</v>
      </c>
      <c r="M29" s="6">
        <f t="shared" si="4"/>
        <v>0</v>
      </c>
      <c r="N29" s="1">
        <f t="shared" si="5"/>
        <v>0</v>
      </c>
      <c r="O29" s="1">
        <f t="shared" si="6"/>
        <v>0</v>
      </c>
      <c r="P29" s="1">
        <f t="shared" si="7"/>
        <v>12.5</v>
      </c>
      <c r="R29" s="6">
        <f t="shared" si="8"/>
        <v>0</v>
      </c>
      <c r="S29" s="1">
        <f t="shared" si="9"/>
        <v>12.5</v>
      </c>
      <c r="T29" s="1">
        <f t="shared" si="10"/>
        <v>0</v>
      </c>
    </row>
    <row r="30" spans="1:24" ht="17" x14ac:dyDescent="0.2">
      <c r="A30" s="1" t="s">
        <v>26</v>
      </c>
      <c r="B30" s="1">
        <v>10</v>
      </c>
      <c r="C30" s="1" t="s">
        <v>25</v>
      </c>
      <c r="F30" s="1" t="s">
        <v>43</v>
      </c>
      <c r="G30" s="1">
        <v>2</v>
      </c>
      <c r="H30" s="10">
        <v>1</v>
      </c>
      <c r="I30" s="6">
        <f t="shared" si="1"/>
        <v>0</v>
      </c>
      <c r="J30" s="1">
        <f t="shared" si="2"/>
        <v>0</v>
      </c>
      <c r="K30" s="1">
        <f t="shared" si="3"/>
        <v>0</v>
      </c>
      <c r="M30" s="6">
        <f t="shared" si="4"/>
        <v>0</v>
      </c>
      <c r="N30" s="1">
        <f t="shared" si="5"/>
        <v>0</v>
      </c>
      <c r="O30" s="1">
        <f t="shared" si="6"/>
        <v>0</v>
      </c>
      <c r="P30" s="1">
        <f t="shared" si="7"/>
        <v>5</v>
      </c>
      <c r="R30" s="6">
        <f t="shared" si="8"/>
        <v>0</v>
      </c>
      <c r="S30" s="1">
        <f t="shared" si="9"/>
        <v>5</v>
      </c>
      <c r="T30" s="1">
        <f t="shared" si="10"/>
        <v>0</v>
      </c>
    </row>
    <row r="31" spans="1:24" ht="34" x14ac:dyDescent="0.2">
      <c r="A31" s="1" t="s">
        <v>21</v>
      </c>
      <c r="B31" s="1">
        <v>5</v>
      </c>
      <c r="C31" s="1" t="s">
        <v>25</v>
      </c>
      <c r="F31" s="1" t="s">
        <v>43</v>
      </c>
      <c r="G31" s="1">
        <v>2</v>
      </c>
      <c r="H31" s="10">
        <v>1</v>
      </c>
      <c r="I31" s="6">
        <f t="shared" si="1"/>
        <v>0</v>
      </c>
      <c r="J31" s="1">
        <f t="shared" si="2"/>
        <v>0</v>
      </c>
      <c r="K31" s="1">
        <f t="shared" si="3"/>
        <v>0</v>
      </c>
      <c r="M31" s="6">
        <f t="shared" si="4"/>
        <v>0</v>
      </c>
      <c r="N31" s="1">
        <f t="shared" si="5"/>
        <v>0</v>
      </c>
      <c r="O31" s="1">
        <f t="shared" si="6"/>
        <v>0</v>
      </c>
      <c r="P31" s="1">
        <f t="shared" si="7"/>
        <v>2.5</v>
      </c>
      <c r="R31" s="6">
        <f t="shared" si="8"/>
        <v>0</v>
      </c>
      <c r="S31" s="1">
        <f t="shared" si="9"/>
        <v>2.5</v>
      </c>
      <c r="T31" s="1">
        <f t="shared" si="10"/>
        <v>0</v>
      </c>
    </row>
    <row r="32" spans="1:24" x14ac:dyDescent="0.2">
      <c r="L32" s="1">
        <f>SUM(I28:K31)</f>
        <v>0</v>
      </c>
      <c r="Q32" s="1">
        <f>SUM(M28:P31)</f>
        <v>45.5</v>
      </c>
      <c r="U32" s="1">
        <f>SUM(R28:T31)</f>
        <v>45.5</v>
      </c>
      <c r="V32" s="6">
        <v>0</v>
      </c>
      <c r="X32" s="17">
        <f>SUM(I32:U32)</f>
        <v>91</v>
      </c>
    </row>
    <row r="33" spans="1:24" s="4" customFormat="1" ht="17" x14ac:dyDescent="0.2">
      <c r="A33" s="4" t="s">
        <v>27</v>
      </c>
      <c r="H33" s="11"/>
      <c r="I33" s="7"/>
      <c r="M33" s="7"/>
      <c r="R33" s="7"/>
      <c r="V33" s="7"/>
      <c r="X33" s="18"/>
    </row>
    <row r="34" spans="1:24" s="2" customFormat="1" ht="17" x14ac:dyDescent="0.2">
      <c r="A34" s="2" t="s">
        <v>29</v>
      </c>
      <c r="C34" s="2" t="s">
        <v>28</v>
      </c>
      <c r="H34" s="13"/>
      <c r="I34" s="9"/>
      <c r="M34" s="9"/>
      <c r="R34" s="9"/>
      <c r="V34" s="9"/>
      <c r="X34" s="20"/>
    </row>
    <row r="35" spans="1:24" ht="17" x14ac:dyDescent="0.2">
      <c r="A35" s="1" t="s">
        <v>8</v>
      </c>
      <c r="B35" s="1">
        <v>7</v>
      </c>
      <c r="C35" s="1" t="s">
        <v>28</v>
      </c>
      <c r="F35" s="1" t="s">
        <v>43</v>
      </c>
      <c r="G35" s="1">
        <v>2</v>
      </c>
      <c r="H35" s="10">
        <v>1</v>
      </c>
      <c r="I35" s="6">
        <f t="shared" si="1"/>
        <v>0</v>
      </c>
      <c r="J35" s="1">
        <f t="shared" si="2"/>
        <v>0</v>
      </c>
      <c r="K35" s="1">
        <f t="shared" si="3"/>
        <v>0</v>
      </c>
      <c r="M35" s="6">
        <f t="shared" si="4"/>
        <v>0</v>
      </c>
      <c r="N35" s="1">
        <f t="shared" si="5"/>
        <v>0</v>
      </c>
      <c r="O35" s="1">
        <f t="shared" si="6"/>
        <v>0</v>
      </c>
      <c r="P35" s="1">
        <f t="shared" si="7"/>
        <v>3.5</v>
      </c>
      <c r="R35" s="6">
        <f t="shared" si="8"/>
        <v>0</v>
      </c>
      <c r="S35" s="1">
        <f t="shared" si="9"/>
        <v>3.5</v>
      </c>
      <c r="T35" s="1">
        <f t="shared" si="10"/>
        <v>0</v>
      </c>
    </row>
    <row r="36" spans="1:24" ht="17" x14ac:dyDescent="0.2">
      <c r="A36" s="1" t="s">
        <v>30</v>
      </c>
      <c r="B36" s="1">
        <v>2</v>
      </c>
      <c r="C36" s="1" t="s">
        <v>28</v>
      </c>
      <c r="F36" s="1" t="s">
        <v>43</v>
      </c>
      <c r="G36" s="1">
        <v>2</v>
      </c>
      <c r="H36" s="10">
        <v>1</v>
      </c>
      <c r="I36" s="6">
        <f t="shared" si="1"/>
        <v>0</v>
      </c>
      <c r="J36" s="1">
        <f t="shared" si="2"/>
        <v>0</v>
      </c>
      <c r="K36" s="1">
        <f t="shared" si="3"/>
        <v>0</v>
      </c>
      <c r="M36" s="6">
        <f t="shared" si="4"/>
        <v>0</v>
      </c>
      <c r="N36" s="1">
        <f t="shared" si="5"/>
        <v>0</v>
      </c>
      <c r="O36" s="1">
        <f t="shared" si="6"/>
        <v>0</v>
      </c>
      <c r="P36" s="1">
        <f t="shared" si="7"/>
        <v>1</v>
      </c>
      <c r="R36" s="6">
        <f t="shared" si="8"/>
        <v>0</v>
      </c>
      <c r="S36" s="1">
        <f t="shared" si="9"/>
        <v>1</v>
      </c>
      <c r="T36" s="1">
        <f t="shared" si="10"/>
        <v>0</v>
      </c>
    </row>
    <row r="37" spans="1:24" ht="34" x14ac:dyDescent="0.2">
      <c r="A37" s="1" t="s">
        <v>12</v>
      </c>
      <c r="B37" s="1">
        <v>14</v>
      </c>
      <c r="C37" s="1" t="s">
        <v>28</v>
      </c>
      <c r="F37" s="1" t="s">
        <v>43</v>
      </c>
      <c r="G37" s="1">
        <v>2</v>
      </c>
      <c r="H37" s="10">
        <v>1</v>
      </c>
      <c r="I37" s="6">
        <f t="shared" si="1"/>
        <v>0</v>
      </c>
      <c r="J37" s="1">
        <f t="shared" si="2"/>
        <v>0</v>
      </c>
      <c r="K37" s="1">
        <f t="shared" si="3"/>
        <v>0</v>
      </c>
      <c r="M37" s="6">
        <f t="shared" si="4"/>
        <v>0</v>
      </c>
      <c r="N37" s="1">
        <f t="shared" si="5"/>
        <v>0</v>
      </c>
      <c r="O37" s="1">
        <f t="shared" si="6"/>
        <v>0</v>
      </c>
      <c r="P37" s="1">
        <f t="shared" si="7"/>
        <v>7</v>
      </c>
      <c r="R37" s="6">
        <f t="shared" si="8"/>
        <v>0</v>
      </c>
      <c r="S37" s="1">
        <f t="shared" si="9"/>
        <v>7</v>
      </c>
      <c r="T37" s="1">
        <f t="shared" si="10"/>
        <v>0</v>
      </c>
    </row>
    <row r="38" spans="1:24" ht="17" x14ac:dyDescent="0.2">
      <c r="A38" s="1" t="s">
        <v>19</v>
      </c>
      <c r="B38" s="1">
        <v>1</v>
      </c>
      <c r="C38" s="1" t="s">
        <v>28</v>
      </c>
      <c r="F38" s="1" t="s">
        <v>43</v>
      </c>
      <c r="G38" s="1">
        <v>2</v>
      </c>
      <c r="H38" s="10">
        <v>1</v>
      </c>
      <c r="I38" s="6">
        <f t="shared" si="1"/>
        <v>0</v>
      </c>
      <c r="J38" s="1">
        <f t="shared" si="2"/>
        <v>0</v>
      </c>
      <c r="K38" s="1">
        <f t="shared" si="3"/>
        <v>0</v>
      </c>
      <c r="M38" s="6">
        <f t="shared" si="4"/>
        <v>0</v>
      </c>
      <c r="N38" s="1">
        <f t="shared" si="5"/>
        <v>0</v>
      </c>
      <c r="O38" s="1">
        <f t="shared" si="6"/>
        <v>0</v>
      </c>
      <c r="P38" s="1">
        <f t="shared" si="7"/>
        <v>0.5</v>
      </c>
      <c r="R38" s="6">
        <f t="shared" si="8"/>
        <v>0</v>
      </c>
      <c r="S38" s="1">
        <f t="shared" si="9"/>
        <v>0.5</v>
      </c>
      <c r="T38" s="1">
        <f t="shared" si="10"/>
        <v>0</v>
      </c>
    </row>
    <row r="39" spans="1:24" ht="17" x14ac:dyDescent="0.2">
      <c r="A39" s="1" t="s">
        <v>26</v>
      </c>
      <c r="B39" s="1">
        <v>1</v>
      </c>
      <c r="C39" s="1" t="s">
        <v>28</v>
      </c>
      <c r="F39" s="1" t="s">
        <v>43</v>
      </c>
      <c r="G39" s="1">
        <v>2</v>
      </c>
      <c r="H39" s="10">
        <v>1</v>
      </c>
      <c r="I39" s="6">
        <f t="shared" si="1"/>
        <v>0</v>
      </c>
      <c r="J39" s="1">
        <f t="shared" si="2"/>
        <v>0</v>
      </c>
      <c r="K39" s="1">
        <f t="shared" si="3"/>
        <v>0</v>
      </c>
      <c r="M39" s="6">
        <f t="shared" si="4"/>
        <v>0</v>
      </c>
      <c r="N39" s="1">
        <f t="shared" si="5"/>
        <v>0</v>
      </c>
      <c r="O39" s="1">
        <f t="shared" si="6"/>
        <v>0</v>
      </c>
      <c r="P39" s="1">
        <f t="shared" si="7"/>
        <v>0.5</v>
      </c>
      <c r="R39" s="6">
        <f t="shared" si="8"/>
        <v>0</v>
      </c>
      <c r="S39" s="1">
        <f t="shared" si="9"/>
        <v>0.5</v>
      </c>
      <c r="T39" s="1">
        <f t="shared" si="10"/>
        <v>0</v>
      </c>
    </row>
    <row r="40" spans="1:24" ht="34" x14ac:dyDescent="0.2">
      <c r="A40" s="1" t="s">
        <v>21</v>
      </c>
      <c r="B40" s="1">
        <v>3</v>
      </c>
      <c r="C40" s="1" t="s">
        <v>28</v>
      </c>
      <c r="F40" s="1" t="s">
        <v>43</v>
      </c>
      <c r="G40" s="1">
        <v>2</v>
      </c>
      <c r="H40" s="10">
        <v>1</v>
      </c>
      <c r="I40" s="6">
        <f t="shared" si="1"/>
        <v>0</v>
      </c>
      <c r="J40" s="1">
        <f t="shared" si="2"/>
        <v>0</v>
      </c>
      <c r="K40" s="1">
        <f t="shared" si="3"/>
        <v>0</v>
      </c>
      <c r="M40" s="6">
        <f t="shared" si="4"/>
        <v>0</v>
      </c>
      <c r="N40" s="1">
        <f t="shared" si="5"/>
        <v>0</v>
      </c>
      <c r="O40" s="1">
        <f t="shared" si="6"/>
        <v>0</v>
      </c>
      <c r="P40" s="1">
        <f t="shared" si="7"/>
        <v>1.5</v>
      </c>
      <c r="R40" s="6">
        <f t="shared" si="8"/>
        <v>0</v>
      </c>
      <c r="S40" s="1">
        <f t="shared" si="9"/>
        <v>1.5</v>
      </c>
      <c r="T40" s="1">
        <f t="shared" si="10"/>
        <v>0</v>
      </c>
    </row>
    <row r="41" spans="1:24" x14ac:dyDescent="0.2">
      <c r="L41" s="1">
        <f>SUM(I35:K40)</f>
        <v>0</v>
      </c>
      <c r="Q41" s="1">
        <f>SUM(M35:P40)</f>
        <v>14</v>
      </c>
      <c r="U41" s="1">
        <f>SUM(R35:T40)</f>
        <v>14</v>
      </c>
      <c r="V41" s="6">
        <v>0</v>
      </c>
      <c r="X41" s="17">
        <f>SUM(I41:V41)</f>
        <v>28</v>
      </c>
    </row>
    <row r="42" spans="1:24" s="2" customFormat="1" ht="17" x14ac:dyDescent="0.2">
      <c r="A42" s="2" t="s">
        <v>31</v>
      </c>
      <c r="H42" s="13"/>
      <c r="I42" s="9"/>
      <c r="M42" s="9"/>
      <c r="R42" s="9"/>
      <c r="V42" s="9"/>
      <c r="X42" s="20"/>
    </row>
    <row r="43" spans="1:24" ht="17" x14ac:dyDescent="0.2">
      <c r="A43" s="1" t="s">
        <v>8</v>
      </c>
      <c r="B43" s="1">
        <v>2</v>
      </c>
      <c r="I43" s="6">
        <f t="shared" si="1"/>
        <v>0</v>
      </c>
      <c r="J43" s="1">
        <f t="shared" si="2"/>
        <v>0</v>
      </c>
      <c r="K43" s="1">
        <f t="shared" si="3"/>
        <v>0</v>
      </c>
      <c r="M43" s="6">
        <f t="shared" si="4"/>
        <v>0</v>
      </c>
      <c r="N43" s="1">
        <f t="shared" si="5"/>
        <v>0</v>
      </c>
      <c r="O43" s="1">
        <f t="shared" si="6"/>
        <v>0</v>
      </c>
      <c r="P43" s="1">
        <f t="shared" si="7"/>
        <v>0</v>
      </c>
      <c r="R43" s="6">
        <f t="shared" si="8"/>
        <v>0</v>
      </c>
      <c r="S43" s="1">
        <f t="shared" si="9"/>
        <v>0</v>
      </c>
      <c r="T43" s="1">
        <f t="shared" si="10"/>
        <v>0</v>
      </c>
    </row>
    <row r="44" spans="1:24" ht="17" x14ac:dyDescent="0.2">
      <c r="A44" s="1" t="s">
        <v>32</v>
      </c>
      <c r="B44" s="1">
        <v>1</v>
      </c>
      <c r="I44" s="6">
        <f t="shared" si="1"/>
        <v>0</v>
      </c>
      <c r="J44" s="1">
        <f t="shared" si="2"/>
        <v>0</v>
      </c>
      <c r="K44" s="1">
        <f t="shared" si="3"/>
        <v>0</v>
      </c>
      <c r="M44" s="6">
        <f t="shared" si="4"/>
        <v>0</v>
      </c>
      <c r="N44" s="1">
        <f t="shared" si="5"/>
        <v>0</v>
      </c>
      <c r="O44" s="1">
        <f t="shared" si="6"/>
        <v>0</v>
      </c>
      <c r="P44" s="1">
        <f t="shared" si="7"/>
        <v>0</v>
      </c>
      <c r="R44" s="6">
        <f t="shared" si="8"/>
        <v>0</v>
      </c>
      <c r="S44" s="1">
        <f t="shared" si="9"/>
        <v>0</v>
      </c>
      <c r="T44" s="1">
        <f t="shared" si="10"/>
        <v>0</v>
      </c>
    </row>
    <row r="45" spans="1:24" ht="17" x14ac:dyDescent="0.2">
      <c r="A45" s="1" t="s">
        <v>33</v>
      </c>
      <c r="B45" s="1">
        <v>3</v>
      </c>
      <c r="I45" s="6">
        <f t="shared" si="1"/>
        <v>0</v>
      </c>
      <c r="J45" s="1">
        <f t="shared" si="2"/>
        <v>0</v>
      </c>
      <c r="K45" s="1">
        <f t="shared" si="3"/>
        <v>0</v>
      </c>
      <c r="M45" s="6">
        <f t="shared" si="4"/>
        <v>0</v>
      </c>
      <c r="N45" s="1">
        <f t="shared" si="5"/>
        <v>0</v>
      </c>
      <c r="O45" s="1">
        <f t="shared" si="6"/>
        <v>0</v>
      </c>
      <c r="P45" s="1">
        <f t="shared" si="7"/>
        <v>0</v>
      </c>
      <c r="R45" s="6">
        <f t="shared" si="8"/>
        <v>0</v>
      </c>
      <c r="S45" s="1">
        <f t="shared" si="9"/>
        <v>0</v>
      </c>
      <c r="T45" s="1">
        <f t="shared" si="10"/>
        <v>0</v>
      </c>
    </row>
    <row r="46" spans="1:24" ht="34" x14ac:dyDescent="0.2">
      <c r="A46" s="1" t="s">
        <v>21</v>
      </c>
      <c r="B46" s="1">
        <v>1</v>
      </c>
      <c r="I46" s="6">
        <f t="shared" si="1"/>
        <v>0</v>
      </c>
      <c r="J46" s="1">
        <f t="shared" si="2"/>
        <v>0</v>
      </c>
      <c r="K46" s="1">
        <f t="shared" si="3"/>
        <v>0</v>
      </c>
      <c r="M46" s="6">
        <f t="shared" si="4"/>
        <v>0</v>
      </c>
      <c r="N46" s="1">
        <f t="shared" si="5"/>
        <v>0</v>
      </c>
      <c r="O46" s="1">
        <f t="shared" si="6"/>
        <v>0</v>
      </c>
      <c r="P46" s="1">
        <f t="shared" si="7"/>
        <v>0</v>
      </c>
      <c r="R46" s="6">
        <f t="shared" si="8"/>
        <v>0</v>
      </c>
      <c r="S46" s="1">
        <f t="shared" si="9"/>
        <v>0</v>
      </c>
      <c r="T46" s="1">
        <f t="shared" si="10"/>
        <v>0</v>
      </c>
    </row>
    <row r="47" spans="1:24" x14ac:dyDescent="0.2">
      <c r="L47" s="1">
        <f>SUM(I43:K46)</f>
        <v>0</v>
      </c>
      <c r="Q47" s="1">
        <f>SUM(M43:P46)</f>
        <v>0</v>
      </c>
      <c r="U47" s="1">
        <f>SUM(R43:T46)</f>
        <v>0</v>
      </c>
      <c r="V47" s="6">
        <v>0</v>
      </c>
      <c r="X47" s="17">
        <f>SUM(I47:V47)</f>
        <v>0</v>
      </c>
    </row>
    <row r="48" spans="1:24" s="2" customFormat="1" ht="17" x14ac:dyDescent="0.2">
      <c r="A48" s="2" t="s">
        <v>34</v>
      </c>
      <c r="C48" s="2" t="s">
        <v>35</v>
      </c>
      <c r="H48" s="13"/>
      <c r="I48" s="9"/>
      <c r="M48" s="9"/>
      <c r="R48" s="9"/>
      <c r="V48" s="9"/>
      <c r="X48" s="20"/>
    </row>
    <row r="49" spans="1:24" ht="34" x14ac:dyDescent="0.2">
      <c r="A49" s="1" t="s">
        <v>12</v>
      </c>
      <c r="B49" s="1">
        <v>3</v>
      </c>
      <c r="C49" s="1" t="s">
        <v>35</v>
      </c>
      <c r="F49" s="1" t="s">
        <v>44</v>
      </c>
      <c r="G49" s="1">
        <v>1</v>
      </c>
      <c r="H49" s="10">
        <v>0.25</v>
      </c>
      <c r="I49" s="6">
        <f t="shared" si="1"/>
        <v>0.75</v>
      </c>
      <c r="J49" s="1">
        <f t="shared" si="2"/>
        <v>0</v>
      </c>
      <c r="K49" s="1">
        <f t="shared" si="3"/>
        <v>0</v>
      </c>
      <c r="M49" s="6">
        <f t="shared" si="4"/>
        <v>0</v>
      </c>
      <c r="N49" s="1">
        <f t="shared" si="5"/>
        <v>0</v>
      </c>
      <c r="O49" s="1">
        <f t="shared" si="6"/>
        <v>0</v>
      </c>
      <c r="P49" s="1">
        <f t="shared" si="7"/>
        <v>0</v>
      </c>
      <c r="R49" s="6">
        <f t="shared" si="8"/>
        <v>0</v>
      </c>
      <c r="S49" s="1">
        <f t="shared" si="9"/>
        <v>0</v>
      </c>
      <c r="T49" s="1">
        <f t="shared" si="10"/>
        <v>0</v>
      </c>
    </row>
    <row r="50" spans="1:24" ht="17" x14ac:dyDescent="0.2">
      <c r="A50" s="1" t="s">
        <v>19</v>
      </c>
      <c r="B50" s="1">
        <v>4</v>
      </c>
      <c r="C50" s="1" t="s">
        <v>35</v>
      </c>
      <c r="F50" s="1" t="s">
        <v>44</v>
      </c>
      <c r="G50" s="1">
        <v>1</v>
      </c>
      <c r="H50" s="10">
        <v>0.25</v>
      </c>
      <c r="I50" s="6">
        <f t="shared" si="1"/>
        <v>1</v>
      </c>
      <c r="J50" s="1">
        <f t="shared" si="2"/>
        <v>0</v>
      </c>
      <c r="K50" s="1">
        <f t="shared" si="3"/>
        <v>0</v>
      </c>
      <c r="M50" s="6">
        <f t="shared" si="4"/>
        <v>0</v>
      </c>
      <c r="N50" s="1">
        <f t="shared" si="5"/>
        <v>0</v>
      </c>
      <c r="O50" s="1">
        <f t="shared" si="6"/>
        <v>0</v>
      </c>
      <c r="P50" s="1">
        <f t="shared" si="7"/>
        <v>0</v>
      </c>
      <c r="R50" s="6">
        <f t="shared" si="8"/>
        <v>0</v>
      </c>
      <c r="S50" s="1">
        <f t="shared" si="9"/>
        <v>0</v>
      </c>
      <c r="T50" s="1">
        <f t="shared" si="10"/>
        <v>0</v>
      </c>
    </row>
    <row r="51" spans="1:24" ht="34" x14ac:dyDescent="0.2">
      <c r="A51" s="1" t="s">
        <v>21</v>
      </c>
      <c r="B51" s="1">
        <v>2</v>
      </c>
      <c r="C51" s="1" t="s">
        <v>35</v>
      </c>
      <c r="F51" s="1" t="s">
        <v>44</v>
      </c>
      <c r="G51" s="1">
        <v>1</v>
      </c>
      <c r="H51" s="10">
        <v>0.25</v>
      </c>
      <c r="I51" s="6">
        <f t="shared" si="1"/>
        <v>0.5</v>
      </c>
      <c r="J51" s="1">
        <f t="shared" si="2"/>
        <v>0</v>
      </c>
      <c r="K51" s="1">
        <f t="shared" si="3"/>
        <v>0</v>
      </c>
      <c r="M51" s="6">
        <f t="shared" si="4"/>
        <v>0</v>
      </c>
      <c r="N51" s="1">
        <f t="shared" si="5"/>
        <v>0</v>
      </c>
      <c r="O51" s="1">
        <f t="shared" si="6"/>
        <v>0</v>
      </c>
      <c r="P51" s="1">
        <f t="shared" si="7"/>
        <v>0</v>
      </c>
      <c r="R51" s="6">
        <f t="shared" si="8"/>
        <v>0</v>
      </c>
      <c r="S51" s="1">
        <f t="shared" si="9"/>
        <v>0</v>
      </c>
      <c r="T51" s="1">
        <f t="shared" si="10"/>
        <v>0</v>
      </c>
    </row>
    <row r="52" spans="1:24" x14ac:dyDescent="0.2">
      <c r="L52" s="1">
        <f>SUM(I49:K51)</f>
        <v>2.25</v>
      </c>
      <c r="Q52" s="1">
        <f>SUM(M49:P51)</f>
        <v>0</v>
      </c>
      <c r="U52" s="1">
        <f>SUM(R49:T51)</f>
        <v>0</v>
      </c>
      <c r="V52" s="6">
        <v>0</v>
      </c>
      <c r="X52" s="17">
        <f>SUM(I52:V52)</f>
        <v>2.25</v>
      </c>
    </row>
    <row r="53" spans="1:24" s="2" customFormat="1" ht="17" x14ac:dyDescent="0.2">
      <c r="A53" s="2" t="s">
        <v>36</v>
      </c>
      <c r="H53" s="13"/>
      <c r="I53" s="9"/>
      <c r="M53" s="9"/>
      <c r="R53" s="9"/>
      <c r="V53" s="9"/>
      <c r="X53" s="20"/>
    </row>
    <row r="54" spans="1:24" ht="17" x14ac:dyDescent="0.2">
      <c r="A54" s="1" t="s">
        <v>8</v>
      </c>
      <c r="B54" s="1">
        <v>2</v>
      </c>
      <c r="I54" s="6">
        <f t="shared" si="1"/>
        <v>0</v>
      </c>
      <c r="J54" s="1">
        <f t="shared" si="2"/>
        <v>0</v>
      </c>
      <c r="K54" s="1">
        <f t="shared" si="3"/>
        <v>0</v>
      </c>
      <c r="M54" s="6">
        <f t="shared" si="4"/>
        <v>0</v>
      </c>
      <c r="N54" s="1">
        <f t="shared" si="5"/>
        <v>0</v>
      </c>
      <c r="O54" s="1">
        <f t="shared" si="6"/>
        <v>0</v>
      </c>
      <c r="P54" s="1">
        <f t="shared" si="7"/>
        <v>0</v>
      </c>
      <c r="R54" s="6">
        <f t="shared" si="8"/>
        <v>0</v>
      </c>
      <c r="S54" s="1">
        <f t="shared" si="9"/>
        <v>0</v>
      </c>
      <c r="T54" s="1">
        <f t="shared" si="10"/>
        <v>0</v>
      </c>
    </row>
    <row r="55" spans="1:24" ht="17" x14ac:dyDescent="0.2">
      <c r="A55" s="1" t="s">
        <v>10</v>
      </c>
      <c r="B55" s="1">
        <v>1</v>
      </c>
      <c r="I55" s="6">
        <f t="shared" si="1"/>
        <v>0</v>
      </c>
      <c r="J55" s="1">
        <f t="shared" si="2"/>
        <v>0</v>
      </c>
      <c r="K55" s="1">
        <f t="shared" si="3"/>
        <v>0</v>
      </c>
      <c r="M55" s="6">
        <f t="shared" si="4"/>
        <v>0</v>
      </c>
      <c r="N55" s="1">
        <f t="shared" si="5"/>
        <v>0</v>
      </c>
      <c r="O55" s="1">
        <f t="shared" si="6"/>
        <v>0</v>
      </c>
      <c r="P55" s="1">
        <f t="shared" si="7"/>
        <v>0</v>
      </c>
      <c r="R55" s="6">
        <f t="shared" si="8"/>
        <v>0</v>
      </c>
      <c r="S55" s="1">
        <f t="shared" si="9"/>
        <v>0</v>
      </c>
      <c r="T55" s="1">
        <f t="shared" si="10"/>
        <v>0</v>
      </c>
    </row>
    <row r="56" spans="1:24" ht="34" x14ac:dyDescent="0.2">
      <c r="A56" s="1" t="s">
        <v>12</v>
      </c>
      <c r="B56" s="1">
        <v>1</v>
      </c>
      <c r="I56" s="6">
        <f t="shared" si="1"/>
        <v>0</v>
      </c>
      <c r="J56" s="1">
        <f t="shared" si="2"/>
        <v>0</v>
      </c>
      <c r="K56" s="1">
        <f t="shared" si="3"/>
        <v>0</v>
      </c>
      <c r="M56" s="6">
        <f t="shared" si="4"/>
        <v>0</v>
      </c>
      <c r="N56" s="1">
        <f t="shared" si="5"/>
        <v>0</v>
      </c>
      <c r="O56" s="1">
        <f t="shared" si="6"/>
        <v>0</v>
      </c>
      <c r="P56" s="1">
        <f t="shared" si="7"/>
        <v>0</v>
      </c>
      <c r="R56" s="6">
        <f t="shared" si="8"/>
        <v>0</v>
      </c>
      <c r="S56" s="1">
        <f t="shared" si="9"/>
        <v>0</v>
      </c>
      <c r="T56" s="1">
        <f t="shared" si="10"/>
        <v>0</v>
      </c>
    </row>
    <row r="57" spans="1:24" x14ac:dyDescent="0.2">
      <c r="L57" s="1">
        <f>SUM(I54:K57)</f>
        <v>0</v>
      </c>
      <c r="Q57" s="1">
        <f>SUM(M54:P56)</f>
        <v>0</v>
      </c>
      <c r="U57" s="1">
        <f>SUM(R54:T56)</f>
        <v>0</v>
      </c>
      <c r="V57" s="6">
        <v>0</v>
      </c>
      <c r="X57" s="17">
        <f>SUM(I57:V57)</f>
        <v>0</v>
      </c>
    </row>
    <row r="58" spans="1:24" s="4" customFormat="1" ht="17" x14ac:dyDescent="0.2">
      <c r="A58" s="4" t="s">
        <v>37</v>
      </c>
      <c r="C58" s="4" t="s">
        <v>38</v>
      </c>
      <c r="H58" s="11"/>
      <c r="I58" s="7"/>
      <c r="M58" s="7"/>
      <c r="R58" s="7"/>
      <c r="V58" s="7"/>
      <c r="X58" s="18"/>
    </row>
    <row r="59" spans="1:24" ht="17" x14ac:dyDescent="0.2">
      <c r="A59" s="1" t="s">
        <v>8</v>
      </c>
      <c r="B59" s="1">
        <v>6</v>
      </c>
      <c r="C59" s="1" t="s">
        <v>38</v>
      </c>
      <c r="F59" s="1" t="s">
        <v>43</v>
      </c>
      <c r="G59" s="1">
        <v>2</v>
      </c>
      <c r="H59" s="10">
        <v>1</v>
      </c>
      <c r="I59" s="6">
        <f t="shared" si="1"/>
        <v>0</v>
      </c>
      <c r="J59" s="1">
        <f t="shared" si="2"/>
        <v>0</v>
      </c>
      <c r="K59" s="1">
        <f t="shared" si="3"/>
        <v>0</v>
      </c>
      <c r="M59" s="6">
        <f t="shared" si="4"/>
        <v>0</v>
      </c>
      <c r="N59" s="1">
        <f t="shared" si="5"/>
        <v>0</v>
      </c>
      <c r="O59" s="1">
        <f t="shared" si="6"/>
        <v>0</v>
      </c>
      <c r="P59" s="1">
        <f t="shared" si="7"/>
        <v>3</v>
      </c>
      <c r="R59" s="6">
        <f t="shared" si="8"/>
        <v>0</v>
      </c>
      <c r="S59" s="1">
        <f t="shared" si="9"/>
        <v>3</v>
      </c>
      <c r="T59" s="1">
        <f t="shared" si="10"/>
        <v>0</v>
      </c>
    </row>
    <row r="60" spans="1:24" ht="34" x14ac:dyDescent="0.2">
      <c r="A60" s="1" t="s">
        <v>12</v>
      </c>
      <c r="B60" s="1">
        <v>1</v>
      </c>
      <c r="C60" s="1" t="s">
        <v>38</v>
      </c>
      <c r="F60" s="1" t="s">
        <v>43</v>
      </c>
      <c r="G60" s="1">
        <v>2</v>
      </c>
      <c r="H60" s="10">
        <v>1</v>
      </c>
      <c r="I60" s="6">
        <f t="shared" si="1"/>
        <v>0</v>
      </c>
      <c r="J60" s="1">
        <f t="shared" si="2"/>
        <v>0</v>
      </c>
      <c r="K60" s="1">
        <f t="shared" si="3"/>
        <v>0</v>
      </c>
      <c r="M60" s="6">
        <f t="shared" si="4"/>
        <v>0</v>
      </c>
      <c r="N60" s="1">
        <f t="shared" si="5"/>
        <v>0</v>
      </c>
      <c r="O60" s="1">
        <f t="shared" si="6"/>
        <v>0</v>
      </c>
      <c r="P60" s="1">
        <f t="shared" si="7"/>
        <v>0.5</v>
      </c>
      <c r="R60" s="6">
        <f t="shared" si="8"/>
        <v>0</v>
      </c>
      <c r="S60" s="1">
        <f t="shared" si="9"/>
        <v>0.5</v>
      </c>
      <c r="T60" s="1">
        <f t="shared" si="10"/>
        <v>0</v>
      </c>
    </row>
    <row r="61" spans="1:24" x14ac:dyDescent="0.2">
      <c r="L61" s="1">
        <f>SUM(I59:K60)</f>
        <v>0</v>
      </c>
      <c r="Q61" s="1">
        <f>SUM(M59:P60)</f>
        <v>3.5</v>
      </c>
      <c r="U61" s="1">
        <f>SUM(R59:T60)</f>
        <v>3.5</v>
      </c>
      <c r="V61" s="6">
        <v>0</v>
      </c>
      <c r="X61" s="17">
        <f>SUM(I61:V61)</f>
        <v>7</v>
      </c>
    </row>
    <row r="63" spans="1:24" ht="17" thickBot="1" x14ac:dyDescent="0.25"/>
    <row r="64" spans="1:24" s="14" customFormat="1" ht="18" thickTop="1" thickBot="1" x14ac:dyDescent="0.25">
      <c r="H64" s="15"/>
      <c r="I64" s="16"/>
      <c r="L64" s="14">
        <f>SUM(L5:L61)</f>
        <v>2.25</v>
      </c>
      <c r="M64" s="16"/>
      <c r="Q64" s="14">
        <f>SUM(Q5:Q61)</f>
        <v>222.5</v>
      </c>
      <c r="R64" s="16"/>
      <c r="U64" s="14">
        <f>SUM(U5:U61)</f>
        <v>71.5</v>
      </c>
      <c r="V64" s="16">
        <v>0</v>
      </c>
      <c r="X64" s="21">
        <f>SUM(X5:X61)</f>
        <v>296.25</v>
      </c>
    </row>
    <row r="65" ht="17" thickTop="1" x14ac:dyDescent="0.2"/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F18-7F69-A24E-9710-4C4111693076}">
  <dimension ref="A1:X50"/>
  <sheetViews>
    <sheetView topLeftCell="A24" workbookViewId="0">
      <selection activeCell="U21" activeCellId="2" sqref="L21 Q21 U21"/>
    </sheetView>
  </sheetViews>
  <sheetFormatPr baseColWidth="10" defaultRowHeight="16" x14ac:dyDescent="0.2"/>
  <cols>
    <col min="24" max="24" width="10.83203125" style="25"/>
  </cols>
  <sheetData>
    <row r="1" spans="1:24" x14ac:dyDescent="0.2">
      <c r="A1" t="s">
        <v>49</v>
      </c>
    </row>
    <row r="3" spans="1:24" x14ac:dyDescent="0.2">
      <c r="A3" t="s">
        <v>2</v>
      </c>
      <c r="B3" t="s">
        <v>52</v>
      </c>
      <c r="C3" t="s">
        <v>53</v>
      </c>
      <c r="F3" t="s">
        <v>54</v>
      </c>
      <c r="G3" t="s">
        <v>55</v>
      </c>
      <c r="H3" t="s">
        <v>56</v>
      </c>
      <c r="I3" t="s">
        <v>44</v>
      </c>
      <c r="M3" t="s">
        <v>42</v>
      </c>
      <c r="R3" t="s">
        <v>47</v>
      </c>
    </row>
    <row r="4" spans="1:24" s="22" customFormat="1" x14ac:dyDescent="0.2">
      <c r="A4" s="22" t="s">
        <v>50</v>
      </c>
      <c r="X4" s="26"/>
    </row>
    <row r="5" spans="1:24" s="1" customFormat="1" ht="68" x14ac:dyDescent="0.2">
      <c r="A5" s="1" t="s">
        <v>8</v>
      </c>
      <c r="B5" s="1">
        <v>3</v>
      </c>
      <c r="C5" s="1" t="s">
        <v>7</v>
      </c>
      <c r="F5" s="1" t="s">
        <v>42</v>
      </c>
      <c r="G5" s="1">
        <v>1</v>
      </c>
      <c r="H5" s="10">
        <v>1</v>
      </c>
      <c r="I5" s="6">
        <v>0</v>
      </c>
      <c r="J5" s="1">
        <v>0</v>
      </c>
      <c r="K5" s="1">
        <v>0</v>
      </c>
      <c r="M5" s="6">
        <v>0</v>
      </c>
      <c r="N5" s="1">
        <v>0</v>
      </c>
      <c r="O5" s="1">
        <v>3</v>
      </c>
      <c r="P5" s="1">
        <v>0</v>
      </c>
      <c r="R5" s="6">
        <v>0</v>
      </c>
      <c r="S5" s="1">
        <v>0</v>
      </c>
      <c r="T5" s="1">
        <v>0</v>
      </c>
      <c r="V5" s="6"/>
      <c r="X5" s="17"/>
    </row>
    <row r="6" spans="1:24" s="1" customFormat="1" ht="68" x14ac:dyDescent="0.2">
      <c r="A6" s="1" t="s">
        <v>9</v>
      </c>
      <c r="B6" s="1">
        <v>4</v>
      </c>
      <c r="C6" s="1" t="s">
        <v>7</v>
      </c>
      <c r="F6" s="1" t="s">
        <v>42</v>
      </c>
      <c r="G6" s="1">
        <v>1</v>
      </c>
      <c r="H6" s="10">
        <v>1</v>
      </c>
      <c r="I6" s="6">
        <v>0</v>
      </c>
      <c r="J6" s="1">
        <v>0</v>
      </c>
      <c r="K6" s="1">
        <v>0</v>
      </c>
      <c r="M6" s="6">
        <v>0</v>
      </c>
      <c r="N6" s="1">
        <v>0</v>
      </c>
      <c r="O6" s="1">
        <v>4</v>
      </c>
      <c r="P6" s="1">
        <v>0</v>
      </c>
      <c r="R6" s="6">
        <v>0</v>
      </c>
      <c r="S6" s="1">
        <v>0</v>
      </c>
      <c r="T6" s="1">
        <v>0</v>
      </c>
      <c r="V6" s="6"/>
      <c r="X6" s="17"/>
    </row>
    <row r="7" spans="1:24" s="1" customFormat="1" ht="34" x14ac:dyDescent="0.2">
      <c r="A7" s="1" t="s">
        <v>8</v>
      </c>
      <c r="B7" s="1">
        <v>4</v>
      </c>
      <c r="C7" s="1" t="s">
        <v>14</v>
      </c>
      <c r="F7" s="1" t="s">
        <v>43</v>
      </c>
      <c r="G7" s="1">
        <v>2</v>
      </c>
      <c r="H7" s="10">
        <v>1</v>
      </c>
      <c r="I7" s="6">
        <v>0</v>
      </c>
      <c r="J7" s="1">
        <v>0</v>
      </c>
      <c r="K7" s="1">
        <v>0</v>
      </c>
      <c r="M7" s="6">
        <v>0</v>
      </c>
      <c r="N7" s="1">
        <v>0</v>
      </c>
      <c r="O7" s="1">
        <v>0</v>
      </c>
      <c r="P7" s="1">
        <v>2</v>
      </c>
      <c r="R7" s="6">
        <v>0</v>
      </c>
      <c r="S7" s="1">
        <v>2</v>
      </c>
      <c r="T7" s="1">
        <v>0</v>
      </c>
      <c r="V7" s="6"/>
      <c r="X7" s="17"/>
    </row>
    <row r="8" spans="1:24" s="1" customFormat="1" ht="34" x14ac:dyDescent="0.2">
      <c r="A8" s="1" t="s">
        <v>17</v>
      </c>
      <c r="B8" s="1">
        <v>1</v>
      </c>
      <c r="C8" s="1" t="s">
        <v>14</v>
      </c>
      <c r="F8" s="1" t="s">
        <v>43</v>
      </c>
      <c r="G8" s="1">
        <v>2</v>
      </c>
      <c r="H8" s="10">
        <v>1</v>
      </c>
      <c r="I8" s="6">
        <v>0</v>
      </c>
      <c r="J8" s="1">
        <v>0</v>
      </c>
      <c r="K8" s="1">
        <v>0</v>
      </c>
      <c r="M8" s="6">
        <v>0</v>
      </c>
      <c r="N8" s="1">
        <v>0</v>
      </c>
      <c r="O8" s="1">
        <v>0</v>
      </c>
      <c r="P8" s="1">
        <v>0.5</v>
      </c>
      <c r="R8" s="6">
        <v>0</v>
      </c>
      <c r="S8" s="1">
        <v>0.5</v>
      </c>
      <c r="T8" s="1">
        <v>0</v>
      </c>
      <c r="V8" s="6"/>
      <c r="X8" s="17"/>
    </row>
    <row r="9" spans="1:24" s="3" customFormat="1" ht="17" x14ac:dyDescent="0.2">
      <c r="A9" s="3" t="s">
        <v>8</v>
      </c>
      <c r="B9" s="3">
        <v>98</v>
      </c>
      <c r="C9" s="3" t="s">
        <v>18</v>
      </c>
      <c r="F9" s="3" t="s">
        <v>42</v>
      </c>
      <c r="G9" s="3">
        <v>1</v>
      </c>
      <c r="H9" s="12">
        <v>1</v>
      </c>
      <c r="I9" s="6">
        <v>0</v>
      </c>
      <c r="J9" s="1">
        <v>0</v>
      </c>
      <c r="K9" s="1">
        <v>0</v>
      </c>
      <c r="M9" s="6">
        <v>0</v>
      </c>
      <c r="N9" s="1">
        <v>0</v>
      </c>
      <c r="O9" s="1">
        <v>98</v>
      </c>
      <c r="P9" s="1">
        <v>0</v>
      </c>
      <c r="R9" s="6">
        <v>0</v>
      </c>
      <c r="S9" s="1">
        <v>0</v>
      </c>
      <c r="T9" s="1">
        <v>0</v>
      </c>
      <c r="V9" s="8"/>
      <c r="X9" s="19"/>
    </row>
    <row r="10" spans="1:24" s="3" customFormat="1" ht="34" x14ac:dyDescent="0.2">
      <c r="A10" s="3" t="s">
        <v>9</v>
      </c>
      <c r="B10" s="3">
        <v>5</v>
      </c>
      <c r="C10" s="3" t="s">
        <v>18</v>
      </c>
      <c r="F10" s="3" t="s">
        <v>42</v>
      </c>
      <c r="G10" s="3">
        <v>1</v>
      </c>
      <c r="H10" s="12">
        <v>1</v>
      </c>
      <c r="I10" s="6">
        <v>0</v>
      </c>
      <c r="J10" s="1">
        <v>0</v>
      </c>
      <c r="K10" s="1">
        <v>0</v>
      </c>
      <c r="M10" s="6">
        <v>0</v>
      </c>
      <c r="N10" s="1">
        <v>0</v>
      </c>
      <c r="O10" s="1">
        <v>5</v>
      </c>
      <c r="P10" s="1">
        <v>0</v>
      </c>
      <c r="R10" s="6">
        <v>0</v>
      </c>
      <c r="S10" s="1">
        <v>0</v>
      </c>
      <c r="T10" s="1">
        <v>0</v>
      </c>
      <c r="V10" s="8"/>
      <c r="X10" s="19"/>
    </row>
    <row r="11" spans="1:24" s="1" customFormat="1" ht="17" x14ac:dyDescent="0.2">
      <c r="A11" s="1" t="s">
        <v>19</v>
      </c>
      <c r="B11" s="1">
        <v>7</v>
      </c>
      <c r="C11" s="3" t="s">
        <v>18</v>
      </c>
      <c r="F11" s="3" t="s">
        <v>42</v>
      </c>
      <c r="G11" s="3">
        <v>1</v>
      </c>
      <c r="H11" s="12">
        <v>1</v>
      </c>
      <c r="I11" s="6">
        <v>0</v>
      </c>
      <c r="J11" s="1">
        <v>0</v>
      </c>
      <c r="K11" s="1">
        <v>0</v>
      </c>
      <c r="M11" s="6">
        <v>0</v>
      </c>
      <c r="N11" s="1">
        <v>0</v>
      </c>
      <c r="O11" s="1">
        <v>7</v>
      </c>
      <c r="P11" s="1">
        <v>0</v>
      </c>
      <c r="R11" s="6">
        <v>0</v>
      </c>
      <c r="S11" s="1">
        <v>0</v>
      </c>
      <c r="T11" s="1">
        <v>0</v>
      </c>
      <c r="V11" s="6"/>
      <c r="X11" s="17"/>
    </row>
    <row r="12" spans="1:24" s="1" customFormat="1" ht="34" x14ac:dyDescent="0.2">
      <c r="A12" s="1" t="s">
        <v>21</v>
      </c>
      <c r="B12" s="1">
        <v>4</v>
      </c>
      <c r="C12" s="3" t="s">
        <v>18</v>
      </c>
      <c r="F12" s="3" t="s">
        <v>42</v>
      </c>
      <c r="G12" s="3">
        <v>1</v>
      </c>
      <c r="H12" s="12">
        <v>1</v>
      </c>
      <c r="I12" s="6">
        <v>0</v>
      </c>
      <c r="J12" s="1">
        <v>0</v>
      </c>
      <c r="K12" s="1">
        <v>0</v>
      </c>
      <c r="M12" s="6">
        <v>0</v>
      </c>
      <c r="N12" s="1">
        <v>0</v>
      </c>
      <c r="O12" s="1">
        <v>4</v>
      </c>
      <c r="P12" s="1">
        <v>0</v>
      </c>
      <c r="R12" s="6">
        <v>0</v>
      </c>
      <c r="S12" s="1">
        <v>0</v>
      </c>
      <c r="T12" s="1">
        <v>0</v>
      </c>
      <c r="V12" s="6"/>
      <c r="X12" s="17"/>
    </row>
    <row r="13" spans="1:24" s="1" customFormat="1" ht="17" x14ac:dyDescent="0.2">
      <c r="A13" s="1" t="s">
        <v>8</v>
      </c>
      <c r="B13" s="1">
        <v>51</v>
      </c>
      <c r="C13" s="1" t="s">
        <v>25</v>
      </c>
      <c r="F13" s="1" t="s">
        <v>43</v>
      </c>
      <c r="G13" s="1">
        <v>2</v>
      </c>
      <c r="H13" s="10">
        <v>1</v>
      </c>
      <c r="I13" s="6">
        <v>0</v>
      </c>
      <c r="J13" s="1">
        <v>0</v>
      </c>
      <c r="K13" s="1">
        <v>0</v>
      </c>
      <c r="M13" s="6">
        <v>0</v>
      </c>
      <c r="N13" s="1">
        <v>0</v>
      </c>
      <c r="O13" s="1">
        <v>0</v>
      </c>
      <c r="P13" s="1">
        <v>25.5</v>
      </c>
      <c r="R13" s="6">
        <v>0</v>
      </c>
      <c r="S13" s="1">
        <v>25.5</v>
      </c>
      <c r="T13" s="1">
        <v>0</v>
      </c>
      <c r="V13" s="6"/>
      <c r="X13" s="17"/>
    </row>
    <row r="14" spans="1:24" s="1" customFormat="1" ht="34" x14ac:dyDescent="0.2">
      <c r="A14" s="1" t="s">
        <v>21</v>
      </c>
      <c r="B14" s="1">
        <v>5</v>
      </c>
      <c r="C14" s="1" t="s">
        <v>25</v>
      </c>
      <c r="F14" s="1" t="s">
        <v>43</v>
      </c>
      <c r="G14" s="1">
        <v>2</v>
      </c>
      <c r="H14" s="10">
        <v>1</v>
      </c>
      <c r="I14" s="6">
        <v>0</v>
      </c>
      <c r="J14" s="1">
        <v>0</v>
      </c>
      <c r="K14" s="1">
        <v>0</v>
      </c>
      <c r="M14" s="6">
        <v>0</v>
      </c>
      <c r="N14" s="1">
        <v>0</v>
      </c>
      <c r="O14" s="1">
        <v>0</v>
      </c>
      <c r="P14" s="1">
        <v>2.5</v>
      </c>
      <c r="R14" s="6">
        <v>0</v>
      </c>
      <c r="S14" s="1">
        <v>2.5</v>
      </c>
      <c r="T14" s="1">
        <v>0</v>
      </c>
      <c r="V14" s="6"/>
      <c r="X14" s="17"/>
    </row>
    <row r="15" spans="1:24" s="1" customFormat="1" ht="17" x14ac:dyDescent="0.2">
      <c r="A15" s="1" t="s">
        <v>8</v>
      </c>
      <c r="B15" s="1">
        <v>7</v>
      </c>
      <c r="C15" s="1" t="s">
        <v>28</v>
      </c>
      <c r="F15" s="1" t="s">
        <v>43</v>
      </c>
      <c r="G15" s="1">
        <v>2</v>
      </c>
      <c r="H15" s="10">
        <v>1</v>
      </c>
      <c r="I15" s="6">
        <v>0</v>
      </c>
      <c r="J15" s="1">
        <v>0</v>
      </c>
      <c r="K15" s="1">
        <v>0</v>
      </c>
      <c r="M15" s="6">
        <v>0</v>
      </c>
      <c r="N15" s="1">
        <v>0</v>
      </c>
      <c r="O15" s="1">
        <v>0</v>
      </c>
      <c r="P15" s="1">
        <v>3.5</v>
      </c>
      <c r="R15" s="6">
        <v>0</v>
      </c>
      <c r="S15" s="1">
        <v>3.5</v>
      </c>
      <c r="T15" s="1">
        <v>0</v>
      </c>
      <c r="V15" s="6"/>
      <c r="X15" s="17"/>
    </row>
    <row r="16" spans="1:24" s="1" customFormat="1" ht="17" x14ac:dyDescent="0.2">
      <c r="A16" s="1" t="s">
        <v>19</v>
      </c>
      <c r="B16" s="1">
        <v>1</v>
      </c>
      <c r="C16" s="1" t="s">
        <v>28</v>
      </c>
      <c r="F16" s="1" t="s">
        <v>43</v>
      </c>
      <c r="G16" s="1">
        <v>2</v>
      </c>
      <c r="H16" s="10">
        <v>1</v>
      </c>
      <c r="I16" s="6">
        <v>0</v>
      </c>
      <c r="J16" s="1">
        <v>0</v>
      </c>
      <c r="K16" s="1">
        <v>0</v>
      </c>
      <c r="M16" s="6">
        <v>0</v>
      </c>
      <c r="N16" s="1">
        <v>0</v>
      </c>
      <c r="O16" s="1">
        <v>0</v>
      </c>
      <c r="P16" s="1">
        <v>0.5</v>
      </c>
      <c r="R16" s="6">
        <v>0</v>
      </c>
      <c r="S16" s="1">
        <v>0.5</v>
      </c>
      <c r="T16" s="1">
        <v>0</v>
      </c>
      <c r="V16" s="6"/>
      <c r="X16" s="17"/>
    </row>
    <row r="17" spans="1:24" s="1" customFormat="1" ht="34" x14ac:dyDescent="0.2">
      <c r="A17" s="1" t="s">
        <v>21</v>
      </c>
      <c r="B17" s="1">
        <v>3</v>
      </c>
      <c r="C17" s="1" t="s">
        <v>28</v>
      </c>
      <c r="F17" s="1" t="s">
        <v>43</v>
      </c>
      <c r="G17" s="1">
        <v>2</v>
      </c>
      <c r="H17" s="10">
        <v>1</v>
      </c>
      <c r="I17" s="6">
        <v>0</v>
      </c>
      <c r="J17" s="1">
        <v>0</v>
      </c>
      <c r="K17" s="1">
        <v>0</v>
      </c>
      <c r="M17" s="6">
        <v>0</v>
      </c>
      <c r="N17" s="1">
        <v>0</v>
      </c>
      <c r="O17" s="1">
        <v>0</v>
      </c>
      <c r="P17" s="1">
        <v>1.5</v>
      </c>
      <c r="R17" s="6">
        <v>0</v>
      </c>
      <c r="S17" s="1">
        <v>1.5</v>
      </c>
      <c r="T17" s="1">
        <v>0</v>
      </c>
      <c r="V17" s="6"/>
      <c r="X17" s="17"/>
    </row>
    <row r="18" spans="1:24" s="1" customFormat="1" ht="17" x14ac:dyDescent="0.2">
      <c r="A18" s="1" t="s">
        <v>19</v>
      </c>
      <c r="B18" s="1">
        <v>4</v>
      </c>
      <c r="C18" s="1" t="s">
        <v>35</v>
      </c>
      <c r="F18" s="1" t="s">
        <v>44</v>
      </c>
      <c r="G18" s="1">
        <v>1</v>
      </c>
      <c r="H18" s="10">
        <v>0.25</v>
      </c>
      <c r="I18" s="6">
        <v>1</v>
      </c>
      <c r="J18" s="1">
        <v>0</v>
      </c>
      <c r="K18" s="1">
        <v>0</v>
      </c>
      <c r="M18" s="6">
        <v>0</v>
      </c>
      <c r="N18" s="1">
        <v>0</v>
      </c>
      <c r="O18" s="1">
        <v>0</v>
      </c>
      <c r="P18" s="1">
        <v>0</v>
      </c>
      <c r="R18" s="6">
        <v>0</v>
      </c>
      <c r="S18" s="1">
        <v>0</v>
      </c>
      <c r="T18" s="1">
        <v>0</v>
      </c>
      <c r="V18" s="6"/>
      <c r="X18" s="17"/>
    </row>
    <row r="19" spans="1:24" s="1" customFormat="1" ht="34" x14ac:dyDescent="0.2">
      <c r="A19" s="1" t="s">
        <v>21</v>
      </c>
      <c r="B19" s="1">
        <v>2</v>
      </c>
      <c r="C19" s="1" t="s">
        <v>35</v>
      </c>
      <c r="F19" s="1" t="s">
        <v>44</v>
      </c>
      <c r="G19" s="1">
        <v>1</v>
      </c>
      <c r="H19" s="10">
        <v>0.25</v>
      </c>
      <c r="I19" s="6">
        <v>0.5</v>
      </c>
      <c r="J19" s="1">
        <v>0</v>
      </c>
      <c r="K19" s="1">
        <v>0</v>
      </c>
      <c r="M19" s="6">
        <v>0</v>
      </c>
      <c r="N19" s="1">
        <v>0</v>
      </c>
      <c r="O19" s="1">
        <v>0</v>
      </c>
      <c r="P19" s="1">
        <v>0</v>
      </c>
      <c r="R19" s="6">
        <v>0</v>
      </c>
      <c r="S19" s="1">
        <v>0</v>
      </c>
      <c r="T19" s="1">
        <v>0</v>
      </c>
      <c r="V19" s="6"/>
      <c r="X19" s="17"/>
    </row>
    <row r="20" spans="1:24" s="1" customFormat="1" ht="17" x14ac:dyDescent="0.2">
      <c r="A20" s="1" t="s">
        <v>8</v>
      </c>
      <c r="B20" s="1">
        <v>6</v>
      </c>
      <c r="C20" s="1" t="s">
        <v>38</v>
      </c>
      <c r="F20" s="1" t="s">
        <v>43</v>
      </c>
      <c r="G20" s="1">
        <v>2</v>
      </c>
      <c r="H20" s="10">
        <v>1</v>
      </c>
      <c r="I20" s="6">
        <v>0</v>
      </c>
      <c r="J20" s="1">
        <v>0</v>
      </c>
      <c r="K20" s="1">
        <v>0</v>
      </c>
      <c r="M20" s="6">
        <v>0</v>
      </c>
      <c r="N20" s="1">
        <v>0</v>
      </c>
      <c r="O20" s="1">
        <v>0</v>
      </c>
      <c r="P20" s="1">
        <v>3</v>
      </c>
      <c r="R20" s="6">
        <v>0</v>
      </c>
      <c r="S20" s="1">
        <v>3</v>
      </c>
      <c r="T20" s="1">
        <v>0</v>
      </c>
      <c r="V20" s="6"/>
      <c r="X20" s="17"/>
    </row>
    <row r="21" spans="1:24" s="1" customFormat="1" x14ac:dyDescent="0.2">
      <c r="B21" s="1">
        <f>SUM(B5:B20)</f>
        <v>205</v>
      </c>
      <c r="H21" s="10"/>
      <c r="I21" s="23"/>
      <c r="L21" s="1">
        <f>SUM(I5:K20)</f>
        <v>1.5</v>
      </c>
      <c r="M21" s="23"/>
      <c r="Q21" s="1">
        <f>SUM(M5:P20)</f>
        <v>160</v>
      </c>
      <c r="R21" s="23"/>
      <c r="U21" s="1">
        <f>SUM(R5:T20)</f>
        <v>39</v>
      </c>
      <c r="V21" s="23"/>
      <c r="X21" s="17">
        <f>SUM(L21:U21)</f>
        <v>200.5</v>
      </c>
    </row>
    <row r="22" spans="1:24" s="1" customFormat="1" x14ac:dyDescent="0.2">
      <c r="H22" s="10"/>
      <c r="I22" s="23"/>
      <c r="M22" s="23"/>
      <c r="R22" s="23"/>
      <c r="V22" s="23"/>
      <c r="X22" s="17"/>
    </row>
    <row r="24" spans="1:24" s="22" customFormat="1" x14ac:dyDescent="0.2">
      <c r="A24" s="22" t="s">
        <v>51</v>
      </c>
      <c r="X24" s="26"/>
    </row>
    <row r="25" spans="1:24" s="1" customFormat="1" ht="68" x14ac:dyDescent="0.2">
      <c r="A25" s="1" t="s">
        <v>10</v>
      </c>
      <c r="B25" s="1">
        <v>1</v>
      </c>
      <c r="C25" s="1" t="s">
        <v>7</v>
      </c>
      <c r="F25" s="1" t="s">
        <v>42</v>
      </c>
      <c r="G25" s="1">
        <v>1</v>
      </c>
      <c r="H25" s="10">
        <v>1</v>
      </c>
      <c r="I25" s="6">
        <v>0</v>
      </c>
      <c r="J25" s="1">
        <v>0</v>
      </c>
      <c r="K25" s="1">
        <v>0</v>
      </c>
      <c r="M25" s="6">
        <v>0</v>
      </c>
      <c r="N25" s="1">
        <v>0</v>
      </c>
      <c r="O25" s="1">
        <v>1</v>
      </c>
      <c r="P25" s="1">
        <v>0</v>
      </c>
      <c r="R25" s="6">
        <v>0</v>
      </c>
      <c r="S25" s="1">
        <v>0</v>
      </c>
      <c r="T25" s="1">
        <v>0</v>
      </c>
      <c r="V25" s="6"/>
      <c r="X25" s="17"/>
    </row>
    <row r="26" spans="1:24" s="3" customFormat="1" ht="17" x14ac:dyDescent="0.2">
      <c r="A26" s="3" t="s">
        <v>23</v>
      </c>
      <c r="B26" s="3">
        <v>5</v>
      </c>
      <c r="C26" s="3" t="s">
        <v>18</v>
      </c>
      <c r="F26" s="3" t="s">
        <v>42</v>
      </c>
      <c r="G26" s="3">
        <v>1</v>
      </c>
      <c r="H26" s="12">
        <v>1</v>
      </c>
      <c r="I26" s="6">
        <v>0</v>
      </c>
      <c r="J26" s="1">
        <v>0</v>
      </c>
      <c r="K26" s="1">
        <v>0</v>
      </c>
      <c r="M26" s="6">
        <v>0</v>
      </c>
      <c r="N26" s="1">
        <v>0</v>
      </c>
      <c r="O26" s="1">
        <v>5</v>
      </c>
      <c r="P26" s="1">
        <v>0</v>
      </c>
      <c r="R26" s="6">
        <v>0</v>
      </c>
      <c r="S26" s="1">
        <v>0</v>
      </c>
      <c r="T26" s="1">
        <v>0</v>
      </c>
      <c r="V26" s="8"/>
      <c r="X26" s="19"/>
    </row>
    <row r="27" spans="1:24" s="1" customFormat="1" ht="17" x14ac:dyDescent="0.2">
      <c r="A27" s="1" t="s">
        <v>30</v>
      </c>
      <c r="B27" s="1">
        <v>2</v>
      </c>
      <c r="C27" s="1" t="s">
        <v>28</v>
      </c>
      <c r="F27" s="1" t="s">
        <v>43</v>
      </c>
      <c r="G27" s="1">
        <v>2</v>
      </c>
      <c r="H27" s="10">
        <v>1</v>
      </c>
      <c r="I27" s="6">
        <v>0</v>
      </c>
      <c r="J27" s="1">
        <v>0</v>
      </c>
      <c r="K27" s="1">
        <v>0</v>
      </c>
      <c r="M27" s="6">
        <v>0</v>
      </c>
      <c r="N27" s="1">
        <v>0</v>
      </c>
      <c r="O27" s="1">
        <v>0</v>
      </c>
      <c r="P27" s="1">
        <v>1</v>
      </c>
      <c r="R27" s="6">
        <v>0</v>
      </c>
      <c r="S27" s="1">
        <v>1</v>
      </c>
      <c r="T27" s="1">
        <v>0</v>
      </c>
      <c r="V27" s="6"/>
      <c r="X27" s="17"/>
    </row>
    <row r="28" spans="1:24" s="1" customFormat="1" ht="68" x14ac:dyDescent="0.2">
      <c r="A28" s="1" t="s">
        <v>11</v>
      </c>
      <c r="B28" s="1">
        <v>1</v>
      </c>
      <c r="C28" s="1" t="s">
        <v>7</v>
      </c>
      <c r="F28" s="1" t="s">
        <v>42</v>
      </c>
      <c r="G28" s="1">
        <f t="shared" ref="G28" si="0">LEN(F28)</f>
        <v>1</v>
      </c>
      <c r="H28" s="10">
        <v>1</v>
      </c>
      <c r="I28" s="6">
        <f t="shared" ref="I28" si="1">IF(F28="A",(B28*H28)/G28,0)</f>
        <v>0</v>
      </c>
      <c r="J28" s="1">
        <f t="shared" ref="J28" si="2">IF(F28="AB",(B28*H28)/G28,0)</f>
        <v>0</v>
      </c>
      <c r="K28" s="1">
        <f t="shared" ref="K28" si="3">IF(F28="ABC",(B28*H28)/G28,0)</f>
        <v>0</v>
      </c>
      <c r="M28" s="6">
        <f t="shared" ref="M28" si="4">IF(F28="AB",(B28*H28)/G28,0)</f>
        <v>0</v>
      </c>
      <c r="N28" s="1">
        <f t="shared" ref="N28" si="5">IF(F28="ABC",(B28*H28)/G28,0)</f>
        <v>0</v>
      </c>
      <c r="O28" s="1">
        <f t="shared" ref="O28" si="6">IF(F28="B",(B28*H28)/G28,0)</f>
        <v>1</v>
      </c>
      <c r="P28" s="1">
        <f t="shared" ref="P28" si="7">IF(F28="BC",(B28*H28)/G28,0)</f>
        <v>0</v>
      </c>
      <c r="R28" s="6">
        <f t="shared" ref="R28" si="8">IF(F28="ABC",(B28*H28)/G28,0)</f>
        <v>0</v>
      </c>
      <c r="S28" s="1">
        <f t="shared" ref="S28" si="9">IF(F28="BC",(B28*H28)/G28,0)</f>
        <v>0</v>
      </c>
      <c r="T28" s="1">
        <f t="shared" ref="T28" si="10">IF(F28="C",(B28*H28)/G28,0)</f>
        <v>0</v>
      </c>
      <c r="V28" s="6"/>
      <c r="X28" s="17"/>
    </row>
    <row r="29" spans="1:24" s="1" customFormat="1" x14ac:dyDescent="0.2">
      <c r="B29" s="1">
        <v>9</v>
      </c>
      <c r="H29" s="10"/>
      <c r="I29" s="23"/>
      <c r="L29" s="1">
        <v>0</v>
      </c>
      <c r="M29" s="23"/>
      <c r="Q29" s="1">
        <f>SUM(M25:P28)</f>
        <v>8</v>
      </c>
      <c r="R29" s="23"/>
      <c r="U29" s="1">
        <v>1</v>
      </c>
      <c r="V29" s="23"/>
      <c r="X29" s="17">
        <v>9</v>
      </c>
    </row>
    <row r="31" spans="1:24" s="22" customFormat="1" x14ac:dyDescent="0.2">
      <c r="A31" s="22" t="s">
        <v>57</v>
      </c>
      <c r="X31" s="26"/>
    </row>
    <row r="32" spans="1:24" s="1" customFormat="1" ht="68" x14ac:dyDescent="0.2">
      <c r="A32" s="1" t="s">
        <v>12</v>
      </c>
      <c r="B32" s="1">
        <v>3</v>
      </c>
      <c r="C32" s="1" t="s">
        <v>7</v>
      </c>
      <c r="F32" s="1" t="s">
        <v>42</v>
      </c>
      <c r="G32" s="1">
        <v>1</v>
      </c>
      <c r="H32" s="10">
        <v>1</v>
      </c>
      <c r="I32" s="6">
        <v>0</v>
      </c>
      <c r="J32" s="1">
        <v>0</v>
      </c>
      <c r="K32" s="1">
        <v>0</v>
      </c>
      <c r="M32" s="6">
        <v>0</v>
      </c>
      <c r="N32" s="1">
        <v>0</v>
      </c>
      <c r="O32" s="1">
        <v>3</v>
      </c>
      <c r="P32" s="1">
        <v>0</v>
      </c>
      <c r="R32" s="6">
        <v>0</v>
      </c>
      <c r="S32" s="1">
        <v>0</v>
      </c>
      <c r="T32" s="1">
        <v>0</v>
      </c>
      <c r="V32" s="6"/>
      <c r="X32" s="17"/>
    </row>
    <row r="33" spans="1:24" s="1" customFormat="1" ht="34" x14ac:dyDescent="0.2">
      <c r="A33" s="1" t="s">
        <v>12</v>
      </c>
      <c r="B33" s="1">
        <v>5</v>
      </c>
      <c r="C33" s="1" t="s">
        <v>14</v>
      </c>
      <c r="F33" s="1" t="s">
        <v>43</v>
      </c>
      <c r="G33" s="1">
        <v>2</v>
      </c>
      <c r="H33" s="10">
        <v>1</v>
      </c>
      <c r="I33" s="6">
        <v>0</v>
      </c>
      <c r="J33" s="1">
        <v>0</v>
      </c>
      <c r="K33" s="1">
        <v>0</v>
      </c>
      <c r="M33" s="6">
        <v>0</v>
      </c>
      <c r="N33" s="1">
        <v>0</v>
      </c>
      <c r="O33" s="1">
        <v>0</v>
      </c>
      <c r="P33" s="1">
        <v>2.5</v>
      </c>
      <c r="R33" s="6">
        <v>0</v>
      </c>
      <c r="S33" s="1">
        <v>2.5</v>
      </c>
      <c r="T33" s="1">
        <v>0</v>
      </c>
      <c r="V33" s="6"/>
      <c r="X33" s="17"/>
    </row>
    <row r="34" spans="1:24" s="1" customFormat="1" ht="34" x14ac:dyDescent="0.2">
      <c r="A34" s="1" t="s">
        <v>12</v>
      </c>
      <c r="B34" s="1">
        <v>17</v>
      </c>
      <c r="C34" s="3" t="s">
        <v>18</v>
      </c>
      <c r="F34" s="3" t="s">
        <v>42</v>
      </c>
      <c r="G34" s="3">
        <v>1</v>
      </c>
      <c r="H34" s="12">
        <v>1</v>
      </c>
      <c r="I34" s="6">
        <v>0</v>
      </c>
      <c r="J34" s="1">
        <v>0</v>
      </c>
      <c r="K34" s="1">
        <v>0</v>
      </c>
      <c r="M34" s="6">
        <v>0</v>
      </c>
      <c r="N34" s="1">
        <v>0</v>
      </c>
      <c r="O34" s="1">
        <v>17</v>
      </c>
      <c r="P34" s="1">
        <v>0</v>
      </c>
      <c r="R34" s="6">
        <v>0</v>
      </c>
      <c r="S34" s="1">
        <v>0</v>
      </c>
      <c r="T34" s="1">
        <v>0</v>
      </c>
      <c r="V34" s="6"/>
      <c r="X34" s="17"/>
    </row>
    <row r="35" spans="1:24" s="1" customFormat="1" ht="34" x14ac:dyDescent="0.2">
      <c r="A35" s="1" t="s">
        <v>12</v>
      </c>
      <c r="B35" s="1">
        <v>25</v>
      </c>
      <c r="C35" s="1" t="s">
        <v>25</v>
      </c>
      <c r="F35" s="1" t="s">
        <v>43</v>
      </c>
      <c r="G35" s="1">
        <v>2</v>
      </c>
      <c r="H35" s="10">
        <v>1</v>
      </c>
      <c r="I35" s="6">
        <v>0</v>
      </c>
      <c r="J35" s="1">
        <v>0</v>
      </c>
      <c r="K35" s="1">
        <v>0</v>
      </c>
      <c r="M35" s="6">
        <v>0</v>
      </c>
      <c r="N35" s="1">
        <v>0</v>
      </c>
      <c r="O35" s="1">
        <v>0</v>
      </c>
      <c r="P35" s="1">
        <v>12.5</v>
      </c>
      <c r="R35" s="6">
        <v>0</v>
      </c>
      <c r="S35" s="1">
        <v>12.5</v>
      </c>
      <c r="T35" s="1">
        <v>0</v>
      </c>
      <c r="V35" s="6"/>
      <c r="X35" s="17"/>
    </row>
    <row r="36" spans="1:24" s="1" customFormat="1" ht="34" x14ac:dyDescent="0.2">
      <c r="A36" s="1" t="s">
        <v>12</v>
      </c>
      <c r="B36" s="1">
        <v>14</v>
      </c>
      <c r="C36" s="1" t="s">
        <v>28</v>
      </c>
      <c r="F36" s="1" t="s">
        <v>43</v>
      </c>
      <c r="G36" s="1">
        <v>2</v>
      </c>
      <c r="H36" s="10">
        <v>1</v>
      </c>
      <c r="I36" s="6">
        <v>0</v>
      </c>
      <c r="J36" s="1">
        <v>0</v>
      </c>
      <c r="K36" s="1">
        <v>0</v>
      </c>
      <c r="M36" s="6">
        <v>0</v>
      </c>
      <c r="N36" s="1">
        <v>0</v>
      </c>
      <c r="O36" s="1">
        <v>0</v>
      </c>
      <c r="P36" s="1">
        <v>7</v>
      </c>
      <c r="R36" s="6">
        <v>0</v>
      </c>
      <c r="S36" s="1">
        <v>7</v>
      </c>
      <c r="T36" s="1">
        <v>0</v>
      </c>
      <c r="V36" s="6"/>
      <c r="X36" s="17"/>
    </row>
    <row r="37" spans="1:24" s="1" customFormat="1" ht="34" x14ac:dyDescent="0.2">
      <c r="A37" s="1" t="s">
        <v>12</v>
      </c>
      <c r="B37" s="1">
        <v>1</v>
      </c>
      <c r="C37" s="1" t="s">
        <v>38</v>
      </c>
      <c r="F37" s="1" t="s">
        <v>43</v>
      </c>
      <c r="G37" s="1">
        <v>2</v>
      </c>
      <c r="H37" s="10">
        <v>1</v>
      </c>
      <c r="I37" s="6">
        <v>0</v>
      </c>
      <c r="J37" s="1">
        <v>0</v>
      </c>
      <c r="K37" s="1">
        <v>0</v>
      </c>
      <c r="M37" s="6">
        <v>0</v>
      </c>
      <c r="N37" s="1">
        <v>0</v>
      </c>
      <c r="O37" s="1">
        <v>0</v>
      </c>
      <c r="P37" s="1">
        <v>0.5</v>
      </c>
      <c r="R37" s="6">
        <v>0</v>
      </c>
      <c r="S37" s="1">
        <v>0.5</v>
      </c>
      <c r="T37" s="1">
        <v>0</v>
      </c>
      <c r="V37" s="6"/>
      <c r="X37" s="17"/>
    </row>
    <row r="38" spans="1:24" x14ac:dyDescent="0.2">
      <c r="B38">
        <f>SUM(B32:B37)</f>
        <v>65</v>
      </c>
      <c r="L38">
        <v>0</v>
      </c>
      <c r="Q38">
        <f>SUM(M32:P37)</f>
        <v>42.5</v>
      </c>
      <c r="U38">
        <f>SUM(R32:T37)</f>
        <v>22.5</v>
      </c>
      <c r="X38" s="25">
        <f>SUM(L38:U38)</f>
        <v>65</v>
      </c>
    </row>
    <row r="40" spans="1:24" s="22" customFormat="1" x14ac:dyDescent="0.2">
      <c r="A40" s="22" t="s">
        <v>58</v>
      </c>
      <c r="X40" s="26"/>
    </row>
    <row r="41" spans="1:24" s="1" customFormat="1" ht="34" x14ac:dyDescent="0.2">
      <c r="A41" s="1" t="s">
        <v>16</v>
      </c>
      <c r="B41" s="1">
        <v>7</v>
      </c>
      <c r="C41" s="1" t="s">
        <v>14</v>
      </c>
      <c r="F41" s="1" t="s">
        <v>43</v>
      </c>
      <c r="G41" s="1">
        <v>2</v>
      </c>
      <c r="H41" s="10">
        <v>1</v>
      </c>
      <c r="I41" s="6">
        <v>0</v>
      </c>
      <c r="J41" s="1">
        <v>0</v>
      </c>
      <c r="K41" s="1">
        <v>0</v>
      </c>
      <c r="M41" s="6">
        <v>0</v>
      </c>
      <c r="N41" s="1">
        <v>0</v>
      </c>
      <c r="O41" s="1">
        <v>0</v>
      </c>
      <c r="P41" s="1">
        <v>3.5</v>
      </c>
      <c r="R41" s="6">
        <v>0</v>
      </c>
      <c r="S41" s="1">
        <v>3.5</v>
      </c>
      <c r="T41" s="1">
        <v>0</v>
      </c>
      <c r="V41" s="6"/>
      <c r="X41" s="17"/>
    </row>
    <row r="42" spans="1:24" s="3" customFormat="1" ht="17" x14ac:dyDescent="0.2">
      <c r="A42" s="3" t="s">
        <v>22</v>
      </c>
      <c r="B42" s="3">
        <v>2</v>
      </c>
      <c r="C42" s="3" t="s">
        <v>18</v>
      </c>
      <c r="F42" s="3" t="s">
        <v>42</v>
      </c>
      <c r="G42" s="3">
        <v>1</v>
      </c>
      <c r="H42" s="12">
        <v>1</v>
      </c>
      <c r="I42" s="6">
        <v>0</v>
      </c>
      <c r="J42" s="1">
        <v>0</v>
      </c>
      <c r="K42" s="1">
        <v>0</v>
      </c>
      <c r="M42" s="6">
        <v>0</v>
      </c>
      <c r="N42" s="1">
        <v>0</v>
      </c>
      <c r="O42" s="1">
        <v>2</v>
      </c>
      <c r="P42" s="1">
        <v>0</v>
      </c>
      <c r="R42" s="6">
        <v>0</v>
      </c>
      <c r="S42" s="1">
        <v>0</v>
      </c>
      <c r="T42" s="1">
        <v>0</v>
      </c>
      <c r="V42" s="8"/>
      <c r="X42" s="19"/>
    </row>
    <row r="43" spans="1:24" s="1" customFormat="1" ht="34" x14ac:dyDescent="0.2">
      <c r="A43" s="1" t="s">
        <v>20</v>
      </c>
      <c r="B43" s="1">
        <v>1</v>
      </c>
      <c r="C43" s="3" t="s">
        <v>18</v>
      </c>
      <c r="F43" s="3" t="s">
        <v>42</v>
      </c>
      <c r="G43" s="3">
        <v>1</v>
      </c>
      <c r="H43" s="12">
        <v>1</v>
      </c>
      <c r="I43" s="6">
        <v>0</v>
      </c>
      <c r="J43" s="1">
        <v>0</v>
      </c>
      <c r="K43" s="1">
        <v>0</v>
      </c>
      <c r="M43" s="6">
        <v>0</v>
      </c>
      <c r="N43" s="1">
        <v>0</v>
      </c>
      <c r="O43" s="1">
        <v>1</v>
      </c>
      <c r="P43" s="1">
        <v>0</v>
      </c>
      <c r="R43" s="6">
        <v>0</v>
      </c>
      <c r="S43" s="1">
        <v>0</v>
      </c>
      <c r="T43" s="1">
        <v>0</v>
      </c>
      <c r="V43" s="6"/>
      <c r="X43" s="17"/>
    </row>
    <row r="44" spans="1:24" s="1" customFormat="1" ht="17" x14ac:dyDescent="0.2">
      <c r="A44" s="1" t="s">
        <v>26</v>
      </c>
      <c r="B44" s="1">
        <v>10</v>
      </c>
      <c r="C44" s="1" t="s">
        <v>25</v>
      </c>
      <c r="F44" s="1" t="s">
        <v>43</v>
      </c>
      <c r="G44" s="1">
        <v>2</v>
      </c>
      <c r="H44" s="10">
        <v>1</v>
      </c>
      <c r="I44" s="6">
        <v>0</v>
      </c>
      <c r="J44" s="1">
        <v>0</v>
      </c>
      <c r="K44" s="1">
        <v>0</v>
      </c>
      <c r="M44" s="6">
        <v>0</v>
      </c>
      <c r="N44" s="1">
        <v>0</v>
      </c>
      <c r="O44" s="1">
        <v>0</v>
      </c>
      <c r="P44" s="1">
        <v>5</v>
      </c>
      <c r="R44" s="6">
        <v>0</v>
      </c>
      <c r="S44" s="1">
        <v>5</v>
      </c>
      <c r="T44" s="1">
        <v>0</v>
      </c>
      <c r="V44" s="6"/>
      <c r="X44" s="17"/>
    </row>
    <row r="45" spans="1:24" s="1" customFormat="1" ht="17" x14ac:dyDescent="0.2">
      <c r="A45" s="1" t="s">
        <v>26</v>
      </c>
      <c r="B45" s="1">
        <v>1</v>
      </c>
      <c r="C45" s="1" t="s">
        <v>28</v>
      </c>
      <c r="F45" s="1" t="s">
        <v>43</v>
      </c>
      <c r="G45" s="1">
        <v>2</v>
      </c>
      <c r="H45" s="10">
        <v>1</v>
      </c>
      <c r="I45" s="6">
        <v>0</v>
      </c>
      <c r="J45" s="1">
        <v>0</v>
      </c>
      <c r="K45" s="1">
        <v>0</v>
      </c>
      <c r="M45" s="6">
        <v>0</v>
      </c>
      <c r="N45" s="1">
        <v>0</v>
      </c>
      <c r="O45" s="1">
        <v>0</v>
      </c>
      <c r="P45" s="1">
        <v>0.5</v>
      </c>
      <c r="R45" s="6">
        <v>0</v>
      </c>
      <c r="S45" s="1">
        <v>0.5</v>
      </c>
      <c r="T45" s="1">
        <v>0</v>
      </c>
      <c r="V45" s="6"/>
      <c r="X45" s="17"/>
    </row>
    <row r="46" spans="1:24" x14ac:dyDescent="0.2">
      <c r="B46">
        <f>SUM(B41:B45)</f>
        <v>21</v>
      </c>
      <c r="L46">
        <v>0</v>
      </c>
      <c r="Q46">
        <f>SUM(M41:P45)</f>
        <v>12</v>
      </c>
      <c r="U46">
        <f>SUM(R41:T45)</f>
        <v>9</v>
      </c>
      <c r="X46" s="25">
        <f>SUM(L46:U46)</f>
        <v>21</v>
      </c>
    </row>
    <row r="48" spans="1:24" ht="17" thickBot="1" x14ac:dyDescent="0.25"/>
    <row r="49" spans="12:24" s="24" customFormat="1" ht="18" thickTop="1" thickBot="1" x14ac:dyDescent="0.25">
      <c r="L49" s="24">
        <f>SUM(L21:L46)</f>
        <v>1.5</v>
      </c>
      <c r="Q49" s="24">
        <f>SUM(Q5:Q46)</f>
        <v>222.5</v>
      </c>
      <c r="U49" s="24">
        <f>SUM(U15:U46)</f>
        <v>71.5</v>
      </c>
      <c r="X49" s="27">
        <f>SUM(L49:U49)</f>
        <v>295.5</v>
      </c>
    </row>
    <row r="50" spans="12:24" ht="17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4F3D-3228-744D-892C-FC41B46F8F0F}">
  <dimension ref="A1:D5"/>
  <sheetViews>
    <sheetView workbookViewId="0">
      <selection sqref="A1:D5"/>
    </sheetView>
  </sheetViews>
  <sheetFormatPr baseColWidth="10" defaultRowHeight="16" x14ac:dyDescent="0.2"/>
  <cols>
    <col min="1" max="1" width="10.83203125" style="1"/>
  </cols>
  <sheetData>
    <row r="1" spans="1:4" x14ac:dyDescent="0.2">
      <c r="B1" t="s">
        <v>44</v>
      </c>
      <c r="C1" t="s">
        <v>42</v>
      </c>
      <c r="D1" t="s">
        <v>47</v>
      </c>
    </row>
    <row r="2" spans="1:4" ht="17" x14ac:dyDescent="0.2">
      <c r="A2" s="1" t="s">
        <v>50</v>
      </c>
      <c r="B2">
        <v>1.5</v>
      </c>
      <c r="C2">
        <v>160</v>
      </c>
      <c r="D2">
        <v>39</v>
      </c>
    </row>
    <row r="3" spans="1:4" ht="17" x14ac:dyDescent="0.2">
      <c r="A3" s="1" t="s">
        <v>59</v>
      </c>
      <c r="B3">
        <v>0</v>
      </c>
      <c r="C3">
        <v>8</v>
      </c>
      <c r="D3">
        <v>1</v>
      </c>
    </row>
    <row r="4" spans="1:4" ht="51" x14ac:dyDescent="0.2">
      <c r="A4" s="1" t="s">
        <v>57</v>
      </c>
      <c r="B4">
        <v>0</v>
      </c>
      <c r="C4">
        <v>42.5</v>
      </c>
      <c r="D4">
        <v>22.5</v>
      </c>
    </row>
    <row r="5" spans="1:4" ht="17" x14ac:dyDescent="0.2">
      <c r="A5" s="1" t="s">
        <v>58</v>
      </c>
      <c r="B5">
        <v>0</v>
      </c>
      <c r="C5">
        <v>12</v>
      </c>
      <c r="D5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1815-257B-B647-8A53-B2F82A3A8D4C}">
  <dimension ref="A1:L14"/>
  <sheetViews>
    <sheetView workbookViewId="0">
      <selection activeCell="P17" sqref="P17"/>
    </sheetView>
  </sheetViews>
  <sheetFormatPr baseColWidth="10" defaultRowHeight="16" x14ac:dyDescent="0.2"/>
  <sheetData>
    <row r="1" spans="1:12" x14ac:dyDescent="0.2">
      <c r="A1" s="1"/>
      <c r="B1" t="s">
        <v>44</v>
      </c>
      <c r="C1" t="s">
        <v>42</v>
      </c>
      <c r="D1" t="s">
        <v>47</v>
      </c>
    </row>
    <row r="2" spans="1:12" ht="17" x14ac:dyDescent="0.2">
      <c r="A2" s="1" t="s">
        <v>50</v>
      </c>
      <c r="B2">
        <v>1.5</v>
      </c>
      <c r="C2">
        <v>160</v>
      </c>
      <c r="D2">
        <v>39</v>
      </c>
      <c r="F2">
        <f>B2/(B7/100)</f>
        <v>100</v>
      </c>
      <c r="G2">
        <f t="shared" ref="G2:H5" si="0">C2/(C7/100)</f>
        <v>71.910112359550553</v>
      </c>
      <c r="H2">
        <f t="shared" si="0"/>
        <v>54.545454545454547</v>
      </c>
      <c r="J2">
        <f>ROUND(F2,0)</f>
        <v>100</v>
      </c>
      <c r="K2">
        <f t="shared" ref="K2:L2" si="1">ROUND(G2,0)</f>
        <v>72</v>
      </c>
      <c r="L2">
        <f t="shared" si="1"/>
        <v>55</v>
      </c>
    </row>
    <row r="3" spans="1:12" ht="17" x14ac:dyDescent="0.2">
      <c r="A3" s="1" t="s">
        <v>59</v>
      </c>
      <c r="B3">
        <v>0</v>
      </c>
      <c r="C3">
        <v>8</v>
      </c>
      <c r="D3">
        <v>1</v>
      </c>
      <c r="F3">
        <f t="shared" ref="F3:F5" si="2">B3/(B8/100)</f>
        <v>0</v>
      </c>
      <c r="G3">
        <f t="shared" si="0"/>
        <v>3.595505617977528</v>
      </c>
      <c r="H3">
        <f t="shared" si="0"/>
        <v>1.3986013986013988</v>
      </c>
      <c r="J3">
        <f t="shared" ref="J3:J5" si="3">ROUND(F3,0)</f>
        <v>0</v>
      </c>
      <c r="K3">
        <f t="shared" ref="K3:K5" si="4">ROUND(G3,0)</f>
        <v>4</v>
      </c>
      <c r="L3">
        <f t="shared" ref="L3:L5" si="5">ROUND(H3,0)</f>
        <v>1</v>
      </c>
    </row>
    <row r="4" spans="1:12" ht="51" x14ac:dyDescent="0.2">
      <c r="A4" s="1" t="s">
        <v>57</v>
      </c>
      <c r="B4">
        <v>0</v>
      </c>
      <c r="C4">
        <v>42.5</v>
      </c>
      <c r="D4">
        <v>22.5</v>
      </c>
      <c r="F4">
        <f t="shared" si="2"/>
        <v>0</v>
      </c>
      <c r="G4">
        <f t="shared" si="0"/>
        <v>19.101123595505616</v>
      </c>
      <c r="H4">
        <f t="shared" si="0"/>
        <v>31.46853146853147</v>
      </c>
      <c r="J4">
        <f t="shared" si="3"/>
        <v>0</v>
      </c>
      <c r="K4">
        <f t="shared" si="4"/>
        <v>19</v>
      </c>
      <c r="L4">
        <f t="shared" si="5"/>
        <v>31</v>
      </c>
    </row>
    <row r="5" spans="1:12" ht="17" x14ac:dyDescent="0.2">
      <c r="A5" s="1" t="s">
        <v>58</v>
      </c>
      <c r="B5">
        <v>0</v>
      </c>
      <c r="C5">
        <v>12</v>
      </c>
      <c r="D5">
        <v>9</v>
      </c>
      <c r="F5">
        <f t="shared" si="2"/>
        <v>0</v>
      </c>
      <c r="G5">
        <f t="shared" si="0"/>
        <v>5.393258426966292</v>
      </c>
      <c r="H5">
        <f t="shared" si="0"/>
        <v>12.587412587412588</v>
      </c>
      <c r="J5">
        <f t="shared" si="3"/>
        <v>0</v>
      </c>
      <c r="K5">
        <f t="shared" si="4"/>
        <v>5</v>
      </c>
      <c r="L5">
        <f t="shared" si="5"/>
        <v>13</v>
      </c>
    </row>
    <row r="7" spans="1:12" x14ac:dyDescent="0.2">
      <c r="B7">
        <v>1.5</v>
      </c>
      <c r="C7">
        <f>SUM(C2:C5)</f>
        <v>222.5</v>
      </c>
      <c r="D7">
        <f>SUM(D2:D5)</f>
        <v>71.5</v>
      </c>
    </row>
    <row r="8" spans="1:12" x14ac:dyDescent="0.2">
      <c r="B8">
        <v>1.5</v>
      </c>
      <c r="C8">
        <v>222.5</v>
      </c>
      <c r="D8">
        <v>71.5</v>
      </c>
    </row>
    <row r="9" spans="1:12" x14ac:dyDescent="0.2">
      <c r="B9">
        <v>1.5</v>
      </c>
      <c r="C9">
        <v>222.5</v>
      </c>
      <c r="D9">
        <v>71.5</v>
      </c>
    </row>
    <row r="10" spans="1:12" x14ac:dyDescent="0.2">
      <c r="B10">
        <v>1.5</v>
      </c>
      <c r="C10">
        <v>222.5</v>
      </c>
      <c r="D10">
        <v>71.5</v>
      </c>
    </row>
    <row r="11" spans="1:12" x14ac:dyDescent="0.2">
      <c r="B11">
        <v>1.5</v>
      </c>
      <c r="C11">
        <v>222.5</v>
      </c>
      <c r="D11">
        <v>71.5</v>
      </c>
    </row>
    <row r="13" spans="1:12" x14ac:dyDescent="0.2">
      <c r="I13" t="s">
        <v>44</v>
      </c>
      <c r="J13" t="s">
        <v>42</v>
      </c>
      <c r="K13" t="s">
        <v>47</v>
      </c>
    </row>
    <row r="14" spans="1:12" x14ac:dyDescent="0.2">
      <c r="I14">
        <v>1.5</v>
      </c>
      <c r="J14">
        <v>222.5</v>
      </c>
      <c r="K14">
        <v>71.5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0BC40-0973-264C-8A41-0C4D59D03692}">
  <dimension ref="A1:D5"/>
  <sheetViews>
    <sheetView tabSelected="1" topLeftCell="A12" workbookViewId="0">
      <selection activeCell="Q13" sqref="Q13"/>
    </sheetView>
  </sheetViews>
  <sheetFormatPr baseColWidth="10" defaultRowHeight="16" x14ac:dyDescent="0.2"/>
  <sheetData>
    <row r="1" spans="1:4" x14ac:dyDescent="0.2">
      <c r="B1" t="s">
        <v>44</v>
      </c>
      <c r="C1" t="s">
        <v>42</v>
      </c>
      <c r="D1" t="s">
        <v>47</v>
      </c>
    </row>
    <row r="2" spans="1:4" ht="17" x14ac:dyDescent="0.2">
      <c r="A2" s="1" t="s">
        <v>50</v>
      </c>
      <c r="B2" s="28">
        <v>100</v>
      </c>
      <c r="C2" s="28">
        <v>72</v>
      </c>
      <c r="D2" s="28">
        <v>55</v>
      </c>
    </row>
    <row r="3" spans="1:4" ht="17" x14ac:dyDescent="0.2">
      <c r="A3" s="1" t="s">
        <v>59</v>
      </c>
      <c r="B3" s="28">
        <v>0</v>
      </c>
      <c r="C3" s="28">
        <v>4</v>
      </c>
      <c r="D3" s="28">
        <v>1</v>
      </c>
    </row>
    <row r="4" spans="1:4" ht="51" x14ac:dyDescent="0.2">
      <c r="A4" s="1" t="s">
        <v>57</v>
      </c>
      <c r="B4" s="28">
        <v>0</v>
      </c>
      <c r="C4" s="28">
        <v>19</v>
      </c>
      <c r="D4" s="28">
        <v>31</v>
      </c>
    </row>
    <row r="5" spans="1:4" ht="17" x14ac:dyDescent="0.2">
      <c r="A5" s="1" t="s">
        <v>58</v>
      </c>
      <c r="B5" s="28">
        <v>0</v>
      </c>
      <c r="C5" s="28">
        <v>5</v>
      </c>
      <c r="D5" s="28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dating</vt:lpstr>
      <vt:lpstr>by origin</vt:lpstr>
      <vt:lpstr>charts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K. Zerzeropulos</cp:lastModifiedBy>
  <dcterms:created xsi:type="dcterms:W3CDTF">2022-01-06T11:03:06Z</dcterms:created>
  <dcterms:modified xsi:type="dcterms:W3CDTF">2022-04-14T13:11:03Z</dcterms:modified>
</cp:coreProperties>
</file>