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8_{6A3D8393-7EFE-D647-A6C3-DFE7AF466A8C}" xr6:coauthVersionLast="47" xr6:coauthVersionMax="47" xr10:uidLastSave="{00000000-0000-0000-0000-000000000000}"/>
  <bookViews>
    <workbookView xWindow="30460" yWindow="1700" windowWidth="35820" windowHeight="16940" activeTab="3" xr2:uid="{819DDB57-00B4-254C-83AB-BB06665A20A2}"/>
  </bookViews>
  <sheets>
    <sheet name="by publication" sheetId="1" r:id="rId1"/>
    <sheet name="by origin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3" l="1"/>
  <c r="N2" i="3"/>
  <c r="O2" i="3"/>
  <c r="M3" i="3"/>
  <c r="N3" i="3"/>
  <c r="O3" i="3"/>
  <c r="M4" i="3"/>
  <c r="N4" i="3"/>
  <c r="O4" i="3"/>
  <c r="L3" i="3"/>
  <c r="L4" i="3"/>
  <c r="L2" i="3"/>
  <c r="J3" i="3"/>
  <c r="J4" i="3"/>
  <c r="J2" i="3"/>
  <c r="I3" i="3"/>
  <c r="I4" i="3"/>
  <c r="I2" i="3"/>
  <c r="H3" i="3"/>
  <c r="H4" i="3"/>
  <c r="H2" i="3"/>
  <c r="G3" i="3"/>
  <c r="G4" i="3"/>
  <c r="G2" i="3"/>
  <c r="S12" i="2"/>
  <c r="S6" i="2"/>
  <c r="O24" i="1"/>
  <c r="M24" i="1"/>
  <c r="J24" i="1"/>
  <c r="S24" i="1"/>
  <c r="S19" i="1"/>
  <c r="S13" i="1"/>
  <c r="S10" i="1"/>
  <c r="J13" i="1"/>
  <c r="J10" i="1"/>
</calcChain>
</file>

<file path=xl/sharedStrings.xml><?xml version="1.0" encoding="utf-8"?>
<sst xmlns="http://schemas.openxmlformats.org/spreadsheetml/2006/main" count="102" uniqueCount="29">
  <si>
    <t>Panayia Ematousa Fine Wares</t>
  </si>
  <si>
    <t>ESA</t>
  </si>
  <si>
    <t>50 BCE - 0</t>
  </si>
  <si>
    <t>1-50 CE</t>
  </si>
  <si>
    <t>51-100 CE</t>
  </si>
  <si>
    <t>101-150 CE</t>
  </si>
  <si>
    <t>ITS</t>
  </si>
  <si>
    <t>15 BCE - 50 CE</t>
  </si>
  <si>
    <t>ESD</t>
  </si>
  <si>
    <t>Thin walled thorn ware</t>
  </si>
  <si>
    <t>50 BCE - early 1st c CE</t>
  </si>
  <si>
    <t>Italy</t>
  </si>
  <si>
    <t>sherds</t>
  </si>
  <si>
    <t xml:space="preserve">dating </t>
  </si>
  <si>
    <t>origin</t>
  </si>
  <si>
    <t>dating slice</t>
  </si>
  <si>
    <t>slice number</t>
  </si>
  <si>
    <t>dating percentage</t>
  </si>
  <si>
    <t>Eastern Mediterranean</t>
  </si>
  <si>
    <t>Cyprus</t>
  </si>
  <si>
    <t>A</t>
  </si>
  <si>
    <t>B</t>
  </si>
  <si>
    <t>C</t>
  </si>
  <si>
    <t>D</t>
  </si>
  <si>
    <t>AB</t>
  </si>
  <si>
    <t xml:space="preserve">Eastern Mediterranean </t>
  </si>
  <si>
    <t>Cyprus/local</t>
  </si>
  <si>
    <t xml:space="preserve">Italy </t>
  </si>
  <si>
    <t>Cyprus/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</si>
</sst>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Panayia Ematousa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publication'!$I$31:$L$31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'by publication'!$I$32:$L$32</c:f>
              <c:numCache>
                <c:formatCode>General</c:formatCode>
                <c:ptCount val="4"/>
                <c:pt idx="0">
                  <c:v>91</c:v>
                </c:pt>
                <c:pt idx="1">
                  <c:v>141</c:v>
                </c:pt>
                <c:pt idx="2">
                  <c:v>131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Panayia Ematousa Fine</a:t>
            </a:r>
            <a:r>
              <a:rPr lang="en-GB" baseline="0"/>
              <a:t> Ware Percentage A - 50 BCE - 0</a:t>
            </a:r>
            <a:endParaRPr lang="en-GB"/>
          </a:p>
        </c:rich>
      </c:tx>
      <c:layout>
        <c:manualLayout>
          <c:xMode val="edge"/>
          <c:yMode val="edge"/>
          <c:x val="0.13891378552300254"/>
          <c:y val="1.9933554817275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779159838522723"/>
                  <c:y val="-0.239202657807308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0333386626164114"/>
                  <c:y val="0.218527218981348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463967384787559"/>
                      <c:h val="0.253421926910299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20186802030456852"/>
                  <c:y val="5.52190859863447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Sheet4!$A$2:$A$4</c:f>
              <c:strCache>
                <c:ptCount val="3"/>
                <c:pt idx="0">
                  <c:v>Eastern Mediterranean </c:v>
                </c:pt>
                <c:pt idx="1">
                  <c:v>Cyprus/ local</c:v>
                </c:pt>
                <c:pt idx="2">
                  <c:v>Italy </c:v>
                </c:pt>
              </c:strCache>
            </c:strRef>
          </c:cat>
          <c:val>
            <c:numRef>
              <c:f>Sheet4!$B$2:$B$4</c:f>
              <c:numCache>
                <c:formatCode>General\%</c:formatCode>
                <c:ptCount val="3"/>
                <c:pt idx="0">
                  <c:v>83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Panayia Ematousa Fine Ware Percentage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909058034412365"/>
                  <c:y val="-0.164924768067357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7378927634045743"/>
                  <c:y val="0.120646812712767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26080489938757662"/>
                  <c:y val="5.0865621995270394E-2"/>
                </c:manualLayout>
              </c:layout>
              <c:tx>
                <c:rich>
                  <a:bodyPr/>
                  <a:lstStyle/>
                  <a:p>
                    <a:fld id="{862C4D9E-34DD-0642-87AD-CD855436ACE2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EA342A67-347F-7F4F-BFB5-A03FF3F43050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Sheet4!$A$2:$A$4</c:f>
              <c:strCache>
                <c:ptCount val="3"/>
                <c:pt idx="0">
                  <c:v>Eastern Mediterranean </c:v>
                </c:pt>
                <c:pt idx="1">
                  <c:v>Cyprus/ local</c:v>
                </c:pt>
                <c:pt idx="2">
                  <c:v>Italy </c:v>
                </c:pt>
              </c:strCache>
            </c:strRef>
          </c:cat>
          <c:val>
            <c:numRef>
              <c:f>Sheet4!$C$2:$C$4</c:f>
              <c:numCache>
                <c:formatCode>General\%</c:formatCode>
                <c:ptCount val="3"/>
                <c:pt idx="0">
                  <c:v>68</c:v>
                </c:pt>
                <c:pt idx="1">
                  <c:v>29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Panayia Ematousa Fine Ware Percentage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20890310002605064"/>
                  <c:y val="-0.127573041856610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8041596988209985"/>
                  <c:y val="0.119886811023622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Sheet4!$A$2:$A$4</c:f>
              <c:strCache>
                <c:ptCount val="3"/>
                <c:pt idx="0">
                  <c:v>Eastern Mediterranean </c:v>
                </c:pt>
                <c:pt idx="1">
                  <c:v>Cyprus/ local</c:v>
                </c:pt>
                <c:pt idx="2">
                  <c:v>Italy </c:v>
                </c:pt>
              </c:strCache>
            </c:strRef>
          </c:cat>
          <c:val>
            <c:numRef>
              <c:f>Sheet4!$D$2:$D$4</c:f>
              <c:numCache>
                <c:formatCode>General\%</c:formatCode>
                <c:ptCount val="3"/>
                <c:pt idx="0">
                  <c:v>65</c:v>
                </c:pt>
                <c:pt idx="1">
                  <c:v>35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Panayia Ematousa Fine Ware Percentage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350985316024686"/>
                  <c:y val="0.2012448689815411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571815279846776"/>
                  <c:y val="-0.198900993933135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Sheet4!$A$2:$A$4</c:f>
              <c:strCache>
                <c:ptCount val="3"/>
                <c:pt idx="0">
                  <c:v>Eastern Mediterranean </c:v>
                </c:pt>
                <c:pt idx="1">
                  <c:v>Cyprus/ local</c:v>
                </c:pt>
                <c:pt idx="2">
                  <c:v>Italy </c:v>
                </c:pt>
              </c:strCache>
            </c:strRef>
          </c:cat>
          <c:val>
            <c:numRef>
              <c:f>Sheet4!$E$2:$E$4</c:f>
              <c:numCache>
                <c:formatCode>General\%</c:formatCode>
                <c:ptCount val="3"/>
                <c:pt idx="0">
                  <c:v>25</c:v>
                </c:pt>
                <c:pt idx="1">
                  <c:v>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26</xdr:row>
      <xdr:rowOff>190500</xdr:rowOff>
    </xdr:from>
    <xdr:to>
      <xdr:col>8</xdr:col>
      <xdr:colOff>1143000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9D648-C985-26B2-7242-6138A2908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8</xdr:row>
      <xdr:rowOff>25400</xdr:rowOff>
    </xdr:from>
    <xdr:to>
      <xdr:col>7</xdr:col>
      <xdr:colOff>749300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3B43F-036A-8344-155B-C1E95F6FC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8</xdr:row>
      <xdr:rowOff>38100</xdr:rowOff>
    </xdr:from>
    <xdr:to>
      <xdr:col>15</xdr:col>
      <xdr:colOff>266700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E5F59-F933-A494-15E0-F49CD67E5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425450</xdr:colOff>
      <xdr:row>27</xdr:row>
      <xdr:rowOff>63500</xdr:rowOff>
    </xdr:from>
    <xdr:to>
      <xdr:col>7</xdr:col>
      <xdr:colOff>596900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2D794-F587-075C-25E8-269C1A43C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730250</xdr:colOff>
      <xdr:row>27</xdr:row>
      <xdr:rowOff>190500</xdr:rowOff>
    </xdr:from>
    <xdr:to>
      <xdr:col>15</xdr:col>
      <xdr:colOff>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26D39E-C9D6-BE4A-0DC4-719EDEDBF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0.65787</cdr:x>
      <cdr:y>0.80399</cdr:y>
    </cdr:from>
    <cdr:to>
      <cdr:x>0.93198</cdr:x>
      <cdr:y>0.89369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0891BB1-2075-C5CD-453E-0A470CE38344}"/>
            </a:ext>
          </a:extLst>
        </cdr:cNvPr>
        <cdr:cNvSpPr txBox="1"/>
      </cdr:nvSpPr>
      <cdr:spPr>
        <a:xfrm xmlns:a="http://schemas.openxmlformats.org/drawingml/2006/main">
          <a:off x="4114800" y="3073400"/>
          <a:ext cx="171450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91 fragments</a:t>
          </a:r>
          <a:endParaRPr lang="en-GB" sz="1100" b="1" i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0.63492</cdr:x>
      <cdr:y>0.84488</cdr:y>
    </cdr:from>
    <cdr:to>
      <cdr:x>0.92063</cdr:x>
      <cdr:y>0.93399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0891BB1-2075-C5CD-453E-0A470CE38344}"/>
            </a:ext>
          </a:extLst>
        </cdr:cNvPr>
        <cdr:cNvSpPr txBox="1"/>
      </cdr:nvSpPr>
      <cdr:spPr>
        <a:xfrm xmlns:a="http://schemas.openxmlformats.org/drawingml/2006/main">
          <a:off x="3810000" y="3251200"/>
          <a:ext cx="171450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141 fragments</a:t>
          </a:r>
          <a:endParaRPr lang="en-GB" sz="1100" b="1" i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0.66809</cdr:x>
      <cdr:y>0.82566</cdr:y>
    </cdr:from>
    <cdr:to>
      <cdr:x>0.95624</cdr:x>
      <cdr:y>0.91447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0891BB1-2075-C5CD-453E-0A470CE38344}"/>
            </a:ext>
          </a:extLst>
        </cdr:cNvPr>
        <cdr:cNvSpPr txBox="1"/>
      </cdr:nvSpPr>
      <cdr:spPr>
        <a:xfrm xmlns:a="http://schemas.openxmlformats.org/drawingml/2006/main">
          <a:off x="3975100" y="3187700"/>
          <a:ext cx="171450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131 fragments</a:t>
          </a:r>
          <a:endParaRPr lang="en-GB" sz="1100" b="1" i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0.64865</cdr:x>
      <cdr:y>0.81311</cdr:y>
    </cdr:from>
    <cdr:to>
      <cdr:x>0.94054</cdr:x>
      <cdr:y>0.90164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0891BB1-2075-C5CD-453E-0A470CE38344}"/>
            </a:ext>
          </a:extLst>
        </cdr:cNvPr>
        <cdr:cNvSpPr txBox="1"/>
      </cdr:nvSpPr>
      <cdr:spPr>
        <a:xfrm xmlns:a="http://schemas.openxmlformats.org/drawingml/2006/main">
          <a:off x="3810000" y="3149600"/>
          <a:ext cx="171450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48 fragments</a:t>
          </a:r>
          <a:endParaRPr lang="en-GB" sz="1100" b="1" i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CC94-29BF-CC4D-9E30-A55BF89DA911}">
  <dimension ref="A1:S32"/>
  <sheetViews>
    <sheetView topLeftCell="D15" workbookViewId="0">
      <selection activeCell="Q24" activeCellId="3" sqref="J24 M24 O24 Q24"/>
    </sheetView>
  </sheetViews>
  <sheetFormatPr baseColWidth="10" defaultColWidth="16.83203125" defaultRowHeight="16" x14ac:dyDescent="0.2"/>
  <cols>
    <col min="1" max="7" width="16.83203125" style="2"/>
    <col min="8" max="8" width="16.83203125" style="4"/>
    <col min="9" max="10" width="16.83203125" style="2"/>
    <col min="11" max="11" width="16.83203125" style="4"/>
    <col min="12" max="13" width="16.83203125" style="2"/>
    <col min="14" max="14" width="16.83203125" style="4"/>
    <col min="15" max="15" width="16.83203125" style="2"/>
    <col min="16" max="16" width="16.83203125" style="4"/>
    <col min="17" max="18" width="16.83203125" style="2"/>
    <col min="19" max="19" width="16.83203125" style="6"/>
    <col min="20" max="16384" width="16.83203125" style="2"/>
  </cols>
  <sheetData>
    <row r="1" spans="1:19" ht="51" x14ac:dyDescent="0.2">
      <c r="A1" s="2" t="s">
        <v>0</v>
      </c>
    </row>
    <row r="3" spans="1:19" ht="17" x14ac:dyDescent="0.2">
      <c r="H3" s="4" t="s">
        <v>20</v>
      </c>
      <c r="K3" s="4" t="s">
        <v>21</v>
      </c>
      <c r="N3" s="4" t="s">
        <v>22</v>
      </c>
      <c r="P3" s="4" t="s">
        <v>23</v>
      </c>
    </row>
    <row r="4" spans="1:19" ht="17" x14ac:dyDescent="0.2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4" t="s">
        <v>20</v>
      </c>
      <c r="I4" s="2" t="s">
        <v>24</v>
      </c>
      <c r="K4" s="4" t="s">
        <v>24</v>
      </c>
      <c r="L4" s="2" t="s">
        <v>21</v>
      </c>
      <c r="N4" s="4" t="s">
        <v>22</v>
      </c>
      <c r="P4" s="4" t="s">
        <v>23</v>
      </c>
    </row>
    <row r="5" spans="1:19" s="3" customFormat="1" ht="17" x14ac:dyDescent="0.2">
      <c r="A5" s="3" t="s">
        <v>1</v>
      </c>
      <c r="H5" s="5"/>
      <c r="K5" s="5"/>
      <c r="N5" s="5"/>
      <c r="P5" s="5"/>
      <c r="S5" s="7"/>
    </row>
    <row r="6" spans="1:19" ht="34" x14ac:dyDescent="0.2">
      <c r="B6" s="2">
        <v>75</v>
      </c>
      <c r="C6" s="2" t="s">
        <v>2</v>
      </c>
      <c r="D6" s="2" t="s">
        <v>18</v>
      </c>
      <c r="E6" s="2" t="s">
        <v>20</v>
      </c>
      <c r="F6" s="2">
        <v>1</v>
      </c>
      <c r="G6" s="2">
        <v>1</v>
      </c>
      <c r="H6" s="4">
        <v>75</v>
      </c>
      <c r="I6" s="2">
        <v>0</v>
      </c>
      <c r="K6" s="4">
        <v>0</v>
      </c>
      <c r="L6" s="2">
        <v>0</v>
      </c>
      <c r="N6" s="4">
        <v>0</v>
      </c>
      <c r="P6" s="4">
        <v>0</v>
      </c>
    </row>
    <row r="7" spans="1:19" ht="34" x14ac:dyDescent="0.2">
      <c r="B7" s="2">
        <v>95</v>
      </c>
      <c r="C7" s="2" t="s">
        <v>3</v>
      </c>
      <c r="D7" s="2" t="s">
        <v>18</v>
      </c>
      <c r="E7" s="2" t="s">
        <v>21</v>
      </c>
      <c r="F7" s="2">
        <v>1</v>
      </c>
      <c r="G7" s="2">
        <v>1</v>
      </c>
      <c r="H7" s="4">
        <v>0</v>
      </c>
      <c r="I7" s="2">
        <v>0</v>
      </c>
      <c r="K7" s="4">
        <v>0</v>
      </c>
      <c r="L7" s="2">
        <v>95</v>
      </c>
      <c r="N7" s="4">
        <v>0</v>
      </c>
      <c r="P7" s="4">
        <v>0</v>
      </c>
    </row>
    <row r="8" spans="1:19" ht="34" x14ac:dyDescent="0.2">
      <c r="B8" s="2">
        <v>85</v>
      </c>
      <c r="C8" s="2" t="s">
        <v>4</v>
      </c>
      <c r="D8" s="2" t="s">
        <v>18</v>
      </c>
      <c r="E8" s="2" t="s">
        <v>22</v>
      </c>
      <c r="F8" s="2">
        <v>1</v>
      </c>
      <c r="G8" s="2">
        <v>1</v>
      </c>
      <c r="H8" s="4">
        <v>0</v>
      </c>
      <c r="I8" s="2">
        <v>0</v>
      </c>
      <c r="K8" s="4">
        <v>0</v>
      </c>
      <c r="L8" s="2">
        <v>0</v>
      </c>
      <c r="N8" s="4">
        <v>85</v>
      </c>
      <c r="P8" s="4">
        <v>0</v>
      </c>
    </row>
    <row r="9" spans="1:19" ht="34" x14ac:dyDescent="0.2">
      <c r="B9" s="2">
        <v>12</v>
      </c>
      <c r="C9" s="2" t="s">
        <v>5</v>
      </c>
      <c r="D9" s="2" t="s">
        <v>18</v>
      </c>
      <c r="E9" s="2" t="s">
        <v>23</v>
      </c>
      <c r="F9" s="2">
        <v>1</v>
      </c>
      <c r="G9" s="2">
        <v>1</v>
      </c>
      <c r="H9" s="4">
        <v>0</v>
      </c>
      <c r="I9" s="2">
        <v>0</v>
      </c>
      <c r="K9" s="4">
        <v>0</v>
      </c>
      <c r="L9" s="2">
        <v>0</v>
      </c>
      <c r="N9" s="4">
        <v>0</v>
      </c>
      <c r="P9" s="4">
        <v>12</v>
      </c>
    </row>
    <row r="10" spans="1:19" x14ac:dyDescent="0.2">
      <c r="J10" s="2">
        <f>SUM(H5:I9)</f>
        <v>75</v>
      </c>
      <c r="M10" s="2">
        <v>95</v>
      </c>
      <c r="O10" s="2">
        <v>85</v>
      </c>
      <c r="Q10" s="2">
        <v>12</v>
      </c>
      <c r="S10" s="6">
        <f>SUM(J10:Q10)</f>
        <v>267</v>
      </c>
    </row>
    <row r="11" spans="1:19" s="3" customFormat="1" ht="17" x14ac:dyDescent="0.2">
      <c r="A11" s="3" t="s">
        <v>6</v>
      </c>
      <c r="H11" s="5"/>
      <c r="K11" s="5"/>
      <c r="N11" s="5"/>
      <c r="P11" s="5"/>
      <c r="S11" s="7"/>
    </row>
    <row r="12" spans="1:19" ht="17" x14ac:dyDescent="0.2">
      <c r="B12" s="2">
        <v>7</v>
      </c>
      <c r="C12" s="2" t="s">
        <v>7</v>
      </c>
      <c r="D12" s="2" t="s">
        <v>11</v>
      </c>
      <c r="E12" s="2" t="s">
        <v>24</v>
      </c>
      <c r="F12" s="2">
        <v>2</v>
      </c>
      <c r="G12" s="2">
        <v>1</v>
      </c>
      <c r="H12" s="4">
        <v>0</v>
      </c>
      <c r="I12" s="2">
        <v>3.5</v>
      </c>
      <c r="K12" s="4">
        <v>3.5</v>
      </c>
      <c r="L12" s="2">
        <v>0</v>
      </c>
      <c r="N12" s="4">
        <v>0</v>
      </c>
      <c r="P12" s="4">
        <v>0</v>
      </c>
    </row>
    <row r="13" spans="1:19" x14ac:dyDescent="0.2">
      <c r="J13" s="2">
        <f>SUM(H12:I13)</f>
        <v>3.5</v>
      </c>
      <c r="M13" s="2">
        <v>3.5</v>
      </c>
      <c r="O13" s="2">
        <v>0</v>
      </c>
      <c r="Q13" s="2">
        <v>0</v>
      </c>
      <c r="S13" s="6">
        <f>SUM(J13:Q14)</f>
        <v>7</v>
      </c>
    </row>
    <row r="14" spans="1:19" s="3" customFormat="1" ht="17" x14ac:dyDescent="0.2">
      <c r="A14" s="3" t="s">
        <v>8</v>
      </c>
      <c r="H14" s="5"/>
      <c r="K14" s="5"/>
      <c r="N14" s="5"/>
      <c r="P14" s="5"/>
      <c r="S14" s="7"/>
    </row>
    <row r="15" spans="1:19" ht="17" x14ac:dyDescent="0.2">
      <c r="B15" s="2">
        <v>11</v>
      </c>
      <c r="C15" s="2" t="s">
        <v>2</v>
      </c>
      <c r="D15" s="2" t="s">
        <v>19</v>
      </c>
      <c r="E15" s="2" t="s">
        <v>20</v>
      </c>
      <c r="F15" s="2">
        <v>1</v>
      </c>
      <c r="G15" s="2">
        <v>1</v>
      </c>
      <c r="H15" s="4">
        <v>11</v>
      </c>
      <c r="I15" s="2">
        <v>0</v>
      </c>
      <c r="K15" s="4">
        <v>0</v>
      </c>
      <c r="L15" s="2">
        <v>0</v>
      </c>
      <c r="N15" s="4">
        <v>0</v>
      </c>
      <c r="P15" s="4">
        <v>0</v>
      </c>
    </row>
    <row r="16" spans="1:19" ht="17" x14ac:dyDescent="0.2">
      <c r="B16" s="2">
        <v>41</v>
      </c>
      <c r="C16" s="2" t="s">
        <v>3</v>
      </c>
      <c r="D16" s="2" t="s">
        <v>19</v>
      </c>
      <c r="E16" s="2" t="s">
        <v>21</v>
      </c>
      <c r="F16" s="2">
        <v>1</v>
      </c>
      <c r="G16" s="2">
        <v>1</v>
      </c>
      <c r="H16" s="4">
        <v>0</v>
      </c>
      <c r="I16" s="2">
        <v>0</v>
      </c>
      <c r="K16" s="4">
        <v>0</v>
      </c>
      <c r="L16" s="2">
        <v>41</v>
      </c>
      <c r="N16" s="4">
        <v>0</v>
      </c>
      <c r="P16" s="4">
        <v>0</v>
      </c>
    </row>
    <row r="17" spans="1:19" ht="17" x14ac:dyDescent="0.2">
      <c r="B17" s="2">
        <v>46</v>
      </c>
      <c r="C17" s="2" t="s">
        <v>4</v>
      </c>
      <c r="D17" s="2" t="s">
        <v>19</v>
      </c>
      <c r="E17" s="2" t="s">
        <v>22</v>
      </c>
      <c r="F17" s="2">
        <v>1</v>
      </c>
      <c r="G17" s="2">
        <v>1</v>
      </c>
      <c r="H17" s="4">
        <v>0</v>
      </c>
      <c r="I17" s="2">
        <v>0</v>
      </c>
      <c r="K17" s="4">
        <v>0</v>
      </c>
      <c r="L17" s="2">
        <v>0</v>
      </c>
      <c r="N17" s="4">
        <v>46</v>
      </c>
      <c r="P17" s="4">
        <v>0</v>
      </c>
    </row>
    <row r="18" spans="1:19" ht="17" x14ac:dyDescent="0.2">
      <c r="B18" s="2">
        <v>36</v>
      </c>
      <c r="C18" s="2" t="s">
        <v>5</v>
      </c>
      <c r="D18" s="2" t="s">
        <v>19</v>
      </c>
      <c r="E18" s="2" t="s">
        <v>23</v>
      </c>
      <c r="F18" s="2">
        <v>1</v>
      </c>
      <c r="G18" s="2">
        <v>1</v>
      </c>
      <c r="H18" s="4">
        <v>0</v>
      </c>
      <c r="I18" s="2">
        <v>0</v>
      </c>
      <c r="K18" s="4">
        <v>0</v>
      </c>
      <c r="L18" s="2">
        <v>0</v>
      </c>
      <c r="N18" s="4">
        <v>0</v>
      </c>
      <c r="P18" s="4">
        <v>36</v>
      </c>
    </row>
    <row r="19" spans="1:19" x14ac:dyDescent="0.2">
      <c r="J19" s="2">
        <v>11</v>
      </c>
      <c r="M19" s="2">
        <v>41</v>
      </c>
      <c r="O19" s="2">
        <v>46</v>
      </c>
      <c r="Q19" s="2">
        <v>36</v>
      </c>
      <c r="S19" s="6">
        <f>SUM(J19:Q19)</f>
        <v>134</v>
      </c>
    </row>
    <row r="20" spans="1:19" s="3" customFormat="1" ht="34" x14ac:dyDescent="0.2">
      <c r="A20" s="3" t="s">
        <v>9</v>
      </c>
      <c r="H20" s="5"/>
      <c r="K20" s="5"/>
      <c r="N20" s="5"/>
      <c r="P20" s="5"/>
      <c r="S20" s="7"/>
    </row>
    <row r="21" spans="1:19" ht="34" x14ac:dyDescent="0.2">
      <c r="B21" s="2">
        <v>2</v>
      </c>
      <c r="C21" s="2" t="s">
        <v>10</v>
      </c>
      <c r="D21" s="2" t="s">
        <v>11</v>
      </c>
      <c r="E21" s="2" t="s">
        <v>24</v>
      </c>
      <c r="F21" s="2">
        <v>2</v>
      </c>
      <c r="G21" s="2">
        <v>1</v>
      </c>
      <c r="H21" s="4">
        <v>0</v>
      </c>
      <c r="I21" s="2">
        <v>1</v>
      </c>
      <c r="K21" s="4">
        <v>1</v>
      </c>
      <c r="L21" s="2">
        <v>0</v>
      </c>
      <c r="N21" s="4">
        <v>0</v>
      </c>
      <c r="P21" s="4">
        <v>0</v>
      </c>
    </row>
    <row r="22" spans="1:19" x14ac:dyDescent="0.2">
      <c r="J22" s="2">
        <v>1</v>
      </c>
      <c r="M22" s="2">
        <v>1</v>
      </c>
      <c r="O22" s="2">
        <v>0</v>
      </c>
      <c r="Q22" s="2">
        <v>0</v>
      </c>
      <c r="S22" s="6">
        <v>2</v>
      </c>
    </row>
    <row r="23" spans="1:19" ht="17" thickBot="1" x14ac:dyDescent="0.25"/>
    <row r="24" spans="1:19" s="8" customFormat="1" ht="18" thickTop="1" thickBot="1" x14ac:dyDescent="0.25">
      <c r="J24" s="8">
        <f>SUM(J6:J22)</f>
        <v>90.5</v>
      </c>
      <c r="M24" s="8">
        <f>SUM(M4:M22)</f>
        <v>140.5</v>
      </c>
      <c r="O24" s="8">
        <f>SUM(O4:O22)</f>
        <v>131</v>
      </c>
      <c r="Q24" s="8">
        <v>48</v>
      </c>
      <c r="S24" s="8">
        <f>SUM(S9:S22)</f>
        <v>410</v>
      </c>
    </row>
    <row r="25" spans="1:19" ht="17" thickTop="1" x14ac:dyDescent="0.2"/>
    <row r="31" spans="1:19" ht="17" x14ac:dyDescent="0.2">
      <c r="I31" s="2" t="s">
        <v>20</v>
      </c>
      <c r="J31" s="2" t="s">
        <v>21</v>
      </c>
      <c r="K31" s="4" t="s">
        <v>22</v>
      </c>
      <c r="L31" s="2" t="s">
        <v>23</v>
      </c>
    </row>
    <row r="32" spans="1:19" x14ac:dyDescent="0.2">
      <c r="I32" s="2">
        <v>91</v>
      </c>
      <c r="J32" s="2">
        <v>141</v>
      </c>
      <c r="K32" s="4">
        <v>131</v>
      </c>
      <c r="L32" s="2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97ED-17D2-D14E-BC0E-11A0E6FDCF1A}">
  <dimension ref="A1:S16"/>
  <sheetViews>
    <sheetView workbookViewId="0">
      <selection activeCell="Q16" activeCellId="11" sqref="J6 M6 O6 Q6 J12 M12 O12 Q12 J16 M16 O16 Q16"/>
    </sheetView>
  </sheetViews>
  <sheetFormatPr baseColWidth="10" defaultRowHeight="16" x14ac:dyDescent="0.2"/>
  <sheetData>
    <row r="1" spans="1:19" s="1" customFormat="1" x14ac:dyDescent="0.2">
      <c r="A1" s="1" t="s">
        <v>25</v>
      </c>
    </row>
    <row r="2" spans="1:19" s="2" customFormat="1" ht="34" x14ac:dyDescent="0.2">
      <c r="B2" s="2">
        <v>75</v>
      </c>
      <c r="C2" s="2" t="s">
        <v>2</v>
      </c>
      <c r="D2" s="2" t="s">
        <v>18</v>
      </c>
      <c r="E2" s="2" t="s">
        <v>20</v>
      </c>
      <c r="F2" s="2">
        <v>1</v>
      </c>
      <c r="G2" s="2">
        <v>1</v>
      </c>
      <c r="H2" s="4">
        <v>75</v>
      </c>
      <c r="I2" s="2">
        <v>0</v>
      </c>
      <c r="K2" s="4">
        <v>0</v>
      </c>
      <c r="L2" s="2">
        <v>0</v>
      </c>
      <c r="N2" s="4">
        <v>0</v>
      </c>
      <c r="P2" s="4">
        <v>0</v>
      </c>
      <c r="S2" s="6"/>
    </row>
    <row r="3" spans="1:19" s="2" customFormat="1" ht="34" x14ac:dyDescent="0.2">
      <c r="B3" s="2">
        <v>95</v>
      </c>
      <c r="C3" s="2" t="s">
        <v>3</v>
      </c>
      <c r="D3" s="2" t="s">
        <v>18</v>
      </c>
      <c r="E3" s="2" t="s">
        <v>21</v>
      </c>
      <c r="F3" s="2">
        <v>1</v>
      </c>
      <c r="G3" s="2">
        <v>1</v>
      </c>
      <c r="H3" s="4">
        <v>0</v>
      </c>
      <c r="I3" s="2">
        <v>0</v>
      </c>
      <c r="K3" s="4">
        <v>0</v>
      </c>
      <c r="L3" s="2">
        <v>95</v>
      </c>
      <c r="N3" s="4">
        <v>0</v>
      </c>
      <c r="P3" s="4">
        <v>0</v>
      </c>
      <c r="S3" s="6"/>
    </row>
    <row r="4" spans="1:19" s="2" customFormat="1" ht="34" x14ac:dyDescent="0.2">
      <c r="B4" s="2">
        <v>85</v>
      </c>
      <c r="C4" s="2" t="s">
        <v>4</v>
      </c>
      <c r="D4" s="2" t="s">
        <v>18</v>
      </c>
      <c r="E4" s="2" t="s">
        <v>22</v>
      </c>
      <c r="F4" s="2">
        <v>1</v>
      </c>
      <c r="G4" s="2">
        <v>1</v>
      </c>
      <c r="H4" s="4">
        <v>0</v>
      </c>
      <c r="I4" s="2">
        <v>0</v>
      </c>
      <c r="K4" s="4">
        <v>0</v>
      </c>
      <c r="L4" s="2">
        <v>0</v>
      </c>
      <c r="N4" s="4">
        <v>85</v>
      </c>
      <c r="P4" s="4">
        <v>0</v>
      </c>
      <c r="S4" s="6"/>
    </row>
    <row r="5" spans="1:19" s="2" customFormat="1" ht="34" x14ac:dyDescent="0.2">
      <c r="B5" s="2">
        <v>12</v>
      </c>
      <c r="C5" s="2" t="s">
        <v>5</v>
      </c>
      <c r="D5" s="2" t="s">
        <v>18</v>
      </c>
      <c r="E5" s="2" t="s">
        <v>23</v>
      </c>
      <c r="F5" s="2">
        <v>1</v>
      </c>
      <c r="G5" s="2">
        <v>1</v>
      </c>
      <c r="H5" s="4">
        <v>0</v>
      </c>
      <c r="I5" s="2">
        <v>0</v>
      </c>
      <c r="K5" s="4">
        <v>0</v>
      </c>
      <c r="L5" s="2">
        <v>0</v>
      </c>
      <c r="N5" s="4">
        <v>0</v>
      </c>
      <c r="P5" s="4">
        <v>12</v>
      </c>
      <c r="S5" s="6"/>
    </row>
    <row r="6" spans="1:19" x14ac:dyDescent="0.2">
      <c r="J6">
        <v>75</v>
      </c>
      <c r="M6">
        <v>95</v>
      </c>
      <c r="O6">
        <v>85</v>
      </c>
      <c r="Q6">
        <v>12</v>
      </c>
      <c r="S6">
        <f>SUM(J6:Q6)</f>
        <v>267</v>
      </c>
    </row>
    <row r="7" spans="1:19" s="1" customFormat="1" x14ac:dyDescent="0.2">
      <c r="A7" s="1" t="s">
        <v>26</v>
      </c>
    </row>
    <row r="8" spans="1:19" s="2" customFormat="1" ht="17" x14ac:dyDescent="0.2">
      <c r="B8" s="2">
        <v>11</v>
      </c>
      <c r="C8" s="2" t="s">
        <v>2</v>
      </c>
      <c r="D8" s="2" t="s">
        <v>19</v>
      </c>
      <c r="E8" s="2" t="s">
        <v>20</v>
      </c>
      <c r="F8" s="2">
        <v>1</v>
      </c>
      <c r="G8" s="2">
        <v>1</v>
      </c>
      <c r="H8" s="4">
        <v>11</v>
      </c>
      <c r="I8" s="2">
        <v>0</v>
      </c>
      <c r="K8" s="4">
        <v>0</v>
      </c>
      <c r="L8" s="2">
        <v>0</v>
      </c>
      <c r="N8" s="4">
        <v>0</v>
      </c>
      <c r="P8" s="4">
        <v>0</v>
      </c>
      <c r="S8" s="6"/>
    </row>
    <row r="9" spans="1:19" s="2" customFormat="1" ht="17" x14ac:dyDescent="0.2">
      <c r="B9" s="2">
        <v>41</v>
      </c>
      <c r="C9" s="2" t="s">
        <v>3</v>
      </c>
      <c r="D9" s="2" t="s">
        <v>19</v>
      </c>
      <c r="E9" s="2" t="s">
        <v>21</v>
      </c>
      <c r="F9" s="2">
        <v>1</v>
      </c>
      <c r="G9" s="2">
        <v>1</v>
      </c>
      <c r="H9" s="4">
        <v>0</v>
      </c>
      <c r="I9" s="2">
        <v>0</v>
      </c>
      <c r="K9" s="4">
        <v>0</v>
      </c>
      <c r="L9" s="2">
        <v>41</v>
      </c>
      <c r="N9" s="4">
        <v>0</v>
      </c>
      <c r="P9" s="4">
        <v>0</v>
      </c>
      <c r="S9" s="6"/>
    </row>
    <row r="10" spans="1:19" s="2" customFormat="1" ht="17" x14ac:dyDescent="0.2">
      <c r="B10" s="2">
        <v>46</v>
      </c>
      <c r="C10" s="2" t="s">
        <v>4</v>
      </c>
      <c r="D10" s="2" t="s">
        <v>19</v>
      </c>
      <c r="E10" s="2" t="s">
        <v>22</v>
      </c>
      <c r="F10" s="2">
        <v>1</v>
      </c>
      <c r="G10" s="2">
        <v>1</v>
      </c>
      <c r="H10" s="4">
        <v>0</v>
      </c>
      <c r="I10" s="2">
        <v>0</v>
      </c>
      <c r="K10" s="4">
        <v>0</v>
      </c>
      <c r="L10" s="2">
        <v>0</v>
      </c>
      <c r="N10" s="4">
        <v>46</v>
      </c>
      <c r="P10" s="4">
        <v>0</v>
      </c>
      <c r="S10" s="6"/>
    </row>
    <row r="11" spans="1:19" s="2" customFormat="1" ht="17" x14ac:dyDescent="0.2">
      <c r="B11" s="2">
        <v>36</v>
      </c>
      <c r="C11" s="2" t="s">
        <v>5</v>
      </c>
      <c r="D11" s="2" t="s">
        <v>19</v>
      </c>
      <c r="E11" s="2" t="s">
        <v>23</v>
      </c>
      <c r="F11" s="2">
        <v>1</v>
      </c>
      <c r="G11" s="2">
        <v>1</v>
      </c>
      <c r="H11" s="4">
        <v>0</v>
      </c>
      <c r="I11" s="2">
        <v>0</v>
      </c>
      <c r="K11" s="4">
        <v>0</v>
      </c>
      <c r="L11" s="2">
        <v>0</v>
      </c>
      <c r="N11" s="4">
        <v>0</v>
      </c>
      <c r="P11" s="4">
        <v>36</v>
      </c>
      <c r="S11" s="6"/>
    </row>
    <row r="12" spans="1:19" x14ac:dyDescent="0.2">
      <c r="J12">
        <v>11</v>
      </c>
      <c r="M12">
        <v>41</v>
      </c>
      <c r="O12">
        <v>46</v>
      </c>
      <c r="Q12">
        <v>36</v>
      </c>
      <c r="S12">
        <f>SUM(J12:Q12)</f>
        <v>134</v>
      </c>
    </row>
    <row r="13" spans="1:19" s="1" customFormat="1" x14ac:dyDescent="0.2">
      <c r="A13" s="1" t="s">
        <v>27</v>
      </c>
    </row>
    <row r="14" spans="1:19" s="2" customFormat="1" ht="17" x14ac:dyDescent="0.2">
      <c r="B14" s="2">
        <v>7</v>
      </c>
      <c r="C14" s="2" t="s">
        <v>7</v>
      </c>
      <c r="D14" s="2" t="s">
        <v>11</v>
      </c>
      <c r="E14" s="2" t="s">
        <v>24</v>
      </c>
      <c r="F14" s="2">
        <v>2</v>
      </c>
      <c r="G14" s="2">
        <v>1</v>
      </c>
      <c r="H14" s="4">
        <v>0</v>
      </c>
      <c r="I14" s="2">
        <v>3.5</v>
      </c>
      <c r="K14" s="4">
        <v>3.5</v>
      </c>
      <c r="L14" s="2">
        <v>0</v>
      </c>
      <c r="N14" s="4">
        <v>0</v>
      </c>
      <c r="P14" s="4">
        <v>0</v>
      </c>
      <c r="S14" s="6"/>
    </row>
    <row r="15" spans="1:19" s="2" customFormat="1" ht="34" x14ac:dyDescent="0.2">
      <c r="B15" s="2">
        <v>2</v>
      </c>
      <c r="C15" s="2" t="s">
        <v>10</v>
      </c>
      <c r="D15" s="2" t="s">
        <v>11</v>
      </c>
      <c r="E15" s="2" t="s">
        <v>24</v>
      </c>
      <c r="F15" s="2">
        <v>2</v>
      </c>
      <c r="G15" s="2">
        <v>1</v>
      </c>
      <c r="H15" s="4">
        <v>0</v>
      </c>
      <c r="I15" s="2">
        <v>1</v>
      </c>
      <c r="K15" s="4">
        <v>1</v>
      </c>
      <c r="L15" s="2">
        <v>0</v>
      </c>
      <c r="N15" s="4">
        <v>0</v>
      </c>
      <c r="P15" s="4">
        <v>0</v>
      </c>
      <c r="S15" s="6"/>
    </row>
    <row r="16" spans="1:19" x14ac:dyDescent="0.2">
      <c r="J16">
        <v>4.5</v>
      </c>
      <c r="M16">
        <v>4.5</v>
      </c>
      <c r="O16">
        <v>0</v>
      </c>
      <c r="Q16">
        <v>0</v>
      </c>
      <c r="S1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86DE-9BC7-0A4C-898D-C04EB7BDDEF5}">
  <dimension ref="A1:O7"/>
  <sheetViews>
    <sheetView workbookViewId="0">
      <selection activeCell="B6" sqref="B6:E6"/>
    </sheetView>
  </sheetViews>
  <sheetFormatPr baseColWidth="10" defaultRowHeight="16" x14ac:dyDescent="0.2"/>
  <sheetData>
    <row r="1" spans="1:15" x14ac:dyDescent="0.2">
      <c r="B1" t="s">
        <v>20</v>
      </c>
      <c r="C1" t="s">
        <v>21</v>
      </c>
      <c r="D1" t="s">
        <v>22</v>
      </c>
      <c r="E1" t="s">
        <v>23</v>
      </c>
    </row>
    <row r="2" spans="1:15" x14ac:dyDescent="0.2">
      <c r="A2" s="9" t="s">
        <v>25</v>
      </c>
      <c r="B2">
        <v>75</v>
      </c>
      <c r="C2">
        <v>95</v>
      </c>
      <c r="D2">
        <v>85</v>
      </c>
      <c r="E2">
        <v>12</v>
      </c>
      <c r="G2">
        <f>B2/(90.5/100)</f>
        <v>82.872928176795583</v>
      </c>
      <c r="H2">
        <f>C2/(140.5/100)</f>
        <v>67.615658362989322</v>
      </c>
      <c r="I2">
        <f>D2/(131/100)</f>
        <v>64.885496183206101</v>
      </c>
      <c r="J2">
        <f>E2/(48/100)</f>
        <v>25</v>
      </c>
      <c r="L2">
        <f>ROUND(G2,0)</f>
        <v>83</v>
      </c>
      <c r="M2">
        <f t="shared" ref="M2:O4" si="0">ROUND(H2,0)</f>
        <v>68</v>
      </c>
      <c r="N2">
        <f t="shared" si="0"/>
        <v>65</v>
      </c>
      <c r="O2">
        <f t="shared" si="0"/>
        <v>25</v>
      </c>
    </row>
    <row r="3" spans="1:15" x14ac:dyDescent="0.2">
      <c r="A3" s="9" t="s">
        <v>26</v>
      </c>
      <c r="B3">
        <v>11</v>
      </c>
      <c r="C3">
        <v>41</v>
      </c>
      <c r="D3">
        <v>46</v>
      </c>
      <c r="E3">
        <v>36</v>
      </c>
      <c r="G3">
        <f t="shared" ref="G3:G4" si="1">B3/(90.5/100)</f>
        <v>12.154696132596685</v>
      </c>
      <c r="H3">
        <f t="shared" ref="H3:H4" si="2">C3/(140.5/100)</f>
        <v>29.181494661921707</v>
      </c>
      <c r="I3">
        <f t="shared" ref="I3:I4" si="3">D3/(131/100)</f>
        <v>35.114503816793892</v>
      </c>
      <c r="J3">
        <f t="shared" ref="J3:J4" si="4">E3/(48/100)</f>
        <v>75</v>
      </c>
      <c r="L3">
        <f t="shared" ref="L3:L4" si="5">ROUND(G3,0)</f>
        <v>12</v>
      </c>
      <c r="M3">
        <f t="shared" si="0"/>
        <v>29</v>
      </c>
      <c r="N3">
        <f t="shared" si="0"/>
        <v>35</v>
      </c>
      <c r="O3">
        <f t="shared" si="0"/>
        <v>75</v>
      </c>
    </row>
    <row r="4" spans="1:15" x14ac:dyDescent="0.2">
      <c r="A4" s="9" t="s">
        <v>27</v>
      </c>
      <c r="B4">
        <v>4.5</v>
      </c>
      <c r="C4">
        <v>4.5</v>
      </c>
      <c r="D4">
        <v>0</v>
      </c>
      <c r="E4">
        <v>0</v>
      </c>
      <c r="G4">
        <f t="shared" si="1"/>
        <v>4.972375690607735</v>
      </c>
      <c r="H4">
        <f t="shared" si="2"/>
        <v>3.2028469750889679</v>
      </c>
      <c r="I4">
        <f t="shared" si="3"/>
        <v>0</v>
      </c>
      <c r="J4">
        <f t="shared" si="4"/>
        <v>0</v>
      </c>
      <c r="L4">
        <f t="shared" si="5"/>
        <v>5</v>
      </c>
      <c r="M4">
        <f t="shared" si="0"/>
        <v>3</v>
      </c>
      <c r="N4">
        <f t="shared" si="0"/>
        <v>0</v>
      </c>
      <c r="O4">
        <f t="shared" si="0"/>
        <v>0</v>
      </c>
    </row>
    <row r="5" spans="1:15" ht="17" thickBot="1" x14ac:dyDescent="0.25"/>
    <row r="6" spans="1:15" ht="18" thickTop="1" thickBot="1" x14ac:dyDescent="0.25">
      <c r="B6" s="8">
        <v>90.5</v>
      </c>
      <c r="C6" s="8">
        <v>140.5</v>
      </c>
      <c r="D6" s="8">
        <v>131</v>
      </c>
      <c r="E6" s="8">
        <v>48</v>
      </c>
    </row>
    <row r="7" spans="1:15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15AB-8B76-4F47-A08C-4A566ABCD009}">
  <dimension ref="A1:E7"/>
  <sheetViews>
    <sheetView tabSelected="1" topLeftCell="A11" workbookViewId="0">
      <selection activeCell="S33" sqref="S33"/>
    </sheetView>
  </sheetViews>
  <sheetFormatPr baseColWidth="10" defaultRowHeight="16" x14ac:dyDescent="0.2"/>
  <sheetData>
    <row r="1" spans="1:5" x14ac:dyDescent="0.2">
      <c r="B1" t="s">
        <v>20</v>
      </c>
      <c r="C1" t="s">
        <v>21</v>
      </c>
      <c r="D1" t="s">
        <v>22</v>
      </c>
      <c r="E1" t="s">
        <v>23</v>
      </c>
    </row>
    <row r="2" spans="1:5" x14ac:dyDescent="0.2">
      <c r="A2" s="9" t="s">
        <v>25</v>
      </c>
      <c r="B2" s="10">
        <v>83</v>
      </c>
      <c r="C2" s="10">
        <v>68</v>
      </c>
      <c r="D2" s="10">
        <v>65</v>
      </c>
      <c r="E2" s="10">
        <v>25</v>
      </c>
    </row>
    <row r="3" spans="1:5" x14ac:dyDescent="0.2">
      <c r="A3" s="9" t="s">
        <v>28</v>
      </c>
      <c r="B3" s="10">
        <v>12</v>
      </c>
      <c r="C3" s="10">
        <v>29</v>
      </c>
      <c r="D3" s="10">
        <v>35</v>
      </c>
      <c r="E3" s="10">
        <v>75</v>
      </c>
    </row>
    <row r="4" spans="1:5" x14ac:dyDescent="0.2">
      <c r="A4" s="9" t="s">
        <v>27</v>
      </c>
      <c r="B4" s="10">
        <v>5</v>
      </c>
      <c r="C4" s="10">
        <v>3</v>
      </c>
      <c r="D4" s="10">
        <v>0</v>
      </c>
      <c r="E4" s="10">
        <v>0</v>
      </c>
    </row>
    <row r="5" spans="1:5" ht="17" thickBot="1" x14ac:dyDescent="0.25"/>
    <row r="6" spans="1:5" ht="18" thickTop="1" thickBot="1" x14ac:dyDescent="0.25">
      <c r="B6" s="8">
        <v>90.5</v>
      </c>
      <c r="C6" s="8">
        <v>140.5</v>
      </c>
      <c r="D6" s="8">
        <v>131</v>
      </c>
      <c r="E6" s="8">
        <v>48</v>
      </c>
    </row>
    <row r="7" spans="1:5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publication</vt:lpstr>
      <vt:lpstr>by origin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2022-08-14T09:53:46Z</dcterms:created>
  <dcterms:modified xsi:type="dcterms:W3CDTF">2022-08-14T10:53:18Z</dcterms:modified>
</cp:coreProperties>
</file>