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2.xml" ContentType="application/vnd.openxmlformats-officedocument.themeOverride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3.xml" ContentType="application/vnd.openxmlformats-officedocument.themeOverride+xml"/>
  <Override PartName="/xl/drawings/drawing6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drawings/drawing7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5.xml" ContentType="application/vnd.openxmlformats-officedocument.themeOverrid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erzeropulos/Desktop/Diss/RomanEconomy/Material/Fine Ware Pottery/"/>
    </mc:Choice>
  </mc:AlternateContent>
  <xr:revisionPtr revIDLastSave="0" documentId="13_ncr:1_{9A2E6383-D8A4-864F-ABF0-A68227F0248C}" xr6:coauthVersionLast="47" xr6:coauthVersionMax="47" xr10:uidLastSave="{00000000-0000-0000-0000-000000000000}"/>
  <bookViews>
    <workbookView xWindow="0" yWindow="500" windowWidth="27900" windowHeight="17500" activeTab="3" xr2:uid="{82E8B364-CA2A-6C4B-B2FE-768DD8D6FC82}"/>
  </bookViews>
  <sheets>
    <sheet name="dating" sheetId="1" r:id="rId1"/>
    <sheet name="origin" sheetId="2" r:id="rId2"/>
    <sheet name="Sheet3" sheetId="3" r:id="rId3"/>
    <sheet name="Sheet1" sheetId="4" r:id="rId4"/>
    <sheet name="percentag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4" l="1"/>
  <c r="M3" i="4"/>
  <c r="N3" i="4"/>
  <c r="O3" i="4"/>
  <c r="L4" i="4"/>
  <c r="M4" i="4"/>
  <c r="N4" i="4"/>
  <c r="O4" i="4"/>
  <c r="L5" i="4"/>
  <c r="M5" i="4"/>
  <c r="N5" i="4"/>
  <c r="O5" i="4"/>
  <c r="L6" i="4"/>
  <c r="M6" i="4"/>
  <c r="N6" i="4"/>
  <c r="O6" i="4"/>
  <c r="M2" i="4"/>
  <c r="N2" i="4"/>
  <c r="O2" i="4"/>
  <c r="L2" i="4"/>
  <c r="H2" i="4"/>
  <c r="I2" i="4"/>
  <c r="J2" i="4"/>
  <c r="H3" i="4"/>
  <c r="I3" i="4"/>
  <c r="J3" i="4"/>
  <c r="H4" i="4"/>
  <c r="I4" i="4"/>
  <c r="J4" i="4"/>
  <c r="H5" i="4"/>
  <c r="I5" i="4"/>
  <c r="J5" i="4"/>
  <c r="H6" i="4"/>
  <c r="I6" i="4"/>
  <c r="J6" i="4"/>
  <c r="G3" i="4"/>
  <c r="G4" i="4"/>
  <c r="G5" i="4"/>
  <c r="G6" i="4"/>
  <c r="G2" i="4"/>
  <c r="C8" i="4"/>
  <c r="D8" i="4"/>
  <c r="E8" i="4"/>
  <c r="B8" i="4"/>
  <c r="Z52" i="2"/>
  <c r="U52" i="2"/>
  <c r="P52" i="2"/>
  <c r="K52" i="2"/>
  <c r="V42" i="2"/>
  <c r="T42" i="2"/>
  <c r="S42" i="2"/>
  <c r="R42" i="2"/>
  <c r="Q42" i="2"/>
  <c r="U43" i="2" s="1"/>
  <c r="O42" i="2"/>
  <c r="N42" i="2"/>
  <c r="M42" i="2"/>
  <c r="P43" i="2" s="1"/>
  <c r="L42" i="2"/>
  <c r="J42" i="2"/>
  <c r="I42" i="2"/>
  <c r="F42" i="2"/>
  <c r="H42" i="2" s="1"/>
  <c r="K43" i="2" s="1"/>
  <c r="Z43" i="2" s="1"/>
  <c r="U33" i="2"/>
  <c r="P33" i="2"/>
  <c r="K33" i="2"/>
  <c r="Z33" i="2" s="1"/>
  <c r="U22" i="2"/>
  <c r="P22" i="2"/>
  <c r="K22" i="2"/>
  <c r="U15" i="2"/>
  <c r="P15" i="2"/>
  <c r="K15" i="2"/>
  <c r="Z22" i="2" l="1"/>
  <c r="Z15" i="2"/>
  <c r="AB71" i="1"/>
  <c r="Z73" i="1"/>
  <c r="Z7" i="1"/>
  <c r="Z11" i="1"/>
  <c r="Z20" i="1"/>
  <c r="Z31" i="1"/>
  <c r="Z37" i="1"/>
  <c r="Z44" i="1"/>
  <c r="Z51" i="1"/>
  <c r="Z56" i="1"/>
  <c r="Z59" i="1"/>
  <c r="Z62" i="1"/>
  <c r="Z65" i="1"/>
  <c r="Z68" i="1"/>
  <c r="W71" i="1"/>
  <c r="U71" i="1"/>
  <c r="P71" i="1"/>
  <c r="K71" i="1"/>
  <c r="W68" i="1"/>
  <c r="U68" i="1"/>
  <c r="P68" i="1"/>
  <c r="K68" i="1"/>
  <c r="W65" i="1"/>
  <c r="U65" i="1"/>
  <c r="P65" i="1"/>
  <c r="K65" i="1"/>
  <c r="W62" i="1"/>
  <c r="U62" i="1"/>
  <c r="P62" i="1"/>
  <c r="K62" i="1"/>
  <c r="V6" i="1"/>
  <c r="V9" i="1"/>
  <c r="V10" i="1"/>
  <c r="V13" i="1"/>
  <c r="V14" i="1"/>
  <c r="V15" i="1"/>
  <c r="V16" i="1"/>
  <c r="V17" i="1"/>
  <c r="V18" i="1"/>
  <c r="V19" i="1"/>
  <c r="V22" i="1"/>
  <c r="V23" i="1"/>
  <c r="V24" i="1"/>
  <c r="V25" i="1"/>
  <c r="V26" i="1"/>
  <c r="V27" i="1"/>
  <c r="V28" i="1"/>
  <c r="V29" i="1"/>
  <c r="V30" i="1"/>
  <c r="V33" i="1"/>
  <c r="V34" i="1"/>
  <c r="V35" i="1"/>
  <c r="V36" i="1"/>
  <c r="V39" i="1"/>
  <c r="V40" i="1"/>
  <c r="V41" i="1"/>
  <c r="V42" i="1"/>
  <c r="V43" i="1"/>
  <c r="V47" i="1"/>
  <c r="V48" i="1"/>
  <c r="V49" i="1"/>
  <c r="V50" i="1"/>
  <c r="V53" i="1"/>
  <c r="V54" i="1"/>
  <c r="V55" i="1"/>
  <c r="V61" i="1"/>
  <c r="V64" i="1"/>
  <c r="V67" i="1"/>
  <c r="T6" i="1"/>
  <c r="T9" i="1"/>
  <c r="T10" i="1"/>
  <c r="T13" i="1"/>
  <c r="T14" i="1"/>
  <c r="T15" i="1"/>
  <c r="T16" i="1"/>
  <c r="T17" i="1"/>
  <c r="T18" i="1"/>
  <c r="T19" i="1"/>
  <c r="T22" i="1"/>
  <c r="T23" i="1"/>
  <c r="T24" i="1"/>
  <c r="T25" i="1"/>
  <c r="T26" i="1"/>
  <c r="T27" i="1"/>
  <c r="T28" i="1"/>
  <c r="T29" i="1"/>
  <c r="T30" i="1"/>
  <c r="T33" i="1"/>
  <c r="T34" i="1"/>
  <c r="T35" i="1"/>
  <c r="T36" i="1"/>
  <c r="T39" i="1"/>
  <c r="T40" i="1"/>
  <c r="T41" i="1"/>
  <c r="T42" i="1"/>
  <c r="T43" i="1"/>
  <c r="T47" i="1"/>
  <c r="T48" i="1"/>
  <c r="T49" i="1"/>
  <c r="T50" i="1"/>
  <c r="T53" i="1"/>
  <c r="T54" i="1"/>
  <c r="T55" i="1"/>
  <c r="T61" i="1"/>
  <c r="T64" i="1"/>
  <c r="T67" i="1"/>
  <c r="S6" i="1"/>
  <c r="S9" i="1"/>
  <c r="S10" i="1"/>
  <c r="S13" i="1"/>
  <c r="S14" i="1"/>
  <c r="S15" i="1"/>
  <c r="S16" i="1"/>
  <c r="S17" i="1"/>
  <c r="S18" i="1"/>
  <c r="S19" i="1"/>
  <c r="S22" i="1"/>
  <c r="S23" i="1"/>
  <c r="S24" i="1"/>
  <c r="S25" i="1"/>
  <c r="S26" i="1"/>
  <c r="S27" i="1"/>
  <c r="S28" i="1"/>
  <c r="S29" i="1"/>
  <c r="S30" i="1"/>
  <c r="S33" i="1"/>
  <c r="S34" i="1"/>
  <c r="S35" i="1"/>
  <c r="S36" i="1"/>
  <c r="S39" i="1"/>
  <c r="S40" i="1"/>
  <c r="S41" i="1"/>
  <c r="S42" i="1"/>
  <c r="S43" i="1"/>
  <c r="S47" i="1"/>
  <c r="S48" i="1"/>
  <c r="S49" i="1"/>
  <c r="S50" i="1"/>
  <c r="S53" i="1"/>
  <c r="S54" i="1"/>
  <c r="S55" i="1"/>
  <c r="S58" i="1"/>
  <c r="S61" i="1"/>
  <c r="S67" i="1"/>
  <c r="R6" i="1"/>
  <c r="R9" i="1"/>
  <c r="R10" i="1"/>
  <c r="R13" i="1"/>
  <c r="R14" i="1"/>
  <c r="R15" i="1"/>
  <c r="R16" i="1"/>
  <c r="R17" i="1"/>
  <c r="R18" i="1"/>
  <c r="R19" i="1"/>
  <c r="R22" i="1"/>
  <c r="R23" i="1"/>
  <c r="R24" i="1"/>
  <c r="R25" i="1"/>
  <c r="R26" i="1"/>
  <c r="R27" i="1"/>
  <c r="R28" i="1"/>
  <c r="R29" i="1"/>
  <c r="R30" i="1"/>
  <c r="R33" i="1"/>
  <c r="R34" i="1"/>
  <c r="R35" i="1"/>
  <c r="R36" i="1"/>
  <c r="R39" i="1"/>
  <c r="R40" i="1"/>
  <c r="R43" i="1"/>
  <c r="R47" i="1"/>
  <c r="R48" i="1"/>
  <c r="R49" i="1"/>
  <c r="R53" i="1"/>
  <c r="R54" i="1"/>
  <c r="R55" i="1"/>
  <c r="R58" i="1"/>
  <c r="R64" i="1"/>
  <c r="R67" i="1"/>
  <c r="Q6" i="1"/>
  <c r="Q9" i="1"/>
  <c r="Q10" i="1"/>
  <c r="Q13" i="1"/>
  <c r="Q41" i="1"/>
  <c r="Q42" i="1"/>
  <c r="Q47" i="1"/>
  <c r="U51" i="1" s="1"/>
  <c r="Q48" i="1"/>
  <c r="Q49" i="1"/>
  <c r="Q50" i="1"/>
  <c r="Q53" i="1"/>
  <c r="Q54" i="1"/>
  <c r="Q55" i="1"/>
  <c r="Q58" i="1"/>
  <c r="Q61" i="1"/>
  <c r="Q64" i="1"/>
  <c r="Q67" i="1"/>
  <c r="O6" i="1"/>
  <c r="O9" i="1"/>
  <c r="O10" i="1"/>
  <c r="O13" i="1"/>
  <c r="O14" i="1"/>
  <c r="O15" i="1"/>
  <c r="O16" i="1"/>
  <c r="O17" i="1"/>
  <c r="O18" i="1"/>
  <c r="O19" i="1"/>
  <c r="O22" i="1"/>
  <c r="O23" i="1"/>
  <c r="O24" i="1"/>
  <c r="O25" i="1"/>
  <c r="O26" i="1"/>
  <c r="O27" i="1"/>
  <c r="O28" i="1"/>
  <c r="O29" i="1"/>
  <c r="O30" i="1"/>
  <c r="O33" i="1"/>
  <c r="O34" i="1"/>
  <c r="O35" i="1"/>
  <c r="O36" i="1"/>
  <c r="O39" i="1"/>
  <c r="O40" i="1"/>
  <c r="O43" i="1"/>
  <c r="O47" i="1"/>
  <c r="O48" i="1"/>
  <c r="O49" i="1"/>
  <c r="O53" i="1"/>
  <c r="O54" i="1"/>
  <c r="O55" i="1"/>
  <c r="O58" i="1"/>
  <c r="O64" i="1"/>
  <c r="O67" i="1"/>
  <c r="N6" i="1"/>
  <c r="N9" i="1"/>
  <c r="N10" i="1"/>
  <c r="N14" i="1"/>
  <c r="N15" i="1"/>
  <c r="N16" i="1"/>
  <c r="N17" i="1"/>
  <c r="N18" i="1"/>
  <c r="N19" i="1"/>
  <c r="N22" i="1"/>
  <c r="N23" i="1"/>
  <c r="N24" i="1"/>
  <c r="N25" i="1"/>
  <c r="N26" i="1"/>
  <c r="N27" i="1"/>
  <c r="N28" i="1"/>
  <c r="N29" i="1"/>
  <c r="N30" i="1"/>
  <c r="N33" i="1"/>
  <c r="N34" i="1"/>
  <c r="N35" i="1"/>
  <c r="N36" i="1"/>
  <c r="N39" i="1"/>
  <c r="N40" i="1"/>
  <c r="N41" i="1"/>
  <c r="N42" i="1"/>
  <c r="N43" i="1"/>
  <c r="N47" i="1"/>
  <c r="N48" i="1"/>
  <c r="N49" i="1"/>
  <c r="N50" i="1"/>
  <c r="N53" i="1"/>
  <c r="N54" i="1"/>
  <c r="N55" i="1"/>
  <c r="N58" i="1"/>
  <c r="N61" i="1"/>
  <c r="N64" i="1"/>
  <c r="N67" i="1"/>
  <c r="M6" i="1"/>
  <c r="M9" i="1"/>
  <c r="M10" i="1"/>
  <c r="M13" i="1"/>
  <c r="M41" i="1"/>
  <c r="M42" i="1"/>
  <c r="M47" i="1"/>
  <c r="M48" i="1"/>
  <c r="M49" i="1"/>
  <c r="M50" i="1"/>
  <c r="M53" i="1"/>
  <c r="M54" i="1"/>
  <c r="M55" i="1"/>
  <c r="M58" i="1"/>
  <c r="M61" i="1"/>
  <c r="M64" i="1"/>
  <c r="M67" i="1"/>
  <c r="L6" i="1"/>
  <c r="L9" i="1"/>
  <c r="L10" i="1"/>
  <c r="L13" i="1"/>
  <c r="L14" i="1"/>
  <c r="L15" i="1"/>
  <c r="L16" i="1"/>
  <c r="L17" i="1"/>
  <c r="L18" i="1"/>
  <c r="L19" i="1"/>
  <c r="L22" i="1"/>
  <c r="L23" i="1"/>
  <c r="L24" i="1"/>
  <c r="L25" i="1"/>
  <c r="L26" i="1"/>
  <c r="L27" i="1"/>
  <c r="L28" i="1"/>
  <c r="L29" i="1"/>
  <c r="L30" i="1"/>
  <c r="L33" i="1"/>
  <c r="L34" i="1"/>
  <c r="L35" i="1"/>
  <c r="L36" i="1"/>
  <c r="L39" i="1"/>
  <c r="L40" i="1"/>
  <c r="L41" i="1"/>
  <c r="L42" i="1"/>
  <c r="L43" i="1"/>
  <c r="L47" i="1"/>
  <c r="L48" i="1"/>
  <c r="L49" i="1"/>
  <c r="L50" i="1"/>
  <c r="L53" i="1"/>
  <c r="L54" i="1"/>
  <c r="L55" i="1"/>
  <c r="L58" i="1"/>
  <c r="P59" i="1" s="1"/>
  <c r="L61" i="1"/>
  <c r="L64" i="1"/>
  <c r="L67" i="1"/>
  <c r="J6" i="1"/>
  <c r="J9" i="1"/>
  <c r="J10" i="1"/>
  <c r="J13" i="1"/>
  <c r="J41" i="1"/>
  <c r="J42" i="1"/>
  <c r="J47" i="1"/>
  <c r="J48" i="1"/>
  <c r="J49" i="1"/>
  <c r="J50" i="1"/>
  <c r="J53" i="1"/>
  <c r="J54" i="1"/>
  <c r="J55" i="1"/>
  <c r="J58" i="1"/>
  <c r="J61" i="1"/>
  <c r="J64" i="1"/>
  <c r="J67" i="1"/>
  <c r="I6" i="1"/>
  <c r="I9" i="1"/>
  <c r="I10" i="1"/>
  <c r="I13" i="1"/>
  <c r="I14" i="1"/>
  <c r="I15" i="1"/>
  <c r="I16" i="1"/>
  <c r="I17" i="1"/>
  <c r="I18" i="1"/>
  <c r="I19" i="1"/>
  <c r="I22" i="1"/>
  <c r="I23" i="1"/>
  <c r="I24" i="1"/>
  <c r="I25" i="1"/>
  <c r="I26" i="1"/>
  <c r="I27" i="1"/>
  <c r="I28" i="1"/>
  <c r="I29" i="1"/>
  <c r="I30" i="1"/>
  <c r="I33" i="1"/>
  <c r="I34" i="1"/>
  <c r="I35" i="1"/>
  <c r="I36" i="1"/>
  <c r="I39" i="1"/>
  <c r="I40" i="1"/>
  <c r="I41" i="1"/>
  <c r="I42" i="1"/>
  <c r="I43" i="1"/>
  <c r="I47" i="1"/>
  <c r="I48" i="1"/>
  <c r="I49" i="1"/>
  <c r="I50" i="1"/>
  <c r="I53" i="1"/>
  <c r="I54" i="1"/>
  <c r="I55" i="1"/>
  <c r="I58" i="1"/>
  <c r="I61" i="1"/>
  <c r="I64" i="1"/>
  <c r="I67" i="1"/>
  <c r="V5" i="1"/>
  <c r="W7" i="1" s="1"/>
  <c r="T5" i="1"/>
  <c r="S5" i="1"/>
  <c r="R5" i="1"/>
  <c r="Q5" i="1"/>
  <c r="O5" i="1"/>
  <c r="N5" i="1"/>
  <c r="M5" i="1"/>
  <c r="L5" i="1"/>
  <c r="J5" i="1"/>
  <c r="I5" i="1"/>
  <c r="H6" i="1"/>
  <c r="H13" i="1"/>
  <c r="H14" i="1"/>
  <c r="H15" i="1"/>
  <c r="H16" i="1"/>
  <c r="H17" i="1"/>
  <c r="H18" i="1"/>
  <c r="H19" i="1"/>
  <c r="H22" i="1"/>
  <c r="H23" i="1"/>
  <c r="H24" i="1"/>
  <c r="H25" i="1"/>
  <c r="H26" i="1"/>
  <c r="H27" i="1"/>
  <c r="H28" i="1"/>
  <c r="H29" i="1"/>
  <c r="H30" i="1"/>
  <c r="H33" i="1"/>
  <c r="H34" i="1"/>
  <c r="H35" i="1"/>
  <c r="H36" i="1"/>
  <c r="H39" i="1"/>
  <c r="H40" i="1"/>
  <c r="H41" i="1"/>
  <c r="H42" i="1"/>
  <c r="H43" i="1"/>
  <c r="H47" i="1"/>
  <c r="H48" i="1"/>
  <c r="H49" i="1"/>
  <c r="H50" i="1"/>
  <c r="H53" i="1"/>
  <c r="H54" i="1"/>
  <c r="H58" i="1"/>
  <c r="K59" i="1" s="1"/>
  <c r="H61" i="1"/>
  <c r="H64" i="1"/>
  <c r="H5" i="1"/>
  <c r="F9" i="1"/>
  <c r="H9" i="1" s="1"/>
  <c r="F10" i="1"/>
  <c r="H10" i="1" s="1"/>
  <c r="F13" i="1"/>
  <c r="N13" i="1" s="1"/>
  <c r="F14" i="1"/>
  <c r="Q14" i="1" s="1"/>
  <c r="F15" i="1"/>
  <c r="Q15" i="1" s="1"/>
  <c r="F16" i="1"/>
  <c r="Q16" i="1" s="1"/>
  <c r="F17" i="1"/>
  <c r="Q17" i="1" s="1"/>
  <c r="F18" i="1"/>
  <c r="Q18" i="1" s="1"/>
  <c r="F19" i="1"/>
  <c r="Q19" i="1" s="1"/>
  <c r="F22" i="1"/>
  <c r="Q22" i="1" s="1"/>
  <c r="F23" i="1"/>
  <c r="Q23" i="1" s="1"/>
  <c r="F24" i="1"/>
  <c r="Q24" i="1" s="1"/>
  <c r="F25" i="1"/>
  <c r="Q25" i="1" s="1"/>
  <c r="F26" i="1"/>
  <c r="Q26" i="1" s="1"/>
  <c r="F27" i="1"/>
  <c r="Q27" i="1" s="1"/>
  <c r="F28" i="1"/>
  <c r="Q28" i="1" s="1"/>
  <c r="F29" i="1"/>
  <c r="Q29" i="1" s="1"/>
  <c r="F30" i="1"/>
  <c r="Q30" i="1" s="1"/>
  <c r="F33" i="1"/>
  <c r="Q33" i="1" s="1"/>
  <c r="F34" i="1"/>
  <c r="Q34" i="1" s="1"/>
  <c r="F35" i="1"/>
  <c r="Q35" i="1" s="1"/>
  <c r="F36" i="1"/>
  <c r="Q36" i="1" s="1"/>
  <c r="F39" i="1"/>
  <c r="Q39" i="1" s="1"/>
  <c r="F40" i="1"/>
  <c r="Q40" i="1" s="1"/>
  <c r="F41" i="1"/>
  <c r="R41" i="1" s="1"/>
  <c r="F42" i="1"/>
  <c r="R42" i="1" s="1"/>
  <c r="F43" i="1"/>
  <c r="Q43" i="1" s="1"/>
  <c r="F47" i="1"/>
  <c r="F48" i="1"/>
  <c r="F49" i="1"/>
  <c r="F50" i="1"/>
  <c r="R50" i="1" s="1"/>
  <c r="F53" i="1"/>
  <c r="F54" i="1"/>
  <c r="F55" i="1"/>
  <c r="H55" i="1" s="1"/>
  <c r="F58" i="1"/>
  <c r="V58" i="1" s="1"/>
  <c r="W59" i="1" s="1"/>
  <c r="F61" i="1"/>
  <c r="R61" i="1" s="1"/>
  <c r="F64" i="1"/>
  <c r="S64" i="1" s="1"/>
  <c r="F67" i="1"/>
  <c r="H67" i="1" s="1"/>
  <c r="W11" i="1" l="1"/>
  <c r="K56" i="1"/>
  <c r="P56" i="1"/>
  <c r="W56" i="1"/>
  <c r="P7" i="1"/>
  <c r="K51" i="1"/>
  <c r="U56" i="1"/>
  <c r="W44" i="1"/>
  <c r="W51" i="1"/>
  <c r="U11" i="1"/>
  <c r="K7" i="1"/>
  <c r="W31" i="1"/>
  <c r="U7" i="1"/>
  <c r="W37" i="1"/>
  <c r="W20" i="1"/>
  <c r="P11" i="1"/>
  <c r="U37" i="1"/>
  <c r="U20" i="1"/>
  <c r="U31" i="1"/>
  <c r="K11" i="1"/>
  <c r="U44" i="1"/>
  <c r="J39" i="1"/>
  <c r="K44" i="1" s="1"/>
  <c r="J27" i="1"/>
  <c r="J17" i="1"/>
  <c r="M39" i="1"/>
  <c r="M27" i="1"/>
  <c r="M17" i="1"/>
  <c r="O50" i="1"/>
  <c r="P51" i="1" s="1"/>
  <c r="J36" i="1"/>
  <c r="J26" i="1"/>
  <c r="J16" i="1"/>
  <c r="M36" i="1"/>
  <c r="M26" i="1"/>
  <c r="M16" i="1"/>
  <c r="J35" i="1"/>
  <c r="J25" i="1"/>
  <c r="J15" i="1"/>
  <c r="M35" i="1"/>
  <c r="M25" i="1"/>
  <c r="M15" i="1"/>
  <c r="O61" i="1"/>
  <c r="J34" i="1"/>
  <c r="J24" i="1"/>
  <c r="J14" i="1"/>
  <c r="M34" i="1"/>
  <c r="M24" i="1"/>
  <c r="M14" i="1"/>
  <c r="T58" i="1"/>
  <c r="U59" i="1" s="1"/>
  <c r="J43" i="1"/>
  <c r="J33" i="1"/>
  <c r="J23" i="1"/>
  <c r="M43" i="1"/>
  <c r="M33" i="1"/>
  <c r="P37" i="1" s="1"/>
  <c r="M23" i="1"/>
  <c r="J30" i="1"/>
  <c r="J22" i="1"/>
  <c r="M30" i="1"/>
  <c r="M22" i="1"/>
  <c r="O42" i="1"/>
  <c r="J29" i="1"/>
  <c r="J19" i="1"/>
  <c r="M29" i="1"/>
  <c r="M19" i="1"/>
  <c r="O41" i="1"/>
  <c r="J40" i="1"/>
  <c r="J28" i="1"/>
  <c r="J18" i="1"/>
  <c r="M40" i="1"/>
  <c r="M28" i="1"/>
  <c r="M18" i="1"/>
  <c r="K31" i="1" l="1"/>
  <c r="P20" i="1"/>
  <c r="P31" i="1"/>
  <c r="K20" i="1"/>
  <c r="K37" i="1"/>
  <c r="P44" i="1"/>
</calcChain>
</file>

<file path=xl/sharedStrings.xml><?xml version="1.0" encoding="utf-8"?>
<sst xmlns="http://schemas.openxmlformats.org/spreadsheetml/2006/main" count="316" uniqueCount="85">
  <si>
    <t>Saranda Kolones in Paphos</t>
  </si>
  <si>
    <t>Deposit 3a</t>
  </si>
  <si>
    <t>local slip</t>
  </si>
  <si>
    <t>safe</t>
  </si>
  <si>
    <t>dating</t>
  </si>
  <si>
    <t>earlier 2nd BC</t>
  </si>
  <si>
    <t>Egyptian plain brown</t>
  </si>
  <si>
    <t>Deposit 3b</t>
  </si>
  <si>
    <t>Arretine plate</t>
  </si>
  <si>
    <t>15-1 BC</t>
  </si>
  <si>
    <t>origin</t>
  </si>
  <si>
    <t>Arezzo, Pisa?</t>
  </si>
  <si>
    <t>late 1st BC</t>
  </si>
  <si>
    <t>Knidian grey ware</t>
  </si>
  <si>
    <t>Deposit 3c</t>
  </si>
  <si>
    <t>ESA</t>
  </si>
  <si>
    <t>Tiberian?</t>
  </si>
  <si>
    <t>Cypriot Sigillata</t>
  </si>
  <si>
    <t>thin-walled wares</t>
  </si>
  <si>
    <t>Knidian?</t>
  </si>
  <si>
    <t>54, 55</t>
  </si>
  <si>
    <t>Thracian?</t>
  </si>
  <si>
    <t>Kourion red-slip</t>
  </si>
  <si>
    <t>Cypriot slip coated</t>
  </si>
  <si>
    <t>Cyrpus</t>
  </si>
  <si>
    <t>Deposit 3D</t>
  </si>
  <si>
    <t>Cypriot Sig</t>
  </si>
  <si>
    <t>Italian TS</t>
  </si>
  <si>
    <t>thin-walled</t>
  </si>
  <si>
    <t>Knidian</t>
  </si>
  <si>
    <t>Palestinian</t>
  </si>
  <si>
    <t>unknown</t>
  </si>
  <si>
    <t>local Buff</t>
  </si>
  <si>
    <t>Deposit 3e</t>
  </si>
  <si>
    <t>BG</t>
  </si>
  <si>
    <t>Pompeian red</t>
  </si>
  <si>
    <t>Deposit 3f</t>
  </si>
  <si>
    <t>Cypriot TS</t>
  </si>
  <si>
    <t>Candarli ware</t>
  </si>
  <si>
    <t>1st AD</t>
  </si>
  <si>
    <t>Deposit 4</t>
  </si>
  <si>
    <t>lower deposits: 2nd BC, above mid to late 1st AD</t>
  </si>
  <si>
    <t>Hellenistic</t>
  </si>
  <si>
    <t>Cypriot sigillata?</t>
  </si>
  <si>
    <t>126/7</t>
  </si>
  <si>
    <t>from distured area</t>
  </si>
  <si>
    <t>Meg Bowl/ ESA</t>
  </si>
  <si>
    <t>late Hellenistic</t>
  </si>
  <si>
    <t>later wares (1st AD)</t>
  </si>
  <si>
    <t>Knidian Grey ware</t>
  </si>
  <si>
    <t>Disturbed area</t>
  </si>
  <si>
    <t>top layer</t>
  </si>
  <si>
    <t>late 1st or later</t>
  </si>
  <si>
    <t>Deposit 5</t>
  </si>
  <si>
    <t>Late Hellenistic / ER</t>
  </si>
  <si>
    <t>dating slice</t>
  </si>
  <si>
    <t>number of slices</t>
  </si>
  <si>
    <t>percentage of slice</t>
  </si>
  <si>
    <t>either late 1st BC or mid 1st AD</t>
  </si>
  <si>
    <t>late 1st BCE/mid 1st CE</t>
  </si>
  <si>
    <t>late 1st BCE / mid 1st CE</t>
  </si>
  <si>
    <t>mid to late 1st CE</t>
  </si>
  <si>
    <t>late 2nd BCE to early 1st</t>
  </si>
  <si>
    <t>150 BCE</t>
  </si>
  <si>
    <t>late 1st/early 2nd CE</t>
  </si>
  <si>
    <t>early/mid 1st CE</t>
  </si>
  <si>
    <t>late 1st CE</t>
  </si>
  <si>
    <t>A</t>
  </si>
  <si>
    <t>B</t>
  </si>
  <si>
    <t>AB</t>
  </si>
  <si>
    <t>BC</t>
  </si>
  <si>
    <t>mid 1st CE</t>
  </si>
  <si>
    <t>CD</t>
  </si>
  <si>
    <t>C</t>
  </si>
  <si>
    <t>ABC</t>
  </si>
  <si>
    <t>D</t>
  </si>
  <si>
    <t>local</t>
  </si>
  <si>
    <t>Egyptian</t>
  </si>
  <si>
    <t>Cypriot</t>
  </si>
  <si>
    <t>Saranda Kolones Fine Ware</t>
  </si>
  <si>
    <t>Italian</t>
  </si>
  <si>
    <t>Eastern Mediterranean</t>
  </si>
  <si>
    <t>Aegaean</t>
  </si>
  <si>
    <t>Other</t>
  </si>
  <si>
    <t>Aegean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</si>
</sst>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double">
        <color theme="5" tint="-0.499984740745262"/>
      </top>
      <bottom style="double">
        <color theme="5" tint="-0.499984740745262"/>
      </bottom>
      <diagonal/>
    </border>
    <border>
      <left style="thin">
        <color auto="1"/>
      </left>
      <right/>
      <top style="double">
        <color theme="5" tint="-0.499984740745262"/>
      </top>
      <bottom style="double">
        <color theme="5" tint="-0.499984740745262"/>
      </bottom>
      <diagonal/>
    </border>
    <border>
      <left style="double">
        <color theme="5" tint="-0.499984740745262"/>
      </left>
      <right style="double">
        <color theme="5" tint="-0.499984740745262"/>
      </right>
      <top/>
      <bottom/>
      <diagonal/>
    </border>
    <border>
      <left style="double">
        <color theme="5" tint="-0.499984740745262"/>
      </left>
      <right style="double">
        <color theme="5" tint="-0.499984740745262"/>
      </right>
      <top style="double">
        <color theme="5" tint="-0.499984740745262"/>
      </top>
      <bottom style="double">
        <color theme="5" tint="-0.49998474074526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2" borderId="4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0.xml"/><Relationship Id="rId1" Type="http://schemas.microsoft.com/office/2011/relationships/chartStyle" Target="style10.xml"/><Relationship Id="rId4" Type="http://schemas.openxmlformats.org/officeDocument/2006/relationships/chartUserShapes" Target="../drawings/drawing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5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8.xml"/><Relationship Id="rId1" Type="http://schemas.microsoft.com/office/2011/relationships/chartStyle" Target="style8.xml"/><Relationship Id="rId4" Type="http://schemas.openxmlformats.org/officeDocument/2006/relationships/chartUserShapes" Target="../drawings/drawing6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Relationship Id="rId4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Saranda Colones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(dating!$K$71,dating!$P$71,dating!$U$71,dating!$W$71)</c:f>
              <c:numCache>
                <c:formatCode>General</c:formatCode>
                <c:ptCount val="4"/>
                <c:pt idx="0">
                  <c:v>14.333333333333332</c:v>
                </c:pt>
                <c:pt idx="1">
                  <c:v>16.333333333333332</c:v>
                </c:pt>
                <c:pt idx="2">
                  <c:v>17.833333333333332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A-7149-A1FE-50D9EAF18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3375616"/>
        <c:axId val="993559072"/>
      </c:barChart>
      <c:catAx>
        <c:axId val="99337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93559072"/>
        <c:crosses val="autoZero"/>
        <c:auto val="1"/>
        <c:lblAlgn val="ctr"/>
        <c:lblOffset val="100"/>
        <c:noMultiLvlLbl val="0"/>
      </c:catAx>
      <c:valAx>
        <c:axId val="9935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9337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u="none" strike="noStrike" baseline="0">
                <a:effectLst/>
              </a:rPr>
              <a:t>Saranda Colones Fine Ware Percentage D - 101-150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1.1976057737308383E-3"/>
                  <c:y val="-0.2428613283804640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percentage!$A$2:$A$6</c:f>
              <c:strCache>
                <c:ptCount val="5"/>
                <c:pt idx="0">
                  <c:v>Cypriot</c:v>
                </c:pt>
                <c:pt idx="1">
                  <c:v>Italian</c:v>
                </c:pt>
                <c:pt idx="2">
                  <c:v>Eastern Mediterranean</c:v>
                </c:pt>
                <c:pt idx="3">
                  <c:v>Aegean</c:v>
                </c:pt>
                <c:pt idx="4">
                  <c:v>Other</c:v>
                </c:pt>
              </c:strCache>
            </c:strRef>
          </c:cat>
          <c:val>
            <c:numRef>
              <c:f>percentage!$E$2:$E$6</c:f>
              <c:numCache>
                <c:formatCode>General\%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Saranda Kolones A - 50 BCE-0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Sheet3!$A$2:$A$6</c:f>
              <c:strCache>
                <c:ptCount val="5"/>
                <c:pt idx="0">
                  <c:v>Cypriot</c:v>
                </c:pt>
                <c:pt idx="1">
                  <c:v>Italian</c:v>
                </c:pt>
                <c:pt idx="2">
                  <c:v>Eastern Mediterranean</c:v>
                </c:pt>
                <c:pt idx="3">
                  <c:v>Aegaean</c:v>
                </c:pt>
                <c:pt idx="4">
                  <c:v>Other</c:v>
                </c:pt>
              </c:strCache>
            </c:strRef>
          </c:cat>
          <c:val>
            <c:numRef>
              <c:f>Sheet3!$B$2:$B$6</c:f>
              <c:numCache>
                <c:formatCode>General</c:formatCode>
                <c:ptCount val="5"/>
                <c:pt idx="0">
                  <c:v>6.3333000000000004</c:v>
                </c:pt>
                <c:pt idx="1">
                  <c:v>2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F-2F4D-BECC-D02E7F12C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978496"/>
        <c:axId val="494330192"/>
      </c:barChart>
      <c:catAx>
        <c:axId val="49397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4330192"/>
        <c:crosses val="autoZero"/>
        <c:auto val="1"/>
        <c:lblAlgn val="ctr"/>
        <c:lblOffset val="100"/>
        <c:noMultiLvlLbl val="0"/>
      </c:catAx>
      <c:valAx>
        <c:axId val="49433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397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Saranda Kolones B - 1-50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Sheet3!$A$2:$A$6</c:f>
              <c:strCache>
                <c:ptCount val="5"/>
                <c:pt idx="0">
                  <c:v>Cypriot</c:v>
                </c:pt>
                <c:pt idx="1">
                  <c:v>Italian</c:v>
                </c:pt>
                <c:pt idx="2">
                  <c:v>Eastern Mediterranean</c:v>
                </c:pt>
                <c:pt idx="3">
                  <c:v>Aegaean</c:v>
                </c:pt>
                <c:pt idx="4">
                  <c:v>Other</c:v>
                </c:pt>
              </c:strCache>
            </c:strRef>
          </c:cat>
          <c:val>
            <c:numRef>
              <c:f>Sheet3!$C$2:$C$6</c:f>
              <c:numCache>
                <c:formatCode>General</c:formatCode>
                <c:ptCount val="5"/>
                <c:pt idx="0">
                  <c:v>6.8333000000000004</c:v>
                </c:pt>
                <c:pt idx="1">
                  <c:v>1.5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9-7E4C-8DED-BACBC6B09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656608"/>
        <c:axId val="432301712"/>
      </c:barChart>
      <c:catAx>
        <c:axId val="43065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32301712"/>
        <c:crosses val="autoZero"/>
        <c:auto val="1"/>
        <c:lblAlgn val="ctr"/>
        <c:lblOffset val="100"/>
        <c:noMultiLvlLbl val="0"/>
      </c:catAx>
      <c:valAx>
        <c:axId val="43230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3065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Saranda Kolones C - 51-100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Sheet3!$A$2:$A$6</c:f>
              <c:strCache>
                <c:ptCount val="5"/>
                <c:pt idx="0">
                  <c:v>Cypriot</c:v>
                </c:pt>
                <c:pt idx="1">
                  <c:v>Italian</c:v>
                </c:pt>
                <c:pt idx="2">
                  <c:v>Eastern Mediterranean</c:v>
                </c:pt>
                <c:pt idx="3">
                  <c:v>Aegaean</c:v>
                </c:pt>
                <c:pt idx="4">
                  <c:v>Other</c:v>
                </c:pt>
              </c:strCache>
            </c:strRef>
          </c:cat>
          <c:val>
            <c:numRef>
              <c:f>Sheet3!$D$2:$D$6</c:f>
              <c:numCache>
                <c:formatCode>General</c:formatCode>
                <c:ptCount val="5"/>
                <c:pt idx="0">
                  <c:v>9.8332999999999995</c:v>
                </c:pt>
                <c:pt idx="1">
                  <c:v>1.5</c:v>
                </c:pt>
                <c:pt idx="2">
                  <c:v>1</c:v>
                </c:pt>
                <c:pt idx="3">
                  <c:v>3.5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C-7B48-8517-71E738921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416928"/>
        <c:axId val="426615136"/>
      </c:barChart>
      <c:catAx>
        <c:axId val="42641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26615136"/>
        <c:crosses val="autoZero"/>
        <c:auto val="1"/>
        <c:lblAlgn val="ctr"/>
        <c:lblOffset val="100"/>
        <c:noMultiLvlLbl val="0"/>
      </c:catAx>
      <c:valAx>
        <c:axId val="42661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2641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Saranda Kolones D - 101-150</a:t>
            </a:r>
            <a:r>
              <a:rPr lang="en-GB" baseline="0"/>
              <a:t>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Sheet3!$A$2:$A$6</c:f>
              <c:strCache>
                <c:ptCount val="5"/>
                <c:pt idx="0">
                  <c:v>Cypriot</c:v>
                </c:pt>
                <c:pt idx="1">
                  <c:v>Italian</c:v>
                </c:pt>
                <c:pt idx="2">
                  <c:v>Eastern Mediterranean</c:v>
                </c:pt>
                <c:pt idx="3">
                  <c:v>Aegaean</c:v>
                </c:pt>
                <c:pt idx="4">
                  <c:v>Other</c:v>
                </c:pt>
              </c:strCache>
            </c:strRef>
          </c:cat>
          <c:val>
            <c:numRef>
              <c:f>Sheet3!$E$2:$E$6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7-384E-BCC1-154430C57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482800"/>
        <c:axId val="419515744"/>
      </c:barChart>
      <c:catAx>
        <c:axId val="42648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19515744"/>
        <c:crosses val="autoZero"/>
        <c:auto val="1"/>
        <c:lblAlgn val="ctr"/>
        <c:lblOffset val="100"/>
        <c:noMultiLvlLbl val="0"/>
      </c:catAx>
      <c:valAx>
        <c:axId val="41951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2648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chemeClr val="tx1"/>
                </a:solidFill>
                <a:latin typeface="Arial" panose="020B0604020202020204" pitchFamily="34" charset="0"/>
              </a:rPr>
              <a:t>Saranda Kolones Fine Ware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Sheet1!$L$17:$O$17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Sheet1!$L$18:$O$18</c:f>
              <c:numCache>
                <c:formatCode>General</c:formatCode>
                <c:ptCount val="4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Saranda Colones Fine</a:t>
            </a:r>
            <a:r>
              <a:rPr lang="en-GB" baseline="0"/>
              <a:t> Ware Percentage A - 50 BCE-0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5454819726481567"/>
                  <c:y val="7.159982092539429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1.3892250310816411E-2"/>
                  <c:y val="-0.1471656176757169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2.1061085785329486E-2"/>
                  <c:y val="-2.89898085481789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0.14876369664318276"/>
                  <c:y val="4.996418507887182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5.3982925818483213E-2"/>
                  <c:y val="0.1547818186606272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percentage!$A$2:$A$6</c:f>
              <c:strCache>
                <c:ptCount val="5"/>
                <c:pt idx="0">
                  <c:v>Cypriot</c:v>
                </c:pt>
                <c:pt idx="1">
                  <c:v>Italian</c:v>
                </c:pt>
                <c:pt idx="2">
                  <c:v>Eastern Mediterranean</c:v>
                </c:pt>
                <c:pt idx="3">
                  <c:v>Aegean</c:v>
                </c:pt>
                <c:pt idx="4">
                  <c:v>Other</c:v>
                </c:pt>
              </c:strCache>
            </c:strRef>
          </c:cat>
          <c:val>
            <c:numRef>
              <c:f>percentage!$B$2:$B$6</c:f>
              <c:numCache>
                <c:formatCode>General\%</c:formatCode>
                <c:ptCount val="5"/>
                <c:pt idx="0">
                  <c:v>44</c:v>
                </c:pt>
                <c:pt idx="1">
                  <c:v>14</c:v>
                </c:pt>
                <c:pt idx="2">
                  <c:v>10</c:v>
                </c:pt>
                <c:pt idx="3">
                  <c:v>21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u="none" strike="noStrike" baseline="0">
                <a:effectLst/>
              </a:rPr>
              <a:t>Saranda Colones Fine Ware Percentage B - 1-50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5836187492270273"/>
                  <c:y val="8.905303227824998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3.3415508925258762E-2"/>
                  <c:y val="-0.1302440423423893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324026878839098"/>
                  <c:y val="-0.1859146373259635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0.1436934493136002"/>
                  <c:y val="4.595505032069666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6.7282763738302345E-2"/>
                  <c:y val="0.1750823903634562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percentage!$A$2:$A$6</c:f>
              <c:strCache>
                <c:ptCount val="5"/>
                <c:pt idx="0">
                  <c:v>Cypriot</c:v>
                </c:pt>
                <c:pt idx="1">
                  <c:v>Italian</c:v>
                </c:pt>
                <c:pt idx="2">
                  <c:v>Eastern Mediterranean</c:v>
                </c:pt>
                <c:pt idx="3">
                  <c:v>Aegean</c:v>
                </c:pt>
                <c:pt idx="4">
                  <c:v>Other</c:v>
                </c:pt>
              </c:strCache>
            </c:strRef>
          </c:cat>
          <c:val>
            <c:numRef>
              <c:f>percentage!$C$2:$C$6</c:f>
              <c:numCache>
                <c:formatCode>General\%</c:formatCode>
                <c:ptCount val="5"/>
                <c:pt idx="0">
                  <c:v>42</c:v>
                </c:pt>
                <c:pt idx="1">
                  <c:v>9</c:v>
                </c:pt>
                <c:pt idx="2">
                  <c:v>18</c:v>
                </c:pt>
                <c:pt idx="3">
                  <c:v>18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u="none" strike="noStrike" baseline="0">
                <a:effectLst/>
              </a:rPr>
              <a:t>Saranda Colones Fine Ware Percentage C - 51-100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6709125081762255"/>
                  <c:y val="-4.07570565307243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2.4210569893274383E-2"/>
                  <c:y val="-7.418840086849609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2.3046772150326637E-2"/>
                  <c:y val="-1.988960682240313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0.14017437094811103"/>
                  <c:y val="4.285295733382158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6.4594914594666208E-2"/>
                  <c:y val="0.1747843147513537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percentage!$A$2:$A$6</c:f>
              <c:strCache>
                <c:ptCount val="5"/>
                <c:pt idx="0">
                  <c:v>Cypriot</c:v>
                </c:pt>
                <c:pt idx="1">
                  <c:v>Italian</c:v>
                </c:pt>
                <c:pt idx="2">
                  <c:v>Eastern Mediterranean</c:v>
                </c:pt>
                <c:pt idx="3">
                  <c:v>Aegean</c:v>
                </c:pt>
                <c:pt idx="4">
                  <c:v>Other</c:v>
                </c:pt>
              </c:strCache>
            </c:strRef>
          </c:cat>
          <c:val>
            <c:numRef>
              <c:f>percentage!$D$2:$D$6</c:f>
              <c:numCache>
                <c:formatCode>General\%</c:formatCode>
                <c:ptCount val="5"/>
                <c:pt idx="0">
                  <c:v>55</c:v>
                </c:pt>
                <c:pt idx="1">
                  <c:v>8</c:v>
                </c:pt>
                <c:pt idx="2">
                  <c:v>6</c:v>
                </c:pt>
                <c:pt idx="3">
                  <c:v>20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71</xdr:row>
      <xdr:rowOff>63500</xdr:rowOff>
    </xdr:from>
    <xdr:to>
      <xdr:col>15</xdr:col>
      <xdr:colOff>590550</xdr:colOff>
      <xdr:row>84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40A3EB-8224-9749-A946-1770797BE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7</xdr:row>
      <xdr:rowOff>101600</xdr:rowOff>
    </xdr:from>
    <xdr:to>
      <xdr:col>5</xdr:col>
      <xdr:colOff>539750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6768F4-2F74-3C40-9FFF-255440D40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63500</xdr:colOff>
      <xdr:row>7</xdr:row>
      <xdr:rowOff>38100</xdr:rowOff>
    </xdr:from>
    <xdr:to>
      <xdr:col>11</xdr:col>
      <xdr:colOff>508000</xdr:colOff>
      <xdr:row>20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FCEE9B-8AA2-7E43-BB9A-36C4AF1E7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177800</xdr:colOff>
      <xdr:row>22</xdr:row>
      <xdr:rowOff>0</xdr:rowOff>
    </xdr:from>
    <xdr:to>
      <xdr:col>5</xdr:col>
      <xdr:colOff>622300</xdr:colOff>
      <xdr:row>35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3EB96B-A5E2-A749-B94F-C809F33A8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127000</xdr:colOff>
      <xdr:row>22</xdr:row>
      <xdr:rowOff>0</xdr:rowOff>
    </xdr:from>
    <xdr:to>
      <xdr:col>11</xdr:col>
      <xdr:colOff>571500</xdr:colOff>
      <xdr:row>35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0B6BF0-47ED-7641-AC3A-2208E74DF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12</xdr:row>
      <xdr:rowOff>146050</xdr:rowOff>
    </xdr:from>
    <xdr:to>
      <xdr:col>13</xdr:col>
      <xdr:colOff>266700</xdr:colOff>
      <xdr:row>26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2CA4AE-2B9B-08F5-F1B5-5D35126A4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7</xdr:row>
      <xdr:rowOff>165100</xdr:rowOff>
    </xdr:from>
    <xdr:to>
      <xdr:col>7</xdr:col>
      <xdr:colOff>457200</xdr:colOff>
      <xdr:row>26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517E9F-63AA-D549-AE1F-88412D670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628650</xdr:colOff>
      <xdr:row>7</xdr:row>
      <xdr:rowOff>165100</xdr:rowOff>
    </xdr:from>
    <xdr:to>
      <xdr:col>15</xdr:col>
      <xdr:colOff>88900</xdr:colOff>
      <xdr:row>26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495392-44FD-2645-93AF-9413D14E8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209550</xdr:colOff>
      <xdr:row>27</xdr:row>
      <xdr:rowOff>152400</xdr:rowOff>
    </xdr:from>
    <xdr:to>
      <xdr:col>7</xdr:col>
      <xdr:colOff>469900</xdr:colOff>
      <xdr:row>46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DD95FD-AEB5-E743-9337-A5650C6DD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692150</xdr:colOff>
      <xdr:row>27</xdr:row>
      <xdr:rowOff>177800</xdr:rowOff>
    </xdr:from>
    <xdr:to>
      <xdr:col>15</xdr:col>
      <xdr:colOff>177800</xdr:colOff>
      <xdr:row>46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D5AF10-7914-8840-8B84-78B3FE6DF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0.62526</cdr:x>
      <cdr:y>0.84281</cdr:y>
    </cdr:from>
    <cdr:to>
      <cdr:x>0.90947</cdr:x>
      <cdr:y>0.93311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4632FDC9-9814-048D-799E-88A906FA1059}"/>
            </a:ext>
          </a:extLst>
        </cdr:cNvPr>
        <cdr:cNvSpPr txBox="1"/>
      </cdr:nvSpPr>
      <cdr:spPr>
        <a:xfrm xmlns:a="http://schemas.openxmlformats.org/drawingml/2006/main">
          <a:off x="3771900" y="3200400"/>
          <a:ext cx="1714485" cy="3428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>
              <a:solidFill>
                <a:schemeClr val="dk1"/>
              </a:solidFill>
              <a:latin typeface="Arial" panose="020B0604020202020204" pitchFamily="34" charset="0"/>
            </a:rPr>
            <a:t>T</a:t>
          </a:r>
          <a:r>
            <a:rPr lang="de-DE" sz="1100" b="1" i="0">
              <a:solidFill>
                <a:schemeClr val="dk1"/>
              </a:solidFill>
              <a:latin typeface="Arial" panose="020B0604020202020204" pitchFamily="34" charset="0"/>
            </a:rPr>
            <a:t>otal:</a:t>
          </a:r>
          <a:r>
            <a:rPr lang="de-DE" sz="1100" b="1" i="0" baseline="0">
              <a:solidFill>
                <a:schemeClr val="dk1"/>
              </a:solidFill>
              <a:latin typeface="Arial" panose="020B0604020202020204" pitchFamily="34" charset="0"/>
            </a:rPr>
            <a:t> 14 fragments</a:t>
          </a:r>
          <a:endParaRPr lang="en-GB" sz="1100" b="1" i="0">
            <a:solidFill>
              <a:schemeClr val="dk1"/>
            </a:solidFill>
            <a:latin typeface="Arial" panose="020B0604020202020204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0.64817</cdr:x>
      <cdr:y>0.83775</cdr:y>
    </cdr:from>
    <cdr:to>
      <cdr:x>0.93089</cdr:x>
      <cdr:y>0.92715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8533B752-3C47-A041-AA32-1299BA700E49}"/>
            </a:ext>
          </a:extLst>
        </cdr:cNvPr>
        <cdr:cNvSpPr txBox="1"/>
      </cdr:nvSpPr>
      <cdr:spPr>
        <a:xfrm xmlns:a="http://schemas.openxmlformats.org/drawingml/2006/main">
          <a:off x="3930665" y="3213101"/>
          <a:ext cx="1714485" cy="3428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>
              <a:solidFill>
                <a:schemeClr val="dk1"/>
              </a:solidFill>
              <a:latin typeface="Arial" panose="020B0604020202020204" pitchFamily="34" charset="0"/>
            </a:rPr>
            <a:t>T</a:t>
          </a:r>
          <a:r>
            <a:rPr lang="de-DE" sz="1100" b="1" i="0">
              <a:solidFill>
                <a:schemeClr val="dk1"/>
              </a:solidFill>
              <a:latin typeface="Arial" panose="020B0604020202020204" pitchFamily="34" charset="0"/>
            </a:rPr>
            <a:t>otal:</a:t>
          </a:r>
          <a:r>
            <a:rPr lang="de-DE" sz="1100" b="1" i="0" baseline="0">
              <a:solidFill>
                <a:schemeClr val="dk1"/>
              </a:solidFill>
              <a:latin typeface="Arial" panose="020B0604020202020204" pitchFamily="34" charset="0"/>
            </a:rPr>
            <a:t> 16 fragments</a:t>
          </a:r>
          <a:endParaRPr lang="en-GB" sz="1100" b="1" i="0">
            <a:solidFill>
              <a:schemeClr val="dk1"/>
            </a:solidFill>
            <a:latin typeface="Arial" panose="020B0604020202020204" pitchFamily="34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0.64879</cdr:x>
      <cdr:y>0.86046</cdr:y>
    </cdr:from>
    <cdr:to>
      <cdr:x>0.9327</cdr:x>
      <cdr:y>0.95016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8533B752-3C47-A041-AA32-1299BA700E49}"/>
            </a:ext>
          </a:extLst>
        </cdr:cNvPr>
        <cdr:cNvSpPr txBox="1"/>
      </cdr:nvSpPr>
      <cdr:spPr>
        <a:xfrm xmlns:a="http://schemas.openxmlformats.org/drawingml/2006/main">
          <a:off x="3917960" y="3289291"/>
          <a:ext cx="1714490" cy="3428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>
              <a:solidFill>
                <a:schemeClr val="dk1"/>
              </a:solidFill>
              <a:latin typeface="Arial" panose="020B0604020202020204" pitchFamily="34" charset="0"/>
            </a:rPr>
            <a:t>T</a:t>
          </a:r>
          <a:r>
            <a:rPr lang="de-DE" sz="1100" b="1" i="0">
              <a:solidFill>
                <a:schemeClr val="dk1"/>
              </a:solidFill>
              <a:latin typeface="Arial" panose="020B0604020202020204" pitchFamily="34" charset="0"/>
            </a:rPr>
            <a:t>otal:</a:t>
          </a:r>
          <a:r>
            <a:rPr lang="de-DE" sz="1100" b="1" i="0" baseline="0">
              <a:solidFill>
                <a:schemeClr val="dk1"/>
              </a:solidFill>
              <a:latin typeface="Arial" panose="020B0604020202020204" pitchFamily="34" charset="0"/>
            </a:rPr>
            <a:t> 18 fragments</a:t>
          </a:r>
          <a:endParaRPr lang="en-GB" sz="1100" b="1" i="0">
            <a:solidFill>
              <a:schemeClr val="dk1"/>
            </a:solidFill>
            <a:latin typeface="Arial" panose="020B0604020202020204" pitchFamily="34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0.66215</cdr:x>
      <cdr:y>0.84053</cdr:y>
    </cdr:from>
    <cdr:to>
      <cdr:x>0.94369</cdr:x>
      <cdr:y>0.93023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8533B752-3C47-A041-AA32-1299BA700E49}"/>
            </a:ext>
          </a:extLst>
        </cdr:cNvPr>
        <cdr:cNvSpPr txBox="1"/>
      </cdr:nvSpPr>
      <cdr:spPr>
        <a:xfrm xmlns:a="http://schemas.openxmlformats.org/drawingml/2006/main">
          <a:off x="4032270" y="3213112"/>
          <a:ext cx="1714480" cy="3428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>
              <a:solidFill>
                <a:schemeClr val="dk1"/>
              </a:solidFill>
              <a:latin typeface="Arial" panose="020B0604020202020204" pitchFamily="34" charset="0"/>
            </a:rPr>
            <a:t>T</a:t>
          </a:r>
          <a:r>
            <a:rPr lang="de-DE" sz="1100" b="1" i="0">
              <a:solidFill>
                <a:schemeClr val="dk1"/>
              </a:solidFill>
              <a:latin typeface="Arial" panose="020B0604020202020204" pitchFamily="34" charset="0"/>
            </a:rPr>
            <a:t>otal:</a:t>
          </a:r>
          <a:r>
            <a:rPr lang="de-DE" sz="1100" b="1" i="0" baseline="0">
              <a:solidFill>
                <a:schemeClr val="dk1"/>
              </a:solidFill>
              <a:latin typeface="Arial" panose="020B0604020202020204" pitchFamily="34" charset="0"/>
            </a:rPr>
            <a:t> 0,5 fragments</a:t>
          </a:r>
          <a:endParaRPr lang="en-GB" sz="1100" b="1" i="0">
            <a:solidFill>
              <a:schemeClr val="dk1"/>
            </a:solidFill>
            <a:latin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F6A3-E048-7945-8DFE-8C7078A54949}">
  <dimension ref="A1:AB73"/>
  <sheetViews>
    <sheetView topLeftCell="A48" workbookViewId="0">
      <selection activeCell="A55" activeCellId="5" sqref="A17:XFD17 A28:XFD28 A33:XFD33 A50:XFD50 A48:XFD48 A55:XFD55"/>
    </sheetView>
  </sheetViews>
  <sheetFormatPr baseColWidth="10" defaultRowHeight="16" x14ac:dyDescent="0.2"/>
  <cols>
    <col min="1" max="3" width="10.83203125" style="1"/>
    <col min="4" max="4" width="17.5" style="1" customWidth="1"/>
    <col min="5" max="6" width="10.83203125" style="1"/>
    <col min="7" max="7" width="11.5" style="1" customWidth="1"/>
    <col min="8" max="8" width="10.83203125" style="4"/>
    <col min="9" max="10" width="10.83203125" style="1"/>
    <col min="11" max="11" width="11.6640625" style="1" bestFit="1" customWidth="1"/>
    <col min="12" max="12" width="10.83203125" style="4"/>
    <col min="13" max="15" width="10.83203125" style="1"/>
    <col min="16" max="16" width="11.6640625" style="1" bestFit="1" customWidth="1"/>
    <col min="17" max="17" width="10.83203125" style="4"/>
    <col min="18" max="20" width="10.83203125" style="1"/>
    <col min="21" max="21" width="11.6640625" style="1" bestFit="1" customWidth="1"/>
    <col min="22" max="22" width="10.83203125" style="4"/>
    <col min="23" max="25" width="10.83203125" style="1"/>
    <col min="26" max="26" width="10.83203125" style="9"/>
    <col min="27" max="16384" width="10.83203125" style="1"/>
  </cols>
  <sheetData>
    <row r="1" spans="1:26" ht="51" x14ac:dyDescent="0.2">
      <c r="A1" s="1" t="s">
        <v>0</v>
      </c>
    </row>
    <row r="2" spans="1:26" ht="17" x14ac:dyDescent="0.2">
      <c r="H2" s="4" t="s">
        <v>67</v>
      </c>
      <c r="L2" s="4" t="s">
        <v>68</v>
      </c>
      <c r="Q2" s="4" t="s">
        <v>73</v>
      </c>
      <c r="V2" s="4" t="s">
        <v>75</v>
      </c>
    </row>
    <row r="3" spans="1:26" ht="34" x14ac:dyDescent="0.2">
      <c r="B3" s="1" t="s">
        <v>3</v>
      </c>
      <c r="C3" s="1" t="s">
        <v>4</v>
      </c>
      <c r="D3" s="1" t="s">
        <v>10</v>
      </c>
      <c r="E3" s="1" t="s">
        <v>55</v>
      </c>
      <c r="F3" s="1" t="s">
        <v>56</v>
      </c>
      <c r="G3" s="1" t="s">
        <v>57</v>
      </c>
      <c r="H3" s="4" t="s">
        <v>67</v>
      </c>
      <c r="I3" s="1" t="s">
        <v>69</v>
      </c>
      <c r="J3" s="1" t="s">
        <v>74</v>
      </c>
      <c r="L3" s="4" t="s">
        <v>69</v>
      </c>
      <c r="M3" s="1" t="s">
        <v>74</v>
      </c>
      <c r="N3" s="1" t="s">
        <v>68</v>
      </c>
      <c r="O3" s="1" t="s">
        <v>70</v>
      </c>
      <c r="Q3" s="4" t="s">
        <v>74</v>
      </c>
      <c r="R3" s="1" t="s">
        <v>70</v>
      </c>
      <c r="S3" s="1" t="s">
        <v>73</v>
      </c>
      <c r="T3" s="1" t="s">
        <v>72</v>
      </c>
      <c r="V3" s="4" t="s">
        <v>72</v>
      </c>
    </row>
    <row r="4" spans="1:26" s="2" customFormat="1" ht="34" x14ac:dyDescent="0.2">
      <c r="A4" s="2" t="s">
        <v>1</v>
      </c>
      <c r="C4" s="2" t="s">
        <v>5</v>
      </c>
      <c r="H4" s="5"/>
      <c r="L4" s="5"/>
      <c r="Q4" s="5"/>
      <c r="V4" s="5"/>
      <c r="Z4" s="10"/>
    </row>
    <row r="5" spans="1:26" ht="34" x14ac:dyDescent="0.2">
      <c r="A5" s="1" t="s">
        <v>2</v>
      </c>
      <c r="B5" s="1">
        <v>2</v>
      </c>
      <c r="C5" s="1" t="s">
        <v>5</v>
      </c>
      <c r="D5" s="1" t="s">
        <v>76</v>
      </c>
      <c r="G5" s="1">
        <v>0</v>
      </c>
      <c r="H5" s="4">
        <f>IF(E5="A",(B5*G5)/F5,0)</f>
        <v>0</v>
      </c>
      <c r="I5" s="1">
        <f>IF(E5="AB",(B5*G5)/F5,0)</f>
        <v>0</v>
      </c>
      <c r="J5" s="1">
        <f>IF(E5="ABC",(B5*G5)/F5,0)</f>
        <v>0</v>
      </c>
      <c r="L5" s="4">
        <f>IF(E5="AB",(B5*G5)/F5,0)</f>
        <v>0</v>
      </c>
      <c r="M5" s="1">
        <f>IF(E5="ABC",(B5*G5)/F5,0)</f>
        <v>0</v>
      </c>
      <c r="N5" s="1">
        <f>IF(E5="B",(B5*G5)/F5,0)</f>
        <v>0</v>
      </c>
      <c r="O5" s="1">
        <f>IF(E5="BC",(B5*G5)/F5,0)</f>
        <v>0</v>
      </c>
      <c r="Q5" s="4">
        <f>IF(E5="ABC",(B5*G5)/F5,0)</f>
        <v>0</v>
      </c>
      <c r="R5" s="1">
        <f>IF(E5="BC",(B5*G5)/F5,0)</f>
        <v>0</v>
      </c>
      <c r="S5" s="1">
        <f>IF(E5="C",(B5*G5)/F5,0)</f>
        <v>0</v>
      </c>
      <c r="T5" s="1">
        <f>IF(E5="CD",(B5*G5)/F5,0)</f>
        <v>0</v>
      </c>
      <c r="V5" s="4">
        <f>IF(E5="CD",(B5*G5)/F5,0)</f>
        <v>0</v>
      </c>
    </row>
    <row r="6" spans="1:26" ht="34" x14ac:dyDescent="0.2">
      <c r="A6" s="1" t="s">
        <v>6</v>
      </c>
      <c r="B6" s="1">
        <v>1</v>
      </c>
      <c r="C6" s="1" t="s">
        <v>5</v>
      </c>
      <c r="D6" s="1" t="s">
        <v>77</v>
      </c>
      <c r="G6" s="1">
        <v>0</v>
      </c>
      <c r="H6" s="4">
        <f t="shared" ref="H6:H67" si="0">IF(E6="A",(B6*G6)/F6,0)</f>
        <v>0</v>
      </c>
      <c r="I6" s="1">
        <f t="shared" ref="I6:I67" si="1">IF(E6="AB",(B6*G6)/F6,0)</f>
        <v>0</v>
      </c>
      <c r="J6" s="1">
        <f t="shared" ref="J6:J67" si="2">IF(E6="ABC",(B6*G6)/F6,0)</f>
        <v>0</v>
      </c>
      <c r="L6" s="4">
        <f t="shared" ref="L6:L67" si="3">IF(E6="AB",(B6*G6)/F6,0)</f>
        <v>0</v>
      </c>
      <c r="M6" s="1">
        <f t="shared" ref="M6:M67" si="4">IF(E6="ABC",(B6*G6)/F6,0)</f>
        <v>0</v>
      </c>
      <c r="N6" s="1">
        <f t="shared" ref="N6:N67" si="5">IF(E6="B",(B6*G6)/F6,0)</f>
        <v>0</v>
      </c>
      <c r="O6" s="1">
        <f t="shared" ref="O6:O67" si="6">IF(E6="BC",(B6*G6)/F6,0)</f>
        <v>0</v>
      </c>
      <c r="Q6" s="4">
        <f t="shared" ref="Q6:Q67" si="7">IF(E6="ABC",(B6*G6)/F6,0)</f>
        <v>0</v>
      </c>
      <c r="R6" s="1">
        <f t="shared" ref="R6:R67" si="8">IF(E6="BC",(B6*G6)/F6,0)</f>
        <v>0</v>
      </c>
      <c r="S6" s="1">
        <f t="shared" ref="S6:S67" si="9">IF(E6="C",(B6*G6)/F6,0)</f>
        <v>0</v>
      </c>
      <c r="T6" s="1">
        <f t="shared" ref="T6:T67" si="10">IF(E6="CD",(B6*G6)/F6,0)</f>
        <v>0</v>
      </c>
      <c r="V6" s="4">
        <f t="shared" ref="V6:V67" si="11">IF(E6="CD",(B6*G6)/F6,0)</f>
        <v>0</v>
      </c>
    </row>
    <row r="7" spans="1:26" x14ac:dyDescent="0.2">
      <c r="K7" s="1">
        <f>SUM(H5:J6)</f>
        <v>0</v>
      </c>
      <c r="P7" s="1">
        <f>SUM(L5:O6)</f>
        <v>0</v>
      </c>
      <c r="U7" s="1">
        <f>SUM(Q5:T6)</f>
        <v>0</v>
      </c>
      <c r="W7" s="1">
        <f>SUM(V5:V6)</f>
        <v>0</v>
      </c>
      <c r="Z7" s="9">
        <f>SUM(K7:W7)</f>
        <v>0</v>
      </c>
    </row>
    <row r="8" spans="1:26" s="2" customFormat="1" ht="17" x14ac:dyDescent="0.2">
      <c r="A8" s="2" t="s">
        <v>7</v>
      </c>
      <c r="H8" s="5"/>
      <c r="L8" s="5"/>
      <c r="Q8" s="5"/>
      <c r="V8" s="5"/>
      <c r="Z8" s="10"/>
    </row>
    <row r="9" spans="1:26" ht="34" x14ac:dyDescent="0.2">
      <c r="A9" s="1" t="s">
        <v>8</v>
      </c>
      <c r="B9" s="1">
        <v>1</v>
      </c>
      <c r="C9" s="1" t="s">
        <v>9</v>
      </c>
      <c r="D9" s="1" t="s">
        <v>11</v>
      </c>
      <c r="E9" s="1" t="s">
        <v>67</v>
      </c>
      <c r="F9" s="1">
        <f t="shared" ref="F9:F67" si="12">LEN(E9)</f>
        <v>1</v>
      </c>
      <c r="G9" s="1">
        <v>1</v>
      </c>
      <c r="H9" s="4">
        <f t="shared" si="0"/>
        <v>1</v>
      </c>
      <c r="I9" s="1">
        <f t="shared" si="1"/>
        <v>0</v>
      </c>
      <c r="J9" s="1">
        <f t="shared" si="2"/>
        <v>0</v>
      </c>
      <c r="L9" s="4">
        <f t="shared" si="3"/>
        <v>0</v>
      </c>
      <c r="M9" s="1">
        <f t="shared" si="4"/>
        <v>0</v>
      </c>
      <c r="N9" s="1">
        <f t="shared" si="5"/>
        <v>0</v>
      </c>
      <c r="O9" s="1">
        <f t="shared" si="6"/>
        <v>0</v>
      </c>
      <c r="Q9" s="4">
        <f t="shared" si="7"/>
        <v>0</v>
      </c>
      <c r="R9" s="1">
        <f t="shared" si="8"/>
        <v>0</v>
      </c>
      <c r="S9" s="1">
        <f t="shared" si="9"/>
        <v>0</v>
      </c>
      <c r="T9" s="1">
        <f t="shared" si="10"/>
        <v>0</v>
      </c>
      <c r="V9" s="4">
        <f t="shared" si="11"/>
        <v>0</v>
      </c>
    </row>
    <row r="10" spans="1:26" ht="17" x14ac:dyDescent="0.2">
      <c r="A10" s="1">
        <v>45</v>
      </c>
      <c r="B10" s="1">
        <v>1</v>
      </c>
      <c r="C10" s="1" t="s">
        <v>12</v>
      </c>
      <c r="D10" s="1" t="s">
        <v>13</v>
      </c>
      <c r="E10" s="1" t="s">
        <v>67</v>
      </c>
      <c r="F10" s="1">
        <f t="shared" si="12"/>
        <v>1</v>
      </c>
      <c r="G10" s="1">
        <v>1</v>
      </c>
      <c r="H10" s="4">
        <f t="shared" si="0"/>
        <v>1</v>
      </c>
      <c r="I10" s="1">
        <f t="shared" si="1"/>
        <v>0</v>
      </c>
      <c r="J10" s="1">
        <f t="shared" si="2"/>
        <v>0</v>
      </c>
      <c r="L10" s="4">
        <f t="shared" si="3"/>
        <v>0</v>
      </c>
      <c r="M10" s="1">
        <f t="shared" si="4"/>
        <v>0</v>
      </c>
      <c r="N10" s="1">
        <f t="shared" si="5"/>
        <v>0</v>
      </c>
      <c r="O10" s="1">
        <f t="shared" si="6"/>
        <v>0</v>
      </c>
      <c r="Q10" s="4">
        <f t="shared" si="7"/>
        <v>0</v>
      </c>
      <c r="R10" s="1">
        <f t="shared" si="8"/>
        <v>0</v>
      </c>
      <c r="S10" s="1">
        <f t="shared" si="9"/>
        <v>0</v>
      </c>
      <c r="T10" s="1">
        <f t="shared" si="10"/>
        <v>0</v>
      </c>
      <c r="V10" s="4">
        <f t="shared" si="11"/>
        <v>0</v>
      </c>
    </row>
    <row r="11" spans="1:26" x14ac:dyDescent="0.2">
      <c r="K11" s="1">
        <f>SUM(H9:J10)</f>
        <v>2</v>
      </c>
      <c r="P11" s="1">
        <f>SUM(L9:O10)</f>
        <v>0</v>
      </c>
      <c r="U11" s="1">
        <f>SUM(Q9:T10)</f>
        <v>0</v>
      </c>
      <c r="W11" s="1">
        <f>SUM(V9:V10)</f>
        <v>0</v>
      </c>
      <c r="Z11" s="9">
        <f>SUM(K11:W11)</f>
        <v>2</v>
      </c>
    </row>
    <row r="12" spans="1:26" s="2" customFormat="1" ht="50" customHeight="1" x14ac:dyDescent="0.2">
      <c r="A12" s="2" t="s">
        <v>14</v>
      </c>
      <c r="C12" s="2" t="s">
        <v>58</v>
      </c>
      <c r="H12" s="5"/>
      <c r="L12" s="5"/>
      <c r="Q12" s="5"/>
      <c r="V12" s="5"/>
      <c r="Z12" s="10"/>
    </row>
    <row r="13" spans="1:26" ht="17" x14ac:dyDescent="0.2">
      <c r="A13" s="1" t="s">
        <v>15</v>
      </c>
      <c r="B13" s="1">
        <v>2</v>
      </c>
      <c r="C13" s="1" t="s">
        <v>16</v>
      </c>
      <c r="E13" s="1" t="s">
        <v>68</v>
      </c>
      <c r="F13" s="1">
        <f t="shared" si="12"/>
        <v>1</v>
      </c>
      <c r="G13" s="1">
        <v>1</v>
      </c>
      <c r="H13" s="4">
        <f t="shared" si="0"/>
        <v>0</v>
      </c>
      <c r="I13" s="1">
        <f t="shared" si="1"/>
        <v>0</v>
      </c>
      <c r="J13" s="1">
        <f t="shared" si="2"/>
        <v>0</v>
      </c>
      <c r="L13" s="4">
        <f t="shared" si="3"/>
        <v>0</v>
      </c>
      <c r="M13" s="1">
        <f t="shared" si="4"/>
        <v>0</v>
      </c>
      <c r="N13" s="1">
        <f t="shared" si="5"/>
        <v>2</v>
      </c>
      <c r="O13" s="1">
        <f t="shared" si="6"/>
        <v>0</v>
      </c>
      <c r="Q13" s="4">
        <f t="shared" si="7"/>
        <v>0</v>
      </c>
      <c r="R13" s="1">
        <f t="shared" si="8"/>
        <v>0</v>
      </c>
      <c r="S13" s="1">
        <f t="shared" si="9"/>
        <v>0</v>
      </c>
      <c r="T13" s="1">
        <f t="shared" si="10"/>
        <v>0</v>
      </c>
      <c r="V13" s="4">
        <f t="shared" si="11"/>
        <v>0</v>
      </c>
    </row>
    <row r="14" spans="1:26" ht="51" x14ac:dyDescent="0.2">
      <c r="A14" s="1" t="s">
        <v>17</v>
      </c>
      <c r="B14" s="1">
        <v>5</v>
      </c>
      <c r="C14" s="1" t="s">
        <v>59</v>
      </c>
      <c r="E14" s="1" t="s">
        <v>74</v>
      </c>
      <c r="F14" s="1">
        <f t="shared" si="12"/>
        <v>3</v>
      </c>
      <c r="G14" s="1">
        <v>1</v>
      </c>
      <c r="H14" s="4">
        <f t="shared" si="0"/>
        <v>0</v>
      </c>
      <c r="I14" s="1">
        <f t="shared" si="1"/>
        <v>0</v>
      </c>
      <c r="J14" s="1">
        <f t="shared" si="2"/>
        <v>1.6666666666666667</v>
      </c>
      <c r="L14" s="4">
        <f t="shared" si="3"/>
        <v>0</v>
      </c>
      <c r="M14" s="1">
        <f t="shared" si="4"/>
        <v>1.6666666666666667</v>
      </c>
      <c r="N14" s="1">
        <f t="shared" si="5"/>
        <v>0</v>
      </c>
      <c r="O14" s="1">
        <f t="shared" si="6"/>
        <v>0</v>
      </c>
      <c r="Q14" s="4">
        <f t="shared" si="7"/>
        <v>1.6666666666666667</v>
      </c>
      <c r="R14" s="1">
        <f t="shared" si="8"/>
        <v>0</v>
      </c>
      <c r="S14" s="1">
        <f t="shared" si="9"/>
        <v>0</v>
      </c>
      <c r="T14" s="1">
        <f t="shared" si="10"/>
        <v>0</v>
      </c>
      <c r="V14" s="4">
        <f t="shared" si="11"/>
        <v>0</v>
      </c>
    </row>
    <row r="15" spans="1:26" ht="51" x14ac:dyDescent="0.2">
      <c r="A15" s="1" t="s">
        <v>18</v>
      </c>
      <c r="C15" s="1" t="s">
        <v>59</v>
      </c>
      <c r="E15" s="1" t="s">
        <v>74</v>
      </c>
      <c r="F15" s="1">
        <f t="shared" si="12"/>
        <v>3</v>
      </c>
      <c r="G15" s="1">
        <v>1</v>
      </c>
      <c r="H15" s="4">
        <f t="shared" si="0"/>
        <v>0</v>
      </c>
      <c r="I15" s="1">
        <f t="shared" si="1"/>
        <v>0</v>
      </c>
      <c r="J15" s="1">
        <f t="shared" si="2"/>
        <v>0</v>
      </c>
      <c r="L15" s="4">
        <f t="shared" si="3"/>
        <v>0</v>
      </c>
      <c r="M15" s="1">
        <f t="shared" si="4"/>
        <v>0</v>
      </c>
      <c r="N15" s="1">
        <f t="shared" si="5"/>
        <v>0</v>
      </c>
      <c r="O15" s="1">
        <f t="shared" si="6"/>
        <v>0</v>
      </c>
      <c r="Q15" s="4">
        <f t="shared" si="7"/>
        <v>0</v>
      </c>
      <c r="R15" s="1">
        <f t="shared" si="8"/>
        <v>0</v>
      </c>
      <c r="S15" s="1">
        <f t="shared" si="9"/>
        <v>0</v>
      </c>
      <c r="T15" s="1">
        <f t="shared" si="10"/>
        <v>0</v>
      </c>
      <c r="V15" s="4">
        <f t="shared" si="11"/>
        <v>0</v>
      </c>
    </row>
    <row r="16" spans="1:26" ht="51" x14ac:dyDescent="0.2">
      <c r="A16" s="1" t="s">
        <v>20</v>
      </c>
      <c r="B16" s="1">
        <v>2</v>
      </c>
      <c r="C16" s="1" t="s">
        <v>59</v>
      </c>
      <c r="D16" s="1" t="s">
        <v>19</v>
      </c>
      <c r="E16" s="1" t="s">
        <v>74</v>
      </c>
      <c r="F16" s="1">
        <f t="shared" si="12"/>
        <v>3</v>
      </c>
      <c r="G16" s="1">
        <v>1</v>
      </c>
      <c r="H16" s="4">
        <f t="shared" si="0"/>
        <v>0</v>
      </c>
      <c r="I16" s="1">
        <f t="shared" si="1"/>
        <v>0</v>
      </c>
      <c r="J16" s="1">
        <f t="shared" si="2"/>
        <v>0.66666666666666663</v>
      </c>
      <c r="L16" s="4">
        <f t="shared" si="3"/>
        <v>0</v>
      </c>
      <c r="M16" s="1">
        <f t="shared" si="4"/>
        <v>0.66666666666666663</v>
      </c>
      <c r="N16" s="1">
        <f t="shared" si="5"/>
        <v>0</v>
      </c>
      <c r="O16" s="1">
        <f t="shared" si="6"/>
        <v>0</v>
      </c>
      <c r="Q16" s="4">
        <f t="shared" si="7"/>
        <v>0.66666666666666663</v>
      </c>
      <c r="R16" s="1">
        <f t="shared" si="8"/>
        <v>0</v>
      </c>
      <c r="S16" s="1">
        <f t="shared" si="9"/>
        <v>0</v>
      </c>
      <c r="T16" s="1">
        <f t="shared" si="10"/>
        <v>0</v>
      </c>
      <c r="V16" s="4">
        <f t="shared" si="11"/>
        <v>0</v>
      </c>
    </row>
    <row r="17" spans="1:26" ht="51" x14ac:dyDescent="0.2">
      <c r="A17" s="1">
        <v>56</v>
      </c>
      <c r="B17" s="1">
        <v>1</v>
      </c>
      <c r="C17" s="1" t="s">
        <v>59</v>
      </c>
      <c r="D17" s="1" t="s">
        <v>21</v>
      </c>
      <c r="E17" s="1" t="s">
        <v>74</v>
      </c>
      <c r="F17" s="1">
        <f t="shared" si="12"/>
        <v>3</v>
      </c>
      <c r="G17" s="1">
        <v>1</v>
      </c>
      <c r="H17" s="4">
        <f t="shared" si="0"/>
        <v>0</v>
      </c>
      <c r="I17" s="1">
        <f t="shared" si="1"/>
        <v>0</v>
      </c>
      <c r="J17" s="1">
        <f t="shared" si="2"/>
        <v>0.33333333333333331</v>
      </c>
      <c r="L17" s="4">
        <f t="shared" si="3"/>
        <v>0</v>
      </c>
      <c r="M17" s="1">
        <f t="shared" si="4"/>
        <v>0.33333333333333331</v>
      </c>
      <c r="N17" s="1">
        <f t="shared" si="5"/>
        <v>0</v>
      </c>
      <c r="O17" s="1">
        <f t="shared" si="6"/>
        <v>0</v>
      </c>
      <c r="Q17" s="4">
        <f t="shared" si="7"/>
        <v>0.33333333333333331</v>
      </c>
      <c r="R17" s="1">
        <f t="shared" si="8"/>
        <v>0</v>
      </c>
      <c r="S17" s="1">
        <f t="shared" si="9"/>
        <v>0</v>
      </c>
      <c r="T17" s="1">
        <f t="shared" si="10"/>
        <v>0</v>
      </c>
      <c r="V17" s="4">
        <f t="shared" si="11"/>
        <v>0</v>
      </c>
    </row>
    <row r="18" spans="1:26" ht="51" x14ac:dyDescent="0.2">
      <c r="A18" s="1" t="s">
        <v>22</v>
      </c>
      <c r="B18" s="1">
        <v>1</v>
      </c>
      <c r="C18" s="1" t="s">
        <v>59</v>
      </c>
      <c r="E18" s="1" t="s">
        <v>74</v>
      </c>
      <c r="F18" s="1">
        <f t="shared" si="12"/>
        <v>3</v>
      </c>
      <c r="G18" s="1">
        <v>1</v>
      </c>
      <c r="H18" s="4">
        <f t="shared" si="0"/>
        <v>0</v>
      </c>
      <c r="I18" s="1">
        <f t="shared" si="1"/>
        <v>0</v>
      </c>
      <c r="J18" s="1">
        <f t="shared" si="2"/>
        <v>0.33333333333333331</v>
      </c>
      <c r="L18" s="4">
        <f t="shared" si="3"/>
        <v>0</v>
      </c>
      <c r="M18" s="1">
        <f t="shared" si="4"/>
        <v>0.33333333333333331</v>
      </c>
      <c r="N18" s="1">
        <f t="shared" si="5"/>
        <v>0</v>
      </c>
      <c r="O18" s="1">
        <f t="shared" si="6"/>
        <v>0</v>
      </c>
      <c r="Q18" s="4">
        <f t="shared" si="7"/>
        <v>0.33333333333333331</v>
      </c>
      <c r="R18" s="1">
        <f t="shared" si="8"/>
        <v>0</v>
      </c>
      <c r="S18" s="1">
        <f t="shared" si="9"/>
        <v>0</v>
      </c>
      <c r="T18" s="1">
        <f t="shared" si="10"/>
        <v>0</v>
      </c>
      <c r="V18" s="4">
        <f t="shared" si="11"/>
        <v>0</v>
      </c>
    </row>
    <row r="19" spans="1:26" ht="51" x14ac:dyDescent="0.2">
      <c r="A19" s="1" t="s">
        <v>23</v>
      </c>
      <c r="B19" s="1">
        <v>1</v>
      </c>
      <c r="C19" s="1" t="s">
        <v>59</v>
      </c>
      <c r="D19" s="1" t="s">
        <v>24</v>
      </c>
      <c r="E19" s="1" t="s">
        <v>74</v>
      </c>
      <c r="F19" s="1">
        <f t="shared" si="12"/>
        <v>3</v>
      </c>
      <c r="G19" s="1">
        <v>1</v>
      </c>
      <c r="H19" s="4">
        <f t="shared" si="0"/>
        <v>0</v>
      </c>
      <c r="I19" s="1">
        <f t="shared" si="1"/>
        <v>0</v>
      </c>
      <c r="J19" s="1">
        <f t="shared" si="2"/>
        <v>0.33333333333333331</v>
      </c>
      <c r="L19" s="4">
        <f t="shared" si="3"/>
        <v>0</v>
      </c>
      <c r="M19" s="1">
        <f t="shared" si="4"/>
        <v>0.33333333333333331</v>
      </c>
      <c r="N19" s="1">
        <f t="shared" si="5"/>
        <v>0</v>
      </c>
      <c r="O19" s="1">
        <f t="shared" si="6"/>
        <v>0</v>
      </c>
      <c r="Q19" s="4">
        <f t="shared" si="7"/>
        <v>0.33333333333333331</v>
      </c>
      <c r="R19" s="1">
        <f t="shared" si="8"/>
        <v>0</v>
      </c>
      <c r="S19" s="1">
        <f t="shared" si="9"/>
        <v>0</v>
      </c>
      <c r="T19" s="1">
        <f t="shared" si="10"/>
        <v>0</v>
      </c>
      <c r="V19" s="4">
        <f t="shared" si="11"/>
        <v>0</v>
      </c>
    </row>
    <row r="20" spans="1:26" x14ac:dyDescent="0.2">
      <c r="K20" s="1">
        <f>SUM(H13:J19)</f>
        <v>3.3333333333333339</v>
      </c>
      <c r="P20" s="1">
        <f>SUM(L13:O19)</f>
        <v>5.333333333333333</v>
      </c>
      <c r="U20" s="1">
        <f>SUM(Q13:T19)</f>
        <v>3.3333333333333339</v>
      </c>
      <c r="W20" s="1">
        <f>SUM(V13:V19)</f>
        <v>0</v>
      </c>
      <c r="Z20" s="9">
        <f>SUM(K20:W20)</f>
        <v>12.000000000000002</v>
      </c>
    </row>
    <row r="21" spans="1:26" s="2" customFormat="1" ht="17" x14ac:dyDescent="0.2">
      <c r="A21" s="2" t="s">
        <v>25</v>
      </c>
      <c r="H21" s="5"/>
      <c r="L21" s="5"/>
      <c r="Q21" s="5"/>
      <c r="V21" s="5"/>
      <c r="Z21" s="10"/>
    </row>
    <row r="22" spans="1:26" ht="51" x14ac:dyDescent="0.2">
      <c r="A22" s="1" t="s">
        <v>15</v>
      </c>
      <c r="B22" s="1">
        <v>1</v>
      </c>
      <c r="C22" s="1" t="s">
        <v>60</v>
      </c>
      <c r="E22" s="1" t="s">
        <v>74</v>
      </c>
      <c r="F22" s="1">
        <f t="shared" si="12"/>
        <v>3</v>
      </c>
      <c r="G22" s="1">
        <v>1</v>
      </c>
      <c r="H22" s="4">
        <f t="shared" si="0"/>
        <v>0</v>
      </c>
      <c r="I22" s="1">
        <f t="shared" si="1"/>
        <v>0</v>
      </c>
      <c r="J22" s="1">
        <f t="shared" si="2"/>
        <v>0.33333333333333331</v>
      </c>
      <c r="L22" s="4">
        <f t="shared" si="3"/>
        <v>0</v>
      </c>
      <c r="M22" s="1">
        <f t="shared" si="4"/>
        <v>0.33333333333333331</v>
      </c>
      <c r="N22" s="1">
        <f t="shared" si="5"/>
        <v>0</v>
      </c>
      <c r="O22" s="1">
        <f t="shared" si="6"/>
        <v>0</v>
      </c>
      <c r="Q22" s="4">
        <f t="shared" si="7"/>
        <v>0.33333333333333331</v>
      </c>
      <c r="R22" s="1">
        <f t="shared" si="8"/>
        <v>0</v>
      </c>
      <c r="S22" s="1">
        <f t="shared" si="9"/>
        <v>0</v>
      </c>
      <c r="T22" s="1">
        <f t="shared" si="10"/>
        <v>0</v>
      </c>
      <c r="V22" s="4">
        <f t="shared" si="11"/>
        <v>0</v>
      </c>
    </row>
    <row r="23" spans="1:26" ht="51" x14ac:dyDescent="0.2">
      <c r="A23" s="1" t="s">
        <v>26</v>
      </c>
      <c r="B23" s="1">
        <v>2</v>
      </c>
      <c r="C23" s="1" t="s">
        <v>60</v>
      </c>
      <c r="E23" s="1" t="s">
        <v>74</v>
      </c>
      <c r="F23" s="1">
        <f t="shared" si="12"/>
        <v>3</v>
      </c>
      <c r="G23" s="1">
        <v>1</v>
      </c>
      <c r="H23" s="4">
        <f t="shared" si="0"/>
        <v>0</v>
      </c>
      <c r="I23" s="1">
        <f t="shared" si="1"/>
        <v>0</v>
      </c>
      <c r="J23" s="1">
        <f t="shared" si="2"/>
        <v>0.66666666666666663</v>
      </c>
      <c r="L23" s="4">
        <f t="shared" si="3"/>
        <v>0</v>
      </c>
      <c r="M23" s="1">
        <f t="shared" si="4"/>
        <v>0.66666666666666663</v>
      </c>
      <c r="N23" s="1">
        <f t="shared" si="5"/>
        <v>0</v>
      </c>
      <c r="O23" s="1">
        <f t="shared" si="6"/>
        <v>0</v>
      </c>
      <c r="Q23" s="4">
        <f t="shared" si="7"/>
        <v>0.66666666666666663</v>
      </c>
      <c r="R23" s="1">
        <f t="shared" si="8"/>
        <v>0</v>
      </c>
      <c r="S23" s="1">
        <f t="shared" si="9"/>
        <v>0</v>
      </c>
      <c r="T23" s="1">
        <f t="shared" si="10"/>
        <v>0</v>
      </c>
      <c r="V23" s="4">
        <f t="shared" si="11"/>
        <v>0</v>
      </c>
    </row>
    <row r="24" spans="1:26" ht="51" x14ac:dyDescent="0.2">
      <c r="A24" s="1" t="s">
        <v>27</v>
      </c>
      <c r="B24" s="1">
        <v>1</v>
      </c>
      <c r="C24" s="1" t="s">
        <v>60</v>
      </c>
      <c r="E24" s="1" t="s">
        <v>74</v>
      </c>
      <c r="F24" s="1">
        <f t="shared" si="12"/>
        <v>3</v>
      </c>
      <c r="G24" s="1">
        <v>1</v>
      </c>
      <c r="H24" s="4">
        <f t="shared" si="0"/>
        <v>0</v>
      </c>
      <c r="I24" s="1">
        <f t="shared" si="1"/>
        <v>0</v>
      </c>
      <c r="J24" s="1">
        <f t="shared" si="2"/>
        <v>0.33333333333333331</v>
      </c>
      <c r="L24" s="4">
        <f t="shared" si="3"/>
        <v>0</v>
      </c>
      <c r="M24" s="1">
        <f t="shared" si="4"/>
        <v>0.33333333333333331</v>
      </c>
      <c r="N24" s="1">
        <f t="shared" si="5"/>
        <v>0</v>
      </c>
      <c r="O24" s="1">
        <f t="shared" si="6"/>
        <v>0</v>
      </c>
      <c r="Q24" s="4">
        <f t="shared" si="7"/>
        <v>0.33333333333333331</v>
      </c>
      <c r="R24" s="1">
        <f t="shared" si="8"/>
        <v>0</v>
      </c>
      <c r="S24" s="1">
        <f t="shared" si="9"/>
        <v>0</v>
      </c>
      <c r="T24" s="1">
        <f t="shared" si="10"/>
        <v>0</v>
      </c>
      <c r="V24" s="4">
        <f t="shared" si="11"/>
        <v>0</v>
      </c>
    </row>
    <row r="25" spans="1:26" ht="51" x14ac:dyDescent="0.2">
      <c r="A25" s="1" t="s">
        <v>28</v>
      </c>
      <c r="C25" s="1" t="s">
        <v>60</v>
      </c>
      <c r="E25" s="1" t="s">
        <v>74</v>
      </c>
      <c r="F25" s="1">
        <f t="shared" si="12"/>
        <v>3</v>
      </c>
      <c r="G25" s="1">
        <v>1</v>
      </c>
      <c r="H25" s="4">
        <f t="shared" si="0"/>
        <v>0</v>
      </c>
      <c r="I25" s="1">
        <f t="shared" si="1"/>
        <v>0</v>
      </c>
      <c r="J25" s="1">
        <f t="shared" si="2"/>
        <v>0</v>
      </c>
      <c r="L25" s="4">
        <f t="shared" si="3"/>
        <v>0</v>
      </c>
      <c r="M25" s="1">
        <f t="shared" si="4"/>
        <v>0</v>
      </c>
      <c r="N25" s="1">
        <f t="shared" si="5"/>
        <v>0</v>
      </c>
      <c r="O25" s="1">
        <f t="shared" si="6"/>
        <v>0</v>
      </c>
      <c r="Q25" s="4">
        <f t="shared" si="7"/>
        <v>0</v>
      </c>
      <c r="R25" s="1">
        <f t="shared" si="8"/>
        <v>0</v>
      </c>
      <c r="S25" s="1">
        <f t="shared" si="9"/>
        <v>0</v>
      </c>
      <c r="T25" s="1">
        <f t="shared" si="10"/>
        <v>0</v>
      </c>
      <c r="V25" s="4">
        <f t="shared" si="11"/>
        <v>0</v>
      </c>
    </row>
    <row r="26" spans="1:26" ht="51" x14ac:dyDescent="0.2">
      <c r="A26" s="1">
        <v>69</v>
      </c>
      <c r="B26" s="1">
        <v>1</v>
      </c>
      <c r="C26" s="1" t="s">
        <v>60</v>
      </c>
      <c r="D26" s="1" t="s">
        <v>29</v>
      </c>
      <c r="E26" s="1" t="s">
        <v>74</v>
      </c>
      <c r="F26" s="1">
        <f t="shared" si="12"/>
        <v>3</v>
      </c>
      <c r="G26" s="1">
        <v>1</v>
      </c>
      <c r="H26" s="4">
        <f t="shared" si="0"/>
        <v>0</v>
      </c>
      <c r="I26" s="1">
        <f t="shared" si="1"/>
        <v>0</v>
      </c>
      <c r="J26" s="1">
        <f t="shared" si="2"/>
        <v>0.33333333333333331</v>
      </c>
      <c r="L26" s="4">
        <f t="shared" si="3"/>
        <v>0</v>
      </c>
      <c r="M26" s="1">
        <f t="shared" si="4"/>
        <v>0.33333333333333331</v>
      </c>
      <c r="N26" s="1">
        <f t="shared" si="5"/>
        <v>0</v>
      </c>
      <c r="O26" s="1">
        <f t="shared" si="6"/>
        <v>0</v>
      </c>
      <c r="Q26" s="4">
        <f t="shared" si="7"/>
        <v>0.33333333333333331</v>
      </c>
      <c r="R26" s="1">
        <f t="shared" si="8"/>
        <v>0</v>
      </c>
      <c r="S26" s="1">
        <f t="shared" si="9"/>
        <v>0</v>
      </c>
      <c r="T26" s="1">
        <f t="shared" si="10"/>
        <v>0</v>
      </c>
      <c r="V26" s="4">
        <f t="shared" si="11"/>
        <v>0</v>
      </c>
    </row>
    <row r="27" spans="1:26" ht="51" x14ac:dyDescent="0.2">
      <c r="A27" s="1">
        <v>70</v>
      </c>
      <c r="B27" s="1">
        <v>1</v>
      </c>
      <c r="C27" s="1" t="s">
        <v>60</v>
      </c>
      <c r="D27" s="1" t="s">
        <v>30</v>
      </c>
      <c r="E27" s="1" t="s">
        <v>74</v>
      </c>
      <c r="F27" s="1">
        <f t="shared" si="12"/>
        <v>3</v>
      </c>
      <c r="G27" s="1">
        <v>1</v>
      </c>
      <c r="H27" s="4">
        <f t="shared" si="0"/>
        <v>0</v>
      </c>
      <c r="I27" s="1">
        <f t="shared" si="1"/>
        <v>0</v>
      </c>
      <c r="J27" s="1">
        <f t="shared" si="2"/>
        <v>0.33333333333333331</v>
      </c>
      <c r="L27" s="4">
        <f t="shared" si="3"/>
        <v>0</v>
      </c>
      <c r="M27" s="1">
        <f t="shared" si="4"/>
        <v>0.33333333333333331</v>
      </c>
      <c r="N27" s="1">
        <f t="shared" si="5"/>
        <v>0</v>
      </c>
      <c r="O27" s="1">
        <f t="shared" si="6"/>
        <v>0</v>
      </c>
      <c r="Q27" s="4">
        <f t="shared" si="7"/>
        <v>0.33333333333333331</v>
      </c>
      <c r="R27" s="1">
        <f t="shared" si="8"/>
        <v>0</v>
      </c>
      <c r="S27" s="1">
        <f t="shared" si="9"/>
        <v>0</v>
      </c>
      <c r="T27" s="1">
        <f t="shared" si="10"/>
        <v>0</v>
      </c>
      <c r="V27" s="4">
        <f t="shared" si="11"/>
        <v>0</v>
      </c>
    </row>
    <row r="28" spans="1:26" ht="51" x14ac:dyDescent="0.2">
      <c r="A28" s="1">
        <v>71</v>
      </c>
      <c r="B28" s="1">
        <v>1</v>
      </c>
      <c r="C28" s="1" t="s">
        <v>60</v>
      </c>
      <c r="D28" s="1" t="s">
        <v>31</v>
      </c>
      <c r="E28" s="1" t="s">
        <v>74</v>
      </c>
      <c r="F28" s="1">
        <f t="shared" si="12"/>
        <v>3</v>
      </c>
      <c r="G28" s="1">
        <v>1</v>
      </c>
      <c r="H28" s="4">
        <f t="shared" si="0"/>
        <v>0</v>
      </c>
      <c r="I28" s="1">
        <f t="shared" si="1"/>
        <v>0</v>
      </c>
      <c r="J28" s="1">
        <f t="shared" si="2"/>
        <v>0.33333333333333331</v>
      </c>
      <c r="L28" s="4">
        <f t="shared" si="3"/>
        <v>0</v>
      </c>
      <c r="M28" s="1">
        <f t="shared" si="4"/>
        <v>0.33333333333333331</v>
      </c>
      <c r="N28" s="1">
        <f t="shared" si="5"/>
        <v>0</v>
      </c>
      <c r="O28" s="1">
        <f t="shared" si="6"/>
        <v>0</v>
      </c>
      <c r="Q28" s="4">
        <f t="shared" si="7"/>
        <v>0.33333333333333331</v>
      </c>
      <c r="R28" s="1">
        <f t="shared" si="8"/>
        <v>0</v>
      </c>
      <c r="S28" s="1">
        <f t="shared" si="9"/>
        <v>0</v>
      </c>
      <c r="T28" s="1">
        <f t="shared" si="10"/>
        <v>0</v>
      </c>
      <c r="V28" s="4">
        <f t="shared" si="11"/>
        <v>0</v>
      </c>
    </row>
    <row r="29" spans="1:26" ht="51" x14ac:dyDescent="0.2">
      <c r="A29" s="1" t="s">
        <v>2</v>
      </c>
      <c r="B29" s="1">
        <v>1</v>
      </c>
      <c r="C29" s="1" t="s">
        <v>60</v>
      </c>
      <c r="E29" s="1" t="s">
        <v>74</v>
      </c>
      <c r="F29" s="1">
        <f t="shared" si="12"/>
        <v>3</v>
      </c>
      <c r="G29" s="1">
        <v>1</v>
      </c>
      <c r="H29" s="4">
        <f t="shared" si="0"/>
        <v>0</v>
      </c>
      <c r="I29" s="1">
        <f t="shared" si="1"/>
        <v>0</v>
      </c>
      <c r="J29" s="1">
        <f t="shared" si="2"/>
        <v>0.33333333333333331</v>
      </c>
      <c r="L29" s="4">
        <f t="shared" si="3"/>
        <v>0</v>
      </c>
      <c r="M29" s="1">
        <f t="shared" si="4"/>
        <v>0.33333333333333331</v>
      </c>
      <c r="N29" s="1">
        <f t="shared" si="5"/>
        <v>0</v>
      </c>
      <c r="O29" s="1">
        <f t="shared" si="6"/>
        <v>0</v>
      </c>
      <c r="Q29" s="4">
        <f t="shared" si="7"/>
        <v>0.33333333333333331</v>
      </c>
      <c r="R29" s="1">
        <f t="shared" si="8"/>
        <v>0</v>
      </c>
      <c r="S29" s="1">
        <f t="shared" si="9"/>
        <v>0</v>
      </c>
      <c r="T29" s="1">
        <f t="shared" si="10"/>
        <v>0</v>
      </c>
      <c r="V29" s="4">
        <f t="shared" si="11"/>
        <v>0</v>
      </c>
    </row>
    <row r="30" spans="1:26" ht="51" x14ac:dyDescent="0.2">
      <c r="A30" s="1" t="s">
        <v>32</v>
      </c>
      <c r="B30" s="1">
        <v>6</v>
      </c>
      <c r="C30" s="1" t="s">
        <v>60</v>
      </c>
      <c r="E30" s="1" t="s">
        <v>74</v>
      </c>
      <c r="F30" s="1">
        <f t="shared" si="12"/>
        <v>3</v>
      </c>
      <c r="G30" s="1">
        <v>1</v>
      </c>
      <c r="H30" s="4">
        <f t="shared" si="0"/>
        <v>0</v>
      </c>
      <c r="I30" s="1">
        <f t="shared" si="1"/>
        <v>0</v>
      </c>
      <c r="J30" s="1">
        <f t="shared" si="2"/>
        <v>2</v>
      </c>
      <c r="L30" s="4">
        <f t="shared" si="3"/>
        <v>0</v>
      </c>
      <c r="M30" s="1">
        <f t="shared" si="4"/>
        <v>2</v>
      </c>
      <c r="N30" s="1">
        <f t="shared" si="5"/>
        <v>0</v>
      </c>
      <c r="O30" s="1">
        <f t="shared" si="6"/>
        <v>0</v>
      </c>
      <c r="Q30" s="4">
        <f t="shared" si="7"/>
        <v>2</v>
      </c>
      <c r="R30" s="1">
        <f t="shared" si="8"/>
        <v>0</v>
      </c>
      <c r="S30" s="1">
        <f t="shared" si="9"/>
        <v>0</v>
      </c>
      <c r="T30" s="1">
        <f t="shared" si="10"/>
        <v>0</v>
      </c>
      <c r="V30" s="4">
        <f t="shared" si="11"/>
        <v>0</v>
      </c>
    </row>
    <row r="31" spans="1:26" x14ac:dyDescent="0.2">
      <c r="K31" s="1">
        <f>SUM(H22:J30)</f>
        <v>4.6666666666666661</v>
      </c>
      <c r="P31" s="1">
        <f>SUM(L22:O30)</f>
        <v>4.6666666666666661</v>
      </c>
      <c r="U31" s="1">
        <f>SUM(Q22:T30)</f>
        <v>4.6666666666666661</v>
      </c>
      <c r="W31" s="1">
        <f>SUM(V22:V30)</f>
        <v>0</v>
      </c>
      <c r="Z31" s="9">
        <f>SUM(K31:W31)</f>
        <v>13.999999999999998</v>
      </c>
    </row>
    <row r="32" spans="1:26" s="2" customFormat="1" ht="17" x14ac:dyDescent="0.2">
      <c r="A32" s="2" t="s">
        <v>33</v>
      </c>
      <c r="H32" s="5"/>
      <c r="L32" s="5"/>
      <c r="Q32" s="5"/>
      <c r="V32" s="5"/>
      <c r="Z32" s="10"/>
    </row>
    <row r="33" spans="1:26" ht="51" x14ac:dyDescent="0.2">
      <c r="A33" s="1" t="s">
        <v>34</v>
      </c>
      <c r="B33" s="1">
        <v>1</v>
      </c>
      <c r="C33" s="1" t="s">
        <v>59</v>
      </c>
      <c r="D33" s="1" t="s">
        <v>31</v>
      </c>
      <c r="E33" s="1" t="s">
        <v>74</v>
      </c>
      <c r="F33" s="1">
        <f t="shared" si="12"/>
        <v>3</v>
      </c>
      <c r="G33" s="1">
        <v>1</v>
      </c>
      <c r="H33" s="4">
        <f t="shared" si="0"/>
        <v>0</v>
      </c>
      <c r="I33" s="1">
        <f t="shared" si="1"/>
        <v>0</v>
      </c>
      <c r="J33" s="1">
        <f t="shared" si="2"/>
        <v>0.33333333333333331</v>
      </c>
      <c r="L33" s="4">
        <f t="shared" si="3"/>
        <v>0</v>
      </c>
      <c r="M33" s="1">
        <f t="shared" si="4"/>
        <v>0.33333333333333331</v>
      </c>
      <c r="N33" s="1">
        <f t="shared" si="5"/>
        <v>0</v>
      </c>
      <c r="O33" s="1">
        <f t="shared" si="6"/>
        <v>0</v>
      </c>
      <c r="Q33" s="4">
        <f t="shared" si="7"/>
        <v>0.33333333333333331</v>
      </c>
      <c r="R33" s="1">
        <f t="shared" si="8"/>
        <v>0</v>
      </c>
      <c r="S33" s="1">
        <f t="shared" si="9"/>
        <v>0</v>
      </c>
      <c r="T33" s="1">
        <f t="shared" si="10"/>
        <v>0</v>
      </c>
      <c r="V33" s="4">
        <f t="shared" si="11"/>
        <v>0</v>
      </c>
    </row>
    <row r="34" spans="1:26" ht="51" x14ac:dyDescent="0.2">
      <c r="A34" s="1" t="s">
        <v>27</v>
      </c>
      <c r="B34" s="1">
        <v>1</v>
      </c>
      <c r="C34" s="1" t="s">
        <v>59</v>
      </c>
      <c r="E34" s="1" t="s">
        <v>74</v>
      </c>
      <c r="F34" s="1">
        <f t="shared" si="12"/>
        <v>3</v>
      </c>
      <c r="G34" s="1">
        <v>1</v>
      </c>
      <c r="H34" s="4">
        <f t="shared" si="0"/>
        <v>0</v>
      </c>
      <c r="I34" s="1">
        <f t="shared" si="1"/>
        <v>0</v>
      </c>
      <c r="J34" s="1">
        <f t="shared" si="2"/>
        <v>0.33333333333333331</v>
      </c>
      <c r="L34" s="4">
        <f t="shared" si="3"/>
        <v>0</v>
      </c>
      <c r="M34" s="1">
        <f t="shared" si="4"/>
        <v>0.33333333333333331</v>
      </c>
      <c r="N34" s="1">
        <f t="shared" si="5"/>
        <v>0</v>
      </c>
      <c r="O34" s="1">
        <f t="shared" si="6"/>
        <v>0</v>
      </c>
      <c r="Q34" s="4">
        <f t="shared" si="7"/>
        <v>0.33333333333333331</v>
      </c>
      <c r="R34" s="1">
        <f t="shared" si="8"/>
        <v>0</v>
      </c>
      <c r="S34" s="1">
        <f t="shared" si="9"/>
        <v>0</v>
      </c>
      <c r="T34" s="1">
        <f t="shared" si="10"/>
        <v>0</v>
      </c>
      <c r="V34" s="4">
        <f t="shared" si="11"/>
        <v>0</v>
      </c>
    </row>
    <row r="35" spans="1:26" ht="51" x14ac:dyDescent="0.2">
      <c r="A35" s="1" t="s">
        <v>35</v>
      </c>
      <c r="B35" s="1">
        <v>1</v>
      </c>
      <c r="C35" s="1" t="s">
        <v>59</v>
      </c>
      <c r="E35" s="1" t="s">
        <v>74</v>
      </c>
      <c r="F35" s="1">
        <f t="shared" si="12"/>
        <v>3</v>
      </c>
      <c r="G35" s="1">
        <v>1</v>
      </c>
      <c r="H35" s="4">
        <f t="shared" si="0"/>
        <v>0</v>
      </c>
      <c r="I35" s="1">
        <f t="shared" si="1"/>
        <v>0</v>
      </c>
      <c r="J35" s="1">
        <f t="shared" si="2"/>
        <v>0.33333333333333331</v>
      </c>
      <c r="L35" s="4">
        <f t="shared" si="3"/>
        <v>0</v>
      </c>
      <c r="M35" s="1">
        <f t="shared" si="4"/>
        <v>0.33333333333333331</v>
      </c>
      <c r="N35" s="1">
        <f t="shared" si="5"/>
        <v>0</v>
      </c>
      <c r="O35" s="1">
        <f t="shared" si="6"/>
        <v>0</v>
      </c>
      <c r="Q35" s="4">
        <f t="shared" si="7"/>
        <v>0.33333333333333331</v>
      </c>
      <c r="R35" s="1">
        <f t="shared" si="8"/>
        <v>0</v>
      </c>
      <c r="S35" s="1">
        <f t="shared" si="9"/>
        <v>0</v>
      </c>
      <c r="T35" s="1">
        <f t="shared" si="10"/>
        <v>0</v>
      </c>
      <c r="V35" s="4">
        <f t="shared" si="11"/>
        <v>0</v>
      </c>
    </row>
    <row r="36" spans="1:26" ht="51" x14ac:dyDescent="0.2">
      <c r="A36" s="1" t="s">
        <v>28</v>
      </c>
      <c r="B36" s="1">
        <v>2</v>
      </c>
      <c r="C36" s="1" t="s">
        <v>59</v>
      </c>
      <c r="D36" s="1" t="s">
        <v>29</v>
      </c>
      <c r="E36" s="1" t="s">
        <v>74</v>
      </c>
      <c r="F36" s="1">
        <f t="shared" si="12"/>
        <v>3</v>
      </c>
      <c r="G36" s="1">
        <v>1</v>
      </c>
      <c r="H36" s="4">
        <f t="shared" si="0"/>
        <v>0</v>
      </c>
      <c r="I36" s="1">
        <f t="shared" si="1"/>
        <v>0</v>
      </c>
      <c r="J36" s="1">
        <f t="shared" si="2"/>
        <v>0.66666666666666663</v>
      </c>
      <c r="L36" s="4">
        <f t="shared" si="3"/>
        <v>0</v>
      </c>
      <c r="M36" s="1">
        <f t="shared" si="4"/>
        <v>0.66666666666666663</v>
      </c>
      <c r="N36" s="1">
        <f t="shared" si="5"/>
        <v>0</v>
      </c>
      <c r="O36" s="1">
        <f t="shared" si="6"/>
        <v>0</v>
      </c>
      <c r="Q36" s="4">
        <f t="shared" si="7"/>
        <v>0.66666666666666663</v>
      </c>
      <c r="R36" s="1">
        <f t="shared" si="8"/>
        <v>0</v>
      </c>
      <c r="S36" s="1">
        <f t="shared" si="9"/>
        <v>0</v>
      </c>
      <c r="T36" s="1">
        <f t="shared" si="10"/>
        <v>0</v>
      </c>
      <c r="V36" s="4">
        <f t="shared" si="11"/>
        <v>0</v>
      </c>
    </row>
    <row r="37" spans="1:26" x14ac:dyDescent="0.2">
      <c r="K37" s="1">
        <f>SUM(H33:J36)</f>
        <v>1.6666666666666665</v>
      </c>
      <c r="P37" s="1">
        <f>SUM(L33:O36)</f>
        <v>1.6666666666666665</v>
      </c>
      <c r="U37" s="1">
        <f>SUM(Q33:T36)</f>
        <v>1.6666666666666665</v>
      </c>
      <c r="W37" s="1">
        <f>SUM(V33:V36)</f>
        <v>0</v>
      </c>
      <c r="Z37" s="9">
        <f>SUM(K37:W37)</f>
        <v>5</v>
      </c>
    </row>
    <row r="38" spans="1:26" s="2" customFormat="1" ht="17" x14ac:dyDescent="0.2">
      <c r="A38" s="2" t="s">
        <v>36</v>
      </c>
      <c r="H38" s="5"/>
      <c r="L38" s="5"/>
      <c r="Q38" s="5"/>
      <c r="V38" s="5"/>
      <c r="Z38" s="10"/>
    </row>
    <row r="39" spans="1:26" ht="51" x14ac:dyDescent="0.2">
      <c r="A39" s="1" t="s">
        <v>37</v>
      </c>
      <c r="B39" s="1">
        <v>3</v>
      </c>
      <c r="C39" s="1" t="s">
        <v>59</v>
      </c>
      <c r="E39" s="1" t="s">
        <v>74</v>
      </c>
      <c r="F39" s="1">
        <f t="shared" si="12"/>
        <v>3</v>
      </c>
      <c r="G39" s="1">
        <v>1</v>
      </c>
      <c r="H39" s="4">
        <f t="shared" si="0"/>
        <v>0</v>
      </c>
      <c r="I39" s="1">
        <f t="shared" si="1"/>
        <v>0</v>
      </c>
      <c r="J39" s="1">
        <f t="shared" si="2"/>
        <v>1</v>
      </c>
      <c r="L39" s="4">
        <f t="shared" si="3"/>
        <v>0</v>
      </c>
      <c r="M39" s="1">
        <f t="shared" si="4"/>
        <v>1</v>
      </c>
      <c r="N39" s="1">
        <f t="shared" si="5"/>
        <v>0</v>
      </c>
      <c r="O39" s="1">
        <f t="shared" si="6"/>
        <v>0</v>
      </c>
      <c r="Q39" s="4">
        <f t="shared" si="7"/>
        <v>1</v>
      </c>
      <c r="R39" s="1">
        <f t="shared" si="8"/>
        <v>0</v>
      </c>
      <c r="S39" s="1">
        <f t="shared" si="9"/>
        <v>0</v>
      </c>
      <c r="T39" s="1">
        <f t="shared" si="10"/>
        <v>0</v>
      </c>
      <c r="V39" s="4">
        <f t="shared" si="11"/>
        <v>0</v>
      </c>
    </row>
    <row r="40" spans="1:26" ht="51" x14ac:dyDescent="0.2">
      <c r="A40" s="1" t="s">
        <v>15</v>
      </c>
      <c r="B40" s="1">
        <v>1</v>
      </c>
      <c r="C40" s="1" t="s">
        <v>59</v>
      </c>
      <c r="E40" s="1" t="s">
        <v>74</v>
      </c>
      <c r="F40" s="1">
        <f t="shared" si="12"/>
        <v>3</v>
      </c>
      <c r="G40" s="1">
        <v>1</v>
      </c>
      <c r="H40" s="4">
        <f t="shared" si="0"/>
        <v>0</v>
      </c>
      <c r="I40" s="1">
        <f t="shared" si="1"/>
        <v>0</v>
      </c>
      <c r="J40" s="1">
        <f t="shared" si="2"/>
        <v>0.33333333333333331</v>
      </c>
      <c r="L40" s="4">
        <f t="shared" si="3"/>
        <v>0</v>
      </c>
      <c r="M40" s="1">
        <f t="shared" si="4"/>
        <v>0.33333333333333331</v>
      </c>
      <c r="N40" s="1">
        <f t="shared" si="5"/>
        <v>0</v>
      </c>
      <c r="O40" s="1">
        <f t="shared" si="6"/>
        <v>0</v>
      </c>
      <c r="Q40" s="4">
        <f t="shared" si="7"/>
        <v>0.33333333333333331</v>
      </c>
      <c r="R40" s="1">
        <f t="shared" si="8"/>
        <v>0</v>
      </c>
      <c r="S40" s="1">
        <f t="shared" si="9"/>
        <v>0</v>
      </c>
      <c r="T40" s="1">
        <f t="shared" si="10"/>
        <v>0</v>
      </c>
      <c r="V40" s="4">
        <f t="shared" si="11"/>
        <v>0</v>
      </c>
    </row>
    <row r="41" spans="1:26" ht="34" x14ac:dyDescent="0.2">
      <c r="A41" s="1" t="s">
        <v>38</v>
      </c>
      <c r="B41" s="1">
        <v>2</v>
      </c>
      <c r="C41" s="1" t="s">
        <v>39</v>
      </c>
      <c r="E41" s="1" t="s">
        <v>70</v>
      </c>
      <c r="F41" s="1">
        <f t="shared" si="12"/>
        <v>2</v>
      </c>
      <c r="G41" s="1">
        <v>1</v>
      </c>
      <c r="H41" s="4">
        <f t="shared" si="0"/>
        <v>0</v>
      </c>
      <c r="I41" s="1">
        <f t="shared" si="1"/>
        <v>0</v>
      </c>
      <c r="J41" s="1">
        <f t="shared" si="2"/>
        <v>0</v>
      </c>
      <c r="L41" s="4">
        <f t="shared" si="3"/>
        <v>0</v>
      </c>
      <c r="M41" s="1">
        <f t="shared" si="4"/>
        <v>0</v>
      </c>
      <c r="N41" s="1">
        <f t="shared" si="5"/>
        <v>0</v>
      </c>
      <c r="O41" s="1">
        <f t="shared" si="6"/>
        <v>1</v>
      </c>
      <c r="Q41" s="4">
        <f t="shared" si="7"/>
        <v>0</v>
      </c>
      <c r="R41" s="1">
        <f t="shared" si="8"/>
        <v>1</v>
      </c>
      <c r="S41" s="1">
        <f t="shared" si="9"/>
        <v>0</v>
      </c>
      <c r="T41" s="1">
        <f t="shared" si="10"/>
        <v>0</v>
      </c>
      <c r="V41" s="4">
        <f t="shared" si="11"/>
        <v>0</v>
      </c>
    </row>
    <row r="42" spans="1:26" ht="17" x14ac:dyDescent="0.2">
      <c r="A42" s="1" t="s">
        <v>27</v>
      </c>
      <c r="B42" s="1">
        <v>1</v>
      </c>
      <c r="C42" s="1" t="s">
        <v>71</v>
      </c>
      <c r="E42" s="1" t="s">
        <v>70</v>
      </c>
      <c r="F42" s="1">
        <f t="shared" si="12"/>
        <v>2</v>
      </c>
      <c r="G42" s="1">
        <v>1</v>
      </c>
      <c r="H42" s="4">
        <f t="shared" si="0"/>
        <v>0</v>
      </c>
      <c r="I42" s="1">
        <f t="shared" si="1"/>
        <v>0</v>
      </c>
      <c r="J42" s="1">
        <f t="shared" si="2"/>
        <v>0</v>
      </c>
      <c r="L42" s="4">
        <f t="shared" si="3"/>
        <v>0</v>
      </c>
      <c r="M42" s="1">
        <f t="shared" si="4"/>
        <v>0</v>
      </c>
      <c r="N42" s="1">
        <f t="shared" si="5"/>
        <v>0</v>
      </c>
      <c r="O42" s="1">
        <f t="shared" si="6"/>
        <v>0.5</v>
      </c>
      <c r="Q42" s="4">
        <f t="shared" si="7"/>
        <v>0</v>
      </c>
      <c r="R42" s="1">
        <f t="shared" si="8"/>
        <v>0.5</v>
      </c>
      <c r="S42" s="1">
        <f t="shared" si="9"/>
        <v>0</v>
      </c>
      <c r="T42" s="1">
        <f t="shared" si="10"/>
        <v>0</v>
      </c>
      <c r="V42" s="4">
        <f t="shared" si="11"/>
        <v>0</v>
      </c>
    </row>
    <row r="43" spans="1:26" ht="51" x14ac:dyDescent="0.2">
      <c r="A43" s="1" t="s">
        <v>28</v>
      </c>
      <c r="B43" s="1">
        <v>1</v>
      </c>
      <c r="C43" s="1" t="s">
        <v>59</v>
      </c>
      <c r="D43" s="1" t="s">
        <v>29</v>
      </c>
      <c r="E43" s="1" t="s">
        <v>74</v>
      </c>
      <c r="F43" s="1">
        <f t="shared" si="12"/>
        <v>3</v>
      </c>
      <c r="G43" s="1">
        <v>1</v>
      </c>
      <c r="H43" s="4">
        <f t="shared" si="0"/>
        <v>0</v>
      </c>
      <c r="I43" s="1">
        <f t="shared" si="1"/>
        <v>0</v>
      </c>
      <c r="J43" s="1">
        <f t="shared" si="2"/>
        <v>0.33333333333333331</v>
      </c>
      <c r="L43" s="4">
        <f t="shared" si="3"/>
        <v>0</v>
      </c>
      <c r="M43" s="1">
        <f t="shared" si="4"/>
        <v>0.33333333333333331</v>
      </c>
      <c r="N43" s="1">
        <f t="shared" si="5"/>
        <v>0</v>
      </c>
      <c r="O43" s="1">
        <f t="shared" si="6"/>
        <v>0</v>
      </c>
      <c r="Q43" s="4">
        <f t="shared" si="7"/>
        <v>0.33333333333333331</v>
      </c>
      <c r="R43" s="1">
        <f t="shared" si="8"/>
        <v>0</v>
      </c>
      <c r="S43" s="1">
        <f t="shared" si="9"/>
        <v>0</v>
      </c>
      <c r="T43" s="1">
        <f t="shared" si="10"/>
        <v>0</v>
      </c>
      <c r="V43" s="4">
        <f t="shared" si="11"/>
        <v>0</v>
      </c>
    </row>
    <row r="44" spans="1:26" x14ac:dyDescent="0.2">
      <c r="K44" s="1">
        <f>SUM(H39:J43)</f>
        <v>1.6666666666666665</v>
      </c>
      <c r="P44" s="1">
        <f>SUM(L39:O43)</f>
        <v>3.1666666666666665</v>
      </c>
      <c r="U44" s="1">
        <f>SUM(Q39:T43)</f>
        <v>3.1666666666666665</v>
      </c>
      <c r="W44" s="1">
        <f>SUM(V39:V43)</f>
        <v>0</v>
      </c>
      <c r="Z44" s="9">
        <f>SUM(K44:W44)</f>
        <v>8</v>
      </c>
    </row>
    <row r="45" spans="1:26" s="2" customFormat="1" ht="102" x14ac:dyDescent="0.2">
      <c r="A45" s="2" t="s">
        <v>40</v>
      </c>
      <c r="C45" s="2" t="s">
        <v>41</v>
      </c>
      <c r="H45" s="5"/>
      <c r="L45" s="5"/>
      <c r="Q45" s="5"/>
      <c r="V45" s="5"/>
      <c r="Z45" s="10"/>
    </row>
    <row r="47" spans="1:26" ht="17" x14ac:dyDescent="0.2">
      <c r="A47" s="1" t="s">
        <v>15</v>
      </c>
      <c r="B47" s="1">
        <v>1</v>
      </c>
      <c r="C47" s="1" t="s">
        <v>42</v>
      </c>
      <c r="F47" s="1">
        <f t="shared" si="12"/>
        <v>0</v>
      </c>
      <c r="G47" s="1">
        <v>0</v>
      </c>
      <c r="H47" s="4">
        <f t="shared" si="0"/>
        <v>0</v>
      </c>
      <c r="I47" s="1">
        <f t="shared" si="1"/>
        <v>0</v>
      </c>
      <c r="J47" s="1">
        <f t="shared" si="2"/>
        <v>0</v>
      </c>
      <c r="L47" s="4">
        <f t="shared" si="3"/>
        <v>0</v>
      </c>
      <c r="M47" s="1">
        <f t="shared" si="4"/>
        <v>0</v>
      </c>
      <c r="N47" s="1">
        <f t="shared" si="5"/>
        <v>0</v>
      </c>
      <c r="O47" s="1">
        <f t="shared" si="6"/>
        <v>0</v>
      </c>
      <c r="Q47" s="4">
        <f t="shared" si="7"/>
        <v>0</v>
      </c>
      <c r="R47" s="1">
        <f t="shared" si="8"/>
        <v>0</v>
      </c>
      <c r="S47" s="1">
        <f t="shared" si="9"/>
        <v>0</v>
      </c>
      <c r="T47" s="1">
        <f t="shared" si="10"/>
        <v>0</v>
      </c>
      <c r="V47" s="4">
        <f t="shared" si="11"/>
        <v>0</v>
      </c>
    </row>
    <row r="48" spans="1:26" ht="51" x14ac:dyDescent="0.2">
      <c r="A48" s="1">
        <v>124</v>
      </c>
      <c r="B48" s="1">
        <v>1</v>
      </c>
      <c r="C48" s="1" t="s">
        <v>62</v>
      </c>
      <c r="D48" s="1" t="s">
        <v>31</v>
      </c>
      <c r="F48" s="1">
        <f t="shared" si="12"/>
        <v>0</v>
      </c>
      <c r="G48" s="1">
        <v>0</v>
      </c>
      <c r="H48" s="4">
        <f t="shared" si="0"/>
        <v>0</v>
      </c>
      <c r="I48" s="1">
        <f t="shared" si="1"/>
        <v>0</v>
      </c>
      <c r="J48" s="1">
        <f t="shared" si="2"/>
        <v>0</v>
      </c>
      <c r="L48" s="4">
        <f t="shared" si="3"/>
        <v>0</v>
      </c>
      <c r="M48" s="1">
        <f t="shared" si="4"/>
        <v>0</v>
      </c>
      <c r="N48" s="1">
        <f t="shared" si="5"/>
        <v>0</v>
      </c>
      <c r="O48" s="1">
        <f t="shared" si="6"/>
        <v>0</v>
      </c>
      <c r="Q48" s="4">
        <f t="shared" si="7"/>
        <v>0</v>
      </c>
      <c r="R48" s="1">
        <f t="shared" si="8"/>
        <v>0</v>
      </c>
      <c r="S48" s="1">
        <f t="shared" si="9"/>
        <v>0</v>
      </c>
      <c r="T48" s="1">
        <f t="shared" si="10"/>
        <v>0</v>
      </c>
      <c r="V48" s="4">
        <f t="shared" si="11"/>
        <v>0</v>
      </c>
    </row>
    <row r="49" spans="1:26" ht="17" x14ac:dyDescent="0.2">
      <c r="A49" s="1">
        <v>125</v>
      </c>
      <c r="B49" s="1">
        <v>1</v>
      </c>
      <c r="C49" s="1" t="s">
        <v>42</v>
      </c>
      <c r="D49" s="1" t="s">
        <v>43</v>
      </c>
      <c r="F49" s="1">
        <f t="shared" si="12"/>
        <v>0</v>
      </c>
      <c r="G49" s="1">
        <v>0</v>
      </c>
      <c r="H49" s="4">
        <f t="shared" si="0"/>
        <v>0</v>
      </c>
      <c r="I49" s="1">
        <f t="shared" si="1"/>
        <v>0</v>
      </c>
      <c r="J49" s="1">
        <f t="shared" si="2"/>
        <v>0</v>
      </c>
      <c r="L49" s="4">
        <f t="shared" si="3"/>
        <v>0</v>
      </c>
      <c r="M49" s="1">
        <f t="shared" si="4"/>
        <v>0</v>
      </c>
      <c r="N49" s="1">
        <f t="shared" si="5"/>
        <v>0</v>
      </c>
      <c r="O49" s="1">
        <f t="shared" si="6"/>
        <v>0</v>
      </c>
      <c r="Q49" s="4">
        <f t="shared" si="7"/>
        <v>0</v>
      </c>
      <c r="R49" s="1">
        <f t="shared" si="8"/>
        <v>0</v>
      </c>
      <c r="S49" s="1">
        <f t="shared" si="9"/>
        <v>0</v>
      </c>
      <c r="T49" s="1">
        <f t="shared" si="10"/>
        <v>0</v>
      </c>
      <c r="V49" s="4">
        <f t="shared" si="11"/>
        <v>0</v>
      </c>
    </row>
    <row r="50" spans="1:26" ht="34" x14ac:dyDescent="0.2">
      <c r="A50" s="1" t="s">
        <v>44</v>
      </c>
      <c r="B50" s="1">
        <v>2</v>
      </c>
      <c r="C50" s="1" t="s">
        <v>61</v>
      </c>
      <c r="D50" s="1" t="s">
        <v>31</v>
      </c>
      <c r="E50" s="1" t="s">
        <v>70</v>
      </c>
      <c r="F50" s="1">
        <f t="shared" si="12"/>
        <v>2</v>
      </c>
      <c r="G50" s="1">
        <v>1</v>
      </c>
      <c r="H50" s="4">
        <f t="shared" si="0"/>
        <v>0</v>
      </c>
      <c r="I50" s="1">
        <f t="shared" si="1"/>
        <v>0</v>
      </c>
      <c r="J50" s="1">
        <f t="shared" si="2"/>
        <v>0</v>
      </c>
      <c r="L50" s="4">
        <f t="shared" si="3"/>
        <v>0</v>
      </c>
      <c r="M50" s="1">
        <f t="shared" si="4"/>
        <v>0</v>
      </c>
      <c r="N50" s="1">
        <f t="shared" si="5"/>
        <v>0</v>
      </c>
      <c r="O50" s="1">
        <f t="shared" si="6"/>
        <v>1</v>
      </c>
      <c r="Q50" s="4">
        <f t="shared" si="7"/>
        <v>0</v>
      </c>
      <c r="R50" s="1">
        <f t="shared" si="8"/>
        <v>1</v>
      </c>
      <c r="S50" s="1">
        <f t="shared" si="9"/>
        <v>0</v>
      </c>
      <c r="T50" s="1">
        <f t="shared" si="10"/>
        <v>0</v>
      </c>
      <c r="V50" s="4">
        <f t="shared" si="11"/>
        <v>0</v>
      </c>
    </row>
    <row r="51" spans="1:26" x14ac:dyDescent="0.2">
      <c r="K51" s="1">
        <f>SUM(H47:J50)</f>
        <v>0</v>
      </c>
      <c r="P51" s="1">
        <f>SUM(L47:O50)</f>
        <v>1</v>
      </c>
      <c r="U51" s="1">
        <f>SUM(Q47:T50)</f>
        <v>1</v>
      </c>
      <c r="W51" s="1">
        <f>SUM(V47:V50)</f>
        <v>0</v>
      </c>
      <c r="Z51" s="9">
        <f>SUM(K51:W51)</f>
        <v>2</v>
      </c>
    </row>
    <row r="52" spans="1:26" s="3" customFormat="1" ht="51" x14ac:dyDescent="0.2">
      <c r="A52" s="3" t="s">
        <v>45</v>
      </c>
      <c r="H52" s="6"/>
      <c r="L52" s="6"/>
      <c r="Q52" s="6"/>
      <c r="V52" s="6"/>
      <c r="Z52" s="11"/>
    </row>
    <row r="53" spans="1:26" ht="34" x14ac:dyDescent="0.2">
      <c r="A53" s="1" t="s">
        <v>46</v>
      </c>
      <c r="B53" s="1">
        <v>1</v>
      </c>
      <c r="C53" s="1" t="s">
        <v>63</v>
      </c>
      <c r="F53" s="1">
        <f t="shared" si="12"/>
        <v>0</v>
      </c>
      <c r="G53" s="1">
        <v>0</v>
      </c>
      <c r="H53" s="4">
        <f t="shared" si="0"/>
        <v>0</v>
      </c>
      <c r="I53" s="1">
        <f t="shared" si="1"/>
        <v>0</v>
      </c>
      <c r="J53" s="1">
        <f t="shared" si="2"/>
        <v>0</v>
      </c>
      <c r="L53" s="4">
        <f t="shared" si="3"/>
        <v>0</v>
      </c>
      <c r="M53" s="1">
        <f t="shared" si="4"/>
        <v>0</v>
      </c>
      <c r="N53" s="1">
        <f t="shared" si="5"/>
        <v>0</v>
      </c>
      <c r="O53" s="1">
        <f t="shared" si="6"/>
        <v>0</v>
      </c>
      <c r="Q53" s="4">
        <f t="shared" si="7"/>
        <v>0</v>
      </c>
      <c r="R53" s="1">
        <f t="shared" si="8"/>
        <v>0</v>
      </c>
      <c r="S53" s="1">
        <f t="shared" si="9"/>
        <v>0</v>
      </c>
      <c r="T53" s="1">
        <f t="shared" si="10"/>
        <v>0</v>
      </c>
      <c r="V53" s="4">
        <f t="shared" si="11"/>
        <v>0</v>
      </c>
    </row>
    <row r="54" spans="1:26" ht="17" x14ac:dyDescent="0.2">
      <c r="A54" s="1" t="s">
        <v>15</v>
      </c>
      <c r="B54" s="1">
        <v>1</v>
      </c>
      <c r="C54" s="1" t="s">
        <v>63</v>
      </c>
      <c r="F54" s="1">
        <f t="shared" si="12"/>
        <v>0</v>
      </c>
      <c r="G54" s="1">
        <v>0</v>
      </c>
      <c r="H54" s="4">
        <f t="shared" si="0"/>
        <v>0</v>
      </c>
      <c r="I54" s="1">
        <f t="shared" si="1"/>
        <v>0</v>
      </c>
      <c r="J54" s="1">
        <f t="shared" si="2"/>
        <v>0</v>
      </c>
      <c r="L54" s="4">
        <f t="shared" si="3"/>
        <v>0</v>
      </c>
      <c r="M54" s="1">
        <f t="shared" si="4"/>
        <v>0</v>
      </c>
      <c r="N54" s="1">
        <f t="shared" si="5"/>
        <v>0</v>
      </c>
      <c r="O54" s="1">
        <f t="shared" si="6"/>
        <v>0</v>
      </c>
      <c r="Q54" s="4">
        <f t="shared" si="7"/>
        <v>0</v>
      </c>
      <c r="R54" s="1">
        <f t="shared" si="8"/>
        <v>0</v>
      </c>
      <c r="S54" s="1">
        <f t="shared" si="9"/>
        <v>0</v>
      </c>
      <c r="T54" s="1">
        <f t="shared" si="10"/>
        <v>0</v>
      </c>
      <c r="V54" s="4">
        <f t="shared" si="11"/>
        <v>0</v>
      </c>
    </row>
    <row r="55" spans="1:26" ht="34" x14ac:dyDescent="0.2">
      <c r="A55" s="1">
        <v>130</v>
      </c>
      <c r="B55" s="1">
        <v>1</v>
      </c>
      <c r="C55" s="1" t="s">
        <v>47</v>
      </c>
      <c r="D55" s="1" t="s">
        <v>31</v>
      </c>
      <c r="E55" s="1" t="s">
        <v>67</v>
      </c>
      <c r="F55" s="1">
        <f t="shared" si="12"/>
        <v>1</v>
      </c>
      <c r="G55" s="1">
        <v>0.5</v>
      </c>
      <c r="H55" s="4">
        <f t="shared" si="0"/>
        <v>0.5</v>
      </c>
      <c r="I55" s="1">
        <f t="shared" si="1"/>
        <v>0</v>
      </c>
      <c r="J55" s="1">
        <f t="shared" si="2"/>
        <v>0</v>
      </c>
      <c r="L55" s="4">
        <f t="shared" si="3"/>
        <v>0</v>
      </c>
      <c r="M55" s="1">
        <f t="shared" si="4"/>
        <v>0</v>
      </c>
      <c r="N55" s="1">
        <f t="shared" si="5"/>
        <v>0</v>
      </c>
      <c r="O55" s="1">
        <f t="shared" si="6"/>
        <v>0</v>
      </c>
      <c r="Q55" s="4">
        <f t="shared" si="7"/>
        <v>0</v>
      </c>
      <c r="R55" s="1">
        <f t="shared" si="8"/>
        <v>0</v>
      </c>
      <c r="S55" s="1">
        <f t="shared" si="9"/>
        <v>0</v>
      </c>
      <c r="T55" s="1">
        <f t="shared" si="10"/>
        <v>0</v>
      </c>
      <c r="V55" s="4">
        <f t="shared" si="11"/>
        <v>0</v>
      </c>
    </row>
    <row r="56" spans="1:26" x14ac:dyDescent="0.2">
      <c r="K56" s="1">
        <f>SUM(H53:J55)</f>
        <v>0.5</v>
      </c>
      <c r="P56" s="1">
        <f>SUM(L53:O55)</f>
        <v>0</v>
      </c>
      <c r="U56" s="1">
        <f>SUM(Q53:T55)</f>
        <v>0</v>
      </c>
      <c r="W56" s="1">
        <f>SUM(V53:V55)</f>
        <v>0</v>
      </c>
      <c r="Z56" s="9">
        <f>SUM(J56:W56)</f>
        <v>0.5</v>
      </c>
    </row>
    <row r="57" spans="1:26" s="3" customFormat="1" ht="34" x14ac:dyDescent="0.2">
      <c r="A57" s="3" t="s">
        <v>48</v>
      </c>
      <c r="H57" s="6"/>
      <c r="L57" s="6"/>
      <c r="Q57" s="6"/>
      <c r="V57" s="6"/>
      <c r="Z57" s="11"/>
    </row>
    <row r="58" spans="1:26" ht="51" x14ac:dyDescent="0.2">
      <c r="A58" s="1" t="s">
        <v>49</v>
      </c>
      <c r="B58" s="1">
        <v>1</v>
      </c>
      <c r="C58" s="1" t="s">
        <v>64</v>
      </c>
      <c r="E58" s="1" t="s">
        <v>72</v>
      </c>
      <c r="F58" s="1">
        <f t="shared" si="12"/>
        <v>2</v>
      </c>
      <c r="G58" s="1">
        <v>1</v>
      </c>
      <c r="H58" s="4">
        <f t="shared" si="0"/>
        <v>0</v>
      </c>
      <c r="I58" s="1">
        <f t="shared" si="1"/>
        <v>0</v>
      </c>
      <c r="J58" s="1">
        <f t="shared" si="2"/>
        <v>0</v>
      </c>
      <c r="L58" s="4">
        <f t="shared" si="3"/>
        <v>0</v>
      </c>
      <c r="M58" s="1">
        <f t="shared" si="4"/>
        <v>0</v>
      </c>
      <c r="N58" s="1">
        <f t="shared" si="5"/>
        <v>0</v>
      </c>
      <c r="O58" s="1">
        <f t="shared" si="6"/>
        <v>0</v>
      </c>
      <c r="Q58" s="4">
        <f t="shared" si="7"/>
        <v>0</v>
      </c>
      <c r="R58" s="1">
        <f t="shared" si="8"/>
        <v>0</v>
      </c>
      <c r="S58" s="1">
        <f t="shared" si="9"/>
        <v>0</v>
      </c>
      <c r="T58" s="1">
        <f t="shared" si="10"/>
        <v>0.5</v>
      </c>
      <c r="V58" s="4">
        <f t="shared" si="11"/>
        <v>0.5</v>
      </c>
    </row>
    <row r="59" spans="1:26" x14ac:dyDescent="0.2">
      <c r="K59" s="1">
        <f>SUM(H58:J58)</f>
        <v>0</v>
      </c>
      <c r="P59" s="1">
        <f>SUM(L58:O58)</f>
        <v>0</v>
      </c>
      <c r="U59" s="1">
        <f>SUM(Q58:T58)</f>
        <v>0.5</v>
      </c>
      <c r="W59" s="1">
        <f>SUM(V58)</f>
        <v>0.5</v>
      </c>
      <c r="Z59" s="9">
        <f>SUM(K59:W59)</f>
        <v>1</v>
      </c>
    </row>
    <row r="60" spans="1:26" s="3" customFormat="1" ht="34" x14ac:dyDescent="0.2">
      <c r="A60" s="3" t="s">
        <v>50</v>
      </c>
      <c r="H60" s="6"/>
      <c r="L60" s="6"/>
      <c r="Q60" s="6"/>
      <c r="V60" s="6"/>
      <c r="Z60" s="11"/>
    </row>
    <row r="61" spans="1:26" ht="34" x14ac:dyDescent="0.2">
      <c r="A61" s="1" t="s">
        <v>26</v>
      </c>
      <c r="B61" s="1">
        <v>1</v>
      </c>
      <c r="C61" s="1" t="s">
        <v>65</v>
      </c>
      <c r="E61" s="1" t="s">
        <v>70</v>
      </c>
      <c r="F61" s="1">
        <f t="shared" si="12"/>
        <v>2</v>
      </c>
      <c r="G61" s="1">
        <v>1</v>
      </c>
      <c r="H61" s="4">
        <f t="shared" si="0"/>
        <v>0</v>
      </c>
      <c r="I61" s="1">
        <f t="shared" si="1"/>
        <v>0</v>
      </c>
      <c r="J61" s="1">
        <f t="shared" si="2"/>
        <v>0</v>
      </c>
      <c r="L61" s="4">
        <f t="shared" si="3"/>
        <v>0</v>
      </c>
      <c r="M61" s="1">
        <f t="shared" si="4"/>
        <v>0</v>
      </c>
      <c r="N61" s="1">
        <f t="shared" si="5"/>
        <v>0</v>
      </c>
      <c r="O61" s="1">
        <f t="shared" si="6"/>
        <v>0.5</v>
      </c>
      <c r="Q61" s="4">
        <f t="shared" si="7"/>
        <v>0</v>
      </c>
      <c r="R61" s="1">
        <f t="shared" si="8"/>
        <v>0.5</v>
      </c>
      <c r="S61" s="1">
        <f t="shared" si="9"/>
        <v>0</v>
      </c>
      <c r="T61" s="1">
        <f t="shared" si="10"/>
        <v>0</v>
      </c>
      <c r="V61" s="4">
        <f t="shared" si="11"/>
        <v>0</v>
      </c>
    </row>
    <row r="62" spans="1:26" x14ac:dyDescent="0.2">
      <c r="K62" s="1">
        <f>SUM(H61:J61)</f>
        <v>0</v>
      </c>
      <c r="P62" s="1">
        <f>SUM(L61:O61)</f>
        <v>0.5</v>
      </c>
      <c r="U62" s="1">
        <f>SUM(Q61:T61)</f>
        <v>0.5</v>
      </c>
      <c r="W62" s="1">
        <f>SUM(V61)</f>
        <v>0</v>
      </c>
      <c r="Z62" s="9">
        <f>SUM(K62:W62)</f>
        <v>1</v>
      </c>
    </row>
    <row r="63" spans="1:26" s="3" customFormat="1" ht="34" x14ac:dyDescent="0.2">
      <c r="A63" s="3" t="s">
        <v>51</v>
      </c>
      <c r="C63" s="3" t="s">
        <v>52</v>
      </c>
      <c r="H63" s="6"/>
      <c r="L63" s="6"/>
      <c r="Q63" s="6"/>
      <c r="V63" s="6"/>
      <c r="Z63" s="11"/>
    </row>
    <row r="64" spans="1:26" ht="17" x14ac:dyDescent="0.2">
      <c r="A64" s="1" t="s">
        <v>26</v>
      </c>
      <c r="B64" s="1">
        <v>3</v>
      </c>
      <c r="C64" s="1" t="s">
        <v>66</v>
      </c>
      <c r="E64" s="1" t="s">
        <v>73</v>
      </c>
      <c r="F64" s="1">
        <f t="shared" si="12"/>
        <v>1</v>
      </c>
      <c r="G64" s="1">
        <v>1</v>
      </c>
      <c r="H64" s="4">
        <f t="shared" si="0"/>
        <v>0</v>
      </c>
      <c r="I64" s="1">
        <f t="shared" si="1"/>
        <v>0</v>
      </c>
      <c r="J64" s="1">
        <f t="shared" si="2"/>
        <v>0</v>
      </c>
      <c r="L64" s="4">
        <f t="shared" si="3"/>
        <v>0</v>
      </c>
      <c r="M64" s="1">
        <f t="shared" si="4"/>
        <v>0</v>
      </c>
      <c r="N64" s="1">
        <f t="shared" si="5"/>
        <v>0</v>
      </c>
      <c r="O64" s="1">
        <f t="shared" si="6"/>
        <v>0</v>
      </c>
      <c r="Q64" s="4">
        <f t="shared" si="7"/>
        <v>0</v>
      </c>
      <c r="R64" s="1">
        <f t="shared" si="8"/>
        <v>0</v>
      </c>
      <c r="S64" s="1">
        <f t="shared" si="9"/>
        <v>3</v>
      </c>
      <c r="T64" s="1">
        <f t="shared" si="10"/>
        <v>0</v>
      </c>
      <c r="V64" s="4">
        <f t="shared" si="11"/>
        <v>0</v>
      </c>
    </row>
    <row r="65" spans="1:28" x14ac:dyDescent="0.2">
      <c r="K65" s="1">
        <f>SUM(H64:J64)</f>
        <v>0</v>
      </c>
      <c r="P65" s="1">
        <f>SUM(L64:O64)</f>
        <v>0</v>
      </c>
      <c r="U65" s="1">
        <f>SUM(Q64:T64)</f>
        <v>3</v>
      </c>
      <c r="W65" s="1">
        <f>SUM(V64)</f>
        <v>0</v>
      </c>
      <c r="Z65" s="9">
        <f>SUM(K65:W65)</f>
        <v>3</v>
      </c>
    </row>
    <row r="66" spans="1:28" s="2" customFormat="1" ht="51" x14ac:dyDescent="0.2">
      <c r="A66" s="2" t="s">
        <v>53</v>
      </c>
      <c r="C66" s="2" t="s">
        <v>54</v>
      </c>
      <c r="H66" s="5"/>
      <c r="L66" s="5"/>
      <c r="Q66" s="5"/>
      <c r="V66" s="5"/>
      <c r="Z66" s="10"/>
    </row>
    <row r="67" spans="1:28" ht="51" x14ac:dyDescent="0.2">
      <c r="A67" s="1" t="s">
        <v>15</v>
      </c>
      <c r="B67" s="1">
        <v>1</v>
      </c>
      <c r="C67" s="1" t="s">
        <v>54</v>
      </c>
      <c r="E67" s="1" t="s">
        <v>67</v>
      </c>
      <c r="F67" s="1">
        <f t="shared" si="12"/>
        <v>1</v>
      </c>
      <c r="G67" s="1">
        <v>0.5</v>
      </c>
      <c r="H67" s="4">
        <f t="shared" si="0"/>
        <v>0.5</v>
      </c>
      <c r="I67" s="1">
        <f t="shared" si="1"/>
        <v>0</v>
      </c>
      <c r="J67" s="1">
        <f t="shared" si="2"/>
        <v>0</v>
      </c>
      <c r="L67" s="4">
        <f t="shared" si="3"/>
        <v>0</v>
      </c>
      <c r="M67" s="1">
        <f t="shared" si="4"/>
        <v>0</v>
      </c>
      <c r="N67" s="1">
        <f t="shared" si="5"/>
        <v>0</v>
      </c>
      <c r="O67" s="1">
        <f t="shared" si="6"/>
        <v>0</v>
      </c>
      <c r="Q67" s="4">
        <f t="shared" si="7"/>
        <v>0</v>
      </c>
      <c r="R67" s="1">
        <f t="shared" si="8"/>
        <v>0</v>
      </c>
      <c r="S67" s="1">
        <f t="shared" si="9"/>
        <v>0</v>
      </c>
      <c r="T67" s="1">
        <f t="shared" si="10"/>
        <v>0</v>
      </c>
      <c r="V67" s="4">
        <f t="shared" si="11"/>
        <v>0</v>
      </c>
    </row>
    <row r="68" spans="1:28" x14ac:dyDescent="0.2">
      <c r="K68" s="1">
        <f>SUM(H67:J67)</f>
        <v>0.5</v>
      </c>
      <c r="P68" s="1">
        <f>SUM(L67:O67)</f>
        <v>0</v>
      </c>
      <c r="U68" s="1">
        <f>SUM(Q67:T67)</f>
        <v>0</v>
      </c>
      <c r="W68" s="1">
        <f>SUM(V67)</f>
        <v>0</v>
      </c>
      <c r="Z68" s="9">
        <f>SUM(K68:W68)</f>
        <v>0.5</v>
      </c>
    </row>
    <row r="70" spans="1:28" ht="17" thickBot="1" x14ac:dyDescent="0.25"/>
    <row r="71" spans="1:28" s="7" customFormat="1" ht="18" thickTop="1" thickBot="1" x14ac:dyDescent="0.25">
      <c r="H71" s="8"/>
      <c r="K71" s="7">
        <f>SUM(K5:K68)</f>
        <v>14.333333333333332</v>
      </c>
      <c r="L71" s="8"/>
      <c r="P71" s="7">
        <f>SUM(P4:P68)</f>
        <v>16.333333333333332</v>
      </c>
      <c r="Q71" s="8"/>
      <c r="U71" s="7">
        <f>SUM(U5:U68)</f>
        <v>17.833333333333332</v>
      </c>
      <c r="V71" s="8"/>
      <c r="W71" s="7">
        <f>SUM(W4:W68)</f>
        <v>0.5</v>
      </c>
      <c r="Z71" s="12">
        <v>49</v>
      </c>
      <c r="AB71" s="7">
        <f>SUM(K71:W71)</f>
        <v>49</v>
      </c>
    </row>
    <row r="72" spans="1:28" ht="17" thickTop="1" x14ac:dyDescent="0.2"/>
    <row r="73" spans="1:28" x14ac:dyDescent="0.2">
      <c r="Z73" s="9">
        <f>SUM(Z3:Z68)</f>
        <v>49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CC3C9-3B02-A14A-8CCA-6F1B27CEC0FF}">
  <dimension ref="A1:Z52"/>
  <sheetViews>
    <sheetView topLeftCell="D39" workbookViewId="0">
      <selection activeCell="Z53" sqref="Z53"/>
    </sheetView>
  </sheetViews>
  <sheetFormatPr baseColWidth="10" defaultRowHeight="16" x14ac:dyDescent="0.2"/>
  <sheetData>
    <row r="1" spans="1:26" x14ac:dyDescent="0.2">
      <c r="A1" t="s">
        <v>79</v>
      </c>
    </row>
    <row r="2" spans="1:26" x14ac:dyDescent="0.2">
      <c r="H2" t="s">
        <v>67</v>
      </c>
      <c r="L2" t="s">
        <v>68</v>
      </c>
      <c r="Q2" t="s">
        <v>73</v>
      </c>
      <c r="V2" t="s">
        <v>75</v>
      </c>
    </row>
    <row r="3" spans="1:26" s="13" customFormat="1" x14ac:dyDescent="0.2">
      <c r="A3" s="13" t="s">
        <v>78</v>
      </c>
    </row>
    <row r="4" spans="1:26" s="1" customFormat="1" ht="34" x14ac:dyDescent="0.2">
      <c r="A4" s="1" t="s">
        <v>2</v>
      </c>
      <c r="B4" s="1">
        <v>2</v>
      </c>
      <c r="C4" s="1" t="s">
        <v>5</v>
      </c>
      <c r="D4" s="1" t="s">
        <v>76</v>
      </c>
      <c r="G4" s="1">
        <v>0</v>
      </c>
      <c r="H4" s="4">
        <v>0</v>
      </c>
      <c r="I4" s="1">
        <v>0</v>
      </c>
      <c r="J4" s="1">
        <v>0</v>
      </c>
      <c r="L4" s="4">
        <v>0</v>
      </c>
      <c r="M4" s="1">
        <v>0</v>
      </c>
      <c r="N4" s="1">
        <v>0</v>
      </c>
      <c r="O4" s="1">
        <v>0</v>
      </c>
      <c r="Q4" s="4">
        <v>0</v>
      </c>
      <c r="R4" s="1">
        <v>0</v>
      </c>
      <c r="S4" s="1">
        <v>0</v>
      </c>
      <c r="T4" s="1">
        <v>0</v>
      </c>
      <c r="V4" s="4">
        <v>0</v>
      </c>
      <c r="Z4" s="9"/>
    </row>
    <row r="5" spans="1:26" s="1" customFormat="1" ht="51" x14ac:dyDescent="0.2">
      <c r="A5" s="1" t="s">
        <v>17</v>
      </c>
      <c r="B5" s="1">
        <v>5</v>
      </c>
      <c r="C5" s="1" t="s">
        <v>59</v>
      </c>
      <c r="E5" s="1" t="s">
        <v>74</v>
      </c>
      <c r="F5" s="1">
        <v>3</v>
      </c>
      <c r="G5" s="1">
        <v>1</v>
      </c>
      <c r="H5" s="4">
        <v>0</v>
      </c>
      <c r="I5" s="1">
        <v>0</v>
      </c>
      <c r="J5" s="1">
        <v>1.6666666666666667</v>
      </c>
      <c r="L5" s="4">
        <v>0</v>
      </c>
      <c r="M5" s="1">
        <v>1.6666666666666667</v>
      </c>
      <c r="N5" s="1">
        <v>0</v>
      </c>
      <c r="O5" s="1">
        <v>0</v>
      </c>
      <c r="Q5" s="4">
        <v>1.6666666666666667</v>
      </c>
      <c r="R5" s="1">
        <v>0</v>
      </c>
      <c r="S5" s="1">
        <v>0</v>
      </c>
      <c r="T5" s="1">
        <v>0</v>
      </c>
      <c r="V5" s="4">
        <v>0</v>
      </c>
      <c r="Z5" s="9"/>
    </row>
    <row r="6" spans="1:26" s="1" customFormat="1" ht="51" x14ac:dyDescent="0.2">
      <c r="A6" s="1" t="s">
        <v>22</v>
      </c>
      <c r="B6" s="1">
        <v>1</v>
      </c>
      <c r="C6" s="1" t="s">
        <v>59</v>
      </c>
      <c r="E6" s="1" t="s">
        <v>74</v>
      </c>
      <c r="F6" s="1">
        <v>3</v>
      </c>
      <c r="G6" s="1">
        <v>1</v>
      </c>
      <c r="H6" s="4">
        <v>0</v>
      </c>
      <c r="I6" s="1">
        <v>0</v>
      </c>
      <c r="J6" s="1">
        <v>0.33333333333333331</v>
      </c>
      <c r="L6" s="4">
        <v>0</v>
      </c>
      <c r="M6" s="1">
        <v>0.33333333333333331</v>
      </c>
      <c r="N6" s="1">
        <v>0</v>
      </c>
      <c r="O6" s="1">
        <v>0</v>
      </c>
      <c r="Q6" s="4">
        <v>0.33333333333333331</v>
      </c>
      <c r="R6" s="1">
        <v>0</v>
      </c>
      <c r="S6" s="1">
        <v>0</v>
      </c>
      <c r="T6" s="1">
        <v>0</v>
      </c>
      <c r="V6" s="4">
        <v>0</v>
      </c>
      <c r="Z6" s="9"/>
    </row>
    <row r="7" spans="1:26" s="1" customFormat="1" ht="51" x14ac:dyDescent="0.2">
      <c r="A7" s="1" t="s">
        <v>23</v>
      </c>
      <c r="B7" s="1">
        <v>1</v>
      </c>
      <c r="C7" s="1" t="s">
        <v>59</v>
      </c>
      <c r="D7" s="1" t="s">
        <v>24</v>
      </c>
      <c r="E7" s="1" t="s">
        <v>74</v>
      </c>
      <c r="F7" s="1">
        <v>3</v>
      </c>
      <c r="G7" s="1">
        <v>1</v>
      </c>
      <c r="H7" s="4">
        <v>0</v>
      </c>
      <c r="I7" s="1">
        <v>0</v>
      </c>
      <c r="J7" s="1">
        <v>0.33333333333333331</v>
      </c>
      <c r="L7" s="4">
        <v>0</v>
      </c>
      <c r="M7" s="1">
        <v>0.33333333333333331</v>
      </c>
      <c r="N7" s="1">
        <v>0</v>
      </c>
      <c r="O7" s="1">
        <v>0</v>
      </c>
      <c r="Q7" s="4">
        <v>0.33333333333333331</v>
      </c>
      <c r="R7" s="1">
        <v>0</v>
      </c>
      <c r="S7" s="1">
        <v>0</v>
      </c>
      <c r="T7" s="1">
        <v>0</v>
      </c>
      <c r="V7" s="4">
        <v>0</v>
      </c>
      <c r="Z7" s="9"/>
    </row>
    <row r="8" spans="1:26" s="1" customFormat="1" ht="51" x14ac:dyDescent="0.2">
      <c r="A8" s="1" t="s">
        <v>26</v>
      </c>
      <c r="B8" s="1">
        <v>2</v>
      </c>
      <c r="C8" s="1" t="s">
        <v>60</v>
      </c>
      <c r="E8" s="1" t="s">
        <v>74</v>
      </c>
      <c r="F8" s="1">
        <v>3</v>
      </c>
      <c r="G8" s="1">
        <v>1</v>
      </c>
      <c r="H8" s="4">
        <v>0</v>
      </c>
      <c r="I8" s="1">
        <v>0</v>
      </c>
      <c r="J8" s="1">
        <v>0.66666666666666663</v>
      </c>
      <c r="L8" s="4">
        <v>0</v>
      </c>
      <c r="M8" s="1">
        <v>0.66666666666666663</v>
      </c>
      <c r="N8" s="1">
        <v>0</v>
      </c>
      <c r="O8" s="1">
        <v>0</v>
      </c>
      <c r="Q8" s="4">
        <v>0.66666666666666663</v>
      </c>
      <c r="R8" s="1">
        <v>0</v>
      </c>
      <c r="S8" s="1">
        <v>0</v>
      </c>
      <c r="T8" s="1">
        <v>0</v>
      </c>
      <c r="V8" s="4">
        <v>0</v>
      </c>
      <c r="Z8" s="9"/>
    </row>
    <row r="9" spans="1:26" s="1" customFormat="1" ht="51" x14ac:dyDescent="0.2">
      <c r="A9" s="1" t="s">
        <v>2</v>
      </c>
      <c r="B9" s="1">
        <v>1</v>
      </c>
      <c r="C9" s="1" t="s">
        <v>60</v>
      </c>
      <c r="E9" s="1" t="s">
        <v>74</v>
      </c>
      <c r="F9" s="1">
        <v>3</v>
      </c>
      <c r="G9" s="1">
        <v>1</v>
      </c>
      <c r="H9" s="4">
        <v>0</v>
      </c>
      <c r="I9" s="1">
        <v>0</v>
      </c>
      <c r="J9" s="1">
        <v>0.33333333333333331</v>
      </c>
      <c r="L9" s="4">
        <v>0</v>
      </c>
      <c r="M9" s="1">
        <v>0.33333333333333331</v>
      </c>
      <c r="N9" s="1">
        <v>0</v>
      </c>
      <c r="O9" s="1">
        <v>0</v>
      </c>
      <c r="Q9" s="4">
        <v>0.33333333333333331</v>
      </c>
      <c r="R9" s="1">
        <v>0</v>
      </c>
      <c r="S9" s="1">
        <v>0</v>
      </c>
      <c r="T9" s="1">
        <v>0</v>
      </c>
      <c r="V9" s="4">
        <v>0</v>
      </c>
      <c r="Z9" s="9"/>
    </row>
    <row r="10" spans="1:26" s="1" customFormat="1" ht="51" x14ac:dyDescent="0.2">
      <c r="A10" s="1" t="s">
        <v>32</v>
      </c>
      <c r="B10" s="1">
        <v>6</v>
      </c>
      <c r="C10" s="1" t="s">
        <v>60</v>
      </c>
      <c r="E10" s="1" t="s">
        <v>74</v>
      </c>
      <c r="F10" s="1">
        <v>3</v>
      </c>
      <c r="G10" s="1">
        <v>1</v>
      </c>
      <c r="H10" s="4">
        <v>0</v>
      </c>
      <c r="I10" s="1">
        <v>0</v>
      </c>
      <c r="J10" s="1">
        <v>2</v>
      </c>
      <c r="L10" s="4">
        <v>0</v>
      </c>
      <c r="M10" s="1">
        <v>2</v>
      </c>
      <c r="N10" s="1">
        <v>0</v>
      </c>
      <c r="O10" s="1">
        <v>0</v>
      </c>
      <c r="Q10" s="4">
        <v>2</v>
      </c>
      <c r="R10" s="1">
        <v>0</v>
      </c>
      <c r="S10" s="1">
        <v>0</v>
      </c>
      <c r="T10" s="1">
        <v>0</v>
      </c>
      <c r="V10" s="4">
        <v>0</v>
      </c>
      <c r="Z10" s="9"/>
    </row>
    <row r="11" spans="1:26" s="1" customFormat="1" ht="51" x14ac:dyDescent="0.2">
      <c r="A11" s="1" t="s">
        <v>37</v>
      </c>
      <c r="B11" s="1">
        <v>3</v>
      </c>
      <c r="C11" s="1" t="s">
        <v>59</v>
      </c>
      <c r="E11" s="1" t="s">
        <v>74</v>
      </c>
      <c r="F11" s="1">
        <v>3</v>
      </c>
      <c r="G11" s="1">
        <v>1</v>
      </c>
      <c r="H11" s="4">
        <v>0</v>
      </c>
      <c r="I11" s="1">
        <v>0</v>
      </c>
      <c r="J11" s="1">
        <v>1</v>
      </c>
      <c r="L11" s="4">
        <v>0</v>
      </c>
      <c r="M11" s="1">
        <v>1</v>
      </c>
      <c r="N11" s="1">
        <v>0</v>
      </c>
      <c r="O11" s="1">
        <v>0</v>
      </c>
      <c r="Q11" s="4">
        <v>1</v>
      </c>
      <c r="R11" s="1">
        <v>0</v>
      </c>
      <c r="S11" s="1">
        <v>0</v>
      </c>
      <c r="T11" s="1">
        <v>0</v>
      </c>
      <c r="V11" s="4">
        <v>0</v>
      </c>
      <c r="Z11" s="9"/>
    </row>
    <row r="12" spans="1:26" s="1" customFormat="1" ht="17" x14ac:dyDescent="0.2">
      <c r="A12" s="1">
        <v>125</v>
      </c>
      <c r="B12" s="1">
        <v>1</v>
      </c>
      <c r="C12" s="1" t="s">
        <v>42</v>
      </c>
      <c r="D12" s="1" t="s">
        <v>43</v>
      </c>
      <c r="F12" s="1">
        <v>0</v>
      </c>
      <c r="G12" s="1">
        <v>0</v>
      </c>
      <c r="H12" s="4">
        <v>0</v>
      </c>
      <c r="I12" s="1">
        <v>0</v>
      </c>
      <c r="J12" s="1">
        <v>0</v>
      </c>
      <c r="L12" s="4">
        <v>0</v>
      </c>
      <c r="M12" s="1">
        <v>0</v>
      </c>
      <c r="N12" s="1">
        <v>0</v>
      </c>
      <c r="O12" s="1">
        <v>0</v>
      </c>
      <c r="Q12" s="4">
        <v>0</v>
      </c>
      <c r="R12" s="1">
        <v>0</v>
      </c>
      <c r="S12" s="1">
        <v>0</v>
      </c>
      <c r="T12" s="1">
        <v>0</v>
      </c>
      <c r="V12" s="4">
        <v>0</v>
      </c>
      <c r="Z12" s="9"/>
    </row>
    <row r="13" spans="1:26" s="1" customFormat="1" ht="34" x14ac:dyDescent="0.2">
      <c r="A13" s="1" t="s">
        <v>26</v>
      </c>
      <c r="B13" s="1">
        <v>1</v>
      </c>
      <c r="C13" s="1" t="s">
        <v>65</v>
      </c>
      <c r="E13" s="1" t="s">
        <v>70</v>
      </c>
      <c r="F13" s="1">
        <v>2</v>
      </c>
      <c r="G13" s="1">
        <v>1</v>
      </c>
      <c r="H13" s="4">
        <v>0</v>
      </c>
      <c r="I13" s="1">
        <v>0</v>
      </c>
      <c r="J13" s="1">
        <v>0</v>
      </c>
      <c r="L13" s="4">
        <v>0</v>
      </c>
      <c r="M13" s="1">
        <v>0</v>
      </c>
      <c r="N13" s="1">
        <v>0</v>
      </c>
      <c r="O13" s="1">
        <v>0.5</v>
      </c>
      <c r="Q13" s="4">
        <v>0</v>
      </c>
      <c r="R13" s="1">
        <v>0.5</v>
      </c>
      <c r="S13" s="1">
        <v>0</v>
      </c>
      <c r="T13" s="1">
        <v>0</v>
      </c>
      <c r="V13" s="4">
        <v>0</v>
      </c>
      <c r="Z13" s="9"/>
    </row>
    <row r="14" spans="1:26" s="1" customFormat="1" ht="17" x14ac:dyDescent="0.2">
      <c r="A14" s="1" t="s">
        <v>26</v>
      </c>
      <c r="B14" s="1">
        <v>3</v>
      </c>
      <c r="C14" s="1" t="s">
        <v>66</v>
      </c>
      <c r="E14" s="1" t="s">
        <v>73</v>
      </c>
      <c r="F14" s="1">
        <v>1</v>
      </c>
      <c r="G14" s="1">
        <v>1</v>
      </c>
      <c r="H14" s="4">
        <v>0</v>
      </c>
      <c r="I14" s="1">
        <v>0</v>
      </c>
      <c r="J14" s="1">
        <v>0</v>
      </c>
      <c r="L14" s="4">
        <v>0</v>
      </c>
      <c r="M14" s="1">
        <v>0</v>
      </c>
      <c r="N14" s="1">
        <v>0</v>
      </c>
      <c r="O14" s="1">
        <v>0</v>
      </c>
      <c r="Q14" s="4">
        <v>0</v>
      </c>
      <c r="R14" s="1">
        <v>0</v>
      </c>
      <c r="S14" s="1">
        <v>3</v>
      </c>
      <c r="T14" s="1">
        <v>0</v>
      </c>
      <c r="V14" s="4">
        <v>0</v>
      </c>
      <c r="Z14" s="9"/>
    </row>
    <row r="15" spans="1:26" x14ac:dyDescent="0.2">
      <c r="K15">
        <f>SUM(H4:J14)</f>
        <v>6.3333333333333339</v>
      </c>
      <c r="P15">
        <f>SUM(L4:O14)</f>
        <v>6.8333333333333339</v>
      </c>
      <c r="U15">
        <f>SUM(Q4:T14)</f>
        <v>9.8333333333333339</v>
      </c>
      <c r="W15">
        <v>0</v>
      </c>
      <c r="Z15">
        <f>SUM(K15:W15)</f>
        <v>23</v>
      </c>
    </row>
    <row r="16" spans="1:26" s="13" customFormat="1" x14ac:dyDescent="0.2">
      <c r="A16" s="13" t="s">
        <v>80</v>
      </c>
    </row>
    <row r="17" spans="1:26" s="1" customFormat="1" ht="34" x14ac:dyDescent="0.2">
      <c r="A17" s="1" t="s">
        <v>8</v>
      </c>
      <c r="B17" s="1">
        <v>1</v>
      </c>
      <c r="C17" s="1" t="s">
        <v>9</v>
      </c>
      <c r="D17" s="1" t="s">
        <v>11</v>
      </c>
      <c r="E17" s="1" t="s">
        <v>67</v>
      </c>
      <c r="F17" s="1">
        <v>1</v>
      </c>
      <c r="G17" s="1">
        <v>1</v>
      </c>
      <c r="H17" s="4">
        <v>1</v>
      </c>
      <c r="I17" s="1">
        <v>0</v>
      </c>
      <c r="J17" s="1">
        <v>0</v>
      </c>
      <c r="L17" s="4">
        <v>0</v>
      </c>
      <c r="M17" s="1">
        <v>0</v>
      </c>
      <c r="N17" s="1">
        <v>0</v>
      </c>
      <c r="O17" s="1">
        <v>0</v>
      </c>
      <c r="Q17" s="4">
        <v>0</v>
      </c>
      <c r="R17" s="1">
        <v>0</v>
      </c>
      <c r="S17" s="1">
        <v>0</v>
      </c>
      <c r="T17" s="1">
        <v>0</v>
      </c>
      <c r="V17" s="4">
        <v>0</v>
      </c>
      <c r="Z17" s="9"/>
    </row>
    <row r="18" spans="1:26" s="1" customFormat="1" ht="51" x14ac:dyDescent="0.2">
      <c r="A18" s="1" t="s">
        <v>27</v>
      </c>
      <c r="B18" s="1">
        <v>1</v>
      </c>
      <c r="C18" s="1" t="s">
        <v>60</v>
      </c>
      <c r="E18" s="1" t="s">
        <v>74</v>
      </c>
      <c r="F18" s="1">
        <v>3</v>
      </c>
      <c r="G18" s="1">
        <v>1</v>
      </c>
      <c r="H18" s="4">
        <v>0</v>
      </c>
      <c r="I18" s="1">
        <v>0</v>
      </c>
      <c r="J18" s="1">
        <v>0.33333333333333331</v>
      </c>
      <c r="L18" s="4">
        <v>0</v>
      </c>
      <c r="M18" s="1">
        <v>0.33333333333333331</v>
      </c>
      <c r="N18" s="1">
        <v>0</v>
      </c>
      <c r="O18" s="1">
        <v>0</v>
      </c>
      <c r="Q18" s="4">
        <v>0.33333333333333331</v>
      </c>
      <c r="R18" s="1">
        <v>0</v>
      </c>
      <c r="S18" s="1">
        <v>0</v>
      </c>
      <c r="T18" s="1">
        <v>0</v>
      </c>
      <c r="V18" s="4">
        <v>0</v>
      </c>
      <c r="Z18" s="9"/>
    </row>
    <row r="19" spans="1:26" s="1" customFormat="1" ht="51" x14ac:dyDescent="0.2">
      <c r="A19" s="1" t="s">
        <v>27</v>
      </c>
      <c r="B19" s="1">
        <v>1</v>
      </c>
      <c r="C19" s="1" t="s">
        <v>59</v>
      </c>
      <c r="E19" s="1" t="s">
        <v>74</v>
      </c>
      <c r="F19" s="1">
        <v>3</v>
      </c>
      <c r="G19" s="1">
        <v>1</v>
      </c>
      <c r="H19" s="4">
        <v>0</v>
      </c>
      <c r="I19" s="1">
        <v>0</v>
      </c>
      <c r="J19" s="1">
        <v>0.33333333333333331</v>
      </c>
      <c r="L19" s="4">
        <v>0</v>
      </c>
      <c r="M19" s="1">
        <v>0.33333333333333331</v>
      </c>
      <c r="N19" s="1">
        <v>0</v>
      </c>
      <c r="O19" s="1">
        <v>0</v>
      </c>
      <c r="Q19" s="4">
        <v>0.33333333333333331</v>
      </c>
      <c r="R19" s="1">
        <v>0</v>
      </c>
      <c r="S19" s="1">
        <v>0</v>
      </c>
      <c r="T19" s="1">
        <v>0</v>
      </c>
      <c r="V19" s="4">
        <v>0</v>
      </c>
      <c r="Z19" s="9"/>
    </row>
    <row r="20" spans="1:26" s="1" customFormat="1" ht="51" x14ac:dyDescent="0.2">
      <c r="A20" s="1" t="s">
        <v>35</v>
      </c>
      <c r="B20" s="1">
        <v>1</v>
      </c>
      <c r="C20" s="1" t="s">
        <v>59</v>
      </c>
      <c r="E20" s="1" t="s">
        <v>74</v>
      </c>
      <c r="F20" s="1">
        <v>3</v>
      </c>
      <c r="G20" s="1">
        <v>1</v>
      </c>
      <c r="H20" s="4">
        <v>0</v>
      </c>
      <c r="I20" s="1">
        <v>0</v>
      </c>
      <c r="J20" s="1">
        <v>0.33333333333333331</v>
      </c>
      <c r="L20" s="4">
        <v>0</v>
      </c>
      <c r="M20" s="1">
        <v>0.33333333333333331</v>
      </c>
      <c r="N20" s="1">
        <v>0</v>
      </c>
      <c r="O20" s="1">
        <v>0</v>
      </c>
      <c r="Q20" s="4">
        <v>0.33333333333333331</v>
      </c>
      <c r="R20" s="1">
        <v>0</v>
      </c>
      <c r="S20" s="1">
        <v>0</v>
      </c>
      <c r="T20" s="1">
        <v>0</v>
      </c>
      <c r="V20" s="4">
        <v>0</v>
      </c>
      <c r="Z20" s="9"/>
    </row>
    <row r="21" spans="1:26" s="1" customFormat="1" ht="17" x14ac:dyDescent="0.2">
      <c r="A21" s="1" t="s">
        <v>27</v>
      </c>
      <c r="B21" s="1">
        <v>1</v>
      </c>
      <c r="C21" s="1" t="s">
        <v>71</v>
      </c>
      <c r="E21" s="1" t="s">
        <v>70</v>
      </c>
      <c r="F21" s="1">
        <v>2</v>
      </c>
      <c r="G21" s="1">
        <v>1</v>
      </c>
      <c r="H21" s="4">
        <v>0</v>
      </c>
      <c r="I21" s="1">
        <v>0</v>
      </c>
      <c r="J21" s="1">
        <v>0</v>
      </c>
      <c r="L21" s="4">
        <v>0</v>
      </c>
      <c r="M21" s="1">
        <v>0</v>
      </c>
      <c r="N21" s="1">
        <v>0</v>
      </c>
      <c r="O21" s="1">
        <v>0.5</v>
      </c>
      <c r="Q21" s="4">
        <v>0</v>
      </c>
      <c r="R21" s="1">
        <v>0.5</v>
      </c>
      <c r="S21" s="1">
        <v>0</v>
      </c>
      <c r="T21" s="1">
        <v>0</v>
      </c>
      <c r="V21" s="4">
        <v>0</v>
      </c>
      <c r="Z21" s="9"/>
    </row>
    <row r="22" spans="1:26" x14ac:dyDescent="0.2">
      <c r="K22">
        <f>SUM(H17:J21)</f>
        <v>1.9999999999999998</v>
      </c>
      <c r="P22">
        <f>SUM(L17:O21)</f>
        <v>1.5</v>
      </c>
      <c r="U22">
        <f>SUM(Q17:T21)</f>
        <v>1.5</v>
      </c>
      <c r="W22">
        <v>0</v>
      </c>
      <c r="Z22">
        <f>SUM(K22:W22)</f>
        <v>5</v>
      </c>
    </row>
    <row r="24" spans="1:26" s="13" customFormat="1" x14ac:dyDescent="0.2">
      <c r="A24" s="13" t="s">
        <v>81</v>
      </c>
    </row>
    <row r="25" spans="1:26" s="1" customFormat="1" ht="17" x14ac:dyDescent="0.2">
      <c r="A25" s="1" t="s">
        <v>15</v>
      </c>
      <c r="B25" s="1">
        <v>2</v>
      </c>
      <c r="C25" s="1" t="s">
        <v>16</v>
      </c>
      <c r="E25" s="1" t="s">
        <v>68</v>
      </c>
      <c r="F25" s="1">
        <v>1</v>
      </c>
      <c r="G25" s="1">
        <v>1</v>
      </c>
      <c r="H25" s="4">
        <v>0</v>
      </c>
      <c r="I25" s="1">
        <v>0</v>
      </c>
      <c r="J25" s="1">
        <v>0</v>
      </c>
      <c r="L25" s="4">
        <v>0</v>
      </c>
      <c r="M25" s="1">
        <v>0</v>
      </c>
      <c r="N25" s="1">
        <v>2</v>
      </c>
      <c r="O25" s="1">
        <v>0</v>
      </c>
      <c r="Q25" s="4">
        <v>0</v>
      </c>
      <c r="R25" s="1">
        <v>0</v>
      </c>
      <c r="S25" s="1">
        <v>0</v>
      </c>
      <c r="T25" s="1">
        <v>0</v>
      </c>
      <c r="V25" s="4">
        <v>0</v>
      </c>
      <c r="Z25" s="9"/>
    </row>
    <row r="26" spans="1:26" s="1" customFormat="1" ht="51" x14ac:dyDescent="0.2">
      <c r="A26" s="1" t="s">
        <v>15</v>
      </c>
      <c r="B26" s="1">
        <v>1</v>
      </c>
      <c r="C26" s="1" t="s">
        <v>60</v>
      </c>
      <c r="E26" s="1" t="s">
        <v>74</v>
      </c>
      <c r="F26" s="1">
        <v>3</v>
      </c>
      <c r="G26" s="1">
        <v>1</v>
      </c>
      <c r="H26" s="4">
        <v>0</v>
      </c>
      <c r="I26" s="1">
        <v>0</v>
      </c>
      <c r="J26" s="1">
        <v>0.33333333333333331</v>
      </c>
      <c r="L26" s="4">
        <v>0</v>
      </c>
      <c r="M26" s="1">
        <v>0.33333333333333331</v>
      </c>
      <c r="N26" s="1">
        <v>0</v>
      </c>
      <c r="O26" s="1">
        <v>0</v>
      </c>
      <c r="Q26" s="4">
        <v>0.33333333333333331</v>
      </c>
      <c r="R26" s="1">
        <v>0</v>
      </c>
      <c r="S26" s="1">
        <v>0</v>
      </c>
      <c r="T26" s="1">
        <v>0</v>
      </c>
      <c r="V26" s="4">
        <v>0</v>
      </c>
      <c r="Z26" s="9"/>
    </row>
    <row r="27" spans="1:26" s="1" customFormat="1" ht="51" x14ac:dyDescent="0.2">
      <c r="A27" s="1">
        <v>70</v>
      </c>
      <c r="B27" s="1">
        <v>1</v>
      </c>
      <c r="C27" s="1" t="s">
        <v>60</v>
      </c>
      <c r="D27" s="1" t="s">
        <v>30</v>
      </c>
      <c r="E27" s="1" t="s">
        <v>74</v>
      </c>
      <c r="F27" s="1">
        <v>3</v>
      </c>
      <c r="G27" s="1">
        <v>1</v>
      </c>
      <c r="H27" s="4">
        <v>0</v>
      </c>
      <c r="I27" s="1">
        <v>0</v>
      </c>
      <c r="J27" s="1">
        <v>0.33333333333333331</v>
      </c>
      <c r="L27" s="4">
        <v>0</v>
      </c>
      <c r="M27" s="1">
        <v>0.33333333333333331</v>
      </c>
      <c r="N27" s="1">
        <v>0</v>
      </c>
      <c r="O27" s="1">
        <v>0</v>
      </c>
      <c r="Q27" s="4">
        <v>0.33333333333333331</v>
      </c>
      <c r="R27" s="1">
        <v>0</v>
      </c>
      <c r="S27" s="1">
        <v>0</v>
      </c>
      <c r="T27" s="1">
        <v>0</v>
      </c>
      <c r="V27" s="4">
        <v>0</v>
      </c>
      <c r="Z27" s="9"/>
    </row>
    <row r="28" spans="1:26" s="1" customFormat="1" ht="51" x14ac:dyDescent="0.2">
      <c r="A28" s="1" t="s">
        <v>15</v>
      </c>
      <c r="B28" s="1">
        <v>1</v>
      </c>
      <c r="C28" s="1" t="s">
        <v>59</v>
      </c>
      <c r="E28" s="1" t="s">
        <v>74</v>
      </c>
      <c r="F28" s="1">
        <v>3</v>
      </c>
      <c r="G28" s="1">
        <v>1</v>
      </c>
      <c r="H28" s="4">
        <v>0</v>
      </c>
      <c r="I28" s="1">
        <v>0</v>
      </c>
      <c r="J28" s="1">
        <v>0.33333333333333331</v>
      </c>
      <c r="L28" s="4">
        <v>0</v>
      </c>
      <c r="M28" s="1">
        <v>0.33333333333333331</v>
      </c>
      <c r="N28" s="1">
        <v>0</v>
      </c>
      <c r="O28" s="1">
        <v>0</v>
      </c>
      <c r="Q28" s="4">
        <v>0.33333333333333331</v>
      </c>
      <c r="R28" s="1">
        <v>0</v>
      </c>
      <c r="S28" s="1">
        <v>0</v>
      </c>
      <c r="T28" s="1">
        <v>0</v>
      </c>
      <c r="V28" s="4">
        <v>0</v>
      </c>
      <c r="Z28" s="9"/>
    </row>
    <row r="29" spans="1:26" s="1" customFormat="1" ht="17" x14ac:dyDescent="0.2">
      <c r="A29" s="1" t="s">
        <v>15</v>
      </c>
      <c r="B29" s="1">
        <v>1</v>
      </c>
      <c r="C29" s="1" t="s">
        <v>42</v>
      </c>
      <c r="F29" s="1">
        <v>0</v>
      </c>
      <c r="G29" s="1">
        <v>0</v>
      </c>
      <c r="H29" s="4">
        <v>0</v>
      </c>
      <c r="I29" s="1">
        <v>0</v>
      </c>
      <c r="J29" s="1">
        <v>0</v>
      </c>
      <c r="L29" s="4">
        <v>0</v>
      </c>
      <c r="M29" s="1">
        <v>0</v>
      </c>
      <c r="N29" s="1">
        <v>0</v>
      </c>
      <c r="O29" s="1">
        <v>0</v>
      </c>
      <c r="Q29" s="4">
        <v>0</v>
      </c>
      <c r="R29" s="1">
        <v>0</v>
      </c>
      <c r="S29" s="1">
        <v>0</v>
      </c>
      <c r="T29" s="1">
        <v>0</v>
      </c>
      <c r="V29" s="4">
        <v>0</v>
      </c>
      <c r="Z29" s="9"/>
    </row>
    <row r="30" spans="1:26" s="1" customFormat="1" ht="34" x14ac:dyDescent="0.2">
      <c r="A30" s="1" t="s">
        <v>46</v>
      </c>
      <c r="B30" s="1">
        <v>1</v>
      </c>
      <c r="C30" s="1" t="s">
        <v>63</v>
      </c>
      <c r="F30" s="1">
        <v>0</v>
      </c>
      <c r="G30" s="1">
        <v>0</v>
      </c>
      <c r="H30" s="4">
        <v>0</v>
      </c>
      <c r="I30" s="1">
        <v>0</v>
      </c>
      <c r="J30" s="1">
        <v>0</v>
      </c>
      <c r="L30" s="4">
        <v>0</v>
      </c>
      <c r="M30" s="1">
        <v>0</v>
      </c>
      <c r="N30" s="1">
        <v>0</v>
      </c>
      <c r="O30" s="1">
        <v>0</v>
      </c>
      <c r="Q30" s="4">
        <v>0</v>
      </c>
      <c r="R30" s="1">
        <v>0</v>
      </c>
      <c r="S30" s="1">
        <v>0</v>
      </c>
      <c r="T30" s="1">
        <v>0</v>
      </c>
      <c r="V30" s="4">
        <v>0</v>
      </c>
      <c r="Z30" s="9"/>
    </row>
    <row r="31" spans="1:26" s="1" customFormat="1" ht="17" x14ac:dyDescent="0.2">
      <c r="A31" s="1" t="s">
        <v>15</v>
      </c>
      <c r="B31" s="1">
        <v>1</v>
      </c>
      <c r="C31" s="1" t="s">
        <v>63</v>
      </c>
      <c r="F31" s="1">
        <v>0</v>
      </c>
      <c r="G31" s="1">
        <v>0</v>
      </c>
      <c r="H31" s="4">
        <v>0</v>
      </c>
      <c r="I31" s="1">
        <v>0</v>
      </c>
      <c r="J31" s="1">
        <v>0</v>
      </c>
      <c r="L31" s="4">
        <v>0</v>
      </c>
      <c r="M31" s="1">
        <v>0</v>
      </c>
      <c r="N31" s="1">
        <v>0</v>
      </c>
      <c r="O31" s="1">
        <v>0</v>
      </c>
      <c r="Q31" s="4">
        <v>0</v>
      </c>
      <c r="R31" s="1">
        <v>0</v>
      </c>
      <c r="S31" s="1">
        <v>0</v>
      </c>
      <c r="T31" s="1">
        <v>0</v>
      </c>
      <c r="V31" s="4">
        <v>0</v>
      </c>
      <c r="Z31" s="9"/>
    </row>
    <row r="32" spans="1:26" s="1" customFormat="1" ht="51" x14ac:dyDescent="0.2">
      <c r="A32" s="1" t="s">
        <v>15</v>
      </c>
      <c r="B32" s="1">
        <v>1</v>
      </c>
      <c r="C32" s="1" t="s">
        <v>54</v>
      </c>
      <c r="E32" s="1" t="s">
        <v>67</v>
      </c>
      <c r="F32" s="1">
        <v>1</v>
      </c>
      <c r="G32" s="1">
        <v>0.5</v>
      </c>
      <c r="H32" s="4">
        <v>0.5</v>
      </c>
      <c r="I32" s="1">
        <v>0</v>
      </c>
      <c r="J32" s="1">
        <v>0</v>
      </c>
      <c r="L32" s="4">
        <v>0</v>
      </c>
      <c r="M32" s="1">
        <v>0</v>
      </c>
      <c r="N32" s="1">
        <v>0</v>
      </c>
      <c r="O32" s="1">
        <v>0</v>
      </c>
      <c r="Q32" s="4">
        <v>0</v>
      </c>
      <c r="R32" s="1">
        <v>0</v>
      </c>
      <c r="S32" s="1">
        <v>0</v>
      </c>
      <c r="T32" s="1">
        <v>0</v>
      </c>
      <c r="V32" s="4">
        <v>0</v>
      </c>
      <c r="Z32" s="9"/>
    </row>
    <row r="33" spans="1:26" x14ac:dyDescent="0.2">
      <c r="K33">
        <f>SUM(H25:J32)</f>
        <v>1.5</v>
      </c>
      <c r="P33">
        <f>SUM(L25:O32)</f>
        <v>3.0000000000000004</v>
      </c>
      <c r="U33">
        <f>SUM(Q25:T32)</f>
        <v>1</v>
      </c>
      <c r="W33">
        <v>0</v>
      </c>
      <c r="Z33">
        <f>SUM(K33:W33)</f>
        <v>5.5</v>
      </c>
    </row>
    <row r="35" spans="1:26" s="13" customFormat="1" x14ac:dyDescent="0.2">
      <c r="A35" s="13" t="s">
        <v>82</v>
      </c>
    </row>
    <row r="36" spans="1:26" s="1" customFormat="1" ht="51" x14ac:dyDescent="0.2">
      <c r="A36" s="1" t="s">
        <v>20</v>
      </c>
      <c r="B36" s="1">
        <v>2</v>
      </c>
      <c r="C36" s="1" t="s">
        <v>59</v>
      </c>
      <c r="D36" s="1" t="s">
        <v>19</v>
      </c>
      <c r="E36" s="1" t="s">
        <v>74</v>
      </c>
      <c r="F36" s="1">
        <v>3</v>
      </c>
      <c r="G36" s="1">
        <v>1</v>
      </c>
      <c r="H36" s="4">
        <v>0</v>
      </c>
      <c r="I36" s="1">
        <v>0</v>
      </c>
      <c r="J36" s="1">
        <v>0.66666666666666663</v>
      </c>
      <c r="L36" s="4">
        <v>0</v>
      </c>
      <c r="M36" s="1">
        <v>0.66666666666666663</v>
      </c>
      <c r="N36" s="1">
        <v>0</v>
      </c>
      <c r="O36" s="1">
        <v>0</v>
      </c>
      <c r="Q36" s="4">
        <v>0.66666666666666663</v>
      </c>
      <c r="R36" s="1">
        <v>0</v>
      </c>
      <c r="S36" s="1">
        <v>0</v>
      </c>
      <c r="T36" s="1">
        <v>0</v>
      </c>
      <c r="V36" s="4">
        <v>0</v>
      </c>
      <c r="Z36" s="9"/>
    </row>
    <row r="37" spans="1:26" s="1" customFormat="1" ht="51" x14ac:dyDescent="0.2">
      <c r="A37" s="1">
        <v>69</v>
      </c>
      <c r="B37" s="1">
        <v>1</v>
      </c>
      <c r="C37" s="1" t="s">
        <v>60</v>
      </c>
      <c r="D37" s="1" t="s">
        <v>29</v>
      </c>
      <c r="E37" s="1" t="s">
        <v>74</v>
      </c>
      <c r="F37" s="1">
        <v>3</v>
      </c>
      <c r="G37" s="1">
        <v>1</v>
      </c>
      <c r="H37" s="4">
        <v>0</v>
      </c>
      <c r="I37" s="1">
        <v>0</v>
      </c>
      <c r="J37" s="1">
        <v>0.33333333333333331</v>
      </c>
      <c r="L37" s="4">
        <v>0</v>
      </c>
      <c r="M37" s="1">
        <v>0.33333333333333331</v>
      </c>
      <c r="N37" s="1">
        <v>0</v>
      </c>
      <c r="O37" s="1">
        <v>0</v>
      </c>
      <c r="Q37" s="4">
        <v>0.33333333333333331</v>
      </c>
      <c r="R37" s="1">
        <v>0</v>
      </c>
      <c r="S37" s="1">
        <v>0</v>
      </c>
      <c r="T37" s="1">
        <v>0</v>
      </c>
      <c r="V37" s="4">
        <v>0</v>
      </c>
      <c r="Z37" s="9"/>
    </row>
    <row r="38" spans="1:26" s="1" customFormat="1" ht="51" x14ac:dyDescent="0.2">
      <c r="A38" s="1" t="s">
        <v>28</v>
      </c>
      <c r="B38" s="1">
        <v>2</v>
      </c>
      <c r="C38" s="1" t="s">
        <v>59</v>
      </c>
      <c r="D38" s="1" t="s">
        <v>29</v>
      </c>
      <c r="E38" s="1" t="s">
        <v>74</v>
      </c>
      <c r="F38" s="1">
        <v>3</v>
      </c>
      <c r="G38" s="1">
        <v>1</v>
      </c>
      <c r="H38" s="4">
        <v>0</v>
      </c>
      <c r="I38" s="1">
        <v>0</v>
      </c>
      <c r="J38" s="1">
        <v>0.66666666666666663</v>
      </c>
      <c r="L38" s="4">
        <v>0</v>
      </c>
      <c r="M38" s="1">
        <v>0.66666666666666663</v>
      </c>
      <c r="N38" s="1">
        <v>0</v>
      </c>
      <c r="O38" s="1">
        <v>0</v>
      </c>
      <c r="Q38" s="4">
        <v>0.66666666666666663</v>
      </c>
      <c r="R38" s="1">
        <v>0</v>
      </c>
      <c r="S38" s="1">
        <v>0</v>
      </c>
      <c r="T38" s="1">
        <v>0</v>
      </c>
      <c r="V38" s="4">
        <v>0</v>
      </c>
      <c r="Z38" s="9"/>
    </row>
    <row r="39" spans="1:26" s="1" customFormat="1" ht="34" x14ac:dyDescent="0.2">
      <c r="A39" s="1" t="s">
        <v>38</v>
      </c>
      <c r="B39" s="1">
        <v>2</v>
      </c>
      <c r="C39" s="1" t="s">
        <v>39</v>
      </c>
      <c r="E39" s="1" t="s">
        <v>70</v>
      </c>
      <c r="F39" s="1">
        <v>2</v>
      </c>
      <c r="G39" s="1">
        <v>1</v>
      </c>
      <c r="H39" s="4">
        <v>0</v>
      </c>
      <c r="I39" s="1">
        <v>0</v>
      </c>
      <c r="J39" s="1">
        <v>0</v>
      </c>
      <c r="L39" s="4">
        <v>0</v>
      </c>
      <c r="M39" s="1">
        <v>0</v>
      </c>
      <c r="N39" s="1">
        <v>0</v>
      </c>
      <c r="O39" s="1">
        <v>1</v>
      </c>
      <c r="Q39" s="4">
        <v>0</v>
      </c>
      <c r="R39" s="1">
        <v>1</v>
      </c>
      <c r="S39" s="1">
        <v>0</v>
      </c>
      <c r="T39" s="1">
        <v>0</v>
      </c>
      <c r="V39" s="4">
        <v>0</v>
      </c>
      <c r="Z39" s="9"/>
    </row>
    <row r="40" spans="1:26" s="1" customFormat="1" ht="51" x14ac:dyDescent="0.2">
      <c r="A40" s="1" t="s">
        <v>28</v>
      </c>
      <c r="B40" s="1">
        <v>1</v>
      </c>
      <c r="C40" s="1" t="s">
        <v>59</v>
      </c>
      <c r="D40" s="1" t="s">
        <v>29</v>
      </c>
      <c r="E40" s="1" t="s">
        <v>74</v>
      </c>
      <c r="F40" s="1">
        <v>3</v>
      </c>
      <c r="G40" s="1">
        <v>1</v>
      </c>
      <c r="H40" s="4">
        <v>0</v>
      </c>
      <c r="I40" s="1">
        <v>0</v>
      </c>
      <c r="J40" s="1">
        <v>0.33333333333333331</v>
      </c>
      <c r="L40" s="4">
        <v>0</v>
      </c>
      <c r="M40" s="1">
        <v>0.33333333333333331</v>
      </c>
      <c r="N40" s="1">
        <v>0</v>
      </c>
      <c r="O40" s="1">
        <v>0</v>
      </c>
      <c r="Q40" s="4">
        <v>0.33333333333333331</v>
      </c>
      <c r="R40" s="1">
        <v>0</v>
      </c>
      <c r="S40" s="1">
        <v>0</v>
      </c>
      <c r="T40" s="1">
        <v>0</v>
      </c>
      <c r="V40" s="4">
        <v>0</v>
      </c>
      <c r="Z40" s="9"/>
    </row>
    <row r="41" spans="1:26" s="1" customFormat="1" ht="51" x14ac:dyDescent="0.2">
      <c r="A41" s="1" t="s">
        <v>49</v>
      </c>
      <c r="B41" s="1">
        <v>1</v>
      </c>
      <c r="C41" s="1" t="s">
        <v>64</v>
      </c>
      <c r="E41" s="1" t="s">
        <v>72</v>
      </c>
      <c r="F41" s="1">
        <v>2</v>
      </c>
      <c r="G41" s="1">
        <v>1</v>
      </c>
      <c r="H41" s="4">
        <v>0</v>
      </c>
      <c r="I41" s="1">
        <v>0</v>
      </c>
      <c r="J41" s="1">
        <v>0</v>
      </c>
      <c r="L41" s="4">
        <v>0</v>
      </c>
      <c r="M41" s="1">
        <v>0</v>
      </c>
      <c r="N41" s="1">
        <v>0</v>
      </c>
      <c r="O41" s="1">
        <v>0</v>
      </c>
      <c r="Q41" s="4">
        <v>0</v>
      </c>
      <c r="R41" s="1">
        <v>0</v>
      </c>
      <c r="S41" s="1">
        <v>0</v>
      </c>
      <c r="T41" s="1">
        <v>0.5</v>
      </c>
      <c r="V41" s="4">
        <v>0.5</v>
      </c>
      <c r="Z41" s="9"/>
    </row>
    <row r="42" spans="1:26" s="1" customFormat="1" ht="17" x14ac:dyDescent="0.2">
      <c r="A42" s="1">
        <v>45</v>
      </c>
      <c r="B42" s="1">
        <v>1</v>
      </c>
      <c r="C42" s="1" t="s">
        <v>12</v>
      </c>
      <c r="D42" s="1" t="s">
        <v>13</v>
      </c>
      <c r="E42" s="1" t="s">
        <v>67</v>
      </c>
      <c r="F42" s="1">
        <f t="shared" ref="F42" si="0">LEN(E42)</f>
        <v>1</v>
      </c>
      <c r="G42" s="1">
        <v>1</v>
      </c>
      <c r="H42" s="4">
        <f t="shared" ref="H42" si="1">IF(E42="A",(B42*G42)/F42,0)</f>
        <v>1</v>
      </c>
      <c r="I42" s="1">
        <f t="shared" ref="I42" si="2">IF(E42="AB",(B42*G42)/F42,0)</f>
        <v>0</v>
      </c>
      <c r="J42" s="1">
        <f t="shared" ref="J42" si="3">IF(E42="ABC",(B42*G42)/F42,0)</f>
        <v>0</v>
      </c>
      <c r="L42" s="4">
        <f t="shared" ref="L42" si="4">IF(E42="AB",(B42*G42)/F42,0)</f>
        <v>0</v>
      </c>
      <c r="M42" s="1">
        <f t="shared" ref="M42" si="5">IF(E42="ABC",(B42*G42)/F42,0)</f>
        <v>0</v>
      </c>
      <c r="N42" s="1">
        <f t="shared" ref="N42" si="6">IF(E42="B",(B42*G42)/F42,0)</f>
        <v>0</v>
      </c>
      <c r="O42" s="1">
        <f t="shared" ref="O42" si="7">IF(E42="BC",(B42*G42)/F42,0)</f>
        <v>0</v>
      </c>
      <c r="Q42" s="4">
        <f t="shared" ref="Q42" si="8">IF(E42="ABC",(B42*G42)/F42,0)</f>
        <v>0</v>
      </c>
      <c r="R42" s="1">
        <f t="shared" ref="R42" si="9">IF(E42="BC",(B42*G42)/F42,0)</f>
        <v>0</v>
      </c>
      <c r="S42" s="1">
        <f t="shared" ref="S42" si="10">IF(E42="C",(B42*G42)/F42,0)</f>
        <v>0</v>
      </c>
      <c r="T42" s="1">
        <f t="shared" ref="T42" si="11">IF(E42="CD",(B42*G42)/F42,0)</f>
        <v>0</v>
      </c>
      <c r="V42" s="4">
        <f t="shared" ref="V42" si="12">IF(E42="CD",(B42*G42)/F42,0)</f>
        <v>0</v>
      </c>
      <c r="Z42" s="9"/>
    </row>
    <row r="43" spans="1:26" x14ac:dyDescent="0.2">
      <c r="K43">
        <f>SUM(H36:J42)</f>
        <v>3</v>
      </c>
      <c r="P43">
        <f>SUM(L36:O42)</f>
        <v>3</v>
      </c>
      <c r="U43">
        <f>SUM(Q36:T42)</f>
        <v>3.5</v>
      </c>
      <c r="W43">
        <v>0.5</v>
      </c>
      <c r="Z43">
        <f>SUM(K43:W43)</f>
        <v>10</v>
      </c>
    </row>
    <row r="45" spans="1:26" s="13" customFormat="1" x14ac:dyDescent="0.2">
      <c r="A45" s="13" t="s">
        <v>83</v>
      </c>
    </row>
    <row r="46" spans="1:26" s="1" customFormat="1" ht="51" x14ac:dyDescent="0.2">
      <c r="A46" s="1">
        <v>56</v>
      </c>
      <c r="B46" s="1">
        <v>1</v>
      </c>
      <c r="C46" s="1" t="s">
        <v>59</v>
      </c>
      <c r="D46" s="1" t="s">
        <v>21</v>
      </c>
      <c r="E46" s="1" t="s">
        <v>74</v>
      </c>
      <c r="F46" s="1">
        <v>3</v>
      </c>
      <c r="G46" s="1">
        <v>1</v>
      </c>
      <c r="H46" s="4">
        <v>0</v>
      </c>
      <c r="I46" s="1">
        <v>0</v>
      </c>
      <c r="J46" s="1">
        <v>0.33333333333333331</v>
      </c>
      <c r="L46" s="4">
        <v>0</v>
      </c>
      <c r="M46" s="1">
        <v>0.33333333333333331</v>
      </c>
      <c r="N46" s="1">
        <v>0</v>
      </c>
      <c r="O46" s="1">
        <v>0</v>
      </c>
      <c r="Q46" s="4">
        <v>0.33333333333333331</v>
      </c>
      <c r="R46" s="1">
        <v>0</v>
      </c>
      <c r="S46" s="1">
        <v>0</v>
      </c>
      <c r="T46" s="1">
        <v>0</v>
      </c>
      <c r="V46" s="4">
        <v>0</v>
      </c>
      <c r="Z46" s="9"/>
    </row>
    <row r="47" spans="1:26" s="1" customFormat="1" ht="51" x14ac:dyDescent="0.2">
      <c r="A47" s="1">
        <v>71</v>
      </c>
      <c r="B47" s="1">
        <v>1</v>
      </c>
      <c r="C47" s="1" t="s">
        <v>60</v>
      </c>
      <c r="D47" s="1" t="s">
        <v>31</v>
      </c>
      <c r="E47" s="1" t="s">
        <v>74</v>
      </c>
      <c r="F47" s="1">
        <v>3</v>
      </c>
      <c r="G47" s="1">
        <v>1</v>
      </c>
      <c r="H47" s="4">
        <v>0</v>
      </c>
      <c r="I47" s="1">
        <v>0</v>
      </c>
      <c r="J47" s="1">
        <v>0.33333333333333331</v>
      </c>
      <c r="L47" s="4">
        <v>0</v>
      </c>
      <c r="M47" s="1">
        <v>0.33333333333333331</v>
      </c>
      <c r="N47" s="1">
        <v>0</v>
      </c>
      <c r="O47" s="1">
        <v>0</v>
      </c>
      <c r="Q47" s="4">
        <v>0.33333333333333331</v>
      </c>
      <c r="R47" s="1">
        <v>0</v>
      </c>
      <c r="S47" s="1">
        <v>0</v>
      </c>
      <c r="T47" s="1">
        <v>0</v>
      </c>
      <c r="V47" s="4">
        <v>0</v>
      </c>
      <c r="Z47" s="9"/>
    </row>
    <row r="48" spans="1:26" s="1" customFormat="1" ht="51" x14ac:dyDescent="0.2">
      <c r="A48" s="1" t="s">
        <v>34</v>
      </c>
      <c r="B48" s="1">
        <v>1</v>
      </c>
      <c r="C48" s="1" t="s">
        <v>59</v>
      </c>
      <c r="D48" s="1" t="s">
        <v>31</v>
      </c>
      <c r="E48" s="1" t="s">
        <v>74</v>
      </c>
      <c r="F48" s="1">
        <v>3</v>
      </c>
      <c r="G48" s="1">
        <v>1</v>
      </c>
      <c r="H48" s="4">
        <v>0</v>
      </c>
      <c r="I48" s="1">
        <v>0</v>
      </c>
      <c r="J48" s="1">
        <v>0.33333333333333331</v>
      </c>
      <c r="L48" s="4">
        <v>0</v>
      </c>
      <c r="M48" s="1">
        <v>0.33333333333333331</v>
      </c>
      <c r="N48" s="1">
        <v>0</v>
      </c>
      <c r="O48" s="1">
        <v>0</v>
      </c>
      <c r="Q48" s="4">
        <v>0.33333333333333331</v>
      </c>
      <c r="R48" s="1">
        <v>0</v>
      </c>
      <c r="S48" s="1">
        <v>0</v>
      </c>
      <c r="T48" s="1">
        <v>0</v>
      </c>
      <c r="V48" s="4">
        <v>0</v>
      </c>
      <c r="Z48" s="9"/>
    </row>
    <row r="49" spans="1:26" s="1" customFormat="1" ht="51" x14ac:dyDescent="0.2">
      <c r="A49" s="1">
        <v>124</v>
      </c>
      <c r="B49" s="1">
        <v>1</v>
      </c>
      <c r="C49" s="1" t="s">
        <v>62</v>
      </c>
      <c r="D49" s="1" t="s">
        <v>31</v>
      </c>
      <c r="F49" s="1">
        <v>0</v>
      </c>
      <c r="G49" s="1">
        <v>0</v>
      </c>
      <c r="H49" s="4">
        <v>0</v>
      </c>
      <c r="I49" s="1">
        <v>0</v>
      </c>
      <c r="J49" s="1">
        <v>0</v>
      </c>
      <c r="L49" s="4">
        <v>0</v>
      </c>
      <c r="M49" s="1">
        <v>0</v>
      </c>
      <c r="N49" s="1">
        <v>0</v>
      </c>
      <c r="O49" s="1">
        <v>0</v>
      </c>
      <c r="Q49" s="4">
        <v>0</v>
      </c>
      <c r="R49" s="1">
        <v>0</v>
      </c>
      <c r="S49" s="1">
        <v>0</v>
      </c>
      <c r="T49" s="1">
        <v>0</v>
      </c>
      <c r="V49" s="4">
        <v>0</v>
      </c>
      <c r="Z49" s="9"/>
    </row>
    <row r="50" spans="1:26" s="1" customFormat="1" ht="34" x14ac:dyDescent="0.2">
      <c r="A50" s="1" t="s">
        <v>44</v>
      </c>
      <c r="B50" s="1">
        <v>2</v>
      </c>
      <c r="C50" s="1" t="s">
        <v>61</v>
      </c>
      <c r="D50" s="1" t="s">
        <v>31</v>
      </c>
      <c r="E50" s="1" t="s">
        <v>70</v>
      </c>
      <c r="F50" s="1">
        <v>2</v>
      </c>
      <c r="G50" s="1">
        <v>1</v>
      </c>
      <c r="H50" s="4">
        <v>0</v>
      </c>
      <c r="I50" s="1">
        <v>0</v>
      </c>
      <c r="J50" s="1">
        <v>0</v>
      </c>
      <c r="L50" s="4">
        <v>0</v>
      </c>
      <c r="M50" s="1">
        <v>0</v>
      </c>
      <c r="N50" s="1">
        <v>0</v>
      </c>
      <c r="O50" s="1">
        <v>1</v>
      </c>
      <c r="Q50" s="4">
        <v>0</v>
      </c>
      <c r="R50" s="1">
        <v>1</v>
      </c>
      <c r="S50" s="1">
        <v>0</v>
      </c>
      <c r="T50" s="1">
        <v>0</v>
      </c>
      <c r="V50" s="4">
        <v>0</v>
      </c>
      <c r="Z50" s="9"/>
    </row>
    <row r="51" spans="1:26" s="1" customFormat="1" ht="34" x14ac:dyDescent="0.2">
      <c r="A51" s="1">
        <v>130</v>
      </c>
      <c r="B51" s="1">
        <v>1</v>
      </c>
      <c r="C51" s="1" t="s">
        <v>47</v>
      </c>
      <c r="D51" s="1" t="s">
        <v>31</v>
      </c>
      <c r="E51" s="1" t="s">
        <v>67</v>
      </c>
      <c r="F51" s="1">
        <v>1</v>
      </c>
      <c r="G51" s="1">
        <v>0.5</v>
      </c>
      <c r="H51" s="4">
        <v>0.5</v>
      </c>
      <c r="I51" s="1">
        <v>0</v>
      </c>
      <c r="J51" s="1">
        <v>0</v>
      </c>
      <c r="L51" s="4">
        <v>0</v>
      </c>
      <c r="M51" s="1">
        <v>0</v>
      </c>
      <c r="N51" s="1">
        <v>0</v>
      </c>
      <c r="O51" s="1">
        <v>0</v>
      </c>
      <c r="Q51" s="4">
        <v>0</v>
      </c>
      <c r="R51" s="1">
        <v>0</v>
      </c>
      <c r="S51" s="1">
        <v>0</v>
      </c>
      <c r="T51" s="1">
        <v>0</v>
      </c>
      <c r="V51" s="4">
        <v>0</v>
      </c>
      <c r="Z51" s="9"/>
    </row>
    <row r="52" spans="1:26" x14ac:dyDescent="0.2">
      <c r="K52">
        <f>SUM(H46:J51)</f>
        <v>1.5</v>
      </c>
      <c r="P52">
        <f>SUM(L46:O51)</f>
        <v>2</v>
      </c>
      <c r="U52">
        <f>SUM(Q46:T51)</f>
        <v>2</v>
      </c>
      <c r="W52">
        <v>0</v>
      </c>
      <c r="Z52">
        <f>SUM(K52:W52)</f>
        <v>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1DF8B-A795-1D43-B65A-82A2F432D84F}">
  <dimension ref="A1:E6"/>
  <sheetViews>
    <sheetView workbookViewId="0">
      <selection sqref="A1:E6"/>
    </sheetView>
  </sheetViews>
  <sheetFormatPr baseColWidth="10" defaultRowHeight="16" x14ac:dyDescent="0.2"/>
  <sheetData>
    <row r="1" spans="1:5" x14ac:dyDescent="0.2">
      <c r="B1" t="s">
        <v>67</v>
      </c>
      <c r="C1" t="s">
        <v>68</v>
      </c>
      <c r="D1" t="s">
        <v>73</v>
      </c>
      <c r="E1" t="s">
        <v>75</v>
      </c>
    </row>
    <row r="2" spans="1:5" x14ac:dyDescent="0.2">
      <c r="A2" t="s">
        <v>78</v>
      </c>
      <c r="B2">
        <v>6.3333000000000004</v>
      </c>
      <c r="C2">
        <v>6.8333000000000004</v>
      </c>
      <c r="D2">
        <v>9.8332999999999995</v>
      </c>
      <c r="E2">
        <v>0</v>
      </c>
    </row>
    <row r="3" spans="1:5" x14ac:dyDescent="0.2">
      <c r="A3" t="s">
        <v>80</v>
      </c>
      <c r="B3">
        <v>2</v>
      </c>
      <c r="C3">
        <v>1.5</v>
      </c>
      <c r="D3">
        <v>1.5</v>
      </c>
      <c r="E3">
        <v>0</v>
      </c>
    </row>
    <row r="4" spans="1:5" x14ac:dyDescent="0.2">
      <c r="A4" t="s">
        <v>81</v>
      </c>
      <c r="B4">
        <v>1.5</v>
      </c>
      <c r="C4">
        <v>3</v>
      </c>
      <c r="D4">
        <v>1</v>
      </c>
      <c r="E4">
        <v>0</v>
      </c>
    </row>
    <row r="5" spans="1:5" x14ac:dyDescent="0.2">
      <c r="A5" t="s">
        <v>82</v>
      </c>
      <c r="B5">
        <v>3</v>
      </c>
      <c r="C5">
        <v>3</v>
      </c>
      <c r="D5">
        <v>3.5</v>
      </c>
      <c r="E5">
        <v>0.5</v>
      </c>
    </row>
    <row r="6" spans="1:5" x14ac:dyDescent="0.2">
      <c r="A6" t="s">
        <v>83</v>
      </c>
      <c r="B6">
        <v>1.5</v>
      </c>
      <c r="C6">
        <v>2</v>
      </c>
      <c r="D6">
        <v>2</v>
      </c>
      <c r="E6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17D95-78B9-0943-B4B1-4C80EFE2C250}">
  <dimension ref="A1:O18"/>
  <sheetViews>
    <sheetView tabSelected="1" workbookViewId="0">
      <selection activeCell="L17" sqref="L17:O18"/>
    </sheetView>
  </sheetViews>
  <sheetFormatPr baseColWidth="10" defaultRowHeight="16" x14ac:dyDescent="0.2"/>
  <sheetData>
    <row r="1" spans="1:15" x14ac:dyDescent="0.2">
      <c r="B1" t="s">
        <v>67</v>
      </c>
      <c r="C1" t="s">
        <v>68</v>
      </c>
      <c r="D1" t="s">
        <v>73</v>
      </c>
      <c r="E1" t="s">
        <v>75</v>
      </c>
    </row>
    <row r="2" spans="1:15" x14ac:dyDescent="0.2">
      <c r="A2" t="s">
        <v>78</v>
      </c>
      <c r="B2">
        <v>6.3333000000000004</v>
      </c>
      <c r="C2">
        <v>6.8333000000000004</v>
      </c>
      <c r="D2">
        <v>9.8332999999999995</v>
      </c>
      <c r="E2">
        <v>0</v>
      </c>
      <c r="G2">
        <f>B2/(B8/100)</f>
        <v>44.18591671143421</v>
      </c>
      <c r="H2">
        <f t="shared" ref="H2:J6" si="0">C2/(C8/100)</f>
        <v>41.836615993093865</v>
      </c>
      <c r="I2">
        <f t="shared" si="0"/>
        <v>55.140103065613197</v>
      </c>
      <c r="J2">
        <f t="shared" si="0"/>
        <v>0</v>
      </c>
      <c r="L2">
        <f>ROUND(G2,0)</f>
        <v>44</v>
      </c>
      <c r="M2">
        <f t="shared" ref="M2:O2" si="1">ROUND(H2,0)</f>
        <v>42</v>
      </c>
      <c r="N2">
        <f t="shared" si="1"/>
        <v>55</v>
      </c>
      <c r="O2">
        <f t="shared" si="1"/>
        <v>0</v>
      </c>
    </row>
    <row r="3" spans="1:15" x14ac:dyDescent="0.2">
      <c r="A3" t="s">
        <v>80</v>
      </c>
      <c r="B3">
        <v>2</v>
      </c>
      <c r="C3">
        <v>1.5</v>
      </c>
      <c r="D3">
        <v>1.5</v>
      </c>
      <c r="E3">
        <v>0</v>
      </c>
      <c r="G3">
        <f t="shared" ref="G3:G6" si="2">B3/(B9/100)</f>
        <v>13.953520822141448</v>
      </c>
      <c r="H3">
        <f t="shared" si="0"/>
        <v>9.1836922116167585</v>
      </c>
      <c r="I3">
        <f t="shared" si="0"/>
        <v>8.4112306751975225</v>
      </c>
      <c r="J3">
        <f t="shared" si="0"/>
        <v>0</v>
      </c>
      <c r="L3">
        <f t="shared" ref="L3:L6" si="3">ROUND(G3,0)</f>
        <v>14</v>
      </c>
      <c r="M3">
        <f t="shared" ref="M3:M6" si="4">ROUND(H3,0)</f>
        <v>9</v>
      </c>
      <c r="N3">
        <f t="shared" ref="N3:N6" si="5">ROUND(I3,0)</f>
        <v>8</v>
      </c>
      <c r="O3">
        <f t="shared" ref="O3:O6" si="6">ROUND(J3,0)</f>
        <v>0</v>
      </c>
    </row>
    <row r="4" spans="1:15" x14ac:dyDescent="0.2">
      <c r="A4" t="s">
        <v>81</v>
      </c>
      <c r="B4">
        <v>1.5</v>
      </c>
      <c r="C4">
        <v>3</v>
      </c>
      <c r="D4">
        <v>1</v>
      </c>
      <c r="E4">
        <v>0</v>
      </c>
      <c r="G4">
        <f t="shared" si="2"/>
        <v>10.465140616606085</v>
      </c>
      <c r="H4">
        <f t="shared" si="0"/>
        <v>18.367384423233517</v>
      </c>
      <c r="I4">
        <f t="shared" si="0"/>
        <v>5.6074871167983487</v>
      </c>
      <c r="J4">
        <f t="shared" si="0"/>
        <v>0</v>
      </c>
      <c r="L4">
        <f t="shared" si="3"/>
        <v>10</v>
      </c>
      <c r="M4">
        <f t="shared" si="4"/>
        <v>18</v>
      </c>
      <c r="N4">
        <f t="shared" si="5"/>
        <v>6</v>
      </c>
      <c r="O4">
        <f t="shared" si="6"/>
        <v>0</v>
      </c>
    </row>
    <row r="5" spans="1:15" x14ac:dyDescent="0.2">
      <c r="A5" t="s">
        <v>82</v>
      </c>
      <c r="B5">
        <v>3</v>
      </c>
      <c r="C5">
        <v>3</v>
      </c>
      <c r="D5">
        <v>3.5</v>
      </c>
      <c r="E5">
        <v>0.5</v>
      </c>
      <c r="G5">
        <f t="shared" si="2"/>
        <v>20.93028123321217</v>
      </c>
      <c r="H5">
        <f t="shared" si="0"/>
        <v>18.367384423233517</v>
      </c>
      <c r="I5">
        <f t="shared" si="0"/>
        <v>19.626204908794222</v>
      </c>
      <c r="J5">
        <f t="shared" si="0"/>
        <v>100</v>
      </c>
      <c r="L5">
        <f t="shared" si="3"/>
        <v>21</v>
      </c>
      <c r="M5">
        <f t="shared" si="4"/>
        <v>18</v>
      </c>
      <c r="N5">
        <f t="shared" si="5"/>
        <v>20</v>
      </c>
      <c r="O5">
        <f t="shared" si="6"/>
        <v>100</v>
      </c>
    </row>
    <row r="6" spans="1:15" x14ac:dyDescent="0.2">
      <c r="A6" t="s">
        <v>83</v>
      </c>
      <c r="B6">
        <v>1.5</v>
      </c>
      <c r="C6">
        <v>2</v>
      </c>
      <c r="D6">
        <v>2</v>
      </c>
      <c r="E6">
        <v>0</v>
      </c>
      <c r="G6">
        <f t="shared" si="2"/>
        <v>10.465140616606085</v>
      </c>
      <c r="H6">
        <f t="shared" si="0"/>
        <v>12.244922948822344</v>
      </c>
      <c r="I6">
        <f t="shared" si="0"/>
        <v>11.214974233596697</v>
      </c>
      <c r="J6">
        <f t="shared" si="0"/>
        <v>0</v>
      </c>
      <c r="L6">
        <f t="shared" si="3"/>
        <v>10</v>
      </c>
      <c r="M6">
        <f t="shared" si="4"/>
        <v>12</v>
      </c>
      <c r="N6">
        <f t="shared" si="5"/>
        <v>11</v>
      </c>
      <c r="O6">
        <f t="shared" si="6"/>
        <v>0</v>
      </c>
    </row>
    <row r="8" spans="1:15" x14ac:dyDescent="0.2">
      <c r="B8">
        <f>SUM(B2:B6)</f>
        <v>14.333300000000001</v>
      </c>
      <c r="C8">
        <f t="shared" ref="C8:E8" si="7">SUM(C2:C6)</f>
        <v>16.333300000000001</v>
      </c>
      <c r="D8">
        <f t="shared" si="7"/>
        <v>17.833300000000001</v>
      </c>
      <c r="E8">
        <f t="shared" si="7"/>
        <v>0.5</v>
      </c>
    </row>
    <row r="9" spans="1:15" x14ac:dyDescent="0.2">
      <c r="B9">
        <v>14.333299999999999</v>
      </c>
      <c r="C9">
        <v>16.333300000000001</v>
      </c>
      <c r="D9">
        <v>17.833300000000001</v>
      </c>
      <c r="E9">
        <v>0.5</v>
      </c>
    </row>
    <row r="10" spans="1:15" x14ac:dyDescent="0.2">
      <c r="B10">
        <v>14.333299999999999</v>
      </c>
      <c r="C10">
        <v>16.333300000000001</v>
      </c>
      <c r="D10">
        <v>17.833300000000001</v>
      </c>
      <c r="E10">
        <v>0.5</v>
      </c>
    </row>
    <row r="11" spans="1:15" x14ac:dyDescent="0.2">
      <c r="B11">
        <v>14.333299999999999</v>
      </c>
      <c r="C11">
        <v>16.333300000000001</v>
      </c>
      <c r="D11">
        <v>17.833300000000001</v>
      </c>
      <c r="E11">
        <v>0.5</v>
      </c>
    </row>
    <row r="12" spans="1:15" x14ac:dyDescent="0.2">
      <c r="B12">
        <v>14.333299999999999</v>
      </c>
      <c r="C12">
        <v>16.333300000000001</v>
      </c>
      <c r="D12">
        <v>17.833300000000001</v>
      </c>
      <c r="E12">
        <v>0.5</v>
      </c>
    </row>
    <row r="13" spans="1:15" x14ac:dyDescent="0.2">
      <c r="B13">
        <v>14.333299999999999</v>
      </c>
      <c r="C13">
        <v>16.333300000000001</v>
      </c>
      <c r="D13">
        <v>17.833300000000001</v>
      </c>
      <c r="E13">
        <v>0.5</v>
      </c>
    </row>
    <row r="17" spans="12:15" x14ac:dyDescent="0.2">
      <c r="L17" t="s">
        <v>67</v>
      </c>
      <c r="M17" t="s">
        <v>68</v>
      </c>
      <c r="N17" t="s">
        <v>73</v>
      </c>
      <c r="O17" t="s">
        <v>75</v>
      </c>
    </row>
    <row r="18" spans="12:15" x14ac:dyDescent="0.2">
      <c r="L18">
        <v>14</v>
      </c>
      <c r="M18">
        <v>16</v>
      </c>
      <c r="N18">
        <v>18</v>
      </c>
      <c r="O18">
        <v>0.5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FE404-BBA2-5C4A-A6AD-0E10A5F3C0F6}">
  <dimension ref="A1:E6"/>
  <sheetViews>
    <sheetView topLeftCell="A10" workbookViewId="0">
      <selection activeCell="H55" sqref="H55"/>
    </sheetView>
  </sheetViews>
  <sheetFormatPr baseColWidth="10" defaultRowHeight="16" x14ac:dyDescent="0.2"/>
  <sheetData>
    <row r="1" spans="1:5" x14ac:dyDescent="0.2">
      <c r="B1" t="s">
        <v>67</v>
      </c>
      <c r="C1" t="s">
        <v>68</v>
      </c>
      <c r="D1" t="s">
        <v>73</v>
      </c>
      <c r="E1" t="s">
        <v>75</v>
      </c>
    </row>
    <row r="2" spans="1:5" x14ac:dyDescent="0.2">
      <c r="A2" t="s">
        <v>78</v>
      </c>
      <c r="B2" s="14">
        <v>44</v>
      </c>
      <c r="C2" s="14">
        <v>42</v>
      </c>
      <c r="D2" s="14">
        <v>55</v>
      </c>
      <c r="E2" s="14">
        <v>0</v>
      </c>
    </row>
    <row r="3" spans="1:5" x14ac:dyDescent="0.2">
      <c r="A3" t="s">
        <v>80</v>
      </c>
      <c r="B3" s="14">
        <v>14</v>
      </c>
      <c r="C3" s="14">
        <v>9</v>
      </c>
      <c r="D3" s="14">
        <v>8</v>
      </c>
      <c r="E3" s="14">
        <v>0</v>
      </c>
    </row>
    <row r="4" spans="1:5" x14ac:dyDescent="0.2">
      <c r="A4" t="s">
        <v>81</v>
      </c>
      <c r="B4" s="14">
        <v>10</v>
      </c>
      <c r="C4" s="14">
        <v>18</v>
      </c>
      <c r="D4" s="14">
        <v>6</v>
      </c>
      <c r="E4" s="14">
        <v>0</v>
      </c>
    </row>
    <row r="5" spans="1:5" x14ac:dyDescent="0.2">
      <c r="A5" t="s">
        <v>84</v>
      </c>
      <c r="B5" s="14">
        <v>21</v>
      </c>
      <c r="C5" s="14">
        <v>18</v>
      </c>
      <c r="D5" s="14">
        <v>20</v>
      </c>
      <c r="E5" s="14">
        <v>100</v>
      </c>
    </row>
    <row r="6" spans="1:5" x14ac:dyDescent="0.2">
      <c r="A6" t="s">
        <v>83</v>
      </c>
      <c r="B6" s="14">
        <v>10</v>
      </c>
      <c r="C6" s="14">
        <v>12</v>
      </c>
      <c r="D6" s="14">
        <v>11</v>
      </c>
      <c r="E6" s="1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dating</vt:lpstr>
      <vt:lpstr>origin</vt:lpstr>
      <vt:lpstr>Sheet3</vt:lpstr>
      <vt:lpstr>Sheet1</vt:lpstr>
      <vt:lpstr>percentage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K. Zerzeropulos</cp:lastModifiedBy>
  <dcterms:created xsi:type="dcterms:W3CDTF">2022-01-14T11:09:00Z</dcterms:created>
  <dcterms:modified xsi:type="dcterms:W3CDTF">2022-04-19T08:13:35Z</dcterms:modified>
</cp:coreProperties>
</file>