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Diss\Material\Fine Ware Pottery\"/>
    </mc:Choice>
  </mc:AlternateContent>
  <xr:revisionPtr revIDLastSave="0" documentId="13_ncr:1_{2CA71A75-EB23-4AF4-BC57-C81541144334}" xr6:coauthVersionLast="36" xr6:coauthVersionMax="36" xr10:uidLastSave="{00000000-0000-0000-0000-000000000000}"/>
  <bookViews>
    <workbookView xWindow="0" yWindow="0" windowWidth="4250" windowHeight="1180" activeTab="3" xr2:uid="{B7097D96-E244-4D79-9CAC-E01DD4975B5A}"/>
  </bookViews>
  <sheets>
    <sheet name="Tabelle1" sheetId="1" r:id="rId1"/>
    <sheet name="Tabelle2" sheetId="2" r:id="rId2"/>
    <sheet name="Tabelle3" sheetId="3" r:id="rId3"/>
    <sheet name="Tabelle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G9" i="4"/>
  <c r="M2" i="3"/>
  <c r="N2" i="3"/>
  <c r="O2" i="3"/>
  <c r="M3" i="3"/>
  <c r="N3" i="3"/>
  <c r="O3" i="3"/>
  <c r="M4" i="3"/>
  <c r="N4" i="3"/>
  <c r="O4" i="3"/>
  <c r="M5" i="3"/>
  <c r="N5" i="3"/>
  <c r="O5" i="3"/>
  <c r="M6" i="3"/>
  <c r="N6" i="3"/>
  <c r="O6" i="3"/>
  <c r="M7" i="3"/>
  <c r="N7" i="3"/>
  <c r="O7" i="3"/>
  <c r="M8" i="3"/>
  <c r="N8" i="3"/>
  <c r="O8" i="3"/>
  <c r="L3" i="3"/>
  <c r="L4" i="3"/>
  <c r="L5" i="3"/>
  <c r="L6" i="3"/>
  <c r="L7" i="3"/>
  <c r="L8" i="3"/>
  <c r="J3" i="3"/>
  <c r="J4" i="3"/>
  <c r="J5" i="3"/>
  <c r="J6" i="3"/>
  <c r="J7" i="3"/>
  <c r="J8" i="3"/>
  <c r="J2" i="3"/>
  <c r="I8" i="3"/>
  <c r="I3" i="3"/>
  <c r="I4" i="3"/>
  <c r="I5" i="3"/>
  <c r="I6" i="3"/>
  <c r="I7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R90" i="2"/>
  <c r="O90" i="2"/>
  <c r="L90" i="2"/>
  <c r="I90" i="2"/>
  <c r="R87" i="2"/>
  <c r="R78" i="2"/>
  <c r="R55" i="2"/>
  <c r="O55" i="2"/>
  <c r="L55" i="2"/>
  <c r="I55" i="2"/>
  <c r="R36" i="2"/>
  <c r="O36" i="2"/>
  <c r="L36" i="2"/>
  <c r="I36" i="2"/>
  <c r="M82" i="2"/>
  <c r="J82" i="2"/>
  <c r="G82" i="2"/>
  <c r="M81" i="2"/>
  <c r="J81" i="2"/>
  <c r="G81" i="2"/>
  <c r="Q54" i="2"/>
  <c r="Q52" i="2"/>
  <c r="Q51" i="2"/>
  <c r="Q50" i="2"/>
  <c r="Q49" i="2"/>
  <c r="G48" i="2"/>
  <c r="G47" i="2"/>
  <c r="G46" i="2"/>
  <c r="T96" i="1"/>
  <c r="R98" i="1"/>
  <c r="O98" i="1"/>
  <c r="L98" i="1"/>
  <c r="I98" i="1"/>
  <c r="R96" i="1"/>
  <c r="M91" i="1"/>
  <c r="M90" i="1"/>
  <c r="J91" i="1"/>
  <c r="J90" i="1"/>
  <c r="G91" i="1"/>
  <c r="G90" i="1"/>
  <c r="T98" i="1" l="1"/>
  <c r="T88" i="1"/>
  <c r="R88" i="1"/>
  <c r="L88" i="1"/>
  <c r="I88" i="1"/>
  <c r="T45" i="1"/>
  <c r="R42" i="1"/>
  <c r="I42" i="1"/>
  <c r="T28" i="1"/>
  <c r="R28" i="1"/>
  <c r="I28" i="1"/>
  <c r="T14" i="1"/>
  <c r="I14" i="1"/>
  <c r="Q83" i="1"/>
  <c r="Q84" i="1"/>
  <c r="Q85" i="1"/>
  <c r="Q87" i="1"/>
  <c r="Q82" i="1"/>
  <c r="G80" i="1"/>
  <c r="G81" i="1"/>
  <c r="G79" i="1"/>
  <c r="H44" i="1"/>
  <c r="Q37" i="1"/>
  <c r="Q38" i="1"/>
  <c r="Q39" i="1"/>
  <c r="Q40" i="1"/>
  <c r="Q41" i="1"/>
  <c r="Q36" i="1"/>
  <c r="G32" i="1"/>
  <c r="G33" i="1"/>
  <c r="G31" i="1"/>
  <c r="Q27" i="1"/>
  <c r="Q23" i="1"/>
  <c r="Q24" i="1"/>
  <c r="Q25" i="1"/>
  <c r="Q26" i="1"/>
  <c r="Q22" i="1"/>
  <c r="G18" i="1"/>
  <c r="G19" i="1"/>
  <c r="G17" i="1"/>
  <c r="G8" i="1"/>
  <c r="G9" i="1"/>
  <c r="G7" i="1"/>
</calcChain>
</file>

<file path=xl/sharedStrings.xml><?xml version="1.0" encoding="utf-8"?>
<sst xmlns="http://schemas.openxmlformats.org/spreadsheetml/2006/main" count="291" uniqueCount="53">
  <si>
    <t>Settefinestre Fine Ware</t>
  </si>
  <si>
    <t>Vernice Nera</t>
  </si>
  <si>
    <t>A1</t>
  </si>
  <si>
    <t>I</t>
  </si>
  <si>
    <t>A2</t>
  </si>
  <si>
    <t>B1</t>
  </si>
  <si>
    <t>B2</t>
  </si>
  <si>
    <t xml:space="preserve">all I </t>
  </si>
  <si>
    <t>II</t>
  </si>
  <si>
    <t>all II</t>
  </si>
  <si>
    <t>Sigillata Italica</t>
  </si>
  <si>
    <t>B</t>
  </si>
  <si>
    <t>A</t>
  </si>
  <si>
    <t>C</t>
  </si>
  <si>
    <t>AB</t>
  </si>
  <si>
    <t>II all</t>
  </si>
  <si>
    <t>Sigillata tardo-italica decorata</t>
  </si>
  <si>
    <t>A-C</t>
  </si>
  <si>
    <t>Altre sigillate</t>
  </si>
  <si>
    <t>I/II A1</t>
  </si>
  <si>
    <t>Sigillata sud gallica</t>
  </si>
  <si>
    <t>Vernicata</t>
  </si>
  <si>
    <t>II A1</t>
  </si>
  <si>
    <t>ESA</t>
  </si>
  <si>
    <t>I A1</t>
  </si>
  <si>
    <t>I B2</t>
  </si>
  <si>
    <t>II C2</t>
  </si>
  <si>
    <t>II A-C</t>
  </si>
  <si>
    <t>ESB</t>
  </si>
  <si>
    <t>II B1</t>
  </si>
  <si>
    <t>Invetriata</t>
  </si>
  <si>
    <t>II B</t>
  </si>
  <si>
    <t>Pareti sottili</t>
  </si>
  <si>
    <t>I B1</t>
  </si>
  <si>
    <t>I B</t>
  </si>
  <si>
    <t>II B2</t>
  </si>
  <si>
    <t>II A2-B1</t>
  </si>
  <si>
    <t>II C</t>
  </si>
  <si>
    <t>ABC</t>
  </si>
  <si>
    <t>D</t>
  </si>
  <si>
    <t>ABCD</t>
  </si>
  <si>
    <t>regional</t>
  </si>
  <si>
    <t>Africana A</t>
  </si>
  <si>
    <t>II A2</t>
  </si>
  <si>
    <t>unknown</t>
  </si>
  <si>
    <t>Local</t>
  </si>
  <si>
    <t>Africa</t>
  </si>
  <si>
    <t>Italy</t>
  </si>
  <si>
    <t>Gallia</t>
  </si>
  <si>
    <t>Aegean</t>
  </si>
  <si>
    <t>Eastern Mediterranean</t>
  </si>
  <si>
    <t>African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</si>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</sst>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0" borderId="0" xfId="0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Settefinestre</a:t>
            </a:r>
            <a:r>
              <a:rPr lang="en-GB" baseline="0"/>
              <a:t> Fine Ware Percentage Period A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4007242003621"/>
                  <c:y val="0.1387681413500591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1948583675079238"/>
                  <c:y val="-0.167135540516377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0.2304838931947025"/>
                  <c:y val="8.79036011150970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0.19448542950258113"/>
                  <c:y val="2.13815664888000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Tabelle4!$A$2:$A$8</c:f>
              <c:strCache>
                <c:ptCount val="7"/>
                <c:pt idx="0">
                  <c:v>Italy</c:v>
                </c:pt>
                <c:pt idx="1">
                  <c:v>Gallia</c:v>
                </c:pt>
                <c:pt idx="2">
                  <c:v>Local</c:v>
                </c:pt>
                <c:pt idx="3">
                  <c:v>Aegean</c:v>
                </c:pt>
                <c:pt idx="4">
                  <c:v>Eastern Mediterranean</c:v>
                </c:pt>
                <c:pt idx="5">
                  <c:v>unknown</c:v>
                </c:pt>
                <c:pt idx="6">
                  <c:v>African</c:v>
                </c:pt>
              </c:strCache>
            </c:strRef>
          </c:cat>
          <c:val>
            <c:numRef>
              <c:f>Tabelle4!$B$2:$B$8</c:f>
              <c:numCache>
                <c:formatCode>General\%</c:formatCode>
                <c:ptCount val="7"/>
                <c:pt idx="0">
                  <c:v>30</c:v>
                </c:pt>
                <c:pt idx="1">
                  <c:v>0</c:v>
                </c:pt>
                <c:pt idx="2">
                  <c:v>64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Settefinestre Fine Ware Percentage</a:t>
            </a:r>
            <a:r>
              <a:rPr lang="en-GB" baseline="0"/>
              <a:t> Period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820785054660945"/>
                  <c:y val="7.49046769720285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3855146112028388"/>
                  <c:y val="-0.144925252874675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0.16689432206692825"/>
                  <c:y val="7.89750466161645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0.11160932858266974"/>
                  <c:y val="1.1900001512724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Tabelle4!$A$2:$A$8</c:f>
              <c:strCache>
                <c:ptCount val="7"/>
                <c:pt idx="0">
                  <c:v>Italy</c:v>
                </c:pt>
                <c:pt idx="1">
                  <c:v>Gallia</c:v>
                </c:pt>
                <c:pt idx="2">
                  <c:v>Local</c:v>
                </c:pt>
                <c:pt idx="3">
                  <c:v>Aegean</c:v>
                </c:pt>
                <c:pt idx="4">
                  <c:v>Eastern Mediterranean</c:v>
                </c:pt>
                <c:pt idx="5">
                  <c:v>unknown</c:v>
                </c:pt>
                <c:pt idx="6">
                  <c:v>African</c:v>
                </c:pt>
              </c:strCache>
            </c:strRef>
          </c:cat>
          <c:val>
            <c:numRef>
              <c:f>Tabelle4!$C$2:$C$8</c:f>
              <c:numCache>
                <c:formatCode>General\%</c:formatCode>
                <c:ptCount val="7"/>
                <c:pt idx="0">
                  <c:v>39</c:v>
                </c:pt>
                <c:pt idx="1">
                  <c:v>0</c:v>
                </c:pt>
                <c:pt idx="2">
                  <c:v>52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Settefinestre Fine Ware Percentage</a:t>
            </a:r>
            <a:r>
              <a:rPr lang="en-GB" baseline="0"/>
              <a:t> Period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2F-4E83-8E76-375281113AB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2F-4E83-8E76-375281113AB3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2F-4E83-8E76-375281113AB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2F-4E83-8E76-375281113AB3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2F-4E83-8E76-375281113AB3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2F-4E83-8E76-375281113A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2F-4E83-8E76-375281113AB3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2F-4E83-8E76-375281113AB3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2F-4E83-8E76-375281113AB3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52F-4E83-8E76-375281113AB3}"/>
              </c:ext>
            </c:extLst>
          </c:dPt>
          <c:dLbls>
            <c:dLbl>
              <c:idx val="0"/>
              <c:layout>
                <c:manualLayout>
                  <c:x val="-0.13820785054660945"/>
                  <c:y val="7.49046769720285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2F-4E83-8E76-375281113AB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2F-4E83-8E76-375281113AB3}"/>
                </c:ext>
              </c:extLst>
            </c:dLbl>
            <c:dLbl>
              <c:idx val="2"/>
              <c:layout>
                <c:manualLayout>
                  <c:x val="0.13855146112028388"/>
                  <c:y val="-0.144925252874675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2F-4E83-8E76-375281113AB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2F-4E83-8E76-375281113AB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52F-4E83-8E76-375281113AB3}"/>
                </c:ext>
              </c:extLst>
            </c:dLbl>
            <c:dLbl>
              <c:idx val="5"/>
              <c:layout>
                <c:manualLayout>
                  <c:x val="-0.16689432206692825"/>
                  <c:y val="7.89750466161645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52F-4E83-8E76-375281113AB3}"/>
                </c:ext>
              </c:extLst>
            </c:dLbl>
            <c:dLbl>
              <c:idx val="6"/>
              <c:layout>
                <c:manualLayout>
                  <c:x val="-0.11160932858266974"/>
                  <c:y val="1.1900001512724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52F-4E83-8E76-375281113AB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52F-4E83-8E76-375281113AB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52F-4E83-8E76-375281113AB3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52F-4E83-8E76-375281113A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Tabelle4!$A$2:$A$8</c:f>
              <c:strCache>
                <c:ptCount val="7"/>
                <c:pt idx="0">
                  <c:v>Italy</c:v>
                </c:pt>
                <c:pt idx="1">
                  <c:v>Gallia</c:v>
                </c:pt>
                <c:pt idx="2">
                  <c:v>Local</c:v>
                </c:pt>
                <c:pt idx="3">
                  <c:v>Aegean</c:v>
                </c:pt>
                <c:pt idx="4">
                  <c:v>Eastern Mediterranean</c:v>
                </c:pt>
                <c:pt idx="5">
                  <c:v>unknown</c:v>
                </c:pt>
                <c:pt idx="6">
                  <c:v>African</c:v>
                </c:pt>
              </c:strCache>
            </c:strRef>
          </c:cat>
          <c:val>
            <c:numRef>
              <c:f>Tabelle4!$C$2:$C$8</c:f>
              <c:numCache>
                <c:formatCode>General\%</c:formatCode>
                <c:ptCount val="7"/>
                <c:pt idx="0">
                  <c:v>39</c:v>
                </c:pt>
                <c:pt idx="1">
                  <c:v>0</c:v>
                </c:pt>
                <c:pt idx="2">
                  <c:v>52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2F-4E83-8E76-375281113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Settefinestre Fine Ware</a:t>
            </a:r>
            <a:r>
              <a:rPr lang="en-GB" baseline="0"/>
              <a:t> Percentage Period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6260726949967147"/>
                  <c:y val="9.795573613232327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22189719996386154"/>
                  <c:y val="-0.1103764018134096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6291605440162901"/>
                  <c:y val="-2.542725707969806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0.26176541734512254"/>
                  <c:y val="7.34401395236894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Tabelle4!$A$2:$A$8</c:f>
              <c:strCache>
                <c:ptCount val="7"/>
                <c:pt idx="0">
                  <c:v>Italy</c:v>
                </c:pt>
                <c:pt idx="1">
                  <c:v>Gallia</c:v>
                </c:pt>
                <c:pt idx="2">
                  <c:v>Local</c:v>
                </c:pt>
                <c:pt idx="3">
                  <c:v>Aegean</c:v>
                </c:pt>
                <c:pt idx="4">
                  <c:v>Eastern Mediterranean</c:v>
                </c:pt>
                <c:pt idx="5">
                  <c:v>unknown</c:v>
                </c:pt>
                <c:pt idx="6">
                  <c:v>African</c:v>
                </c:pt>
              </c:strCache>
            </c:strRef>
          </c:cat>
          <c:val>
            <c:numRef>
              <c:f>Tabelle4!$E$2:$E$8</c:f>
              <c:numCache>
                <c:formatCode>General\%</c:formatCode>
                <c:ptCount val="7"/>
                <c:pt idx="0">
                  <c:v>49</c:v>
                </c:pt>
                <c:pt idx="1">
                  <c:v>0</c:v>
                </c:pt>
                <c:pt idx="2">
                  <c:v>46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Settefinestre fineware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87433345566806"/>
          <c:y val="0.1250160269944911"/>
          <c:w val="0.64435769644746133"/>
          <c:h val="0.77914145195599349"/>
        </c:manualLayout>
      </c:layout>
      <c:lineChart>
        <c:grouping val="standard"/>
        <c:varyColors val="0"/>
        <c:ser>
          <c:idx val="0"/>
          <c:order val="0"/>
          <c:tx>
            <c:strRef>
              <c:f>Tabelle4!$A$2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Tabelle4!$B$1:$E$1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Tabelle4!$B$2:$E$2</c:f>
              <c:numCache>
                <c:formatCode>General\%</c:formatCode>
                <c:ptCount val="4"/>
                <c:pt idx="0">
                  <c:v>30</c:v>
                </c:pt>
                <c:pt idx="1">
                  <c:v>39</c:v>
                </c:pt>
                <c:pt idx="2">
                  <c:v>39</c:v>
                </c:pt>
                <c:pt idx="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8-4465-9774-2380E573FD89}"/>
            </c:ext>
          </c:extLst>
        </c:ser>
        <c:ser>
          <c:idx val="1"/>
          <c:order val="1"/>
          <c:tx>
            <c:strRef>
              <c:f>Tabelle4!$A$3</c:f>
              <c:strCache>
                <c:ptCount val="1"/>
                <c:pt idx="0">
                  <c:v>Gallia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Tabelle4!$B$1:$E$1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Tabelle4!$B$3:$E$3</c:f>
              <c:numCache>
                <c:formatCode>General\%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8-4465-9774-2380E573FD89}"/>
            </c:ext>
          </c:extLst>
        </c:ser>
        <c:ser>
          <c:idx val="2"/>
          <c:order val="2"/>
          <c:tx>
            <c:strRef>
              <c:f>Tabelle4!$A$4</c:f>
              <c:strCache>
                <c:ptCount val="1"/>
                <c:pt idx="0">
                  <c:v>Local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Tabelle4!$B$1:$E$1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Tabelle4!$B$4:$E$4</c:f>
              <c:numCache>
                <c:formatCode>General\%</c:formatCode>
                <c:ptCount val="4"/>
                <c:pt idx="0">
                  <c:v>64</c:v>
                </c:pt>
                <c:pt idx="1">
                  <c:v>52</c:v>
                </c:pt>
                <c:pt idx="2">
                  <c:v>52</c:v>
                </c:pt>
                <c:pt idx="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8-4465-9774-2380E573FD89}"/>
            </c:ext>
          </c:extLst>
        </c:ser>
        <c:ser>
          <c:idx val="3"/>
          <c:order val="3"/>
          <c:tx>
            <c:strRef>
              <c:f>Tabelle4!$A$5</c:f>
              <c:strCache>
                <c:ptCount val="1"/>
                <c:pt idx="0">
                  <c:v>Aegean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Tabelle4!$B$1:$E$1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Tabelle4!$B$5:$E$5</c:f>
              <c:numCache>
                <c:formatCode>General\%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8-4465-9774-2380E573FD89}"/>
            </c:ext>
          </c:extLst>
        </c:ser>
        <c:ser>
          <c:idx val="4"/>
          <c:order val="4"/>
          <c:tx>
            <c:strRef>
              <c:f>Tabelle4!$A$6</c:f>
              <c:strCache>
                <c:ptCount val="1"/>
                <c:pt idx="0">
                  <c:v>Eastern Mediterranean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Tabelle4!$B$1:$E$1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Tabelle4!$B$6:$E$6</c:f>
              <c:numCache>
                <c:formatCode>General\%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5E0-49B8-83E9-B0CF3AD9B6EE}"/>
            </c:ext>
          </c:extLst>
        </c:ser>
        <c:ser>
          <c:idx val="5"/>
          <c:order val="5"/>
          <c:tx>
            <c:strRef>
              <c:f>Tabelle4!$A$7</c:f>
              <c:strCache>
                <c:ptCount val="1"/>
                <c:pt idx="0">
                  <c:v>unknown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Tabelle4!$B$1:$E$1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Tabelle4!$B$7:$E$7</c:f>
              <c:numCache>
                <c:formatCode>General\%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5E0-49B8-83E9-B0CF3AD9B6EE}"/>
            </c:ext>
          </c:extLst>
        </c:ser>
        <c:ser>
          <c:idx val="6"/>
          <c:order val="6"/>
          <c:tx>
            <c:strRef>
              <c:f>Tabelle4!$A$8</c:f>
              <c:strCache>
                <c:ptCount val="1"/>
                <c:pt idx="0">
                  <c:v>African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Tabelle4!$B$1:$E$1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Tabelle4!$B$8:$E$8</c:f>
              <c:numCache>
                <c:formatCode>General\%</c:formatCode>
                <c:ptCount val="4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5E0-49B8-83E9-B0CF3AD9B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27343"/>
        <c:axId val="941172095"/>
      </c:lineChart>
      <c:catAx>
        <c:axId val="117422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1172095"/>
        <c:crosses val="autoZero"/>
        <c:auto val="1"/>
        <c:lblAlgn val="ctr"/>
        <c:lblOffset val="100"/>
        <c:noMultiLvlLbl val="0"/>
      </c:catAx>
      <c:valAx>
        <c:axId val="941172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2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3855829492354"/>
          <c:y val="0.30697350704405268"/>
          <c:w val="0.21306149626459858"/>
          <c:h val="0.37455677056831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Settefinestre</a:t>
            </a:r>
            <a:r>
              <a:rPr lang="en-GB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Fine Ware per period</a:t>
            </a:r>
            <a:endParaRPr lang="en-GB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Tabelle4!$B$1:$E$1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Tabelle4!$B$9:$E$9</c:f>
              <c:numCache>
                <c:formatCode>General</c:formatCode>
                <c:ptCount val="4"/>
                <c:pt idx="0">
                  <c:v>408</c:v>
                </c:pt>
                <c:pt idx="1">
                  <c:v>251</c:v>
                </c:pt>
                <c:pt idx="2">
                  <c:v>251</c:v>
                </c:pt>
                <c:pt idx="3">
                  <c:v>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10</xdr:row>
      <xdr:rowOff>87311</xdr:rowOff>
    </xdr:from>
    <xdr:to>
      <xdr:col>7</xdr:col>
      <xdr:colOff>314325</xdr:colOff>
      <xdr:row>29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FE2632-9341-4B37-AB33-5B7A92892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401636</xdr:colOff>
      <xdr:row>10</xdr:row>
      <xdr:rowOff>96836</xdr:rowOff>
    </xdr:from>
    <xdr:to>
      <xdr:col>14</xdr:col>
      <xdr:colOff>355599</xdr:colOff>
      <xdr:row>29</xdr:row>
      <xdr:rowOff>161924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61D860-84C5-4CE1-BA12-90F617028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30</xdr:row>
      <xdr:rowOff>76200</xdr:rowOff>
    </xdr:from>
    <xdr:to>
      <xdr:col>7</xdr:col>
      <xdr:colOff>334963</xdr:colOff>
      <xdr:row>49</xdr:row>
      <xdr:rowOff>141288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57BE408-9C52-44B6-BFD5-9E40C392D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392111</xdr:colOff>
      <xdr:row>29</xdr:row>
      <xdr:rowOff>173036</xdr:rowOff>
    </xdr:from>
    <xdr:to>
      <xdr:col>14</xdr:col>
      <xdr:colOff>314324</xdr:colOff>
      <xdr:row>49</xdr:row>
      <xdr:rowOff>60324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8A0BA93-7435-4E98-A24D-C325FEC01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663575</xdr:colOff>
      <xdr:row>26</xdr:row>
      <xdr:rowOff>9525</xdr:rowOff>
    </xdr:from>
    <xdr:to>
      <xdr:col>6</xdr:col>
      <xdr:colOff>663575</xdr:colOff>
      <xdr:row>27</xdr:row>
      <xdr:rowOff>66675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B370308B-50B3-4D8C-86D6-7AA56417C848}"/>
            </a:ext>
          </a:extLst>
        </xdr:cNvPr>
        <xdr:cNvSpPr txBox="1"/>
      </xdr:nvSpPr>
      <xdr:spPr>
        <a:xfrm>
          <a:off x="3711575" y="4714875"/>
          <a:ext cx="15240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Total: 408 fragments</a:t>
          </a:r>
          <a:endParaRPr lang="en-DE" sz="1100" b="1"/>
        </a:p>
      </xdr:txBody>
    </xdr:sp>
    <xdr:clientData/>
  </xdr:twoCellAnchor>
  <xdr:twoCellAnchor>
    <xdr:from>
      <xdr:col>15</xdr:col>
      <xdr:colOff>522286</xdr:colOff>
      <xdr:row>6</xdr:row>
      <xdr:rowOff>53975</xdr:rowOff>
    </xdr:from>
    <xdr:to>
      <xdr:col>22</xdr:col>
      <xdr:colOff>622299</xdr:colOff>
      <xdr:row>28</xdr:row>
      <xdr:rowOff>77787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10D5469-BD24-4CB0-A2A6-0D400E4D6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125412</xdr:colOff>
      <xdr:row>30</xdr:row>
      <xdr:rowOff>1587</xdr:rowOff>
    </xdr:from>
    <xdr:to>
      <xdr:col>22</xdr:col>
      <xdr:colOff>125412</xdr:colOff>
      <xdr:row>45</xdr:row>
      <xdr:rowOff>36512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97A05C5-EE4E-45BF-9E6D-7840753F5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0.62782</cdr:x>
      <cdr:y>0.82933</cdr:y>
    </cdr:from>
    <cdr:to>
      <cdr:x>0.91619</cdr:x>
      <cdr:y>0.89724</cdr:y>
    </cdr:to>
    <cdr:sp macro="" textlink="">
      <cdr:nvSpPr>
        <cdr:cNvPr id="2" name="Textfeld 5">
          <a:extLst xmlns:a="http://schemas.openxmlformats.org/drawingml/2006/main">
            <a:ext uri="{FF2B5EF4-FFF2-40B4-BE49-F238E27FC236}">
              <a16:creationId xmlns:a16="http://schemas.microsoft.com/office/drawing/2014/main" id="{B370308B-50B3-4D8C-86D6-7AA56417C848}"/>
            </a:ext>
          </a:extLst>
        </cdr:cNvPr>
        <cdr:cNvSpPr txBox="1"/>
      </cdr:nvSpPr>
      <cdr:spPr>
        <a:xfrm xmlns:a="http://schemas.openxmlformats.org/drawingml/2006/main">
          <a:off x="3317875" y="2908300"/>
          <a:ext cx="1524000" cy="238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251 fragments</a:t>
          </a:r>
          <a:endParaRPr lang="en-DE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0.63503</cdr:x>
      <cdr:y>0.83477</cdr:y>
    </cdr:from>
    <cdr:to>
      <cdr:x>0.9234</cdr:x>
      <cdr:y>0.90267</cdr:y>
    </cdr:to>
    <cdr:sp macro="" textlink="">
      <cdr:nvSpPr>
        <cdr:cNvPr id="2" name="Textfeld 5">
          <a:extLst xmlns:a="http://schemas.openxmlformats.org/drawingml/2006/main">
            <a:ext uri="{FF2B5EF4-FFF2-40B4-BE49-F238E27FC236}">
              <a16:creationId xmlns:a16="http://schemas.microsoft.com/office/drawing/2014/main" id="{B370308B-50B3-4D8C-86D6-7AA56417C848}"/>
            </a:ext>
          </a:extLst>
        </cdr:cNvPr>
        <cdr:cNvSpPr txBox="1"/>
      </cdr:nvSpPr>
      <cdr:spPr>
        <a:xfrm xmlns:a="http://schemas.openxmlformats.org/drawingml/2006/main">
          <a:off x="3355975" y="2927350"/>
          <a:ext cx="1524000" cy="238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251 fragments</a:t>
          </a:r>
          <a:endParaRPr lang="en-DE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0.62142</cdr:x>
      <cdr:y>0.8402</cdr:y>
    </cdr:from>
    <cdr:to>
      <cdr:x>0.91101</cdr:x>
      <cdr:y>0.9081</cdr:y>
    </cdr:to>
    <cdr:sp macro="" textlink="">
      <cdr:nvSpPr>
        <cdr:cNvPr id="2" name="Textfeld 5">
          <a:extLst xmlns:a="http://schemas.openxmlformats.org/drawingml/2006/main">
            <a:ext uri="{FF2B5EF4-FFF2-40B4-BE49-F238E27FC236}">
              <a16:creationId xmlns:a16="http://schemas.microsoft.com/office/drawing/2014/main" id="{B370308B-50B3-4D8C-86D6-7AA56417C848}"/>
            </a:ext>
          </a:extLst>
        </cdr:cNvPr>
        <cdr:cNvSpPr txBox="1"/>
      </cdr:nvSpPr>
      <cdr:spPr>
        <a:xfrm xmlns:a="http://schemas.openxmlformats.org/drawingml/2006/main">
          <a:off x="3270250" y="2946400"/>
          <a:ext cx="1524000" cy="238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2152 fragments</a:t>
          </a:r>
          <a:endParaRPr lang="en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314F-746A-4D47-893B-4050F5D567FC}">
  <dimension ref="A1:T99"/>
  <sheetViews>
    <sheetView topLeftCell="A61" workbookViewId="0">
      <selection activeCell="A90" sqref="A90:XFD95"/>
    </sheetView>
  </sheetViews>
  <sheetFormatPr baseColWidth="10" defaultRowHeight="14.5" x14ac:dyDescent="0.35"/>
  <cols>
    <col min="6" max="6" width="10.90625" style="2"/>
    <col min="10" max="10" width="10.90625" style="2"/>
    <col min="13" max="13" width="10.90625" style="2"/>
    <col min="16" max="16" width="10.90625" style="2"/>
    <col min="20" max="20" width="10.90625" style="7"/>
  </cols>
  <sheetData>
    <row r="1" spans="1:20" x14ac:dyDescent="0.35">
      <c r="A1" t="s">
        <v>0</v>
      </c>
    </row>
    <row r="2" spans="1:20" x14ac:dyDescent="0.35">
      <c r="F2" s="2" t="s">
        <v>12</v>
      </c>
      <c r="J2" s="2" t="s">
        <v>11</v>
      </c>
      <c r="M2" s="2" t="s">
        <v>13</v>
      </c>
      <c r="P2" s="2" t="s">
        <v>39</v>
      </c>
    </row>
    <row r="3" spans="1:20" x14ac:dyDescent="0.35">
      <c r="F3" s="2" t="s">
        <v>12</v>
      </c>
      <c r="G3" t="s">
        <v>38</v>
      </c>
      <c r="H3" t="s">
        <v>40</v>
      </c>
      <c r="J3" s="2" t="s">
        <v>38</v>
      </c>
      <c r="K3" t="s">
        <v>40</v>
      </c>
      <c r="M3" s="2" t="s">
        <v>38</v>
      </c>
      <c r="N3" t="s">
        <v>40</v>
      </c>
      <c r="P3" s="2" t="s">
        <v>40</v>
      </c>
      <c r="Q3" t="s">
        <v>39</v>
      </c>
    </row>
    <row r="4" spans="1:20" s="1" customFormat="1" x14ac:dyDescent="0.35">
      <c r="A4" s="1" t="s">
        <v>1</v>
      </c>
      <c r="B4" s="1" t="s">
        <v>41</v>
      </c>
      <c r="F4" s="3"/>
      <c r="J4" s="3"/>
      <c r="M4" s="3"/>
      <c r="P4" s="3"/>
      <c r="T4" s="8"/>
    </row>
    <row r="5" spans="1:20" x14ac:dyDescent="0.35">
      <c r="A5" t="s">
        <v>3</v>
      </c>
    </row>
    <row r="6" spans="1:20" x14ac:dyDescent="0.35">
      <c r="A6" t="s">
        <v>2</v>
      </c>
      <c r="B6">
        <v>24</v>
      </c>
      <c r="C6" t="s">
        <v>12</v>
      </c>
      <c r="D6">
        <v>1</v>
      </c>
      <c r="E6">
        <v>1</v>
      </c>
      <c r="F6" s="2">
        <v>24</v>
      </c>
    </row>
    <row r="7" spans="1:20" x14ac:dyDescent="0.35">
      <c r="A7" t="s">
        <v>5</v>
      </c>
      <c r="B7">
        <v>8</v>
      </c>
      <c r="C7" t="s">
        <v>38</v>
      </c>
      <c r="D7">
        <v>3</v>
      </c>
      <c r="E7">
        <v>1</v>
      </c>
      <c r="G7">
        <f>B7/D7</f>
        <v>2.6666666666666665</v>
      </c>
      <c r="J7" s="2">
        <v>2.6666666666666665</v>
      </c>
      <c r="M7" s="2">
        <v>2.6666666666666665</v>
      </c>
    </row>
    <row r="8" spans="1:20" x14ac:dyDescent="0.35">
      <c r="A8" t="s">
        <v>6</v>
      </c>
      <c r="B8">
        <v>93</v>
      </c>
      <c r="C8" t="s">
        <v>38</v>
      </c>
      <c r="D8">
        <v>3</v>
      </c>
      <c r="E8">
        <v>1</v>
      </c>
      <c r="G8">
        <f t="shared" ref="G8:G9" si="0">B8/D8</f>
        <v>31</v>
      </c>
      <c r="J8" s="2">
        <v>31</v>
      </c>
      <c r="M8" s="2">
        <v>31</v>
      </c>
    </row>
    <row r="9" spans="1:20" x14ac:dyDescent="0.35">
      <c r="A9" t="s">
        <v>7</v>
      </c>
      <c r="B9">
        <v>7</v>
      </c>
      <c r="C9" t="s">
        <v>38</v>
      </c>
      <c r="D9">
        <v>3</v>
      </c>
      <c r="E9">
        <v>1</v>
      </c>
      <c r="G9">
        <f t="shared" si="0"/>
        <v>2.3333333333333335</v>
      </c>
      <c r="J9" s="2">
        <v>2.3333333333333335</v>
      </c>
      <c r="M9" s="2">
        <v>2.3333333333333335</v>
      </c>
    </row>
    <row r="11" spans="1:20" x14ac:dyDescent="0.35">
      <c r="A11" t="s">
        <v>8</v>
      </c>
    </row>
    <row r="12" spans="1:20" x14ac:dyDescent="0.35">
      <c r="A12" t="s">
        <v>2</v>
      </c>
      <c r="B12">
        <v>70</v>
      </c>
      <c r="C12" t="s">
        <v>39</v>
      </c>
      <c r="D12">
        <v>1</v>
      </c>
      <c r="E12">
        <v>1</v>
      </c>
      <c r="Q12">
        <v>70</v>
      </c>
    </row>
    <row r="13" spans="1:20" x14ac:dyDescent="0.35">
      <c r="A13" t="s">
        <v>9</v>
      </c>
      <c r="B13">
        <v>11</v>
      </c>
      <c r="C13" t="s">
        <v>39</v>
      </c>
      <c r="D13">
        <v>1</v>
      </c>
      <c r="E13">
        <v>0.5</v>
      </c>
      <c r="Q13">
        <v>5.5</v>
      </c>
    </row>
    <row r="14" spans="1:20" x14ac:dyDescent="0.35">
      <c r="I14">
        <f>SUM(F6:G9)</f>
        <v>60.000000000000007</v>
      </c>
      <c r="L14">
        <v>36</v>
      </c>
      <c r="O14">
        <v>36</v>
      </c>
      <c r="R14">
        <v>75.5</v>
      </c>
      <c r="T14" s="7">
        <f>SUM(I14:R14)</f>
        <v>207.5</v>
      </c>
    </row>
    <row r="15" spans="1:20" s="1" customFormat="1" x14ac:dyDescent="0.35">
      <c r="A15" s="1" t="s">
        <v>10</v>
      </c>
      <c r="F15" s="3"/>
      <c r="J15" s="3"/>
      <c r="M15" s="3"/>
      <c r="P15" s="3"/>
      <c r="T15" s="8"/>
    </row>
    <row r="16" spans="1:20" x14ac:dyDescent="0.35">
      <c r="A16" t="s">
        <v>3</v>
      </c>
    </row>
    <row r="17" spans="1:20" x14ac:dyDescent="0.35">
      <c r="A17" t="s">
        <v>5</v>
      </c>
      <c r="B17">
        <v>59</v>
      </c>
      <c r="C17" t="s">
        <v>38</v>
      </c>
      <c r="D17">
        <v>3</v>
      </c>
      <c r="E17">
        <v>1</v>
      </c>
      <c r="G17">
        <f>B17/D17</f>
        <v>19.666666666666668</v>
      </c>
      <c r="J17" s="2">
        <v>19.666666666666668</v>
      </c>
      <c r="M17" s="2">
        <v>19.666666666666668</v>
      </c>
    </row>
    <row r="18" spans="1:20" x14ac:dyDescent="0.35">
      <c r="A18" t="s">
        <v>6</v>
      </c>
      <c r="B18">
        <v>109</v>
      </c>
      <c r="C18" t="s">
        <v>38</v>
      </c>
      <c r="D18">
        <v>3</v>
      </c>
      <c r="E18">
        <v>1</v>
      </c>
      <c r="G18">
        <f t="shared" ref="G18:G19" si="1">B18/D18</f>
        <v>36.333333333333336</v>
      </c>
      <c r="J18" s="2">
        <v>36.333333333333336</v>
      </c>
      <c r="M18" s="2">
        <v>36.333333333333336</v>
      </c>
    </row>
    <row r="19" spans="1:20" x14ac:dyDescent="0.35">
      <c r="A19" t="s">
        <v>11</v>
      </c>
      <c r="B19">
        <v>17</v>
      </c>
      <c r="C19" t="s">
        <v>38</v>
      </c>
      <c r="D19">
        <v>3</v>
      </c>
      <c r="E19">
        <v>1</v>
      </c>
      <c r="G19">
        <f t="shared" si="1"/>
        <v>5.666666666666667</v>
      </c>
      <c r="J19" s="2">
        <v>5.666666666666667</v>
      </c>
      <c r="M19" s="2">
        <v>5.666666666666667</v>
      </c>
    </row>
    <row r="21" spans="1:20" x14ac:dyDescent="0.35">
      <c r="A21" t="s">
        <v>8</v>
      </c>
    </row>
    <row r="22" spans="1:20" x14ac:dyDescent="0.35">
      <c r="A22" t="s">
        <v>2</v>
      </c>
      <c r="B22">
        <v>131</v>
      </c>
      <c r="C22" t="s">
        <v>39</v>
      </c>
      <c r="D22">
        <v>1</v>
      </c>
      <c r="E22">
        <v>1</v>
      </c>
      <c r="Q22">
        <f>B22</f>
        <v>131</v>
      </c>
    </row>
    <row r="23" spans="1:20" x14ac:dyDescent="0.35">
      <c r="A23" t="s">
        <v>4</v>
      </c>
      <c r="B23">
        <v>3</v>
      </c>
      <c r="C23" t="s">
        <v>39</v>
      </c>
      <c r="D23">
        <v>1</v>
      </c>
      <c r="E23">
        <v>1</v>
      </c>
      <c r="Q23">
        <f t="shared" ref="Q23:Q26" si="2">B23</f>
        <v>3</v>
      </c>
    </row>
    <row r="24" spans="1:20" x14ac:dyDescent="0.35">
      <c r="A24" t="s">
        <v>5</v>
      </c>
      <c r="B24">
        <v>93</v>
      </c>
      <c r="C24" t="s">
        <v>39</v>
      </c>
      <c r="D24">
        <v>1</v>
      </c>
      <c r="E24">
        <v>1</v>
      </c>
      <c r="Q24">
        <f t="shared" si="2"/>
        <v>93</v>
      </c>
    </row>
    <row r="25" spans="1:20" x14ac:dyDescent="0.35">
      <c r="A25" t="s">
        <v>6</v>
      </c>
      <c r="B25">
        <v>6</v>
      </c>
      <c r="C25" t="s">
        <v>39</v>
      </c>
      <c r="D25">
        <v>1</v>
      </c>
      <c r="E25">
        <v>1</v>
      </c>
      <c r="Q25">
        <f t="shared" si="2"/>
        <v>6</v>
      </c>
    </row>
    <row r="26" spans="1:20" x14ac:dyDescent="0.35">
      <c r="A26" t="s">
        <v>14</v>
      </c>
      <c r="B26">
        <v>5</v>
      </c>
      <c r="C26" t="s">
        <v>39</v>
      </c>
      <c r="D26">
        <v>1</v>
      </c>
      <c r="E26">
        <v>1</v>
      </c>
      <c r="Q26">
        <f t="shared" si="2"/>
        <v>5</v>
      </c>
    </row>
    <row r="27" spans="1:20" x14ac:dyDescent="0.35">
      <c r="A27" t="s">
        <v>15</v>
      </c>
      <c r="B27">
        <v>1108</v>
      </c>
      <c r="C27" t="s">
        <v>39</v>
      </c>
      <c r="D27">
        <v>1</v>
      </c>
      <c r="E27">
        <v>0.5</v>
      </c>
      <c r="Q27">
        <f>B27*E27</f>
        <v>554</v>
      </c>
    </row>
    <row r="28" spans="1:20" x14ac:dyDescent="0.35">
      <c r="I28">
        <f>SUM(G17:G19)</f>
        <v>61.666666666666664</v>
      </c>
      <c r="L28">
        <v>61.666600000000003</v>
      </c>
      <c r="O28">
        <v>61.666600000000003</v>
      </c>
      <c r="R28">
        <f>SUM(Q22:Q27)</f>
        <v>792</v>
      </c>
      <c r="T28" s="7">
        <f>SUM(I28:R28)</f>
        <v>976.99986666666666</v>
      </c>
    </row>
    <row r="29" spans="1:20" s="1" customFormat="1" x14ac:dyDescent="0.35">
      <c r="A29" s="1" t="s">
        <v>16</v>
      </c>
      <c r="F29" s="3"/>
      <c r="J29" s="3"/>
      <c r="M29" s="3"/>
      <c r="P29" s="3"/>
      <c r="T29" s="8"/>
    </row>
    <row r="30" spans="1:20" x14ac:dyDescent="0.35">
      <c r="A30" t="s">
        <v>3</v>
      </c>
    </row>
    <row r="31" spans="1:20" x14ac:dyDescent="0.35">
      <c r="A31" t="s">
        <v>5</v>
      </c>
      <c r="B31">
        <v>1</v>
      </c>
      <c r="C31" t="s">
        <v>38</v>
      </c>
      <c r="D31">
        <v>3</v>
      </c>
      <c r="E31">
        <v>1</v>
      </c>
      <c r="G31">
        <f>B31/D31</f>
        <v>0.33333333333333331</v>
      </c>
      <c r="J31" s="2">
        <v>0.33333333333333331</v>
      </c>
      <c r="M31" s="2">
        <v>0.33333333333333331</v>
      </c>
    </row>
    <row r="32" spans="1:20" x14ac:dyDescent="0.35">
      <c r="A32" t="s">
        <v>6</v>
      </c>
      <c r="B32">
        <v>1</v>
      </c>
      <c r="C32" t="s">
        <v>38</v>
      </c>
      <c r="D32">
        <v>3</v>
      </c>
      <c r="E32">
        <v>1</v>
      </c>
      <c r="G32">
        <f t="shared" ref="G32:G33" si="3">B32/D32</f>
        <v>0.33333333333333331</v>
      </c>
      <c r="J32" s="2">
        <v>0.33333333333333331</v>
      </c>
      <c r="M32" s="2">
        <v>0.33333333333333331</v>
      </c>
    </row>
    <row r="33" spans="1:20" x14ac:dyDescent="0.35">
      <c r="A33" t="s">
        <v>11</v>
      </c>
      <c r="B33">
        <v>1</v>
      </c>
      <c r="C33" t="s">
        <v>38</v>
      </c>
      <c r="D33">
        <v>3</v>
      </c>
      <c r="E33">
        <v>1</v>
      </c>
      <c r="G33">
        <f t="shared" si="3"/>
        <v>0.33333333333333331</v>
      </c>
      <c r="J33" s="2">
        <v>0.33333333333333331</v>
      </c>
      <c r="M33" s="2">
        <v>0.33333333333333331</v>
      </c>
    </row>
    <row r="35" spans="1:20" x14ac:dyDescent="0.35">
      <c r="A35" t="s">
        <v>8</v>
      </c>
    </row>
    <row r="36" spans="1:20" x14ac:dyDescent="0.35">
      <c r="A36" t="s">
        <v>2</v>
      </c>
      <c r="B36">
        <v>27</v>
      </c>
      <c r="C36" t="s">
        <v>39</v>
      </c>
      <c r="D36">
        <v>1</v>
      </c>
      <c r="E36">
        <v>1</v>
      </c>
      <c r="Q36">
        <f>B36*E36</f>
        <v>27</v>
      </c>
    </row>
    <row r="37" spans="1:20" x14ac:dyDescent="0.35">
      <c r="A37" t="s">
        <v>4</v>
      </c>
      <c r="B37">
        <v>1</v>
      </c>
      <c r="C37" t="s">
        <v>39</v>
      </c>
      <c r="D37">
        <v>1</v>
      </c>
      <c r="E37">
        <v>1</v>
      </c>
      <c r="Q37">
        <f t="shared" ref="Q37:Q41" si="4">B37*E37</f>
        <v>1</v>
      </c>
    </row>
    <row r="38" spans="1:20" x14ac:dyDescent="0.35">
      <c r="A38" t="s">
        <v>5</v>
      </c>
      <c r="B38">
        <v>20</v>
      </c>
      <c r="C38" t="s">
        <v>39</v>
      </c>
      <c r="D38">
        <v>1</v>
      </c>
      <c r="E38">
        <v>1</v>
      </c>
      <c r="Q38">
        <f t="shared" si="4"/>
        <v>20</v>
      </c>
    </row>
    <row r="39" spans="1:20" x14ac:dyDescent="0.35">
      <c r="A39" t="s">
        <v>6</v>
      </c>
      <c r="B39">
        <v>1</v>
      </c>
      <c r="C39" t="s">
        <v>39</v>
      </c>
      <c r="D39">
        <v>1</v>
      </c>
      <c r="E39">
        <v>1</v>
      </c>
      <c r="Q39">
        <f t="shared" si="4"/>
        <v>1</v>
      </c>
    </row>
    <row r="40" spans="1:20" x14ac:dyDescent="0.35">
      <c r="A40" t="s">
        <v>14</v>
      </c>
      <c r="B40">
        <v>2</v>
      </c>
      <c r="C40" t="s">
        <v>39</v>
      </c>
      <c r="D40">
        <v>1</v>
      </c>
      <c r="E40">
        <v>1</v>
      </c>
      <c r="Q40">
        <f t="shared" si="4"/>
        <v>2</v>
      </c>
    </row>
    <row r="41" spans="1:20" x14ac:dyDescent="0.35">
      <c r="A41" t="s">
        <v>17</v>
      </c>
      <c r="B41">
        <v>285</v>
      </c>
      <c r="C41" t="s">
        <v>39</v>
      </c>
      <c r="D41">
        <v>1</v>
      </c>
      <c r="E41">
        <v>0.5</v>
      </c>
      <c r="Q41">
        <f t="shared" si="4"/>
        <v>142.5</v>
      </c>
    </row>
    <row r="42" spans="1:20" x14ac:dyDescent="0.35">
      <c r="I42">
        <f>SUM(G31:G33)</f>
        <v>1</v>
      </c>
      <c r="L42">
        <v>1</v>
      </c>
      <c r="O42">
        <v>1</v>
      </c>
      <c r="R42">
        <f>SUM(Q36:Q41)</f>
        <v>193.5</v>
      </c>
      <c r="T42" s="7">
        <v>196.5</v>
      </c>
    </row>
    <row r="43" spans="1:20" s="1" customFormat="1" x14ac:dyDescent="0.35">
      <c r="A43" s="1" t="s">
        <v>18</v>
      </c>
      <c r="F43" s="3"/>
      <c r="J43" s="3"/>
      <c r="M43" s="3"/>
      <c r="P43" s="3"/>
      <c r="T43" s="8"/>
    </row>
    <row r="44" spans="1:20" x14ac:dyDescent="0.35">
      <c r="A44" t="s">
        <v>19</v>
      </c>
      <c r="B44">
        <v>11</v>
      </c>
      <c r="C44" t="s">
        <v>40</v>
      </c>
      <c r="D44">
        <v>4</v>
      </c>
      <c r="E44">
        <v>1</v>
      </c>
      <c r="H44">
        <f>B44/D44</f>
        <v>2.75</v>
      </c>
      <c r="K44">
        <v>2.75</v>
      </c>
      <c r="N44">
        <v>2.75</v>
      </c>
      <c r="P44" s="2">
        <v>2.75</v>
      </c>
    </row>
    <row r="45" spans="1:20" x14ac:dyDescent="0.35">
      <c r="I45">
        <v>2.75</v>
      </c>
      <c r="L45">
        <v>2.75</v>
      </c>
      <c r="O45">
        <v>2.75</v>
      </c>
      <c r="R45">
        <v>2.75</v>
      </c>
      <c r="T45" s="7">
        <f>2.75*4</f>
        <v>11</v>
      </c>
    </row>
    <row r="46" spans="1:20" s="1" customFormat="1" x14ac:dyDescent="0.35">
      <c r="A46" s="1" t="s">
        <v>20</v>
      </c>
      <c r="F46" s="3"/>
      <c r="J46" s="3"/>
      <c r="M46" s="3"/>
      <c r="P46" s="3"/>
      <c r="T46" s="8"/>
    </row>
    <row r="47" spans="1:20" x14ac:dyDescent="0.35">
      <c r="A47" t="s">
        <v>8</v>
      </c>
    </row>
    <row r="48" spans="1:20" x14ac:dyDescent="0.35">
      <c r="A48" t="s">
        <v>2</v>
      </c>
      <c r="B48">
        <v>2</v>
      </c>
      <c r="C48" t="s">
        <v>39</v>
      </c>
      <c r="D48">
        <v>1</v>
      </c>
      <c r="E48">
        <v>1</v>
      </c>
      <c r="Q48">
        <v>2</v>
      </c>
    </row>
    <row r="49" spans="1:20" x14ac:dyDescent="0.35">
      <c r="A49" t="s">
        <v>17</v>
      </c>
      <c r="B49">
        <v>3</v>
      </c>
      <c r="C49" t="s">
        <v>39</v>
      </c>
      <c r="D49">
        <v>1</v>
      </c>
      <c r="E49">
        <v>0.5</v>
      </c>
      <c r="Q49">
        <v>1.5</v>
      </c>
    </row>
    <row r="51" spans="1:20" x14ac:dyDescent="0.35">
      <c r="I51">
        <v>0</v>
      </c>
      <c r="L51">
        <v>0</v>
      </c>
      <c r="O51">
        <v>0</v>
      </c>
      <c r="R51">
        <v>3.5</v>
      </c>
      <c r="T51" s="7">
        <v>3.5</v>
      </c>
    </row>
    <row r="52" spans="1:20" s="1" customFormat="1" x14ac:dyDescent="0.35">
      <c r="A52" s="1" t="s">
        <v>21</v>
      </c>
      <c r="B52" s="1" t="s">
        <v>44</v>
      </c>
      <c r="F52" s="3"/>
      <c r="J52" s="3"/>
      <c r="M52" s="3"/>
      <c r="P52" s="3"/>
      <c r="T52" s="8"/>
    </row>
    <row r="53" spans="1:20" x14ac:dyDescent="0.35">
      <c r="A53" t="s">
        <v>22</v>
      </c>
      <c r="B53">
        <v>1</v>
      </c>
      <c r="C53" t="s">
        <v>39</v>
      </c>
      <c r="D53">
        <v>1</v>
      </c>
      <c r="E53">
        <v>1</v>
      </c>
      <c r="Q53">
        <v>1</v>
      </c>
    </row>
    <row r="54" spans="1:20" x14ac:dyDescent="0.35">
      <c r="I54">
        <v>0</v>
      </c>
      <c r="L54">
        <v>0</v>
      </c>
      <c r="O54">
        <v>0</v>
      </c>
      <c r="R54">
        <v>1</v>
      </c>
      <c r="T54" s="7">
        <v>1</v>
      </c>
    </row>
    <row r="56" spans="1:20" s="1" customFormat="1" x14ac:dyDescent="0.35">
      <c r="A56" s="1" t="s">
        <v>23</v>
      </c>
      <c r="F56" s="3"/>
      <c r="J56" s="3"/>
      <c r="M56" s="3"/>
      <c r="P56" s="3"/>
      <c r="T56" s="8"/>
    </row>
    <row r="57" spans="1:20" x14ac:dyDescent="0.35">
      <c r="A57" t="s">
        <v>24</v>
      </c>
      <c r="B57">
        <v>6</v>
      </c>
      <c r="C57" t="s">
        <v>12</v>
      </c>
      <c r="D57">
        <v>1</v>
      </c>
      <c r="E57">
        <v>1</v>
      </c>
      <c r="F57" s="2">
        <v>6</v>
      </c>
    </row>
    <row r="58" spans="1:20" x14ac:dyDescent="0.35">
      <c r="A58" t="s">
        <v>25</v>
      </c>
      <c r="B58">
        <v>3</v>
      </c>
      <c r="C58" t="s">
        <v>38</v>
      </c>
      <c r="D58">
        <v>3</v>
      </c>
      <c r="E58">
        <v>1</v>
      </c>
      <c r="G58" s="4">
        <v>1</v>
      </c>
      <c r="J58" s="2">
        <v>1</v>
      </c>
      <c r="M58" s="2">
        <v>1</v>
      </c>
    </row>
    <row r="59" spans="1:20" x14ac:dyDescent="0.35">
      <c r="A59" t="s">
        <v>22</v>
      </c>
      <c r="B59">
        <v>6</v>
      </c>
      <c r="C59" t="s">
        <v>39</v>
      </c>
      <c r="D59">
        <v>1</v>
      </c>
      <c r="E59">
        <v>1</v>
      </c>
      <c r="Q59" s="2">
        <v>6</v>
      </c>
    </row>
    <row r="60" spans="1:20" x14ac:dyDescent="0.35">
      <c r="A60" t="s">
        <v>26</v>
      </c>
      <c r="B60">
        <v>1</v>
      </c>
      <c r="Q60" s="2"/>
    </row>
    <row r="61" spans="1:20" x14ac:dyDescent="0.35">
      <c r="A61" t="s">
        <v>27</v>
      </c>
      <c r="B61">
        <v>2</v>
      </c>
      <c r="C61" t="s">
        <v>39</v>
      </c>
      <c r="D61">
        <v>1</v>
      </c>
      <c r="E61">
        <v>0.5</v>
      </c>
      <c r="Q61" s="2">
        <v>1</v>
      </c>
    </row>
    <row r="63" spans="1:20" x14ac:dyDescent="0.35">
      <c r="I63">
        <v>7</v>
      </c>
      <c r="L63">
        <v>1</v>
      </c>
      <c r="O63">
        <v>1</v>
      </c>
      <c r="R63">
        <v>7</v>
      </c>
      <c r="T63" s="7">
        <v>16</v>
      </c>
    </row>
    <row r="64" spans="1:20" s="1" customFormat="1" x14ac:dyDescent="0.35">
      <c r="A64" s="1" t="s">
        <v>28</v>
      </c>
      <c r="F64" s="3"/>
      <c r="J64" s="3"/>
      <c r="M64" s="3"/>
      <c r="P64" s="3"/>
      <c r="T64" s="8"/>
    </row>
    <row r="65" spans="1:20" x14ac:dyDescent="0.35">
      <c r="A65" t="s">
        <v>29</v>
      </c>
      <c r="B65">
        <v>1</v>
      </c>
      <c r="C65" t="s">
        <v>39</v>
      </c>
      <c r="D65">
        <v>1</v>
      </c>
      <c r="E65">
        <v>1</v>
      </c>
      <c r="Q65" s="2">
        <v>1</v>
      </c>
    </row>
    <row r="66" spans="1:20" x14ac:dyDescent="0.35">
      <c r="A66" t="s">
        <v>26</v>
      </c>
      <c r="B66">
        <v>7</v>
      </c>
      <c r="Q66" s="2"/>
    </row>
    <row r="67" spans="1:20" x14ac:dyDescent="0.35">
      <c r="A67" t="s">
        <v>27</v>
      </c>
      <c r="B67">
        <v>7</v>
      </c>
      <c r="C67" t="s">
        <v>39</v>
      </c>
      <c r="D67">
        <v>1</v>
      </c>
      <c r="E67">
        <v>0.5</v>
      </c>
      <c r="Q67" s="2">
        <v>3.5</v>
      </c>
    </row>
    <row r="69" spans="1:20" x14ac:dyDescent="0.35">
      <c r="I69">
        <v>0</v>
      </c>
      <c r="L69">
        <v>0</v>
      </c>
      <c r="O69">
        <v>0</v>
      </c>
      <c r="R69">
        <v>4.5</v>
      </c>
      <c r="T69" s="7">
        <v>4.5</v>
      </c>
    </row>
    <row r="70" spans="1:20" s="1" customFormat="1" x14ac:dyDescent="0.35">
      <c r="A70" s="1" t="s">
        <v>30</v>
      </c>
      <c r="B70" s="1" t="s">
        <v>44</v>
      </c>
      <c r="F70" s="3"/>
      <c r="J70" s="3"/>
      <c r="M70" s="3"/>
      <c r="P70" s="3"/>
      <c r="T70" s="8"/>
    </row>
    <row r="71" spans="1:20" x14ac:dyDescent="0.35">
      <c r="A71" t="s">
        <v>22</v>
      </c>
      <c r="B71">
        <v>1</v>
      </c>
      <c r="C71" t="s">
        <v>39</v>
      </c>
      <c r="D71">
        <v>1</v>
      </c>
      <c r="E71">
        <v>1</v>
      </c>
      <c r="Q71">
        <v>1</v>
      </c>
    </row>
    <row r="72" spans="1:20" x14ac:dyDescent="0.35">
      <c r="A72" t="s">
        <v>31</v>
      </c>
      <c r="B72">
        <v>1</v>
      </c>
      <c r="C72" t="s">
        <v>39</v>
      </c>
      <c r="D72">
        <v>1</v>
      </c>
      <c r="E72">
        <v>1</v>
      </c>
      <c r="Q72">
        <v>1</v>
      </c>
    </row>
    <row r="73" spans="1:20" x14ac:dyDescent="0.35">
      <c r="A73" t="s">
        <v>26</v>
      </c>
      <c r="B73">
        <v>18</v>
      </c>
    </row>
    <row r="74" spans="1:20" x14ac:dyDescent="0.35">
      <c r="A74" t="s">
        <v>27</v>
      </c>
      <c r="B74">
        <v>5</v>
      </c>
      <c r="C74" t="s">
        <v>39</v>
      </c>
      <c r="D74">
        <v>1</v>
      </c>
      <c r="E74">
        <v>0.5</v>
      </c>
      <c r="Q74">
        <v>2.5</v>
      </c>
    </row>
    <row r="75" spans="1:20" x14ac:dyDescent="0.35">
      <c r="I75">
        <v>0</v>
      </c>
      <c r="L75">
        <v>0</v>
      </c>
      <c r="O75">
        <v>0</v>
      </c>
      <c r="R75">
        <v>4.5</v>
      </c>
      <c r="T75" s="7">
        <v>4.5</v>
      </c>
    </row>
    <row r="77" spans="1:20" s="1" customFormat="1" x14ac:dyDescent="0.35">
      <c r="A77" s="1" t="s">
        <v>32</v>
      </c>
      <c r="B77" s="1" t="s">
        <v>45</v>
      </c>
      <c r="F77" s="3"/>
      <c r="J77" s="3"/>
      <c r="M77" s="3"/>
      <c r="P77" s="3"/>
      <c r="T77" s="8"/>
    </row>
    <row r="78" spans="1:20" x14ac:dyDescent="0.35">
      <c r="A78" t="s">
        <v>24</v>
      </c>
      <c r="B78">
        <v>133</v>
      </c>
      <c r="C78" t="s">
        <v>12</v>
      </c>
      <c r="D78">
        <v>1</v>
      </c>
      <c r="E78">
        <v>1</v>
      </c>
      <c r="F78" s="2">
        <v>133</v>
      </c>
    </row>
    <row r="79" spans="1:20" x14ac:dyDescent="0.35">
      <c r="A79" t="s">
        <v>33</v>
      </c>
      <c r="B79">
        <v>58</v>
      </c>
      <c r="C79" t="s">
        <v>38</v>
      </c>
      <c r="D79">
        <v>3</v>
      </c>
      <c r="E79">
        <v>1</v>
      </c>
      <c r="G79">
        <f>B79/D79</f>
        <v>19.333333333333332</v>
      </c>
      <c r="J79" s="2">
        <v>19.333333333333332</v>
      </c>
      <c r="M79" s="2">
        <v>19.333333333333332</v>
      </c>
    </row>
    <row r="80" spans="1:20" x14ac:dyDescent="0.35">
      <c r="A80" t="s">
        <v>25</v>
      </c>
      <c r="B80">
        <v>297</v>
      </c>
      <c r="C80" t="s">
        <v>38</v>
      </c>
      <c r="D80">
        <v>3</v>
      </c>
      <c r="E80">
        <v>1</v>
      </c>
      <c r="G80">
        <f t="shared" ref="G80:G81" si="5">B80/D80</f>
        <v>99</v>
      </c>
      <c r="J80" s="2">
        <v>99</v>
      </c>
      <c r="M80" s="2">
        <v>99</v>
      </c>
    </row>
    <row r="81" spans="1:20" x14ac:dyDescent="0.35">
      <c r="A81" t="s">
        <v>34</v>
      </c>
      <c r="B81">
        <v>34</v>
      </c>
      <c r="C81" t="s">
        <v>38</v>
      </c>
      <c r="D81">
        <v>3</v>
      </c>
      <c r="E81">
        <v>1</v>
      </c>
      <c r="G81">
        <f t="shared" si="5"/>
        <v>11.333333333333334</v>
      </c>
      <c r="J81" s="2">
        <v>11.333333333333334</v>
      </c>
      <c r="M81" s="2">
        <v>11.333333333333334</v>
      </c>
    </row>
    <row r="82" spans="1:20" x14ac:dyDescent="0.35">
      <c r="A82" t="s">
        <v>22</v>
      </c>
      <c r="B82">
        <v>231</v>
      </c>
      <c r="C82" t="s">
        <v>39</v>
      </c>
      <c r="D82">
        <v>1</v>
      </c>
      <c r="E82">
        <v>1</v>
      </c>
      <c r="Q82">
        <f>B82*E82</f>
        <v>231</v>
      </c>
    </row>
    <row r="83" spans="1:20" x14ac:dyDescent="0.35">
      <c r="A83" t="s">
        <v>29</v>
      </c>
      <c r="B83">
        <v>45</v>
      </c>
      <c r="C83" t="s">
        <v>39</v>
      </c>
      <c r="D83">
        <v>1</v>
      </c>
      <c r="E83">
        <v>1</v>
      </c>
      <c r="Q83">
        <f t="shared" ref="Q83:Q87" si="6">B83*E83</f>
        <v>45</v>
      </c>
    </row>
    <row r="84" spans="1:20" x14ac:dyDescent="0.35">
      <c r="A84" t="s">
        <v>35</v>
      </c>
      <c r="B84">
        <v>7</v>
      </c>
      <c r="C84" t="s">
        <v>39</v>
      </c>
      <c r="D84">
        <v>1</v>
      </c>
      <c r="E84">
        <v>1</v>
      </c>
      <c r="Q84">
        <f t="shared" si="6"/>
        <v>7</v>
      </c>
    </row>
    <row r="85" spans="1:20" x14ac:dyDescent="0.35">
      <c r="A85" t="s">
        <v>36</v>
      </c>
      <c r="B85">
        <v>10</v>
      </c>
      <c r="C85" t="s">
        <v>39</v>
      </c>
      <c r="D85">
        <v>1</v>
      </c>
      <c r="E85">
        <v>1</v>
      </c>
      <c r="Q85">
        <f t="shared" si="6"/>
        <v>10</v>
      </c>
    </row>
    <row r="86" spans="1:20" x14ac:dyDescent="0.35">
      <c r="A86" t="s">
        <v>37</v>
      </c>
      <c r="B86">
        <v>18</v>
      </c>
    </row>
    <row r="87" spans="1:20" x14ac:dyDescent="0.35">
      <c r="A87" t="s">
        <v>27</v>
      </c>
      <c r="B87">
        <v>1413</v>
      </c>
      <c r="C87" t="s">
        <v>39</v>
      </c>
      <c r="D87">
        <v>1</v>
      </c>
      <c r="E87">
        <v>0.5</v>
      </c>
      <c r="Q87">
        <f t="shared" si="6"/>
        <v>706.5</v>
      </c>
    </row>
    <row r="88" spans="1:20" x14ac:dyDescent="0.35">
      <c r="I88">
        <f>SUM(F78:G81)</f>
        <v>262.66666666666669</v>
      </c>
      <c r="L88">
        <f>SUM(J79:J81)</f>
        <v>129.66666666666666</v>
      </c>
      <c r="O88">
        <v>129.66659999999999</v>
      </c>
      <c r="R88">
        <f>SUM(Q82:Q87)</f>
        <v>999.5</v>
      </c>
      <c r="T88" s="7">
        <f>SUM(I88:R88)</f>
        <v>1521.4999333333335</v>
      </c>
    </row>
    <row r="89" spans="1:20" s="1" customFormat="1" x14ac:dyDescent="0.35">
      <c r="A89" s="1" t="s">
        <v>42</v>
      </c>
      <c r="B89" s="1" t="s">
        <v>46</v>
      </c>
      <c r="F89" s="3"/>
      <c r="J89" s="3"/>
      <c r="M89" s="3"/>
      <c r="P89" s="3"/>
      <c r="T89" s="8"/>
    </row>
    <row r="90" spans="1:20" x14ac:dyDescent="0.35">
      <c r="A90" t="s">
        <v>33</v>
      </c>
      <c r="B90">
        <v>27</v>
      </c>
      <c r="C90" t="s">
        <v>38</v>
      </c>
      <c r="D90">
        <v>3</v>
      </c>
      <c r="E90">
        <v>1</v>
      </c>
      <c r="G90">
        <f>27/3</f>
        <v>9</v>
      </c>
      <c r="J90">
        <f>27/3</f>
        <v>9</v>
      </c>
      <c r="M90">
        <f>27/3</f>
        <v>9</v>
      </c>
    </row>
    <row r="91" spans="1:20" x14ac:dyDescent="0.35">
      <c r="A91" t="s">
        <v>25</v>
      </c>
      <c r="B91">
        <v>31</v>
      </c>
      <c r="C91" t="s">
        <v>38</v>
      </c>
      <c r="D91">
        <v>3</v>
      </c>
      <c r="E91">
        <v>1</v>
      </c>
      <c r="G91">
        <f>31/3</f>
        <v>10.333333333333334</v>
      </c>
      <c r="J91">
        <f>31/3</f>
        <v>10.333333333333334</v>
      </c>
      <c r="M91">
        <f>31/3</f>
        <v>10.333333333333334</v>
      </c>
    </row>
    <row r="92" spans="1:20" x14ac:dyDescent="0.35">
      <c r="A92" t="s">
        <v>22</v>
      </c>
      <c r="B92">
        <v>16</v>
      </c>
      <c r="C92" t="s">
        <v>39</v>
      </c>
      <c r="D92">
        <v>1</v>
      </c>
      <c r="E92">
        <v>1</v>
      </c>
      <c r="G92" s="4"/>
      <c r="Q92">
        <v>16</v>
      </c>
    </row>
    <row r="93" spans="1:20" x14ac:dyDescent="0.35">
      <c r="A93" t="s">
        <v>43</v>
      </c>
      <c r="B93">
        <v>23</v>
      </c>
      <c r="C93" t="s">
        <v>39</v>
      </c>
      <c r="D93">
        <v>1</v>
      </c>
      <c r="E93">
        <v>1</v>
      </c>
      <c r="Q93">
        <v>23</v>
      </c>
    </row>
    <row r="94" spans="1:20" x14ac:dyDescent="0.35">
      <c r="A94" t="s">
        <v>29</v>
      </c>
      <c r="B94">
        <v>28</v>
      </c>
      <c r="C94" t="s">
        <v>39</v>
      </c>
      <c r="D94">
        <v>1</v>
      </c>
      <c r="E94">
        <v>1</v>
      </c>
      <c r="Q94">
        <v>28</v>
      </c>
    </row>
    <row r="95" spans="1:20" x14ac:dyDescent="0.35">
      <c r="A95" t="s">
        <v>35</v>
      </c>
      <c r="B95">
        <v>1</v>
      </c>
      <c r="C95" t="s">
        <v>39</v>
      </c>
      <c r="D95">
        <v>1</v>
      </c>
      <c r="E95">
        <v>1</v>
      </c>
      <c r="Q95">
        <v>1</v>
      </c>
    </row>
    <row r="96" spans="1:20" x14ac:dyDescent="0.35">
      <c r="I96">
        <v>19.333300000000001</v>
      </c>
      <c r="L96">
        <v>19.333300000000001</v>
      </c>
      <c r="O96">
        <v>19.333300000000001</v>
      </c>
      <c r="R96">
        <f>SUM(Q92:Q95)</f>
        <v>68</v>
      </c>
      <c r="T96" s="7">
        <f>SUM(I96:R96)</f>
        <v>125.9999</v>
      </c>
    </row>
    <row r="97" spans="6:20" ht="15" thickBot="1" x14ac:dyDescent="0.4"/>
    <row r="98" spans="6:20" s="5" customFormat="1" ht="15.5" thickTop="1" thickBot="1" x14ac:dyDescent="0.4">
      <c r="F98" s="6"/>
      <c r="I98" s="5">
        <f>SUM(I4:I96)</f>
        <v>414.41663333333338</v>
      </c>
      <c r="J98" s="6"/>
      <c r="L98" s="5">
        <f>SUM(L1:L96)</f>
        <v>251.41656666666665</v>
      </c>
      <c r="M98" s="6"/>
      <c r="O98" s="5">
        <f>SUM(O1:O96)</f>
        <v>251.41649999999998</v>
      </c>
      <c r="P98" s="6"/>
      <c r="R98" s="5">
        <f>SUM(R1:R96)</f>
        <v>2151.75</v>
      </c>
      <c r="T98" s="9">
        <f>SUM(I98:R98)</f>
        <v>3068.9997000000003</v>
      </c>
    </row>
    <row r="99" spans="6:20" ht="15" thickTop="1" x14ac:dyDescent="0.35"/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FAF6-9FEB-4544-833B-089EC47C2829}">
  <dimension ref="A2:T90"/>
  <sheetViews>
    <sheetView topLeftCell="A55" workbookViewId="0">
      <selection activeCell="R90" activeCellId="3" sqref="I90 L90 O90 R90"/>
    </sheetView>
  </sheetViews>
  <sheetFormatPr baseColWidth="10" defaultRowHeight="14.5" x14ac:dyDescent="0.35"/>
  <sheetData>
    <row r="2" spans="1:20" s="1" customFormat="1" x14ac:dyDescent="0.35">
      <c r="A2" s="1" t="s">
        <v>47</v>
      </c>
    </row>
    <row r="3" spans="1:20" x14ac:dyDescent="0.35">
      <c r="A3" t="s">
        <v>3</v>
      </c>
      <c r="F3" s="2"/>
      <c r="J3" s="2"/>
      <c r="M3" s="2"/>
      <c r="P3" s="2"/>
      <c r="T3" s="7"/>
    </row>
    <row r="4" spans="1:20" x14ac:dyDescent="0.35">
      <c r="A4" t="s">
        <v>2</v>
      </c>
      <c r="B4">
        <v>24</v>
      </c>
      <c r="C4" t="s">
        <v>12</v>
      </c>
      <c r="D4">
        <v>1</v>
      </c>
      <c r="E4">
        <v>1</v>
      </c>
      <c r="F4" s="2">
        <v>24</v>
      </c>
      <c r="J4" s="2"/>
      <c r="M4" s="2"/>
      <c r="P4" s="2"/>
      <c r="T4" s="7"/>
    </row>
    <row r="5" spans="1:20" x14ac:dyDescent="0.35">
      <c r="A5" t="s">
        <v>5</v>
      </c>
      <c r="B5">
        <v>8</v>
      </c>
      <c r="C5" t="s">
        <v>38</v>
      </c>
      <c r="D5">
        <v>3</v>
      </c>
      <c r="E5">
        <v>1</v>
      </c>
      <c r="F5" s="2"/>
      <c r="G5">
        <v>2.6666666666666665</v>
      </c>
      <c r="J5" s="2">
        <v>2.6666666666666665</v>
      </c>
      <c r="M5" s="2">
        <v>2.6666666666666665</v>
      </c>
      <c r="P5" s="2"/>
      <c r="T5" s="7"/>
    </row>
    <row r="6" spans="1:20" x14ac:dyDescent="0.35">
      <c r="A6" t="s">
        <v>6</v>
      </c>
      <c r="B6">
        <v>93</v>
      </c>
      <c r="C6" t="s">
        <v>38</v>
      </c>
      <c r="D6">
        <v>3</v>
      </c>
      <c r="E6">
        <v>1</v>
      </c>
      <c r="F6" s="2"/>
      <c r="G6">
        <v>31</v>
      </c>
      <c r="J6" s="2">
        <v>31</v>
      </c>
      <c r="M6" s="2">
        <v>31</v>
      </c>
      <c r="P6" s="2"/>
      <c r="T6" s="7"/>
    </row>
    <row r="7" spans="1:20" x14ac:dyDescent="0.35">
      <c r="A7" t="s">
        <v>7</v>
      </c>
      <c r="B7">
        <v>7</v>
      </c>
      <c r="C7" t="s">
        <v>38</v>
      </c>
      <c r="D7">
        <v>3</v>
      </c>
      <c r="E7">
        <v>1</v>
      </c>
      <c r="F7" s="2"/>
      <c r="G7">
        <v>2.3333333333333335</v>
      </c>
      <c r="J7" s="2">
        <v>2.3333333333333335</v>
      </c>
      <c r="M7" s="2">
        <v>2.3333333333333335</v>
      </c>
      <c r="P7" s="2"/>
      <c r="T7" s="7"/>
    </row>
    <row r="8" spans="1:20" x14ac:dyDescent="0.35">
      <c r="F8" s="2"/>
      <c r="J8" s="2"/>
      <c r="M8" s="2"/>
      <c r="P8" s="2"/>
      <c r="T8" s="7"/>
    </row>
    <row r="9" spans="1:20" x14ac:dyDescent="0.35">
      <c r="A9" t="s">
        <v>8</v>
      </c>
      <c r="F9" s="2"/>
      <c r="J9" s="2"/>
      <c r="M9" s="2"/>
      <c r="P9" s="2"/>
      <c r="T9" s="7"/>
    </row>
    <row r="10" spans="1:20" x14ac:dyDescent="0.35">
      <c r="A10" t="s">
        <v>2</v>
      </c>
      <c r="B10">
        <v>70</v>
      </c>
      <c r="C10" t="s">
        <v>39</v>
      </c>
      <c r="D10">
        <v>1</v>
      </c>
      <c r="E10">
        <v>1</v>
      </c>
      <c r="F10" s="2"/>
      <c r="J10" s="2"/>
      <c r="M10" s="2"/>
      <c r="P10" s="2"/>
      <c r="Q10">
        <v>70</v>
      </c>
      <c r="T10" s="7"/>
    </row>
    <row r="11" spans="1:20" x14ac:dyDescent="0.35">
      <c r="A11" t="s">
        <v>9</v>
      </c>
      <c r="B11">
        <v>11</v>
      </c>
      <c r="C11" t="s">
        <v>39</v>
      </c>
      <c r="D11">
        <v>1</v>
      </c>
      <c r="E11">
        <v>0.5</v>
      </c>
      <c r="F11" s="2"/>
      <c r="J11" s="2"/>
      <c r="M11" s="2"/>
      <c r="P11" s="2"/>
      <c r="Q11">
        <v>5.5</v>
      </c>
      <c r="T11" s="7"/>
    </row>
    <row r="12" spans="1:20" x14ac:dyDescent="0.35">
      <c r="A12" t="s">
        <v>3</v>
      </c>
      <c r="F12" s="2"/>
      <c r="J12" s="2"/>
      <c r="M12" s="2"/>
      <c r="P12" s="2"/>
      <c r="T12" s="7"/>
    </row>
    <row r="13" spans="1:20" x14ac:dyDescent="0.35">
      <c r="A13" t="s">
        <v>5</v>
      </c>
      <c r="B13">
        <v>59</v>
      </c>
      <c r="C13" t="s">
        <v>38</v>
      </c>
      <c r="D13">
        <v>3</v>
      </c>
      <c r="E13">
        <v>1</v>
      </c>
      <c r="F13" s="2"/>
      <c r="G13">
        <v>19.666666666666668</v>
      </c>
      <c r="J13" s="2">
        <v>19.666666666666668</v>
      </c>
      <c r="M13" s="2">
        <v>19.666666666666668</v>
      </c>
      <c r="P13" s="2"/>
      <c r="T13" s="7"/>
    </row>
    <row r="14" spans="1:20" x14ac:dyDescent="0.35">
      <c r="A14" t="s">
        <v>6</v>
      </c>
      <c r="B14">
        <v>109</v>
      </c>
      <c r="C14" t="s">
        <v>38</v>
      </c>
      <c r="D14">
        <v>3</v>
      </c>
      <c r="E14">
        <v>1</v>
      </c>
      <c r="F14" s="2"/>
      <c r="G14">
        <v>36.333333333333336</v>
      </c>
      <c r="J14" s="2">
        <v>36.333333333333336</v>
      </c>
      <c r="M14" s="2">
        <v>36.333333333333336</v>
      </c>
      <c r="P14" s="2"/>
      <c r="T14" s="7"/>
    </row>
    <row r="15" spans="1:20" x14ac:dyDescent="0.35">
      <c r="A15" t="s">
        <v>11</v>
      </c>
      <c r="B15">
        <v>17</v>
      </c>
      <c r="C15" t="s">
        <v>38</v>
      </c>
      <c r="D15">
        <v>3</v>
      </c>
      <c r="E15">
        <v>1</v>
      </c>
      <c r="F15" s="2"/>
      <c r="G15">
        <v>5.666666666666667</v>
      </c>
      <c r="J15" s="2">
        <v>5.666666666666667</v>
      </c>
      <c r="M15" s="2">
        <v>5.666666666666667</v>
      </c>
      <c r="P15" s="2"/>
      <c r="T15" s="7"/>
    </row>
    <row r="16" spans="1:20" x14ac:dyDescent="0.35">
      <c r="F16" s="2"/>
      <c r="J16" s="2"/>
      <c r="M16" s="2"/>
      <c r="P16" s="2"/>
      <c r="T16" s="7"/>
    </row>
    <row r="17" spans="1:20" x14ac:dyDescent="0.35">
      <c r="A17" t="s">
        <v>8</v>
      </c>
      <c r="F17" s="2"/>
      <c r="J17" s="2"/>
      <c r="M17" s="2"/>
      <c r="P17" s="2"/>
      <c r="T17" s="7"/>
    </row>
    <row r="18" spans="1:20" x14ac:dyDescent="0.35">
      <c r="A18" t="s">
        <v>2</v>
      </c>
      <c r="B18">
        <v>131</v>
      </c>
      <c r="C18" t="s">
        <v>39</v>
      </c>
      <c r="D18">
        <v>1</v>
      </c>
      <c r="E18">
        <v>1</v>
      </c>
      <c r="F18" s="2"/>
      <c r="J18" s="2"/>
      <c r="M18" s="2"/>
      <c r="P18" s="2"/>
      <c r="Q18">
        <v>131</v>
      </c>
      <c r="T18" s="7"/>
    </row>
    <row r="19" spans="1:20" x14ac:dyDescent="0.35">
      <c r="A19" t="s">
        <v>4</v>
      </c>
      <c r="B19">
        <v>3</v>
      </c>
      <c r="C19" t="s">
        <v>39</v>
      </c>
      <c r="D19">
        <v>1</v>
      </c>
      <c r="E19">
        <v>1</v>
      </c>
      <c r="F19" s="2"/>
      <c r="J19" s="2"/>
      <c r="M19" s="2"/>
      <c r="P19" s="2"/>
      <c r="Q19">
        <v>3</v>
      </c>
      <c r="T19" s="7"/>
    </row>
    <row r="20" spans="1:20" x14ac:dyDescent="0.35">
      <c r="A20" t="s">
        <v>5</v>
      </c>
      <c r="B20">
        <v>93</v>
      </c>
      <c r="C20" t="s">
        <v>39</v>
      </c>
      <c r="D20">
        <v>1</v>
      </c>
      <c r="E20">
        <v>1</v>
      </c>
      <c r="F20" s="2"/>
      <c r="J20" s="2"/>
      <c r="M20" s="2"/>
      <c r="P20" s="2"/>
      <c r="Q20">
        <v>93</v>
      </c>
      <c r="T20" s="7"/>
    </row>
    <row r="21" spans="1:20" x14ac:dyDescent="0.35">
      <c r="A21" t="s">
        <v>6</v>
      </c>
      <c r="B21">
        <v>6</v>
      </c>
      <c r="C21" t="s">
        <v>39</v>
      </c>
      <c r="D21">
        <v>1</v>
      </c>
      <c r="E21">
        <v>1</v>
      </c>
      <c r="F21" s="2"/>
      <c r="J21" s="2"/>
      <c r="M21" s="2"/>
      <c r="P21" s="2"/>
      <c r="Q21">
        <v>6</v>
      </c>
      <c r="T21" s="7"/>
    </row>
    <row r="22" spans="1:20" x14ac:dyDescent="0.35">
      <c r="A22" t="s">
        <v>14</v>
      </c>
      <c r="B22">
        <v>5</v>
      </c>
      <c r="C22" t="s">
        <v>39</v>
      </c>
      <c r="D22">
        <v>1</v>
      </c>
      <c r="E22">
        <v>1</v>
      </c>
      <c r="F22" s="2"/>
      <c r="J22" s="2"/>
      <c r="M22" s="2"/>
      <c r="P22" s="2"/>
      <c r="Q22">
        <v>5</v>
      </c>
      <c r="T22" s="7"/>
    </row>
    <row r="23" spans="1:20" x14ac:dyDescent="0.35">
      <c r="A23" t="s">
        <v>15</v>
      </c>
      <c r="B23">
        <v>1108</v>
      </c>
      <c r="C23" t="s">
        <v>39</v>
      </c>
      <c r="D23">
        <v>1</v>
      </c>
      <c r="E23">
        <v>0.5</v>
      </c>
      <c r="F23" s="2"/>
      <c r="J23" s="2"/>
      <c r="M23" s="2"/>
      <c r="P23" s="2"/>
      <c r="Q23">
        <v>554</v>
      </c>
      <c r="T23" s="7"/>
    </row>
    <row r="24" spans="1:20" x14ac:dyDescent="0.35">
      <c r="A24" t="s">
        <v>3</v>
      </c>
      <c r="F24" s="2"/>
      <c r="J24" s="2"/>
      <c r="M24" s="2"/>
      <c r="P24" s="2"/>
      <c r="T24" s="7"/>
    </row>
    <row r="25" spans="1:20" x14ac:dyDescent="0.35">
      <c r="A25" t="s">
        <v>5</v>
      </c>
      <c r="B25">
        <v>1</v>
      </c>
      <c r="C25" t="s">
        <v>38</v>
      </c>
      <c r="D25">
        <v>3</v>
      </c>
      <c r="E25">
        <v>1</v>
      </c>
      <c r="F25" s="2"/>
      <c r="G25">
        <v>0.33333333333333331</v>
      </c>
      <c r="J25" s="2">
        <v>0.33333333333333331</v>
      </c>
      <c r="M25" s="2">
        <v>0.33333333333333331</v>
      </c>
      <c r="P25" s="2"/>
      <c r="T25" s="7"/>
    </row>
    <row r="26" spans="1:20" x14ac:dyDescent="0.35">
      <c r="A26" t="s">
        <v>6</v>
      </c>
      <c r="B26">
        <v>1</v>
      </c>
      <c r="C26" t="s">
        <v>38</v>
      </c>
      <c r="D26">
        <v>3</v>
      </c>
      <c r="E26">
        <v>1</v>
      </c>
      <c r="F26" s="2"/>
      <c r="G26">
        <v>0.33333333333333331</v>
      </c>
      <c r="J26" s="2">
        <v>0.33333333333333331</v>
      </c>
      <c r="M26" s="2">
        <v>0.33333333333333331</v>
      </c>
      <c r="P26" s="2"/>
      <c r="T26" s="7"/>
    </row>
    <row r="27" spans="1:20" x14ac:dyDescent="0.35">
      <c r="A27" t="s">
        <v>11</v>
      </c>
      <c r="B27">
        <v>1</v>
      </c>
      <c r="C27" t="s">
        <v>38</v>
      </c>
      <c r="D27">
        <v>3</v>
      </c>
      <c r="E27">
        <v>1</v>
      </c>
      <c r="F27" s="2"/>
      <c r="G27">
        <v>0.33333333333333331</v>
      </c>
      <c r="J27" s="2">
        <v>0.33333333333333331</v>
      </c>
      <c r="M27" s="2">
        <v>0.33333333333333331</v>
      </c>
      <c r="P27" s="2"/>
      <c r="T27" s="7"/>
    </row>
    <row r="28" spans="1:20" x14ac:dyDescent="0.35">
      <c r="F28" s="2"/>
      <c r="J28" s="2"/>
      <c r="M28" s="2"/>
      <c r="P28" s="2"/>
      <c r="T28" s="7"/>
    </row>
    <row r="29" spans="1:20" x14ac:dyDescent="0.35">
      <c r="A29" t="s">
        <v>8</v>
      </c>
      <c r="F29" s="2"/>
      <c r="J29" s="2"/>
      <c r="M29" s="2"/>
      <c r="P29" s="2"/>
      <c r="T29" s="7"/>
    </row>
    <row r="30" spans="1:20" x14ac:dyDescent="0.35">
      <c r="A30" t="s">
        <v>2</v>
      </c>
      <c r="B30">
        <v>27</v>
      </c>
      <c r="C30" t="s">
        <v>39</v>
      </c>
      <c r="D30">
        <v>1</v>
      </c>
      <c r="E30">
        <v>1</v>
      </c>
      <c r="F30" s="2"/>
      <c r="J30" s="2"/>
      <c r="M30" s="2"/>
      <c r="P30" s="2"/>
      <c r="Q30">
        <v>27</v>
      </c>
      <c r="T30" s="7"/>
    </row>
    <row r="31" spans="1:20" x14ac:dyDescent="0.35">
      <c r="A31" t="s">
        <v>4</v>
      </c>
      <c r="B31">
        <v>1</v>
      </c>
      <c r="C31" t="s">
        <v>39</v>
      </c>
      <c r="D31">
        <v>1</v>
      </c>
      <c r="E31">
        <v>1</v>
      </c>
      <c r="F31" s="2"/>
      <c r="J31" s="2"/>
      <c r="M31" s="2"/>
      <c r="P31" s="2"/>
      <c r="Q31">
        <v>1</v>
      </c>
      <c r="T31" s="7"/>
    </row>
    <row r="32" spans="1:20" x14ac:dyDescent="0.35">
      <c r="A32" t="s">
        <v>5</v>
      </c>
      <c r="B32">
        <v>20</v>
      </c>
      <c r="C32" t="s">
        <v>39</v>
      </c>
      <c r="D32">
        <v>1</v>
      </c>
      <c r="E32">
        <v>1</v>
      </c>
      <c r="F32" s="2"/>
      <c r="J32" s="2"/>
      <c r="M32" s="2"/>
      <c r="P32" s="2"/>
      <c r="Q32">
        <v>20</v>
      </c>
      <c r="T32" s="7"/>
    </row>
    <row r="33" spans="1:20" x14ac:dyDescent="0.35">
      <c r="A33" t="s">
        <v>6</v>
      </c>
      <c r="B33">
        <v>1</v>
      </c>
      <c r="C33" t="s">
        <v>39</v>
      </c>
      <c r="D33">
        <v>1</v>
      </c>
      <c r="E33">
        <v>1</v>
      </c>
      <c r="F33" s="2"/>
      <c r="J33" s="2"/>
      <c r="M33" s="2"/>
      <c r="P33" s="2"/>
      <c r="Q33">
        <v>1</v>
      </c>
      <c r="T33" s="7"/>
    </row>
    <row r="34" spans="1:20" x14ac:dyDescent="0.35">
      <c r="A34" t="s">
        <v>14</v>
      </c>
      <c r="B34">
        <v>2</v>
      </c>
      <c r="C34" t="s">
        <v>39</v>
      </c>
      <c r="D34">
        <v>1</v>
      </c>
      <c r="E34">
        <v>1</v>
      </c>
      <c r="F34" s="2"/>
      <c r="J34" s="2"/>
      <c r="M34" s="2"/>
      <c r="P34" s="2"/>
      <c r="Q34">
        <v>2</v>
      </c>
      <c r="T34" s="7"/>
    </row>
    <row r="35" spans="1:20" x14ac:dyDescent="0.35">
      <c r="A35" t="s">
        <v>17</v>
      </c>
      <c r="B35">
        <v>285</v>
      </c>
      <c r="C35" t="s">
        <v>39</v>
      </c>
      <c r="D35">
        <v>1</v>
      </c>
      <c r="E35">
        <v>0.5</v>
      </c>
      <c r="F35" s="2"/>
      <c r="J35" s="2"/>
      <c r="M35" s="2"/>
      <c r="P35" s="2"/>
      <c r="Q35">
        <v>142.5</v>
      </c>
      <c r="T35" s="7"/>
    </row>
    <row r="36" spans="1:20" x14ac:dyDescent="0.35">
      <c r="I36">
        <f>SUM(F4:I35)</f>
        <v>122.66666666666666</v>
      </c>
      <c r="L36">
        <f>SUM(J4:K35)</f>
        <v>98.666666666666657</v>
      </c>
      <c r="O36">
        <f>SUM(M3:N35)</f>
        <v>98.666666666666657</v>
      </c>
      <c r="R36">
        <f>SUM(P3:Q35)</f>
        <v>1061</v>
      </c>
    </row>
    <row r="38" spans="1:20" s="1" customFormat="1" x14ac:dyDescent="0.35">
      <c r="A38" s="1" t="s">
        <v>48</v>
      </c>
    </row>
    <row r="39" spans="1:20" x14ac:dyDescent="0.35">
      <c r="A39" t="s">
        <v>8</v>
      </c>
      <c r="F39" s="2"/>
      <c r="J39" s="2"/>
      <c r="M39" s="2"/>
      <c r="P39" s="2"/>
      <c r="T39" s="7"/>
    </row>
    <row r="40" spans="1:20" x14ac:dyDescent="0.35">
      <c r="A40" t="s">
        <v>2</v>
      </c>
      <c r="B40">
        <v>2</v>
      </c>
      <c r="C40" t="s">
        <v>39</v>
      </c>
      <c r="D40">
        <v>1</v>
      </c>
      <c r="E40">
        <v>1</v>
      </c>
      <c r="F40" s="2"/>
      <c r="J40" s="2"/>
      <c r="M40" s="2"/>
      <c r="P40" s="2"/>
      <c r="Q40">
        <v>2</v>
      </c>
      <c r="T40" s="7"/>
    </row>
    <row r="41" spans="1:20" x14ac:dyDescent="0.35">
      <c r="A41" t="s">
        <v>17</v>
      </c>
      <c r="B41">
        <v>3</v>
      </c>
      <c r="C41" t="s">
        <v>39</v>
      </c>
      <c r="D41">
        <v>1</v>
      </c>
      <c r="E41">
        <v>0.5</v>
      </c>
      <c r="F41" s="2"/>
      <c r="J41" s="2"/>
      <c r="M41" s="2"/>
      <c r="P41" s="2"/>
      <c r="Q41">
        <v>1.5</v>
      </c>
      <c r="T41" s="7"/>
    </row>
    <row r="42" spans="1:20" x14ac:dyDescent="0.35">
      <c r="I42">
        <v>0</v>
      </c>
      <c r="L42">
        <v>0</v>
      </c>
      <c r="O42">
        <v>0</v>
      </c>
      <c r="R42">
        <v>3.5</v>
      </c>
    </row>
    <row r="44" spans="1:20" s="1" customFormat="1" x14ac:dyDescent="0.35">
      <c r="A44" s="1" t="s">
        <v>45</v>
      </c>
    </row>
    <row r="45" spans="1:20" x14ac:dyDescent="0.35">
      <c r="A45" t="s">
        <v>24</v>
      </c>
      <c r="B45">
        <v>133</v>
      </c>
      <c r="C45" t="s">
        <v>12</v>
      </c>
      <c r="D45">
        <v>1</v>
      </c>
      <c r="E45">
        <v>1</v>
      </c>
      <c r="F45" s="2">
        <v>133</v>
      </c>
      <c r="J45" s="2"/>
      <c r="M45" s="2"/>
      <c r="P45" s="2"/>
      <c r="T45" s="7"/>
    </row>
    <row r="46" spans="1:20" x14ac:dyDescent="0.35">
      <c r="A46" t="s">
        <v>33</v>
      </c>
      <c r="B46">
        <v>58</v>
      </c>
      <c r="C46" t="s">
        <v>38</v>
      </c>
      <c r="D46">
        <v>3</v>
      </c>
      <c r="E46">
        <v>1</v>
      </c>
      <c r="F46" s="2"/>
      <c r="G46">
        <f>B46/D46</f>
        <v>19.333333333333332</v>
      </c>
      <c r="J46" s="2">
        <v>19.333333333333332</v>
      </c>
      <c r="M46" s="2">
        <v>19.333333333333332</v>
      </c>
      <c r="P46" s="2"/>
      <c r="T46" s="7"/>
    </row>
    <row r="47" spans="1:20" x14ac:dyDescent="0.35">
      <c r="A47" t="s">
        <v>25</v>
      </c>
      <c r="B47">
        <v>297</v>
      </c>
      <c r="C47" t="s">
        <v>38</v>
      </c>
      <c r="D47">
        <v>3</v>
      </c>
      <c r="E47">
        <v>1</v>
      </c>
      <c r="F47" s="2"/>
      <c r="G47">
        <f t="shared" ref="G47:G48" si="0">B47/D47</f>
        <v>99</v>
      </c>
      <c r="J47" s="2">
        <v>99</v>
      </c>
      <c r="M47" s="2">
        <v>99</v>
      </c>
      <c r="P47" s="2"/>
      <c r="T47" s="7"/>
    </row>
    <row r="48" spans="1:20" x14ac:dyDescent="0.35">
      <c r="A48" t="s">
        <v>34</v>
      </c>
      <c r="B48">
        <v>34</v>
      </c>
      <c r="C48" t="s">
        <v>38</v>
      </c>
      <c r="D48">
        <v>3</v>
      </c>
      <c r="E48">
        <v>1</v>
      </c>
      <c r="F48" s="2"/>
      <c r="G48">
        <f t="shared" si="0"/>
        <v>11.333333333333334</v>
      </c>
      <c r="J48" s="2">
        <v>11.333333333333334</v>
      </c>
      <c r="M48" s="2">
        <v>11.333333333333334</v>
      </c>
      <c r="P48" s="2"/>
      <c r="T48" s="7"/>
    </row>
    <row r="49" spans="1:20" x14ac:dyDescent="0.35">
      <c r="A49" t="s">
        <v>22</v>
      </c>
      <c r="B49">
        <v>231</v>
      </c>
      <c r="C49" t="s">
        <v>39</v>
      </c>
      <c r="D49">
        <v>1</v>
      </c>
      <c r="E49">
        <v>1</v>
      </c>
      <c r="F49" s="2"/>
      <c r="J49" s="2"/>
      <c r="M49" s="2"/>
      <c r="P49" s="2"/>
      <c r="Q49">
        <f>B49*E49</f>
        <v>231</v>
      </c>
      <c r="T49" s="7"/>
    </row>
    <row r="50" spans="1:20" x14ac:dyDescent="0.35">
      <c r="A50" t="s">
        <v>29</v>
      </c>
      <c r="B50">
        <v>45</v>
      </c>
      <c r="C50" t="s">
        <v>39</v>
      </c>
      <c r="D50">
        <v>1</v>
      </c>
      <c r="E50">
        <v>1</v>
      </c>
      <c r="F50" s="2"/>
      <c r="J50" s="2"/>
      <c r="M50" s="2"/>
      <c r="P50" s="2"/>
      <c r="Q50">
        <f t="shared" ref="Q50:Q54" si="1">B50*E50</f>
        <v>45</v>
      </c>
      <c r="T50" s="7"/>
    </row>
    <row r="51" spans="1:20" x14ac:dyDescent="0.35">
      <c r="A51" t="s">
        <v>35</v>
      </c>
      <c r="B51">
        <v>7</v>
      </c>
      <c r="C51" t="s">
        <v>39</v>
      </c>
      <c r="D51">
        <v>1</v>
      </c>
      <c r="E51">
        <v>1</v>
      </c>
      <c r="F51" s="2"/>
      <c r="J51" s="2"/>
      <c r="M51" s="2"/>
      <c r="P51" s="2"/>
      <c r="Q51">
        <f t="shared" si="1"/>
        <v>7</v>
      </c>
      <c r="T51" s="7"/>
    </row>
    <row r="52" spans="1:20" x14ac:dyDescent="0.35">
      <c r="A52" t="s">
        <v>36</v>
      </c>
      <c r="B52">
        <v>10</v>
      </c>
      <c r="C52" t="s">
        <v>39</v>
      </c>
      <c r="D52">
        <v>1</v>
      </c>
      <c r="E52">
        <v>1</v>
      </c>
      <c r="F52" s="2"/>
      <c r="J52" s="2"/>
      <c r="M52" s="2"/>
      <c r="P52" s="2"/>
      <c r="Q52">
        <f t="shared" si="1"/>
        <v>10</v>
      </c>
      <c r="T52" s="7"/>
    </row>
    <row r="53" spans="1:20" x14ac:dyDescent="0.35">
      <c r="A53" t="s">
        <v>37</v>
      </c>
      <c r="B53">
        <v>18</v>
      </c>
      <c r="F53" s="2"/>
      <c r="J53" s="2"/>
      <c r="M53" s="2"/>
      <c r="P53" s="2"/>
      <c r="T53" s="7"/>
    </row>
    <row r="54" spans="1:20" x14ac:dyDescent="0.35">
      <c r="A54" t="s">
        <v>27</v>
      </c>
      <c r="B54">
        <v>1413</v>
      </c>
      <c r="C54" t="s">
        <v>39</v>
      </c>
      <c r="D54">
        <v>1</v>
      </c>
      <c r="E54">
        <v>0.5</v>
      </c>
      <c r="F54" s="2"/>
      <c r="J54" s="2"/>
      <c r="M54" s="2"/>
      <c r="P54" s="2"/>
      <c r="Q54">
        <f t="shared" si="1"/>
        <v>706.5</v>
      </c>
      <c r="T54" s="7"/>
    </row>
    <row r="55" spans="1:20" x14ac:dyDescent="0.35">
      <c r="I55">
        <f>SUM(F45:H54)</f>
        <v>262.66666666666669</v>
      </c>
      <c r="L55">
        <f>SUM(J46:K54)</f>
        <v>129.66666666666666</v>
      </c>
      <c r="O55">
        <f>SUM(M46:N54)</f>
        <v>129.66666666666666</v>
      </c>
      <c r="R55">
        <f>SUM(P45:Q54)</f>
        <v>999.5</v>
      </c>
    </row>
    <row r="57" spans="1:20" s="1" customFormat="1" x14ac:dyDescent="0.35">
      <c r="A57" s="1" t="s">
        <v>49</v>
      </c>
    </row>
    <row r="58" spans="1:20" x14ac:dyDescent="0.35">
      <c r="A58" t="s">
        <v>29</v>
      </c>
      <c r="B58">
        <v>1</v>
      </c>
      <c r="C58" t="s">
        <v>39</v>
      </c>
      <c r="D58">
        <v>1</v>
      </c>
      <c r="E58">
        <v>1</v>
      </c>
      <c r="F58" s="2"/>
      <c r="J58" s="2"/>
      <c r="M58" s="2"/>
      <c r="P58" s="2"/>
      <c r="Q58" s="2">
        <v>1</v>
      </c>
      <c r="T58" s="7"/>
    </row>
    <row r="59" spans="1:20" x14ac:dyDescent="0.35">
      <c r="A59" t="s">
        <v>26</v>
      </c>
      <c r="B59">
        <v>7</v>
      </c>
      <c r="F59" s="2"/>
      <c r="J59" s="2"/>
      <c r="M59" s="2"/>
      <c r="P59" s="2"/>
      <c r="Q59" s="2"/>
      <c r="T59" s="7"/>
    </row>
    <row r="60" spans="1:20" x14ac:dyDescent="0.35">
      <c r="A60" t="s">
        <v>27</v>
      </c>
      <c r="B60">
        <v>7</v>
      </c>
      <c r="C60" t="s">
        <v>39</v>
      </c>
      <c r="D60">
        <v>1</v>
      </c>
      <c r="E60">
        <v>0.5</v>
      </c>
      <c r="F60" s="2"/>
      <c r="J60" s="2"/>
      <c r="M60" s="2"/>
      <c r="P60" s="2"/>
      <c r="Q60" s="2">
        <v>3.5</v>
      </c>
      <c r="T60" s="7"/>
    </row>
    <row r="61" spans="1:20" x14ac:dyDescent="0.35">
      <c r="I61">
        <v>0</v>
      </c>
      <c r="L61">
        <v>0</v>
      </c>
      <c r="O61">
        <v>0</v>
      </c>
      <c r="R61">
        <v>4.5</v>
      </c>
    </row>
    <row r="63" spans="1:20" s="1" customFormat="1" x14ac:dyDescent="0.35">
      <c r="A63" s="1" t="s">
        <v>50</v>
      </c>
    </row>
    <row r="64" spans="1:20" x14ac:dyDescent="0.35">
      <c r="A64" t="s">
        <v>24</v>
      </c>
      <c r="B64">
        <v>6</v>
      </c>
      <c r="C64" t="s">
        <v>12</v>
      </c>
      <c r="D64">
        <v>1</v>
      </c>
      <c r="E64">
        <v>1</v>
      </c>
      <c r="F64" s="2">
        <v>6</v>
      </c>
      <c r="J64" s="2"/>
      <c r="M64" s="2"/>
      <c r="P64" s="2"/>
      <c r="T64" s="7"/>
    </row>
    <row r="65" spans="1:20" x14ac:dyDescent="0.35">
      <c r="A65" t="s">
        <v>25</v>
      </c>
      <c r="B65">
        <v>3</v>
      </c>
      <c r="C65" t="s">
        <v>38</v>
      </c>
      <c r="D65">
        <v>3</v>
      </c>
      <c r="E65">
        <v>1</v>
      </c>
      <c r="F65" s="2"/>
      <c r="G65" s="4">
        <v>1</v>
      </c>
      <c r="J65" s="2">
        <v>1</v>
      </c>
      <c r="M65" s="2">
        <v>1</v>
      </c>
      <c r="P65" s="2"/>
      <c r="T65" s="7"/>
    </row>
    <row r="66" spans="1:20" x14ac:dyDescent="0.35">
      <c r="A66" t="s">
        <v>22</v>
      </c>
      <c r="B66">
        <v>6</v>
      </c>
      <c r="C66" t="s">
        <v>39</v>
      </c>
      <c r="D66">
        <v>1</v>
      </c>
      <c r="E66">
        <v>1</v>
      </c>
      <c r="F66" s="2"/>
      <c r="J66" s="2"/>
      <c r="M66" s="2"/>
      <c r="P66" s="2"/>
      <c r="Q66" s="2">
        <v>6</v>
      </c>
      <c r="T66" s="7"/>
    </row>
    <row r="67" spans="1:20" x14ac:dyDescent="0.35">
      <c r="A67" t="s">
        <v>26</v>
      </c>
      <c r="B67">
        <v>1</v>
      </c>
      <c r="F67" s="2"/>
      <c r="J67" s="2"/>
      <c r="M67" s="2"/>
      <c r="P67" s="2"/>
      <c r="Q67" s="2"/>
      <c r="T67" s="7"/>
    </row>
    <row r="68" spans="1:20" x14ac:dyDescent="0.35">
      <c r="A68" t="s">
        <v>27</v>
      </c>
      <c r="B68">
        <v>2</v>
      </c>
      <c r="C68" t="s">
        <v>39</v>
      </c>
      <c r="D68">
        <v>1</v>
      </c>
      <c r="E68">
        <v>0.5</v>
      </c>
      <c r="F68" s="2"/>
      <c r="J68" s="2"/>
      <c r="M68" s="2"/>
      <c r="P68" s="2"/>
      <c r="Q68" s="2">
        <v>1</v>
      </c>
      <c r="T68" s="7"/>
    </row>
    <row r="69" spans="1:20" x14ac:dyDescent="0.35">
      <c r="I69">
        <v>1</v>
      </c>
      <c r="L69">
        <v>1</v>
      </c>
      <c r="O69">
        <v>1</v>
      </c>
      <c r="R69">
        <v>7</v>
      </c>
    </row>
    <row r="71" spans="1:20" s="1" customFormat="1" x14ac:dyDescent="0.35">
      <c r="A71" s="1" t="s">
        <v>44</v>
      </c>
    </row>
    <row r="72" spans="1:20" x14ac:dyDescent="0.35">
      <c r="A72" t="s">
        <v>19</v>
      </c>
      <c r="B72">
        <v>11</v>
      </c>
      <c r="C72" t="s">
        <v>40</v>
      </c>
      <c r="D72">
        <v>4</v>
      </c>
      <c r="E72">
        <v>1</v>
      </c>
      <c r="F72" s="2"/>
      <c r="H72">
        <v>2.75</v>
      </c>
      <c r="J72" s="2"/>
      <c r="K72">
        <v>2.75</v>
      </c>
      <c r="M72" s="2"/>
      <c r="N72">
        <v>2.75</v>
      </c>
      <c r="P72" s="2">
        <v>2.75</v>
      </c>
      <c r="T72" s="7"/>
    </row>
    <row r="73" spans="1:20" x14ac:dyDescent="0.35">
      <c r="A73" t="s">
        <v>22</v>
      </c>
      <c r="B73">
        <v>1</v>
      </c>
      <c r="C73" t="s">
        <v>39</v>
      </c>
      <c r="D73">
        <v>1</v>
      </c>
      <c r="E73">
        <v>1</v>
      </c>
      <c r="F73" s="2"/>
      <c r="J73" s="2"/>
      <c r="M73" s="2"/>
      <c r="P73" s="2"/>
      <c r="Q73">
        <v>1</v>
      </c>
      <c r="T73" s="7"/>
    </row>
    <row r="74" spans="1:20" x14ac:dyDescent="0.35">
      <c r="A74" t="s">
        <v>22</v>
      </c>
      <c r="B74">
        <v>1</v>
      </c>
      <c r="C74" t="s">
        <v>39</v>
      </c>
      <c r="D74">
        <v>1</v>
      </c>
      <c r="E74">
        <v>1</v>
      </c>
      <c r="F74" s="2"/>
      <c r="J74" s="2"/>
      <c r="M74" s="2"/>
      <c r="P74" s="2"/>
      <c r="Q74">
        <v>1</v>
      </c>
      <c r="T74" s="7"/>
    </row>
    <row r="75" spans="1:20" x14ac:dyDescent="0.35">
      <c r="A75" t="s">
        <v>31</v>
      </c>
      <c r="B75">
        <v>1</v>
      </c>
      <c r="C75" t="s">
        <v>39</v>
      </c>
      <c r="D75">
        <v>1</v>
      </c>
      <c r="E75">
        <v>1</v>
      </c>
      <c r="F75" s="2"/>
      <c r="J75" s="2"/>
      <c r="M75" s="2"/>
      <c r="P75" s="2"/>
      <c r="Q75">
        <v>1</v>
      </c>
      <c r="T75" s="7"/>
    </row>
    <row r="76" spans="1:20" x14ac:dyDescent="0.35">
      <c r="A76" t="s">
        <v>26</v>
      </c>
      <c r="B76">
        <v>18</v>
      </c>
      <c r="F76" s="2"/>
      <c r="J76" s="2"/>
      <c r="M76" s="2"/>
      <c r="P76" s="2"/>
      <c r="T76" s="7"/>
    </row>
    <row r="77" spans="1:20" x14ac:dyDescent="0.35">
      <c r="A77" t="s">
        <v>27</v>
      </c>
      <c r="B77">
        <v>5</v>
      </c>
      <c r="C77" t="s">
        <v>39</v>
      </c>
      <c r="D77">
        <v>1</v>
      </c>
      <c r="E77">
        <v>0.5</v>
      </c>
      <c r="F77" s="2"/>
      <c r="J77" s="2"/>
      <c r="M77" s="2"/>
      <c r="P77" s="2"/>
      <c r="Q77">
        <v>2.5</v>
      </c>
      <c r="T77" s="7"/>
    </row>
    <row r="78" spans="1:20" x14ac:dyDescent="0.35">
      <c r="I78">
        <v>2.75</v>
      </c>
      <c r="L78">
        <v>2.75</v>
      </c>
      <c r="O78">
        <v>2.75</v>
      </c>
      <c r="R78">
        <f>SUM(P72:Q77)</f>
        <v>8.25</v>
      </c>
    </row>
    <row r="80" spans="1:20" s="1" customFormat="1" x14ac:dyDescent="0.35">
      <c r="A80" s="1" t="s">
        <v>51</v>
      </c>
    </row>
    <row r="81" spans="1:20" x14ac:dyDescent="0.35">
      <c r="A81" t="s">
        <v>33</v>
      </c>
      <c r="B81">
        <v>27</v>
      </c>
      <c r="C81" t="s">
        <v>38</v>
      </c>
      <c r="D81">
        <v>3</v>
      </c>
      <c r="E81">
        <v>1</v>
      </c>
      <c r="F81" s="2"/>
      <c r="G81">
        <f>27/3</f>
        <v>9</v>
      </c>
      <c r="J81">
        <f>27/3</f>
        <v>9</v>
      </c>
      <c r="M81">
        <f>27/3</f>
        <v>9</v>
      </c>
      <c r="P81" s="2"/>
      <c r="T81" s="7"/>
    </row>
    <row r="82" spans="1:20" x14ac:dyDescent="0.35">
      <c r="A82" t="s">
        <v>25</v>
      </c>
      <c r="B82">
        <v>31</v>
      </c>
      <c r="C82" t="s">
        <v>38</v>
      </c>
      <c r="D82">
        <v>3</v>
      </c>
      <c r="E82">
        <v>1</v>
      </c>
      <c r="F82" s="2"/>
      <c r="G82">
        <f>31/3</f>
        <v>10.333333333333334</v>
      </c>
      <c r="J82">
        <f>31/3</f>
        <v>10.333333333333334</v>
      </c>
      <c r="M82">
        <f>31/3</f>
        <v>10.333333333333334</v>
      </c>
      <c r="P82" s="2"/>
      <c r="T82" s="7"/>
    </row>
    <row r="83" spans="1:20" x14ac:dyDescent="0.35">
      <c r="A83" t="s">
        <v>22</v>
      </c>
      <c r="B83">
        <v>16</v>
      </c>
      <c r="C83" t="s">
        <v>39</v>
      </c>
      <c r="D83">
        <v>1</v>
      </c>
      <c r="E83">
        <v>1</v>
      </c>
      <c r="F83" s="2"/>
      <c r="G83" s="4"/>
      <c r="J83" s="2"/>
      <c r="M83" s="2"/>
      <c r="P83" s="2"/>
      <c r="Q83">
        <v>16</v>
      </c>
      <c r="T83" s="7"/>
    </row>
    <row r="84" spans="1:20" x14ac:dyDescent="0.35">
      <c r="A84" t="s">
        <v>43</v>
      </c>
      <c r="B84">
        <v>23</v>
      </c>
      <c r="C84" t="s">
        <v>39</v>
      </c>
      <c r="D84">
        <v>1</v>
      </c>
      <c r="E84">
        <v>1</v>
      </c>
      <c r="F84" s="2"/>
      <c r="J84" s="2"/>
      <c r="M84" s="2"/>
      <c r="P84" s="2"/>
      <c r="Q84">
        <v>23</v>
      </c>
      <c r="T84" s="7"/>
    </row>
    <row r="85" spans="1:20" x14ac:dyDescent="0.35">
      <c r="A85" t="s">
        <v>29</v>
      </c>
      <c r="B85">
        <v>28</v>
      </c>
      <c r="C85" t="s">
        <v>39</v>
      </c>
      <c r="D85">
        <v>1</v>
      </c>
      <c r="E85">
        <v>1</v>
      </c>
      <c r="F85" s="2"/>
      <c r="J85" s="2"/>
      <c r="M85" s="2"/>
      <c r="P85" s="2"/>
      <c r="Q85">
        <v>28</v>
      </c>
      <c r="T85" s="7"/>
    </row>
    <row r="86" spans="1:20" x14ac:dyDescent="0.35">
      <c r="A86" t="s">
        <v>35</v>
      </c>
      <c r="B86">
        <v>1</v>
      </c>
      <c r="C86" t="s">
        <v>39</v>
      </c>
      <c r="D86">
        <v>1</v>
      </c>
      <c r="E86">
        <v>1</v>
      </c>
      <c r="F86" s="2"/>
      <c r="J86" s="2"/>
      <c r="M86" s="2"/>
      <c r="P86" s="2"/>
      <c r="Q86">
        <v>1</v>
      </c>
      <c r="T86" s="7"/>
    </row>
    <row r="87" spans="1:20" x14ac:dyDescent="0.35">
      <c r="I87">
        <v>19.333300000000001</v>
      </c>
      <c r="L87">
        <v>19.333300000000001</v>
      </c>
      <c r="O87">
        <v>19.333300000000001</v>
      </c>
      <c r="R87">
        <f>SUM(P81:Q86)</f>
        <v>68</v>
      </c>
    </row>
    <row r="90" spans="1:20" x14ac:dyDescent="0.35">
      <c r="I90">
        <f>SUM(I1:I87)</f>
        <v>408.41663333333338</v>
      </c>
      <c r="L90">
        <f>SUM(L1:L87)</f>
        <v>251.41663333333332</v>
      </c>
      <c r="O90">
        <f>SUM(O1:O87)</f>
        <v>251.41663333333332</v>
      </c>
      <c r="R90">
        <f>SUM(R1:R87)</f>
        <v>2151.75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773A-92D8-4CFA-A88F-76B8242BAE99}">
  <dimension ref="A1:O9"/>
  <sheetViews>
    <sheetView workbookViewId="0">
      <selection activeCell="L3" sqref="L3"/>
    </sheetView>
  </sheetViews>
  <sheetFormatPr baseColWidth="10" defaultRowHeight="14.5" x14ac:dyDescent="0.35"/>
  <sheetData>
    <row r="1" spans="1:15" x14ac:dyDescent="0.35">
      <c r="B1" t="s">
        <v>12</v>
      </c>
      <c r="C1" t="s">
        <v>11</v>
      </c>
      <c r="D1" t="s">
        <v>13</v>
      </c>
      <c r="E1" t="s">
        <v>39</v>
      </c>
    </row>
    <row r="2" spans="1:15" x14ac:dyDescent="0.35">
      <c r="A2" s="10" t="s">
        <v>47</v>
      </c>
      <c r="B2">
        <v>122.66666666666666</v>
      </c>
      <c r="C2">
        <v>98.666666666666657</v>
      </c>
      <c r="D2">
        <v>98.666666666666657</v>
      </c>
      <c r="E2">
        <v>1061</v>
      </c>
      <c r="G2">
        <f>B2/(408/100)</f>
        <v>30.065359477124179</v>
      </c>
      <c r="H2">
        <f>C2/(251/100)</f>
        <v>39.309428950863214</v>
      </c>
      <c r="I2">
        <f>D2/(251/100)</f>
        <v>39.309428950863214</v>
      </c>
      <c r="J2">
        <f>E2/(2152/100)</f>
        <v>49.302973977695167</v>
      </c>
      <c r="L2">
        <f>ROUND(G2,1)</f>
        <v>30.1</v>
      </c>
      <c r="M2">
        <f t="shared" ref="M2:O8" si="0">ROUND(H2,0)</f>
        <v>39</v>
      </c>
      <c r="N2">
        <f t="shared" si="0"/>
        <v>39</v>
      </c>
      <c r="O2">
        <f t="shared" si="0"/>
        <v>49</v>
      </c>
    </row>
    <row r="3" spans="1:15" x14ac:dyDescent="0.35">
      <c r="A3" s="10" t="s">
        <v>48</v>
      </c>
      <c r="B3">
        <v>0</v>
      </c>
      <c r="C3">
        <v>0</v>
      </c>
      <c r="D3">
        <v>0</v>
      </c>
      <c r="E3">
        <v>3.5</v>
      </c>
      <c r="G3">
        <f t="shared" ref="G3:G8" si="1">B3/(408/100)</f>
        <v>0</v>
      </c>
      <c r="H3">
        <f t="shared" ref="H3:H8" si="2">C3/(251/100)</f>
        <v>0</v>
      </c>
      <c r="I3">
        <f t="shared" ref="I3:I7" si="3">D3/(251/100)</f>
        <v>0</v>
      </c>
      <c r="J3">
        <f t="shared" ref="J3:J8" si="4">E3/(2152/100)</f>
        <v>0.16263940520446096</v>
      </c>
      <c r="L3">
        <f t="shared" ref="L3:L8" si="5">ROUND(G3,0)</f>
        <v>0</v>
      </c>
      <c r="M3">
        <f t="shared" si="0"/>
        <v>0</v>
      </c>
      <c r="N3">
        <f t="shared" si="0"/>
        <v>0</v>
      </c>
      <c r="O3">
        <f t="shared" si="0"/>
        <v>0</v>
      </c>
    </row>
    <row r="4" spans="1:15" x14ac:dyDescent="0.35">
      <c r="A4" s="10" t="s">
        <v>45</v>
      </c>
      <c r="B4">
        <v>262.66666666666669</v>
      </c>
      <c r="C4">
        <v>129.66666666666666</v>
      </c>
      <c r="D4">
        <v>129.66666666666666</v>
      </c>
      <c r="E4">
        <v>999.5</v>
      </c>
      <c r="G4">
        <f t="shared" si="1"/>
        <v>64.379084967320267</v>
      </c>
      <c r="H4">
        <f t="shared" si="2"/>
        <v>51.660026560424967</v>
      </c>
      <c r="I4">
        <f t="shared" si="3"/>
        <v>51.660026560424967</v>
      </c>
      <c r="J4">
        <f t="shared" si="4"/>
        <v>46.445167286245351</v>
      </c>
      <c r="L4">
        <f t="shared" si="5"/>
        <v>64</v>
      </c>
      <c r="M4">
        <f t="shared" si="0"/>
        <v>52</v>
      </c>
      <c r="N4">
        <f t="shared" si="0"/>
        <v>52</v>
      </c>
      <c r="O4">
        <f t="shared" si="0"/>
        <v>46</v>
      </c>
    </row>
    <row r="5" spans="1:15" x14ac:dyDescent="0.35">
      <c r="A5" s="10" t="s">
        <v>49</v>
      </c>
      <c r="B5">
        <v>0</v>
      </c>
      <c r="C5">
        <v>0</v>
      </c>
      <c r="D5">
        <v>0</v>
      </c>
      <c r="E5">
        <v>4.5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0.20910780669144982</v>
      </c>
      <c r="L5">
        <f t="shared" si="5"/>
        <v>0</v>
      </c>
      <c r="M5">
        <f t="shared" si="0"/>
        <v>0</v>
      </c>
      <c r="N5">
        <f t="shared" si="0"/>
        <v>0</v>
      </c>
      <c r="O5">
        <f t="shared" si="0"/>
        <v>0</v>
      </c>
    </row>
    <row r="6" spans="1:15" x14ac:dyDescent="0.35">
      <c r="A6" s="10" t="s">
        <v>50</v>
      </c>
      <c r="B6">
        <v>1</v>
      </c>
      <c r="C6">
        <v>1</v>
      </c>
      <c r="D6">
        <v>1</v>
      </c>
      <c r="E6">
        <v>7</v>
      </c>
      <c r="G6">
        <f t="shared" si="1"/>
        <v>0.24509803921568626</v>
      </c>
      <c r="H6">
        <f t="shared" si="2"/>
        <v>0.39840637450199207</v>
      </c>
      <c r="I6">
        <f t="shared" si="3"/>
        <v>0.39840637450199207</v>
      </c>
      <c r="J6">
        <f t="shared" si="4"/>
        <v>0.32527881040892193</v>
      </c>
      <c r="L6">
        <f t="shared" si="5"/>
        <v>0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35">
      <c r="A7" s="10" t="s">
        <v>44</v>
      </c>
      <c r="B7">
        <v>2.75</v>
      </c>
      <c r="C7">
        <v>2.75</v>
      </c>
      <c r="D7">
        <v>2.75</v>
      </c>
      <c r="E7">
        <v>8.25</v>
      </c>
      <c r="G7">
        <f t="shared" si="1"/>
        <v>0.67401960784313719</v>
      </c>
      <c r="H7">
        <f t="shared" si="2"/>
        <v>1.0956175298804782</v>
      </c>
      <c r="I7">
        <f t="shared" si="3"/>
        <v>1.0956175298804782</v>
      </c>
      <c r="J7">
        <f t="shared" si="4"/>
        <v>0.38336431226765799</v>
      </c>
      <c r="L7">
        <f t="shared" si="5"/>
        <v>1</v>
      </c>
      <c r="M7">
        <f t="shared" si="0"/>
        <v>1</v>
      </c>
      <c r="N7">
        <f t="shared" si="0"/>
        <v>1</v>
      </c>
      <c r="O7">
        <f t="shared" si="0"/>
        <v>0</v>
      </c>
    </row>
    <row r="8" spans="1:15" x14ac:dyDescent="0.35">
      <c r="A8" s="10" t="s">
        <v>51</v>
      </c>
      <c r="B8">
        <v>19.333300000000001</v>
      </c>
      <c r="C8">
        <v>19.333300000000001</v>
      </c>
      <c r="D8">
        <v>19.333300000000001</v>
      </c>
      <c r="E8">
        <v>68</v>
      </c>
      <c r="G8">
        <f t="shared" si="1"/>
        <v>4.7385539215686281</v>
      </c>
      <c r="H8">
        <f t="shared" si="2"/>
        <v>7.7025099601593636</v>
      </c>
      <c r="I8">
        <f>D8/(251/100)</f>
        <v>7.7025099601593636</v>
      </c>
      <c r="J8">
        <f t="shared" si="4"/>
        <v>3.1598513011152418</v>
      </c>
      <c r="L8">
        <f t="shared" si="5"/>
        <v>5</v>
      </c>
      <c r="M8">
        <f t="shared" si="0"/>
        <v>8</v>
      </c>
      <c r="N8">
        <f t="shared" si="0"/>
        <v>8</v>
      </c>
      <c r="O8">
        <f t="shared" si="0"/>
        <v>3</v>
      </c>
    </row>
    <row r="9" spans="1:15" x14ac:dyDescent="0.35">
      <c r="A9" s="10" t="s">
        <v>52</v>
      </c>
      <c r="B9">
        <v>408</v>
      </c>
      <c r="C9">
        <v>251</v>
      </c>
      <c r="D9">
        <v>251</v>
      </c>
      <c r="E9">
        <v>2152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017CF-9640-4A60-80DF-EA496074B6AC}">
  <dimension ref="A1:G9"/>
  <sheetViews>
    <sheetView tabSelected="1" topLeftCell="A10" zoomScaleNormal="100" workbookViewId="0">
      <selection activeCell="G10" sqref="G10"/>
    </sheetView>
  </sheetViews>
  <sheetFormatPr baseColWidth="10" defaultRowHeight="14.5" x14ac:dyDescent="0.35"/>
  <sheetData>
    <row r="1" spans="1:7" x14ac:dyDescent="0.35">
      <c r="B1" t="s">
        <v>12</v>
      </c>
      <c r="C1" t="s">
        <v>11</v>
      </c>
      <c r="D1" t="s">
        <v>13</v>
      </c>
      <c r="E1" t="s">
        <v>39</v>
      </c>
    </row>
    <row r="2" spans="1:7" x14ac:dyDescent="0.35">
      <c r="A2" s="10" t="s">
        <v>47</v>
      </c>
      <c r="B2" s="11">
        <v>30</v>
      </c>
      <c r="C2" s="11">
        <v>39</v>
      </c>
      <c r="D2" s="11">
        <v>39</v>
      </c>
      <c r="E2" s="11">
        <v>49</v>
      </c>
    </row>
    <row r="3" spans="1:7" x14ac:dyDescent="0.35">
      <c r="A3" s="10" t="s">
        <v>48</v>
      </c>
      <c r="B3" s="11">
        <v>0</v>
      </c>
      <c r="C3" s="11">
        <v>0</v>
      </c>
      <c r="D3" s="11">
        <v>0</v>
      </c>
      <c r="E3" s="11">
        <v>0</v>
      </c>
    </row>
    <row r="4" spans="1:7" x14ac:dyDescent="0.35">
      <c r="A4" s="10" t="s">
        <v>45</v>
      </c>
      <c r="B4" s="11">
        <v>64</v>
      </c>
      <c r="C4" s="11">
        <v>52</v>
      </c>
      <c r="D4" s="11">
        <v>52</v>
      </c>
      <c r="E4" s="11">
        <v>46</v>
      </c>
    </row>
    <row r="5" spans="1:7" x14ac:dyDescent="0.35">
      <c r="A5" s="10" t="s">
        <v>49</v>
      </c>
      <c r="B5" s="11">
        <v>0</v>
      </c>
      <c r="C5" s="11">
        <v>0</v>
      </c>
      <c r="D5" s="11">
        <v>0</v>
      </c>
      <c r="E5" s="11">
        <v>0</v>
      </c>
    </row>
    <row r="6" spans="1:7" x14ac:dyDescent="0.35">
      <c r="A6" s="10" t="s">
        <v>50</v>
      </c>
      <c r="B6" s="11">
        <v>0</v>
      </c>
      <c r="C6" s="11">
        <v>0</v>
      </c>
      <c r="D6" s="11">
        <v>0</v>
      </c>
      <c r="E6" s="11">
        <v>0</v>
      </c>
    </row>
    <row r="7" spans="1:7" x14ac:dyDescent="0.35">
      <c r="A7" s="10" t="s">
        <v>44</v>
      </c>
      <c r="B7" s="11">
        <v>1</v>
      </c>
      <c r="C7" s="11">
        <v>1</v>
      </c>
      <c r="D7" s="11">
        <v>1</v>
      </c>
      <c r="E7" s="11">
        <v>0</v>
      </c>
    </row>
    <row r="8" spans="1:7" x14ac:dyDescent="0.35">
      <c r="A8" s="10" t="s">
        <v>51</v>
      </c>
      <c r="B8" s="11">
        <v>5</v>
      </c>
      <c r="C8" s="11">
        <v>8</v>
      </c>
      <c r="D8" s="11">
        <v>8</v>
      </c>
      <c r="E8" s="11">
        <v>3</v>
      </c>
    </row>
    <row r="9" spans="1:7" x14ac:dyDescent="0.35">
      <c r="A9" s="10" t="s">
        <v>52</v>
      </c>
      <c r="B9">
        <v>408</v>
      </c>
      <c r="C9">
        <v>251</v>
      </c>
      <c r="D9">
        <v>251</v>
      </c>
      <c r="E9">
        <v>2152</v>
      </c>
      <c r="G9">
        <f>SUM(B9:E9)</f>
        <v>3062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2023-02-09T12:52:49Z</dcterms:created>
  <dcterms:modified xsi:type="dcterms:W3CDTF">2023-03-01T10:27:25Z</dcterms:modified>
</cp:coreProperties>
</file>