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e Ware Pottery\"/>
    </mc:Choice>
  </mc:AlternateContent>
  <xr:revisionPtr revIDLastSave="0" documentId="13_ncr:1_{FAF510DD-E35B-47C5-B27A-A509F2289F21}" xr6:coauthVersionLast="36" xr6:coauthVersionMax="47" xr10:uidLastSave="{00000000-0000-0000-0000-000000000000}"/>
  <bookViews>
    <workbookView xWindow="760" yWindow="1000" windowWidth="27180" windowHeight="16440" activeTab="4" xr2:uid="{35056039-2E5D-1649-BF5E-145B553DDA25}"/>
  </bookViews>
  <sheets>
    <sheet name="by publication" sheetId="1" r:id="rId1"/>
    <sheet name="by origin" sheetId="2" r:id="rId2"/>
    <sheet name="Tabelle1" sheetId="5" r:id="rId3"/>
    <sheet name="Sheet2" sheetId="3" r:id="rId4"/>
    <sheet name="chart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B137" i="1" l="1"/>
  <c r="G9" i="3"/>
  <c r="J3" i="3"/>
  <c r="J4" i="3"/>
  <c r="J5" i="3"/>
  <c r="J6" i="3"/>
  <c r="J7" i="3"/>
  <c r="J2" i="3"/>
  <c r="I3" i="3"/>
  <c r="I4" i="3"/>
  <c r="I5" i="3"/>
  <c r="I6" i="3"/>
  <c r="I7" i="3"/>
  <c r="I2" i="3"/>
  <c r="H3" i="3"/>
  <c r="H4" i="3"/>
  <c r="H5" i="3"/>
  <c r="H6" i="3"/>
  <c r="H7" i="3"/>
  <c r="H2" i="3"/>
  <c r="L95" i="2"/>
  <c r="Y53" i="2"/>
  <c r="Y95" i="2" s="1"/>
  <c r="V83" i="2"/>
  <c r="Y73" i="2"/>
  <c r="Y39" i="2"/>
  <c r="V39" i="2"/>
  <c r="V53" i="2"/>
  <c r="V73" i="2"/>
  <c r="V92" i="2"/>
  <c r="Q92" i="2"/>
  <c r="Q83" i="2"/>
  <c r="Q73" i="2"/>
  <c r="Q53" i="2"/>
  <c r="Q39" i="2"/>
  <c r="L83" i="2"/>
  <c r="L39" i="2"/>
  <c r="B93" i="2"/>
  <c r="Q95" i="2" l="1"/>
  <c r="L3" i="3"/>
  <c r="M3" i="3"/>
  <c r="N3" i="3"/>
  <c r="N5" i="3"/>
  <c r="L6" i="3"/>
  <c r="M6" i="3"/>
  <c r="N6" i="3"/>
  <c r="O2" i="3"/>
  <c r="O3" i="3"/>
  <c r="O4" i="3"/>
  <c r="O5" i="3"/>
  <c r="O6" i="3"/>
  <c r="O7" i="3"/>
  <c r="N4" i="3"/>
  <c r="N7" i="3"/>
  <c r="N2" i="3"/>
  <c r="M4" i="3"/>
  <c r="M5" i="3"/>
  <c r="M7" i="3"/>
  <c r="M2" i="3"/>
  <c r="G7" i="3"/>
  <c r="L7" i="3" s="1"/>
  <c r="G3" i="3"/>
  <c r="G4" i="3"/>
  <c r="L4" i="3" s="1"/>
  <c r="G5" i="3"/>
  <c r="L5" i="3" s="1"/>
  <c r="G6" i="3"/>
  <c r="L2" i="3"/>
  <c r="C9" i="3"/>
  <c r="D9" i="3"/>
  <c r="E9" i="3"/>
  <c r="B9" i="3"/>
  <c r="C143" i="1"/>
  <c r="D143" i="1"/>
  <c r="E143" i="1"/>
  <c r="B143" i="1"/>
  <c r="L53" i="2"/>
  <c r="AB134" i="1"/>
  <c r="AB49" i="1"/>
  <c r="AB57" i="1"/>
  <c r="AB62" i="1"/>
  <c r="AB131" i="1"/>
  <c r="Y134" i="1"/>
  <c r="V134" i="1"/>
  <c r="Q134" i="1"/>
  <c r="L134" i="1"/>
  <c r="V113" i="1"/>
  <c r="Q95" i="1"/>
  <c r="V95" i="1"/>
  <c r="U27" i="1"/>
  <c r="T27" i="1"/>
  <c r="S27" i="1"/>
  <c r="R27" i="1"/>
  <c r="M27" i="1"/>
  <c r="P27" i="1"/>
  <c r="O27" i="1"/>
  <c r="N27" i="1"/>
  <c r="X6" i="1"/>
  <c r="X7" i="1"/>
  <c r="X8" i="1"/>
  <c r="X9" i="1"/>
  <c r="X10" i="1"/>
  <c r="X13" i="1"/>
  <c r="X14" i="1"/>
  <c r="X15" i="1"/>
  <c r="X16" i="1"/>
  <c r="X19" i="1"/>
  <c r="X20" i="1"/>
  <c r="X21" i="1"/>
  <c r="X22" i="1"/>
  <c r="X23" i="1"/>
  <c r="X24" i="1"/>
  <c r="X28" i="1"/>
  <c r="X29" i="1"/>
  <c r="X30" i="1"/>
  <c r="X31" i="1"/>
  <c r="X34" i="1"/>
  <c r="X35" i="1"/>
  <c r="X36" i="1"/>
  <c r="X37" i="1"/>
  <c r="X38" i="1"/>
  <c r="X41" i="1"/>
  <c r="X44" i="1"/>
  <c r="X45" i="1"/>
  <c r="X46" i="1"/>
  <c r="X47" i="1"/>
  <c r="X48" i="1"/>
  <c r="X52" i="1"/>
  <c r="X53" i="1"/>
  <c r="X54" i="1"/>
  <c r="X55" i="1"/>
  <c r="X56" i="1"/>
  <c r="X59" i="1"/>
  <c r="X60" i="1"/>
  <c r="X61" i="1"/>
  <c r="X64" i="1"/>
  <c r="X65" i="1"/>
  <c r="X66" i="1"/>
  <c r="X67" i="1"/>
  <c r="X68" i="1"/>
  <c r="X71" i="1"/>
  <c r="X72" i="1"/>
  <c r="X73" i="1"/>
  <c r="X74" i="1"/>
  <c r="X75" i="1"/>
  <c r="X76" i="1"/>
  <c r="X77" i="1"/>
  <c r="X81" i="1"/>
  <c r="X82" i="1"/>
  <c r="X83" i="1"/>
  <c r="X86" i="1"/>
  <c r="X87" i="1"/>
  <c r="X88" i="1"/>
  <c r="X91" i="1"/>
  <c r="X92" i="1"/>
  <c r="X93" i="1"/>
  <c r="X94" i="1"/>
  <c r="X97" i="1"/>
  <c r="X98" i="1"/>
  <c r="X99" i="1"/>
  <c r="X103" i="1"/>
  <c r="X104" i="1"/>
  <c r="X105" i="1"/>
  <c r="X106" i="1"/>
  <c r="X109" i="1"/>
  <c r="X110" i="1"/>
  <c r="X111" i="1"/>
  <c r="X112" i="1"/>
  <c r="X115" i="1"/>
  <c r="X116" i="1"/>
  <c r="X117" i="1"/>
  <c r="X120" i="1"/>
  <c r="X121" i="1"/>
  <c r="X125" i="1"/>
  <c r="X128" i="1"/>
  <c r="X129" i="1"/>
  <c r="X130" i="1"/>
  <c r="W121" i="1"/>
  <c r="W125" i="1"/>
  <c r="W128" i="1"/>
  <c r="W129" i="1"/>
  <c r="W130" i="1"/>
  <c r="W6" i="1"/>
  <c r="W7" i="1"/>
  <c r="W8" i="1"/>
  <c r="W9" i="1"/>
  <c r="W10" i="1"/>
  <c r="W13" i="1"/>
  <c r="W14" i="1"/>
  <c r="W15" i="1"/>
  <c r="W16" i="1"/>
  <c r="W19" i="1"/>
  <c r="W20" i="1"/>
  <c r="W21" i="1"/>
  <c r="W22" i="1"/>
  <c r="W23" i="1"/>
  <c r="W24" i="1"/>
  <c r="W28" i="1"/>
  <c r="W29" i="1"/>
  <c r="W30" i="1"/>
  <c r="W31" i="1"/>
  <c r="W34" i="1"/>
  <c r="W35" i="1"/>
  <c r="W36" i="1"/>
  <c r="W37" i="1"/>
  <c r="W38" i="1"/>
  <c r="W41" i="1"/>
  <c r="W44" i="1"/>
  <c r="W45" i="1"/>
  <c r="W46" i="1"/>
  <c r="W47" i="1"/>
  <c r="W48" i="1"/>
  <c r="W52" i="1"/>
  <c r="W53" i="1"/>
  <c r="W54" i="1"/>
  <c r="W55" i="1"/>
  <c r="W56" i="1"/>
  <c r="W59" i="1"/>
  <c r="W60" i="1"/>
  <c r="W61" i="1"/>
  <c r="W64" i="1"/>
  <c r="W65" i="1"/>
  <c r="W66" i="1"/>
  <c r="W67" i="1"/>
  <c r="W68" i="1"/>
  <c r="W71" i="1"/>
  <c r="W72" i="1"/>
  <c r="W73" i="1"/>
  <c r="W74" i="1"/>
  <c r="W75" i="1"/>
  <c r="W76" i="1"/>
  <c r="W77" i="1"/>
  <c r="W81" i="1"/>
  <c r="W82" i="1"/>
  <c r="W83" i="1"/>
  <c r="W86" i="1"/>
  <c r="W87" i="1"/>
  <c r="W88" i="1"/>
  <c r="W91" i="1"/>
  <c r="W92" i="1"/>
  <c r="W93" i="1"/>
  <c r="W94" i="1"/>
  <c r="W97" i="1"/>
  <c r="W98" i="1"/>
  <c r="W99" i="1"/>
  <c r="W103" i="1"/>
  <c r="W104" i="1"/>
  <c r="W105" i="1"/>
  <c r="W106" i="1"/>
  <c r="W109" i="1"/>
  <c r="W110" i="1"/>
  <c r="W111" i="1"/>
  <c r="W112" i="1"/>
  <c r="W115" i="1"/>
  <c r="W116" i="1"/>
  <c r="W117" i="1"/>
  <c r="W120" i="1"/>
  <c r="U6" i="1"/>
  <c r="U7" i="1"/>
  <c r="U8" i="1"/>
  <c r="U9" i="1"/>
  <c r="U10" i="1"/>
  <c r="U13" i="1"/>
  <c r="U14" i="1"/>
  <c r="U15" i="1"/>
  <c r="U16" i="1"/>
  <c r="U19" i="1"/>
  <c r="U20" i="1"/>
  <c r="U21" i="1"/>
  <c r="U22" i="1"/>
  <c r="U23" i="1"/>
  <c r="U24" i="1"/>
  <c r="U28" i="1"/>
  <c r="U29" i="1"/>
  <c r="U30" i="1"/>
  <c r="U31" i="1"/>
  <c r="U34" i="1"/>
  <c r="U35" i="1"/>
  <c r="U36" i="1"/>
  <c r="U37" i="1"/>
  <c r="U38" i="1"/>
  <c r="U41" i="1"/>
  <c r="U44" i="1"/>
  <c r="U45" i="1"/>
  <c r="U46" i="1"/>
  <c r="U47" i="1"/>
  <c r="U48" i="1"/>
  <c r="U52" i="1"/>
  <c r="U53" i="1"/>
  <c r="U54" i="1"/>
  <c r="U55" i="1"/>
  <c r="U56" i="1"/>
  <c r="U59" i="1"/>
  <c r="U60" i="1"/>
  <c r="U61" i="1"/>
  <c r="U64" i="1"/>
  <c r="U65" i="1"/>
  <c r="U66" i="1"/>
  <c r="U67" i="1"/>
  <c r="U68" i="1"/>
  <c r="U71" i="1"/>
  <c r="U72" i="1"/>
  <c r="U73" i="1"/>
  <c r="U74" i="1"/>
  <c r="U75" i="1"/>
  <c r="U76" i="1"/>
  <c r="U77" i="1"/>
  <c r="U81" i="1"/>
  <c r="U82" i="1"/>
  <c r="U83" i="1"/>
  <c r="U86" i="1"/>
  <c r="U87" i="1"/>
  <c r="U88" i="1"/>
  <c r="U91" i="1"/>
  <c r="U92" i="1"/>
  <c r="U93" i="1"/>
  <c r="U94" i="1"/>
  <c r="U97" i="1"/>
  <c r="U98" i="1"/>
  <c r="U99" i="1"/>
  <c r="U103" i="1"/>
  <c r="U104" i="1"/>
  <c r="U105" i="1"/>
  <c r="U106" i="1"/>
  <c r="U109" i="1"/>
  <c r="U110" i="1"/>
  <c r="U111" i="1"/>
  <c r="U112" i="1"/>
  <c r="U115" i="1"/>
  <c r="U116" i="1"/>
  <c r="U117" i="1"/>
  <c r="U120" i="1"/>
  <c r="U121" i="1"/>
  <c r="U125" i="1"/>
  <c r="U128" i="1"/>
  <c r="U129" i="1"/>
  <c r="U130" i="1"/>
  <c r="T6" i="1"/>
  <c r="T7" i="1"/>
  <c r="T8" i="1"/>
  <c r="T9" i="1"/>
  <c r="T10" i="1"/>
  <c r="T13" i="1"/>
  <c r="T14" i="1"/>
  <c r="T15" i="1"/>
  <c r="T16" i="1"/>
  <c r="T19" i="1"/>
  <c r="T20" i="1"/>
  <c r="T21" i="1"/>
  <c r="T22" i="1"/>
  <c r="T23" i="1"/>
  <c r="T24" i="1"/>
  <c r="T28" i="1"/>
  <c r="T29" i="1"/>
  <c r="T30" i="1"/>
  <c r="T31" i="1"/>
  <c r="T34" i="1"/>
  <c r="T35" i="1"/>
  <c r="T36" i="1"/>
  <c r="T37" i="1"/>
  <c r="T38" i="1"/>
  <c r="T41" i="1"/>
  <c r="T44" i="1"/>
  <c r="T45" i="1"/>
  <c r="T46" i="1"/>
  <c r="T47" i="1"/>
  <c r="T48" i="1"/>
  <c r="T52" i="1"/>
  <c r="T53" i="1"/>
  <c r="T54" i="1"/>
  <c r="T55" i="1"/>
  <c r="T56" i="1"/>
  <c r="T59" i="1"/>
  <c r="T60" i="1"/>
  <c r="T61" i="1"/>
  <c r="T64" i="1"/>
  <c r="T65" i="1"/>
  <c r="T66" i="1"/>
  <c r="T67" i="1"/>
  <c r="T68" i="1"/>
  <c r="T71" i="1"/>
  <c r="T72" i="1"/>
  <c r="T73" i="1"/>
  <c r="T74" i="1"/>
  <c r="T75" i="1"/>
  <c r="T76" i="1"/>
  <c r="T77" i="1"/>
  <c r="T81" i="1"/>
  <c r="T82" i="1"/>
  <c r="T83" i="1"/>
  <c r="T86" i="1"/>
  <c r="T87" i="1"/>
  <c r="T88" i="1"/>
  <c r="T91" i="1"/>
  <c r="T92" i="1"/>
  <c r="T93" i="1"/>
  <c r="T94" i="1"/>
  <c r="T97" i="1"/>
  <c r="T98" i="1"/>
  <c r="T99" i="1"/>
  <c r="T103" i="1"/>
  <c r="T104" i="1"/>
  <c r="T105" i="1"/>
  <c r="T106" i="1"/>
  <c r="T109" i="1"/>
  <c r="T110" i="1"/>
  <c r="T111" i="1"/>
  <c r="T112" i="1"/>
  <c r="T115" i="1"/>
  <c r="T116" i="1"/>
  <c r="T117" i="1"/>
  <c r="T120" i="1"/>
  <c r="T121" i="1"/>
  <c r="T125" i="1"/>
  <c r="T128" i="1"/>
  <c r="T129" i="1"/>
  <c r="T130" i="1"/>
  <c r="U5" i="1"/>
  <c r="X5" i="1"/>
  <c r="W5" i="1"/>
  <c r="T5" i="1"/>
  <c r="S6" i="1"/>
  <c r="S7" i="1"/>
  <c r="S8" i="1"/>
  <c r="S9" i="1"/>
  <c r="S10" i="1"/>
  <c r="S13" i="1"/>
  <c r="S14" i="1"/>
  <c r="S15" i="1"/>
  <c r="S16" i="1"/>
  <c r="S19" i="1"/>
  <c r="S20" i="1"/>
  <c r="S21" i="1"/>
  <c r="S22" i="1"/>
  <c r="S23" i="1"/>
  <c r="S24" i="1"/>
  <c r="S28" i="1"/>
  <c r="S29" i="1"/>
  <c r="S30" i="1"/>
  <c r="S31" i="1"/>
  <c r="S34" i="1"/>
  <c r="S35" i="1"/>
  <c r="S36" i="1"/>
  <c r="S37" i="1"/>
  <c r="S38" i="1"/>
  <c r="S41" i="1"/>
  <c r="S44" i="1"/>
  <c r="S45" i="1"/>
  <c r="S46" i="1"/>
  <c r="S47" i="1"/>
  <c r="S48" i="1"/>
  <c r="S52" i="1"/>
  <c r="S53" i="1"/>
  <c r="S54" i="1"/>
  <c r="S55" i="1"/>
  <c r="S56" i="1"/>
  <c r="S59" i="1"/>
  <c r="S60" i="1"/>
  <c r="S61" i="1"/>
  <c r="S64" i="1"/>
  <c r="S65" i="1"/>
  <c r="S66" i="1"/>
  <c r="S67" i="1"/>
  <c r="S68" i="1"/>
  <c r="S71" i="1"/>
  <c r="S72" i="1"/>
  <c r="S73" i="1"/>
  <c r="S74" i="1"/>
  <c r="S75" i="1"/>
  <c r="S76" i="1"/>
  <c r="S77" i="1"/>
  <c r="S81" i="1"/>
  <c r="S82" i="1"/>
  <c r="S83" i="1"/>
  <c r="S86" i="1"/>
  <c r="S87" i="1"/>
  <c r="S88" i="1"/>
  <c r="S91" i="1"/>
  <c r="S92" i="1"/>
  <c r="S93" i="1"/>
  <c r="S94" i="1"/>
  <c r="S97" i="1"/>
  <c r="S98" i="1"/>
  <c r="S99" i="1"/>
  <c r="S103" i="1"/>
  <c r="S104" i="1"/>
  <c r="S105" i="1"/>
  <c r="S106" i="1"/>
  <c r="S109" i="1"/>
  <c r="S110" i="1"/>
  <c r="S111" i="1"/>
  <c r="S112" i="1"/>
  <c r="S115" i="1"/>
  <c r="S116" i="1"/>
  <c r="S117" i="1"/>
  <c r="S120" i="1"/>
  <c r="S121" i="1"/>
  <c r="S125" i="1"/>
  <c r="S128" i="1"/>
  <c r="S129" i="1"/>
  <c r="S130" i="1"/>
  <c r="R6" i="1"/>
  <c r="R7" i="1"/>
  <c r="R8" i="1"/>
  <c r="R9" i="1"/>
  <c r="R10" i="1"/>
  <c r="R13" i="1"/>
  <c r="R14" i="1"/>
  <c r="R15" i="1"/>
  <c r="R16" i="1"/>
  <c r="R19" i="1"/>
  <c r="R20" i="1"/>
  <c r="R21" i="1"/>
  <c r="R22" i="1"/>
  <c r="R23" i="1"/>
  <c r="R24" i="1"/>
  <c r="R28" i="1"/>
  <c r="R29" i="1"/>
  <c r="R30" i="1"/>
  <c r="R31" i="1"/>
  <c r="R34" i="1"/>
  <c r="R35" i="1"/>
  <c r="R36" i="1"/>
  <c r="R37" i="1"/>
  <c r="R38" i="1"/>
  <c r="R41" i="1"/>
  <c r="R44" i="1"/>
  <c r="R45" i="1"/>
  <c r="R46" i="1"/>
  <c r="R47" i="1"/>
  <c r="R48" i="1"/>
  <c r="R52" i="1"/>
  <c r="R53" i="1"/>
  <c r="R54" i="1"/>
  <c r="R55" i="1"/>
  <c r="R56" i="1"/>
  <c r="R59" i="1"/>
  <c r="R60" i="1"/>
  <c r="R61" i="1"/>
  <c r="R64" i="1"/>
  <c r="R65" i="1"/>
  <c r="R66" i="1"/>
  <c r="R67" i="1"/>
  <c r="R68" i="1"/>
  <c r="R71" i="1"/>
  <c r="R72" i="1"/>
  <c r="R73" i="1"/>
  <c r="R74" i="1"/>
  <c r="R75" i="1"/>
  <c r="R76" i="1"/>
  <c r="R77" i="1"/>
  <c r="R81" i="1"/>
  <c r="R82" i="1"/>
  <c r="R83" i="1"/>
  <c r="R86" i="1"/>
  <c r="R87" i="1"/>
  <c r="R88" i="1"/>
  <c r="R91" i="1"/>
  <c r="R92" i="1"/>
  <c r="R93" i="1"/>
  <c r="R94" i="1"/>
  <c r="R97" i="1"/>
  <c r="R98" i="1"/>
  <c r="R99" i="1"/>
  <c r="R103" i="1"/>
  <c r="R104" i="1"/>
  <c r="R105" i="1"/>
  <c r="R106" i="1"/>
  <c r="R109" i="1"/>
  <c r="R110" i="1"/>
  <c r="R111" i="1"/>
  <c r="R112" i="1"/>
  <c r="R115" i="1"/>
  <c r="R116" i="1"/>
  <c r="R117" i="1"/>
  <c r="R120" i="1"/>
  <c r="R121" i="1"/>
  <c r="R125" i="1"/>
  <c r="R128" i="1"/>
  <c r="R129" i="1"/>
  <c r="R130" i="1"/>
  <c r="P6" i="1"/>
  <c r="P7" i="1"/>
  <c r="P8" i="1"/>
  <c r="P9" i="1"/>
  <c r="P10" i="1"/>
  <c r="P13" i="1"/>
  <c r="P14" i="1"/>
  <c r="P15" i="1"/>
  <c r="P16" i="1"/>
  <c r="P19" i="1"/>
  <c r="P20" i="1"/>
  <c r="P21" i="1"/>
  <c r="P22" i="1"/>
  <c r="P23" i="1"/>
  <c r="P24" i="1"/>
  <c r="P28" i="1"/>
  <c r="P29" i="1"/>
  <c r="P30" i="1"/>
  <c r="P31" i="1"/>
  <c r="P34" i="1"/>
  <c r="P35" i="1"/>
  <c r="P36" i="1"/>
  <c r="P37" i="1"/>
  <c r="P38" i="1"/>
  <c r="P41" i="1"/>
  <c r="P44" i="1"/>
  <c r="P45" i="1"/>
  <c r="P46" i="1"/>
  <c r="P47" i="1"/>
  <c r="P48" i="1"/>
  <c r="P52" i="1"/>
  <c r="P53" i="1"/>
  <c r="P54" i="1"/>
  <c r="P55" i="1"/>
  <c r="P56" i="1"/>
  <c r="P59" i="1"/>
  <c r="P60" i="1"/>
  <c r="P61" i="1"/>
  <c r="P64" i="1"/>
  <c r="P65" i="1"/>
  <c r="P66" i="1"/>
  <c r="P67" i="1"/>
  <c r="P68" i="1"/>
  <c r="P71" i="1"/>
  <c r="P72" i="1"/>
  <c r="P73" i="1"/>
  <c r="P74" i="1"/>
  <c r="P75" i="1"/>
  <c r="P76" i="1"/>
  <c r="P77" i="1"/>
  <c r="P81" i="1"/>
  <c r="P82" i="1"/>
  <c r="P83" i="1"/>
  <c r="P86" i="1"/>
  <c r="P87" i="1"/>
  <c r="P88" i="1"/>
  <c r="P91" i="1"/>
  <c r="P92" i="1"/>
  <c r="P93" i="1"/>
  <c r="P94" i="1"/>
  <c r="P97" i="1"/>
  <c r="P98" i="1"/>
  <c r="P99" i="1"/>
  <c r="P103" i="1"/>
  <c r="P104" i="1"/>
  <c r="P105" i="1"/>
  <c r="P106" i="1"/>
  <c r="P109" i="1"/>
  <c r="P110" i="1"/>
  <c r="P111" i="1"/>
  <c r="P112" i="1"/>
  <c r="P115" i="1"/>
  <c r="P116" i="1"/>
  <c r="P117" i="1"/>
  <c r="P120" i="1"/>
  <c r="P121" i="1"/>
  <c r="P125" i="1"/>
  <c r="P128" i="1"/>
  <c r="P129" i="1"/>
  <c r="P130" i="1"/>
  <c r="S5" i="1"/>
  <c r="P5" i="1"/>
  <c r="O6" i="1"/>
  <c r="O7" i="1"/>
  <c r="O8" i="1"/>
  <c r="O9" i="1"/>
  <c r="O10" i="1"/>
  <c r="O13" i="1"/>
  <c r="O14" i="1"/>
  <c r="O15" i="1"/>
  <c r="O16" i="1"/>
  <c r="O19" i="1"/>
  <c r="O20" i="1"/>
  <c r="O21" i="1"/>
  <c r="O22" i="1"/>
  <c r="O23" i="1"/>
  <c r="O24" i="1"/>
  <c r="O28" i="1"/>
  <c r="O29" i="1"/>
  <c r="O30" i="1"/>
  <c r="O31" i="1"/>
  <c r="O34" i="1"/>
  <c r="O35" i="1"/>
  <c r="O36" i="1"/>
  <c r="O37" i="1"/>
  <c r="O38" i="1"/>
  <c r="O41" i="1"/>
  <c r="O44" i="1"/>
  <c r="O45" i="1"/>
  <c r="O46" i="1"/>
  <c r="O47" i="1"/>
  <c r="O48" i="1"/>
  <c r="O52" i="1"/>
  <c r="O53" i="1"/>
  <c r="O54" i="1"/>
  <c r="O55" i="1"/>
  <c r="O56" i="1"/>
  <c r="O59" i="1"/>
  <c r="O60" i="1"/>
  <c r="O61" i="1"/>
  <c r="O64" i="1"/>
  <c r="O65" i="1"/>
  <c r="O66" i="1"/>
  <c r="O67" i="1"/>
  <c r="O68" i="1"/>
  <c r="O71" i="1"/>
  <c r="O72" i="1"/>
  <c r="O73" i="1"/>
  <c r="O74" i="1"/>
  <c r="O75" i="1"/>
  <c r="O76" i="1"/>
  <c r="O77" i="1"/>
  <c r="O81" i="1"/>
  <c r="O82" i="1"/>
  <c r="O83" i="1"/>
  <c r="O86" i="1"/>
  <c r="O87" i="1"/>
  <c r="O88" i="1"/>
  <c r="O91" i="1"/>
  <c r="O92" i="1"/>
  <c r="O93" i="1"/>
  <c r="O94" i="1"/>
  <c r="O97" i="1"/>
  <c r="O98" i="1"/>
  <c r="O99" i="1"/>
  <c r="O103" i="1"/>
  <c r="O104" i="1"/>
  <c r="O105" i="1"/>
  <c r="O106" i="1"/>
  <c r="O109" i="1"/>
  <c r="O110" i="1"/>
  <c r="O111" i="1"/>
  <c r="O112" i="1"/>
  <c r="O115" i="1"/>
  <c r="O116" i="1"/>
  <c r="O117" i="1"/>
  <c r="O120" i="1"/>
  <c r="O121" i="1"/>
  <c r="O125" i="1"/>
  <c r="O128" i="1"/>
  <c r="O129" i="1"/>
  <c r="O130" i="1"/>
  <c r="O5" i="1"/>
  <c r="N6" i="1"/>
  <c r="N7" i="1"/>
  <c r="N8" i="1"/>
  <c r="N9" i="1"/>
  <c r="N10" i="1"/>
  <c r="N13" i="1"/>
  <c r="N14" i="1"/>
  <c r="N15" i="1"/>
  <c r="N16" i="1"/>
  <c r="N19" i="1"/>
  <c r="N20" i="1"/>
  <c r="N21" i="1"/>
  <c r="N22" i="1"/>
  <c r="N23" i="1"/>
  <c r="N24" i="1"/>
  <c r="N28" i="1"/>
  <c r="N29" i="1"/>
  <c r="N30" i="1"/>
  <c r="N31" i="1"/>
  <c r="N34" i="1"/>
  <c r="N35" i="1"/>
  <c r="N36" i="1"/>
  <c r="N37" i="1"/>
  <c r="N38" i="1"/>
  <c r="N41" i="1"/>
  <c r="N44" i="1"/>
  <c r="N45" i="1"/>
  <c r="N46" i="1"/>
  <c r="N47" i="1"/>
  <c r="N48" i="1"/>
  <c r="N52" i="1"/>
  <c r="N53" i="1"/>
  <c r="N54" i="1"/>
  <c r="N55" i="1"/>
  <c r="N56" i="1"/>
  <c r="N59" i="1"/>
  <c r="N60" i="1"/>
  <c r="N61" i="1"/>
  <c r="N64" i="1"/>
  <c r="N65" i="1"/>
  <c r="N66" i="1"/>
  <c r="N67" i="1"/>
  <c r="N68" i="1"/>
  <c r="N71" i="1"/>
  <c r="N72" i="1"/>
  <c r="N73" i="1"/>
  <c r="N74" i="1"/>
  <c r="N75" i="1"/>
  <c r="N76" i="1"/>
  <c r="N77" i="1"/>
  <c r="N81" i="1"/>
  <c r="N82" i="1"/>
  <c r="N83" i="1"/>
  <c r="N86" i="1"/>
  <c r="N87" i="1"/>
  <c r="N88" i="1"/>
  <c r="N91" i="1"/>
  <c r="N92" i="1"/>
  <c r="N93" i="1"/>
  <c r="N94" i="1"/>
  <c r="N97" i="1"/>
  <c r="N98" i="1"/>
  <c r="N99" i="1"/>
  <c r="N103" i="1"/>
  <c r="N104" i="1"/>
  <c r="N105" i="1"/>
  <c r="N106" i="1"/>
  <c r="N109" i="1"/>
  <c r="N110" i="1"/>
  <c r="N111" i="1"/>
  <c r="N112" i="1"/>
  <c r="N115" i="1"/>
  <c r="N116" i="1"/>
  <c r="N117" i="1"/>
  <c r="N120" i="1"/>
  <c r="N121" i="1"/>
  <c r="N125" i="1"/>
  <c r="N128" i="1"/>
  <c r="N129" i="1"/>
  <c r="N130" i="1"/>
  <c r="M6" i="1"/>
  <c r="M7" i="1"/>
  <c r="M8" i="1"/>
  <c r="M9" i="1"/>
  <c r="M10" i="1"/>
  <c r="M13" i="1"/>
  <c r="M14" i="1"/>
  <c r="M15" i="1"/>
  <c r="M16" i="1"/>
  <c r="M19" i="1"/>
  <c r="M20" i="1"/>
  <c r="M21" i="1"/>
  <c r="M22" i="1"/>
  <c r="M23" i="1"/>
  <c r="M24" i="1"/>
  <c r="M28" i="1"/>
  <c r="M29" i="1"/>
  <c r="M30" i="1"/>
  <c r="M31" i="1"/>
  <c r="M34" i="1"/>
  <c r="M35" i="1"/>
  <c r="M36" i="1"/>
  <c r="M37" i="1"/>
  <c r="M38" i="1"/>
  <c r="M41" i="1"/>
  <c r="M44" i="1"/>
  <c r="M45" i="1"/>
  <c r="M46" i="1"/>
  <c r="M47" i="1"/>
  <c r="M48" i="1"/>
  <c r="M52" i="1"/>
  <c r="M53" i="1"/>
  <c r="M54" i="1"/>
  <c r="M55" i="1"/>
  <c r="M56" i="1"/>
  <c r="M59" i="1"/>
  <c r="M60" i="1"/>
  <c r="M61" i="1"/>
  <c r="M64" i="1"/>
  <c r="M65" i="1"/>
  <c r="M66" i="1"/>
  <c r="M67" i="1"/>
  <c r="M68" i="1"/>
  <c r="M71" i="1"/>
  <c r="M72" i="1"/>
  <c r="M73" i="1"/>
  <c r="M74" i="1"/>
  <c r="M75" i="1"/>
  <c r="M76" i="1"/>
  <c r="M77" i="1"/>
  <c r="M81" i="1"/>
  <c r="M82" i="1"/>
  <c r="M83" i="1"/>
  <c r="M86" i="1"/>
  <c r="M87" i="1"/>
  <c r="M88" i="1"/>
  <c r="M91" i="1"/>
  <c r="M92" i="1"/>
  <c r="M93" i="1"/>
  <c r="M94" i="1"/>
  <c r="M97" i="1"/>
  <c r="M98" i="1"/>
  <c r="M99" i="1"/>
  <c r="M103" i="1"/>
  <c r="M104" i="1"/>
  <c r="M105" i="1"/>
  <c r="M106" i="1"/>
  <c r="M109" i="1"/>
  <c r="M110" i="1"/>
  <c r="M111" i="1"/>
  <c r="M112" i="1"/>
  <c r="M115" i="1"/>
  <c r="M116" i="1"/>
  <c r="M117" i="1"/>
  <c r="M120" i="1"/>
  <c r="M121" i="1"/>
  <c r="M125" i="1"/>
  <c r="M128" i="1"/>
  <c r="M129" i="1"/>
  <c r="M130" i="1"/>
  <c r="M5" i="1"/>
  <c r="R5" i="1"/>
  <c r="N5" i="1"/>
  <c r="K6" i="1"/>
  <c r="K7" i="1"/>
  <c r="K8" i="1"/>
  <c r="K9" i="1"/>
  <c r="K10" i="1"/>
  <c r="K13" i="1"/>
  <c r="K14" i="1"/>
  <c r="K15" i="1"/>
  <c r="K16" i="1"/>
  <c r="K19" i="1"/>
  <c r="K20" i="1"/>
  <c r="K21" i="1"/>
  <c r="K22" i="1"/>
  <c r="K23" i="1"/>
  <c r="K24" i="1"/>
  <c r="K28" i="1"/>
  <c r="K29" i="1"/>
  <c r="K30" i="1"/>
  <c r="K31" i="1"/>
  <c r="K34" i="1"/>
  <c r="K35" i="1"/>
  <c r="K36" i="1"/>
  <c r="K37" i="1"/>
  <c r="K38" i="1"/>
  <c r="K41" i="1"/>
  <c r="K44" i="1"/>
  <c r="K45" i="1"/>
  <c r="K46" i="1"/>
  <c r="K47" i="1"/>
  <c r="K48" i="1"/>
  <c r="K52" i="1"/>
  <c r="K53" i="1"/>
  <c r="K54" i="1"/>
  <c r="K55" i="1"/>
  <c r="K56" i="1"/>
  <c r="K59" i="1"/>
  <c r="K60" i="1"/>
  <c r="K61" i="1"/>
  <c r="K64" i="1"/>
  <c r="K65" i="1"/>
  <c r="K66" i="1"/>
  <c r="K67" i="1"/>
  <c r="K68" i="1"/>
  <c r="K71" i="1"/>
  <c r="K72" i="1"/>
  <c r="K73" i="1"/>
  <c r="K74" i="1"/>
  <c r="K75" i="1"/>
  <c r="K76" i="1"/>
  <c r="K77" i="1"/>
  <c r="K81" i="1"/>
  <c r="K82" i="1"/>
  <c r="K83" i="1"/>
  <c r="K86" i="1"/>
  <c r="K87" i="1"/>
  <c r="K88" i="1"/>
  <c r="K91" i="1"/>
  <c r="K92" i="1"/>
  <c r="K93" i="1"/>
  <c r="K94" i="1"/>
  <c r="K97" i="1"/>
  <c r="K98" i="1"/>
  <c r="K99" i="1"/>
  <c r="K103" i="1"/>
  <c r="K104" i="1"/>
  <c r="K105" i="1"/>
  <c r="K106" i="1"/>
  <c r="K109" i="1"/>
  <c r="K110" i="1"/>
  <c r="K111" i="1"/>
  <c r="K112" i="1"/>
  <c r="K115" i="1"/>
  <c r="K116" i="1"/>
  <c r="K117" i="1"/>
  <c r="K120" i="1"/>
  <c r="K121" i="1"/>
  <c r="K125" i="1"/>
  <c r="K128" i="1"/>
  <c r="K129" i="1"/>
  <c r="K130" i="1"/>
  <c r="K5" i="1"/>
  <c r="J6" i="1"/>
  <c r="J7" i="1"/>
  <c r="J8" i="1"/>
  <c r="J9" i="1"/>
  <c r="J10" i="1"/>
  <c r="J13" i="1"/>
  <c r="J14" i="1"/>
  <c r="J15" i="1"/>
  <c r="J16" i="1"/>
  <c r="J19" i="1"/>
  <c r="J20" i="1"/>
  <c r="J21" i="1"/>
  <c r="J22" i="1"/>
  <c r="J23" i="1"/>
  <c r="J24" i="1"/>
  <c r="J28" i="1"/>
  <c r="J29" i="1"/>
  <c r="J30" i="1"/>
  <c r="J31" i="1"/>
  <c r="J34" i="1"/>
  <c r="J35" i="1"/>
  <c r="J36" i="1"/>
  <c r="J37" i="1"/>
  <c r="J38" i="1"/>
  <c r="J41" i="1"/>
  <c r="J44" i="1"/>
  <c r="J45" i="1"/>
  <c r="J46" i="1"/>
  <c r="J47" i="1"/>
  <c r="J48" i="1"/>
  <c r="J52" i="1"/>
  <c r="J53" i="1"/>
  <c r="J54" i="1"/>
  <c r="J55" i="1"/>
  <c r="J56" i="1"/>
  <c r="J59" i="1"/>
  <c r="J60" i="1"/>
  <c r="J61" i="1"/>
  <c r="J64" i="1"/>
  <c r="J65" i="1"/>
  <c r="J66" i="1"/>
  <c r="J67" i="1"/>
  <c r="J68" i="1"/>
  <c r="J71" i="1"/>
  <c r="J72" i="1"/>
  <c r="J73" i="1"/>
  <c r="J74" i="1"/>
  <c r="J75" i="1"/>
  <c r="J76" i="1"/>
  <c r="J77" i="1"/>
  <c r="J81" i="1"/>
  <c r="J82" i="1"/>
  <c r="J83" i="1"/>
  <c r="J86" i="1"/>
  <c r="J87" i="1"/>
  <c r="J88" i="1"/>
  <c r="J91" i="1"/>
  <c r="J92" i="1"/>
  <c r="J93" i="1"/>
  <c r="J94" i="1"/>
  <c r="J97" i="1"/>
  <c r="J98" i="1"/>
  <c r="J99" i="1"/>
  <c r="J103" i="1"/>
  <c r="J104" i="1"/>
  <c r="J105" i="1"/>
  <c r="J106" i="1"/>
  <c r="J109" i="1"/>
  <c r="J110" i="1"/>
  <c r="J111" i="1"/>
  <c r="J112" i="1"/>
  <c r="J115" i="1"/>
  <c r="J116" i="1"/>
  <c r="J117" i="1"/>
  <c r="J120" i="1"/>
  <c r="J121" i="1"/>
  <c r="J125" i="1"/>
  <c r="J128" i="1"/>
  <c r="J129" i="1"/>
  <c r="J130" i="1"/>
  <c r="J5" i="1"/>
  <c r="I5" i="1"/>
  <c r="I52" i="1"/>
  <c r="I53" i="1"/>
  <c r="I54" i="1"/>
  <c r="I55" i="1"/>
  <c r="I56" i="1"/>
  <c r="I59" i="1"/>
  <c r="I60" i="1"/>
  <c r="I61" i="1"/>
  <c r="I64" i="1"/>
  <c r="I65" i="1"/>
  <c r="I66" i="1"/>
  <c r="I67" i="1"/>
  <c r="I68" i="1"/>
  <c r="I71" i="1"/>
  <c r="I72" i="1"/>
  <c r="I73" i="1"/>
  <c r="I74" i="1"/>
  <c r="I75" i="1"/>
  <c r="I76" i="1"/>
  <c r="I77" i="1"/>
  <c r="I81" i="1"/>
  <c r="I82" i="1"/>
  <c r="I83" i="1"/>
  <c r="I86" i="1"/>
  <c r="I87" i="1"/>
  <c r="I88" i="1"/>
  <c r="I91" i="1"/>
  <c r="I92" i="1"/>
  <c r="I93" i="1"/>
  <c r="I94" i="1"/>
  <c r="I97" i="1"/>
  <c r="I98" i="1"/>
  <c r="I99" i="1"/>
  <c r="I103" i="1"/>
  <c r="I104" i="1"/>
  <c r="I105" i="1"/>
  <c r="I106" i="1"/>
  <c r="I109" i="1"/>
  <c r="I110" i="1"/>
  <c r="I111" i="1"/>
  <c r="I112" i="1"/>
  <c r="I115" i="1"/>
  <c r="I116" i="1"/>
  <c r="I117" i="1"/>
  <c r="I120" i="1"/>
  <c r="I121" i="1"/>
  <c r="I125" i="1"/>
  <c r="I128" i="1"/>
  <c r="I129" i="1"/>
  <c r="I130" i="1"/>
  <c r="I16" i="1"/>
  <c r="I19" i="1"/>
  <c r="I20" i="1"/>
  <c r="I21" i="1"/>
  <c r="I22" i="1"/>
  <c r="I23" i="1"/>
  <c r="I24" i="1"/>
  <c r="I28" i="1"/>
  <c r="I29" i="1"/>
  <c r="I30" i="1"/>
  <c r="I31" i="1"/>
  <c r="I34" i="1"/>
  <c r="I35" i="1"/>
  <c r="I36" i="1"/>
  <c r="I37" i="1"/>
  <c r="I38" i="1"/>
  <c r="I41" i="1"/>
  <c r="I44" i="1"/>
  <c r="I45" i="1"/>
  <c r="I46" i="1"/>
  <c r="I47" i="1"/>
  <c r="I48" i="1"/>
  <c r="I6" i="1"/>
  <c r="I7" i="1"/>
  <c r="I8" i="1"/>
  <c r="I9" i="1"/>
  <c r="I10" i="1"/>
  <c r="I13" i="1"/>
  <c r="I14" i="1"/>
  <c r="I15" i="1"/>
  <c r="AB53" i="2" l="1"/>
  <c r="AB73" i="2"/>
  <c r="AB92" i="2"/>
  <c r="AB83" i="2"/>
  <c r="V95" i="2"/>
  <c r="AB39" i="2"/>
  <c r="L11" i="1"/>
  <c r="L49" i="1"/>
  <c r="Q49" i="1"/>
  <c r="V78" i="1"/>
  <c r="V62" i="1"/>
  <c r="Q32" i="1"/>
  <c r="Y25" i="1"/>
  <c r="L57" i="1"/>
  <c r="Q69" i="1"/>
  <c r="Q57" i="1"/>
  <c r="V25" i="1"/>
  <c r="V32" i="1"/>
  <c r="L39" i="1"/>
  <c r="L78" i="1"/>
  <c r="L62" i="1"/>
  <c r="Q62" i="1"/>
  <c r="Q39" i="1"/>
  <c r="V69" i="1"/>
  <c r="V57" i="1"/>
  <c r="V17" i="1"/>
  <c r="AB95" i="2" l="1"/>
</calcChain>
</file>

<file path=xl/sharedStrings.xml><?xml version="1.0" encoding="utf-8"?>
<sst xmlns="http://schemas.openxmlformats.org/spreadsheetml/2006/main" count="698" uniqueCount="94">
  <si>
    <t>Ventimiglia Fine Ware</t>
  </si>
  <si>
    <t>Vano V</t>
  </si>
  <si>
    <t>Strato IIIB</t>
  </si>
  <si>
    <t>advanced 2nd CE</t>
  </si>
  <si>
    <t>Arretine</t>
  </si>
  <si>
    <t>South Gallic</t>
  </si>
  <si>
    <t>Gallic</t>
  </si>
  <si>
    <t>Terra Sigillata Chiara</t>
  </si>
  <si>
    <t xml:space="preserve">Terra Sigillata Chiara </t>
  </si>
  <si>
    <t>Terracotta grigio-chiara</t>
  </si>
  <si>
    <t>other</t>
  </si>
  <si>
    <t>Strato IIIC</t>
  </si>
  <si>
    <t>60-end of 1st CE</t>
  </si>
  <si>
    <t>Tardo-Italica</t>
  </si>
  <si>
    <t>TS Chiara</t>
  </si>
  <si>
    <t>thin walled ware</t>
  </si>
  <si>
    <t>90-250 CE</t>
  </si>
  <si>
    <t>Strato III Foundation trench</t>
  </si>
  <si>
    <t>Tardo Italica</t>
  </si>
  <si>
    <t>others</t>
  </si>
  <si>
    <t>TS Lucente</t>
  </si>
  <si>
    <t>thin walled</t>
  </si>
  <si>
    <t>Strato IV</t>
  </si>
  <si>
    <t>15-90 CE</t>
  </si>
  <si>
    <t>TS Tardo Italica</t>
  </si>
  <si>
    <t>vernice rossa</t>
  </si>
  <si>
    <t>Strato V</t>
  </si>
  <si>
    <t>10 BCE - 20 CE</t>
  </si>
  <si>
    <t>Campana</t>
  </si>
  <si>
    <t>Iberian</t>
  </si>
  <si>
    <t>Vasi Verniciati</t>
  </si>
  <si>
    <t>local?</t>
  </si>
  <si>
    <t>Strato VI</t>
  </si>
  <si>
    <t>90-20 BCE</t>
  </si>
  <si>
    <t>Strato VI A</t>
  </si>
  <si>
    <t>50-20 BCE</t>
  </si>
  <si>
    <t>Campana Imitation</t>
  </si>
  <si>
    <t>Red slip</t>
  </si>
  <si>
    <t>Thin walled ware</t>
  </si>
  <si>
    <t xml:space="preserve">Zona A </t>
  </si>
  <si>
    <t>Italian TS</t>
  </si>
  <si>
    <t>Thin walled</t>
  </si>
  <si>
    <t>Vernicati</t>
  </si>
  <si>
    <t>Strato V Nord</t>
  </si>
  <si>
    <t>Augustan-end 1st CE</t>
  </si>
  <si>
    <t>Strato IV Nord</t>
  </si>
  <si>
    <t>1st c CE</t>
  </si>
  <si>
    <t>Red-slip</t>
  </si>
  <si>
    <t>Strato IV Pozzo sotto il condotto</t>
  </si>
  <si>
    <t>80-90</t>
  </si>
  <si>
    <t>Arretine TS</t>
  </si>
  <si>
    <t>Strato IV Terreno intorno al condotto</t>
  </si>
  <si>
    <t>1 c CE</t>
  </si>
  <si>
    <t>Zona A Nord</t>
  </si>
  <si>
    <t>TS lucente</t>
  </si>
  <si>
    <t>Terreno fra le due fosse, centro area stradale</t>
  </si>
  <si>
    <t>In galleria stoot il condotto e il vano V</t>
  </si>
  <si>
    <t>TS chiara</t>
  </si>
  <si>
    <t>incrocio fra cardine e decumano</t>
  </si>
  <si>
    <t>Tardo Italico</t>
  </si>
  <si>
    <t>Vano III</t>
  </si>
  <si>
    <t>first half 2nd CE</t>
  </si>
  <si>
    <t>Tardo-Italic</t>
  </si>
  <si>
    <t>Neronian</t>
  </si>
  <si>
    <t>end 1st c BCE</t>
  </si>
  <si>
    <t>Campana imitation</t>
  </si>
  <si>
    <t>Vano IV</t>
  </si>
  <si>
    <t>Strato III</t>
  </si>
  <si>
    <t>late 1st CE - second half 2nd CE</t>
  </si>
  <si>
    <t>1st CE</t>
  </si>
  <si>
    <t>dating</t>
  </si>
  <si>
    <t>Dating slice</t>
  </si>
  <si>
    <t>slice number</t>
  </si>
  <si>
    <t>slice percentage</t>
  </si>
  <si>
    <t>11 BCE - 20 CE</t>
  </si>
  <si>
    <t>12 BCE - 20 CE</t>
  </si>
  <si>
    <t>13 BCE - 20 CE</t>
  </si>
  <si>
    <t>14 BCE - 20 CE</t>
  </si>
  <si>
    <t>origin</t>
  </si>
  <si>
    <t>C</t>
  </si>
  <si>
    <t>CD</t>
  </si>
  <si>
    <t>BC</t>
  </si>
  <si>
    <t>AB</t>
  </si>
  <si>
    <t>A</t>
  </si>
  <si>
    <t>ABC</t>
  </si>
  <si>
    <t>D</t>
  </si>
  <si>
    <t>Italy</t>
  </si>
  <si>
    <t>Gallia</t>
  </si>
  <si>
    <t>Africa</t>
  </si>
  <si>
    <t>African</t>
  </si>
  <si>
    <t>unknown</t>
  </si>
  <si>
    <t>Iberia</t>
  </si>
  <si>
    <t>B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</si>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</sst>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Fill="1"/>
    <xf numFmtId="164" fontId="0" fillId="0" borderId="0" xfId="0" applyNumberFormat="1"/>
    <xf numFmtId="0" fontId="0" fillId="4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Albintimilium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publication'!$B$141:$E$141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'by publication'!$B$143:$E$143</c:f>
              <c:numCache>
                <c:formatCode>General</c:formatCode>
                <c:ptCount val="4"/>
                <c:pt idx="0">
                  <c:v>113</c:v>
                </c:pt>
                <c:pt idx="1">
                  <c:v>118</c:v>
                </c:pt>
                <c:pt idx="2">
                  <c:v>163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Albintimilium Fine Ware Percentages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710161982009019"/>
                  <c:y val="-0.170749435390343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1409598875366256"/>
                  <c:y val="1.8157846548250668E-3"/>
                </c:manualLayout>
              </c:layout>
              <c:tx>
                <c:rich>
                  <a:bodyPr/>
                  <a:lstStyle/>
                  <a:p>
                    <a:fld id="{745974F5-8597-BC47-837B-5988E536667F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CBFABA4E-B6D0-2642-8889-CD45E51F17F9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0524076165504387"/>
                  <c:y val="0.1443152047854483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22664371065953767"/>
                  <c:y val="2.4035158395898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charts!$A$2:$A$7</c:f>
              <c:strCache>
                <c:ptCount val="6"/>
                <c:pt idx="0">
                  <c:v>Italy</c:v>
                </c:pt>
                <c:pt idx="1">
                  <c:v>Gallia</c:v>
                </c:pt>
                <c:pt idx="2">
                  <c:v>Iberia</c:v>
                </c:pt>
                <c:pt idx="3">
                  <c:v>Africa</c:v>
                </c:pt>
                <c:pt idx="4">
                  <c:v>Local</c:v>
                </c:pt>
                <c:pt idx="5">
                  <c:v>unknown</c:v>
                </c:pt>
              </c:strCache>
            </c:strRef>
          </c:cat>
          <c:val>
            <c:numRef>
              <c:f>charts!$B$2:$B$7</c:f>
              <c:numCache>
                <c:formatCode>General\%</c:formatCode>
                <c:ptCount val="6"/>
                <c:pt idx="0">
                  <c:v>75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Albintimilium Fine Ware Percentages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956863742183596"/>
                  <c:y val="4.09705182201061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3199329397649714"/>
                  <c:y val="-0.11967869132637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6175262400978888"/>
                  <c:y val="6.07305133369956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3065637985968201"/>
                  <c:y val="-1.71692608191417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1.6122265746045077E-2"/>
                  <c:y val="1.3273759384728072E-2"/>
                </c:manualLayout>
              </c:layout>
              <c:tx>
                <c:rich>
                  <a:bodyPr/>
                  <a:lstStyle/>
                  <a:p>
                    <a:fld id="{20490D1F-E445-0649-ADA7-1539ACC85BE3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A5B46FF-E435-BA41-A05A-05CAD370A3CF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7363483954011305"/>
                  <c:y val="2.71359335896966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charts!$A$2:$A$7</c:f>
              <c:strCache>
                <c:ptCount val="6"/>
                <c:pt idx="0">
                  <c:v>Italy</c:v>
                </c:pt>
                <c:pt idx="1">
                  <c:v>Gallia</c:v>
                </c:pt>
                <c:pt idx="2">
                  <c:v>Iberia</c:v>
                </c:pt>
                <c:pt idx="3">
                  <c:v>Africa</c:v>
                </c:pt>
                <c:pt idx="4">
                  <c:v>Local</c:v>
                </c:pt>
                <c:pt idx="5">
                  <c:v>unknown</c:v>
                </c:pt>
              </c:strCache>
            </c:strRef>
          </c:cat>
          <c:val>
            <c:numRef>
              <c:f>charts!$C$2:$C$7</c:f>
              <c:numCache>
                <c:formatCode>General\%</c:formatCode>
                <c:ptCount val="6"/>
                <c:pt idx="0">
                  <c:v>50</c:v>
                </c:pt>
                <c:pt idx="1">
                  <c:v>33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Albintimilium Fine Ware Percentages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92004906421873"/>
                  <c:y val="0.115675721582567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9.9710837652831091E-2"/>
                  <c:y val="-0.184336410953253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9088924939658927"/>
                  <c:y val="0.117925093723839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9.603925137498516E-2"/>
                  <c:y val="6.90981886124018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27408839472955326"/>
                  <c:y val="7.2943231864892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24728461203656069"/>
                  <c:y val="8.473848319037148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charts!$A$2:$A$7</c:f>
              <c:strCache>
                <c:ptCount val="6"/>
                <c:pt idx="0">
                  <c:v>Italy</c:v>
                </c:pt>
                <c:pt idx="1">
                  <c:v>Gallia</c:v>
                </c:pt>
                <c:pt idx="2">
                  <c:v>Iberia</c:v>
                </c:pt>
                <c:pt idx="3">
                  <c:v>Africa</c:v>
                </c:pt>
                <c:pt idx="4">
                  <c:v>Local</c:v>
                </c:pt>
                <c:pt idx="5">
                  <c:v>unknown</c:v>
                </c:pt>
              </c:strCache>
            </c:strRef>
          </c:cat>
          <c:val>
            <c:numRef>
              <c:f>charts!$D$2:$D$7</c:f>
              <c:numCache>
                <c:formatCode>General\%</c:formatCode>
                <c:ptCount val="6"/>
                <c:pt idx="0">
                  <c:v>35</c:v>
                </c:pt>
                <c:pt idx="1">
                  <c:v>47</c:v>
                </c:pt>
                <c:pt idx="2">
                  <c:v>1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Albintimilium Fine Ware Percentages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7.6626863083556068E-2"/>
                  <c:y val="0.1589636858772935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0375745824564729"/>
                  <c:y val="-0.1953657905437876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4982447013943076"/>
                  <c:y val="3.144775917094858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801C6809-FBC5-D945-B6DA-7CE3D0743687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DF558608-7B98-754D-968D-58D7C289A14E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22012715993997803"/>
                  <c:y val="6.7025466192688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charts!$A$2:$A$7</c:f>
              <c:strCache>
                <c:ptCount val="6"/>
                <c:pt idx="0">
                  <c:v>Italy</c:v>
                </c:pt>
                <c:pt idx="1">
                  <c:v>Gallia</c:v>
                </c:pt>
                <c:pt idx="2">
                  <c:v>Iberia</c:v>
                </c:pt>
                <c:pt idx="3">
                  <c:v>Africa</c:v>
                </c:pt>
                <c:pt idx="4">
                  <c:v>Local</c:v>
                </c:pt>
                <c:pt idx="5">
                  <c:v>unknown</c:v>
                </c:pt>
              </c:strCache>
            </c:strRef>
          </c:cat>
          <c:val>
            <c:numRef>
              <c:f>charts!$E$2:$E$7</c:f>
              <c:numCache>
                <c:formatCode>General\%</c:formatCode>
                <c:ptCount val="6"/>
                <c:pt idx="0">
                  <c:v>17</c:v>
                </c:pt>
                <c:pt idx="1">
                  <c:v>43</c:v>
                </c:pt>
                <c:pt idx="2">
                  <c:v>0</c:v>
                </c:pt>
                <c:pt idx="3">
                  <c:v>37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143</xdr:row>
      <xdr:rowOff>57150</xdr:rowOff>
    </xdr:from>
    <xdr:to>
      <xdr:col>10</xdr:col>
      <xdr:colOff>393700</xdr:colOff>
      <xdr:row>157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8919C-5961-C3C6-D437-92D98CD34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9</xdr:row>
      <xdr:rowOff>82550</xdr:rowOff>
    </xdr:from>
    <xdr:to>
      <xdr:col>7</xdr:col>
      <xdr:colOff>749300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4823D-CC0B-2AE7-B9B9-634D14A9A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806450</xdr:colOff>
      <xdr:row>9</xdr:row>
      <xdr:rowOff>95250</xdr:rowOff>
    </xdr:from>
    <xdr:to>
      <xdr:col>15</xdr:col>
      <xdr:colOff>495300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E4BC1-8ECC-C556-78B7-3705CD463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158750</xdr:colOff>
      <xdr:row>30</xdr:row>
      <xdr:rowOff>120650</xdr:rowOff>
    </xdr:from>
    <xdr:to>
      <xdr:col>7</xdr:col>
      <xdr:colOff>698500</xdr:colOff>
      <xdr:row>50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385428-88D0-6E3F-0DB5-692C11C0A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812800</xdr:colOff>
      <xdr:row>30</xdr:row>
      <xdr:rowOff>107950</xdr:rowOff>
    </xdr:from>
    <xdr:to>
      <xdr:col>15</xdr:col>
      <xdr:colOff>673100</xdr:colOff>
      <xdr:row>50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79212E-3B18-5B58-38B5-AA4C98264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0.65396</cdr:x>
      <cdr:y>0.84031</cdr:y>
    </cdr:from>
    <cdr:to>
      <cdr:x>0.92678</cdr:x>
      <cdr:y>0.91473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C68DE648-CB49-D7E4-B6F5-C4EF5FC85D47}"/>
            </a:ext>
          </a:extLst>
        </cdr:cNvPr>
        <cdr:cNvSpPr txBox="1"/>
      </cdr:nvSpPr>
      <cdr:spPr>
        <a:xfrm xmlns:a="http://schemas.openxmlformats.org/drawingml/2006/main">
          <a:off x="4140200" y="3441700"/>
          <a:ext cx="172720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113 fragments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0.66801</cdr:x>
      <cdr:y>0.84031</cdr:y>
    </cdr:from>
    <cdr:to>
      <cdr:x>0.94248</cdr:x>
      <cdr:y>0.91473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C68DE648-CB49-D7E4-B6F5-C4EF5FC85D47}"/>
            </a:ext>
          </a:extLst>
        </cdr:cNvPr>
        <cdr:cNvSpPr txBox="1"/>
      </cdr:nvSpPr>
      <cdr:spPr>
        <a:xfrm xmlns:a="http://schemas.openxmlformats.org/drawingml/2006/main">
          <a:off x="4203700" y="3441700"/>
          <a:ext cx="172720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118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0.67538</cdr:x>
      <cdr:y>0.83205</cdr:y>
    </cdr:from>
    <cdr:to>
      <cdr:x>0.94874</cdr:x>
      <cdr:y>0.90601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C68DE648-CB49-D7E4-B6F5-C4EF5FC85D47}"/>
            </a:ext>
          </a:extLst>
        </cdr:cNvPr>
        <cdr:cNvSpPr txBox="1"/>
      </cdr:nvSpPr>
      <cdr:spPr>
        <a:xfrm xmlns:a="http://schemas.openxmlformats.org/drawingml/2006/main">
          <a:off x="4267200" y="3429000"/>
          <a:ext cx="172720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162 fragments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0.6778</cdr:x>
      <cdr:y>0.82589</cdr:y>
    </cdr:from>
    <cdr:to>
      <cdr:x>0.94499</cdr:x>
      <cdr:y>0.89985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C68DE648-CB49-D7E4-B6F5-C4EF5FC85D47}"/>
            </a:ext>
          </a:extLst>
        </cdr:cNvPr>
        <cdr:cNvSpPr txBox="1"/>
      </cdr:nvSpPr>
      <cdr:spPr>
        <a:xfrm xmlns:a="http://schemas.openxmlformats.org/drawingml/2006/main">
          <a:off x="4381500" y="3403600"/>
          <a:ext cx="172720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18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E3A8-845A-FF45-BADF-4F5A1CC78ED1}">
  <dimension ref="A1:AB143"/>
  <sheetViews>
    <sheetView topLeftCell="A143" workbookViewId="0">
      <selection activeCell="C150" sqref="C150"/>
    </sheetView>
  </sheetViews>
  <sheetFormatPr baseColWidth="10" defaultColWidth="10.83203125" defaultRowHeight="15.5" x14ac:dyDescent="0.35"/>
  <cols>
    <col min="1" max="8" width="10.83203125" style="2"/>
    <col min="9" max="9" width="10.83203125" style="5"/>
    <col min="10" max="11" width="10.83203125" style="2"/>
    <col min="12" max="12" width="11.6640625" style="2" bestFit="1" customWidth="1"/>
    <col min="13" max="13" width="10.83203125" style="5"/>
    <col min="14" max="16" width="10.83203125" style="2"/>
    <col min="17" max="17" width="11.6640625" style="2" bestFit="1" customWidth="1"/>
    <col min="18" max="18" width="10.83203125" style="5"/>
    <col min="19" max="21" width="10.83203125" style="2"/>
    <col min="22" max="22" width="11.6640625" style="2" bestFit="1" customWidth="1"/>
    <col min="23" max="23" width="10.83203125" style="5"/>
    <col min="24" max="27" width="10.83203125" style="2"/>
    <col min="28" max="28" width="10.83203125" style="8"/>
    <col min="29" max="16384" width="10.83203125" style="2"/>
  </cols>
  <sheetData>
    <row r="1" spans="1:28" ht="31" x14ac:dyDescent="0.35">
      <c r="A1" s="2" t="s">
        <v>0</v>
      </c>
      <c r="I1" s="5" t="s">
        <v>83</v>
      </c>
      <c r="M1" s="5" t="s">
        <v>92</v>
      </c>
      <c r="R1" s="5" t="s">
        <v>79</v>
      </c>
      <c r="W1" s="5" t="s">
        <v>85</v>
      </c>
    </row>
    <row r="2" spans="1:28" ht="31" x14ac:dyDescent="0.35">
      <c r="D2" s="2" t="s">
        <v>70</v>
      </c>
      <c r="E2" s="2" t="s">
        <v>78</v>
      </c>
      <c r="F2" s="2" t="s">
        <v>71</v>
      </c>
      <c r="G2" s="2" t="s">
        <v>72</v>
      </c>
      <c r="H2" s="2" t="s">
        <v>73</v>
      </c>
      <c r="I2" s="5" t="s">
        <v>83</v>
      </c>
      <c r="J2" s="2" t="s">
        <v>82</v>
      </c>
      <c r="K2" s="2" t="s">
        <v>84</v>
      </c>
      <c r="M2" s="5" t="s">
        <v>82</v>
      </c>
      <c r="N2" s="2" t="s">
        <v>84</v>
      </c>
      <c r="O2" s="2" t="s">
        <v>92</v>
      </c>
      <c r="P2" s="2" t="s">
        <v>81</v>
      </c>
      <c r="R2" s="5" t="s">
        <v>84</v>
      </c>
      <c r="S2" s="2" t="s">
        <v>81</v>
      </c>
      <c r="T2" s="2" t="s">
        <v>79</v>
      </c>
      <c r="U2" s="2" t="s">
        <v>80</v>
      </c>
      <c r="W2" s="5" t="s">
        <v>80</v>
      </c>
      <c r="X2" s="2" t="s">
        <v>85</v>
      </c>
    </row>
    <row r="3" spans="1:28" s="3" customFormat="1" x14ac:dyDescent="0.35">
      <c r="A3" s="3" t="s">
        <v>1</v>
      </c>
      <c r="I3" s="6"/>
      <c r="M3" s="6"/>
      <c r="R3" s="6"/>
      <c r="W3" s="6"/>
      <c r="AB3" s="9"/>
    </row>
    <row r="4" spans="1:28" s="4" customFormat="1" x14ac:dyDescent="0.35">
      <c r="A4" s="4" t="s">
        <v>2</v>
      </c>
      <c r="I4" s="7"/>
      <c r="M4" s="7"/>
      <c r="R4" s="7"/>
      <c r="W4" s="7"/>
      <c r="AB4" s="10"/>
    </row>
    <row r="5" spans="1:28" ht="31" x14ac:dyDescent="0.35">
      <c r="B5" s="2">
        <v>1</v>
      </c>
      <c r="C5" s="2" t="s">
        <v>4</v>
      </c>
      <c r="D5" s="2" t="s">
        <v>3</v>
      </c>
      <c r="E5" s="2" t="s">
        <v>86</v>
      </c>
      <c r="I5" s="5">
        <f>IF(F5="A",((B5/G5)*H5),0)</f>
        <v>0</v>
      </c>
      <c r="J5" s="2">
        <f>IF(F5="AB",((B5/G5)*H5),0)</f>
        <v>0</v>
      </c>
      <c r="K5" s="2">
        <f>IF(F5="ABC",((B5/G5)*H5),0)</f>
        <v>0</v>
      </c>
      <c r="M5" s="5">
        <f>IF(F5="AB",((B5/G5)*H5),0)</f>
        <v>0</v>
      </c>
      <c r="N5" s="2">
        <f>IF(F5="ABC",((B5/G5)*H5),0)</f>
        <v>0</v>
      </c>
      <c r="O5" s="2">
        <f>IF(F5="B",((B5/G5)*H5),0)</f>
        <v>0</v>
      </c>
      <c r="P5" s="2">
        <f>IF(F5="BC",((B5/G5)*H5),0)</f>
        <v>0</v>
      </c>
      <c r="R5" s="5">
        <f>IF(F5="ABC",((B5/G5)*H5),0)</f>
        <v>0</v>
      </c>
      <c r="S5" s="2">
        <f>IF(F5="BC",((B5/G5)*H5),0)</f>
        <v>0</v>
      </c>
      <c r="T5" s="2">
        <f>IF(F5="C",((B5/G5)*H5),0)</f>
        <v>0</v>
      </c>
      <c r="U5" s="2">
        <f>IF(F5="CD",((B5/G5)*H5),0)</f>
        <v>0</v>
      </c>
      <c r="W5" s="5">
        <f>IF(F5="CD",((B5/G5)*H5),0)</f>
        <v>0</v>
      </c>
      <c r="X5" s="2">
        <f>IF(F5="D",((B5/G5)*H5),0)</f>
        <v>0</v>
      </c>
    </row>
    <row r="6" spans="1:28" ht="31" x14ac:dyDescent="0.35">
      <c r="B6" s="2">
        <v>6</v>
      </c>
      <c r="C6" s="2" t="s">
        <v>5</v>
      </c>
      <c r="D6" s="2" t="s">
        <v>3</v>
      </c>
      <c r="E6" s="2" t="s">
        <v>87</v>
      </c>
      <c r="I6" s="5">
        <f t="shared" ref="I6:I68" si="0">IF(F6="A",((B6/G6)*H6),)</f>
        <v>0</v>
      </c>
      <c r="J6" s="2">
        <f t="shared" ref="J6:J68" si="1">IF(F6="AB",((B6/G6)*H6),0)</f>
        <v>0</v>
      </c>
      <c r="K6" s="2">
        <f t="shared" ref="K6:K68" si="2">IF(F6="ABC",((B6/G6)*H6),0)</f>
        <v>0</v>
      </c>
      <c r="M6" s="5">
        <f t="shared" ref="M6:M68" si="3">IF(F6="AB",((B6/G6)*H6),0)</f>
        <v>0</v>
      </c>
      <c r="N6" s="2">
        <f t="shared" ref="N6:N68" si="4">IF(F6="ABC",((B6/G6)*H6),0)</f>
        <v>0</v>
      </c>
      <c r="O6" s="2">
        <f t="shared" ref="O6:O68" si="5">IF(F6="B",((B6/G6)*H6),0)</f>
        <v>0</v>
      </c>
      <c r="P6" s="2">
        <f t="shared" ref="P6:P68" si="6">IF(F6="BC",((B6/G6)*H6),0)</f>
        <v>0</v>
      </c>
      <c r="R6" s="5">
        <f t="shared" ref="R6:R68" si="7">IF(F6="ABC",((B6/G6)*H6),0)</f>
        <v>0</v>
      </c>
      <c r="S6" s="2">
        <f t="shared" ref="S6:S68" si="8">IF(F6="BC",((B6/G6)*H6),0)</f>
        <v>0</v>
      </c>
      <c r="T6" s="2">
        <f t="shared" ref="T6:T68" si="9">IF(F6="C",((B6/G6)*H6),0)</f>
        <v>0</v>
      </c>
      <c r="U6" s="2">
        <f t="shared" ref="U6:U68" si="10">IF(F6="CD",((B6/G6)*H6),0)</f>
        <v>0</v>
      </c>
      <c r="W6" s="5">
        <f t="shared" ref="W6:W68" si="11">IF(F6="CD",((B6/G6)*H6),0)</f>
        <v>0</v>
      </c>
      <c r="X6" s="2">
        <f t="shared" ref="X6:X68" si="12">IF(F6="D",((B6/G6)*H6),0)</f>
        <v>0</v>
      </c>
    </row>
    <row r="7" spans="1:28" ht="31" x14ac:dyDescent="0.35">
      <c r="B7" s="2">
        <v>1</v>
      </c>
      <c r="C7" s="2" t="s">
        <v>6</v>
      </c>
      <c r="D7" s="2" t="s">
        <v>3</v>
      </c>
      <c r="E7" s="2" t="s">
        <v>87</v>
      </c>
      <c r="I7" s="5">
        <f t="shared" si="0"/>
        <v>0</v>
      </c>
      <c r="J7" s="2">
        <f t="shared" si="1"/>
        <v>0</v>
      </c>
      <c r="K7" s="2">
        <f t="shared" si="2"/>
        <v>0</v>
      </c>
      <c r="M7" s="5">
        <f t="shared" si="3"/>
        <v>0</v>
      </c>
      <c r="N7" s="2">
        <f t="shared" si="4"/>
        <v>0</v>
      </c>
      <c r="O7" s="2">
        <f t="shared" si="5"/>
        <v>0</v>
      </c>
      <c r="P7" s="2">
        <f t="shared" si="6"/>
        <v>0</v>
      </c>
      <c r="R7" s="5">
        <f t="shared" si="7"/>
        <v>0</v>
      </c>
      <c r="S7" s="2">
        <f t="shared" si="8"/>
        <v>0</v>
      </c>
      <c r="T7" s="2">
        <f t="shared" si="9"/>
        <v>0</v>
      </c>
      <c r="U7" s="2">
        <f t="shared" si="10"/>
        <v>0</v>
      </c>
      <c r="W7" s="5">
        <f t="shared" si="11"/>
        <v>0</v>
      </c>
      <c r="X7" s="2">
        <f t="shared" si="12"/>
        <v>0</v>
      </c>
    </row>
    <row r="8" spans="1:28" ht="46.5" x14ac:dyDescent="0.35">
      <c r="B8" s="2">
        <v>16</v>
      </c>
      <c r="C8" s="2" t="s">
        <v>8</v>
      </c>
      <c r="D8" s="2" t="s">
        <v>3</v>
      </c>
      <c r="E8" s="2" t="s">
        <v>88</v>
      </c>
      <c r="I8" s="5">
        <f t="shared" si="0"/>
        <v>0</v>
      </c>
      <c r="J8" s="2">
        <f t="shared" si="1"/>
        <v>0</v>
      </c>
      <c r="K8" s="2">
        <f t="shared" si="2"/>
        <v>0</v>
      </c>
      <c r="M8" s="5">
        <f t="shared" si="3"/>
        <v>0</v>
      </c>
      <c r="N8" s="2">
        <f t="shared" si="4"/>
        <v>0</v>
      </c>
      <c r="O8" s="2">
        <f t="shared" si="5"/>
        <v>0</v>
      </c>
      <c r="P8" s="2">
        <f t="shared" si="6"/>
        <v>0</v>
      </c>
      <c r="R8" s="5">
        <f t="shared" si="7"/>
        <v>0</v>
      </c>
      <c r="S8" s="2">
        <f t="shared" si="8"/>
        <v>0</v>
      </c>
      <c r="T8" s="2">
        <f t="shared" si="9"/>
        <v>0</v>
      </c>
      <c r="U8" s="2">
        <f t="shared" si="10"/>
        <v>0</v>
      </c>
      <c r="W8" s="5">
        <f t="shared" si="11"/>
        <v>0</v>
      </c>
      <c r="X8" s="2">
        <f t="shared" si="12"/>
        <v>0</v>
      </c>
    </row>
    <row r="9" spans="1:28" ht="46.5" x14ac:dyDescent="0.35">
      <c r="B9" s="2">
        <v>1</v>
      </c>
      <c r="C9" s="2" t="s">
        <v>9</v>
      </c>
      <c r="D9" s="2" t="s">
        <v>3</v>
      </c>
      <c r="I9" s="5">
        <f t="shared" si="0"/>
        <v>0</v>
      </c>
      <c r="J9" s="2">
        <f t="shared" si="1"/>
        <v>0</v>
      </c>
      <c r="K9" s="2">
        <f t="shared" si="2"/>
        <v>0</v>
      </c>
      <c r="M9" s="5">
        <f t="shared" si="3"/>
        <v>0</v>
      </c>
      <c r="N9" s="2">
        <f t="shared" si="4"/>
        <v>0</v>
      </c>
      <c r="O9" s="2">
        <f t="shared" si="5"/>
        <v>0</v>
      </c>
      <c r="P9" s="2">
        <f t="shared" si="6"/>
        <v>0</v>
      </c>
      <c r="R9" s="5">
        <f t="shared" si="7"/>
        <v>0</v>
      </c>
      <c r="S9" s="2">
        <f t="shared" si="8"/>
        <v>0</v>
      </c>
      <c r="T9" s="2">
        <f t="shared" si="9"/>
        <v>0</v>
      </c>
      <c r="U9" s="2">
        <f t="shared" si="10"/>
        <v>0</v>
      </c>
      <c r="W9" s="5">
        <f t="shared" si="11"/>
        <v>0</v>
      </c>
      <c r="X9" s="2">
        <f t="shared" si="12"/>
        <v>0</v>
      </c>
    </row>
    <row r="10" spans="1:28" ht="31" x14ac:dyDescent="0.35">
      <c r="B10" s="2">
        <v>5</v>
      </c>
      <c r="C10" s="2" t="s">
        <v>10</v>
      </c>
      <c r="D10" s="2" t="s">
        <v>3</v>
      </c>
      <c r="I10" s="5">
        <f t="shared" si="0"/>
        <v>0</v>
      </c>
      <c r="J10" s="2">
        <f t="shared" si="1"/>
        <v>0</v>
      </c>
      <c r="K10" s="2">
        <f t="shared" si="2"/>
        <v>0</v>
      </c>
      <c r="M10" s="5">
        <f t="shared" si="3"/>
        <v>0</v>
      </c>
      <c r="N10" s="2">
        <f t="shared" si="4"/>
        <v>0</v>
      </c>
      <c r="O10" s="2">
        <f t="shared" si="5"/>
        <v>0</v>
      </c>
      <c r="P10" s="2">
        <f t="shared" si="6"/>
        <v>0</v>
      </c>
      <c r="R10" s="5">
        <f t="shared" si="7"/>
        <v>0</v>
      </c>
      <c r="S10" s="2">
        <f t="shared" si="8"/>
        <v>0</v>
      </c>
      <c r="T10" s="2">
        <f t="shared" si="9"/>
        <v>0</v>
      </c>
      <c r="U10" s="2">
        <f t="shared" si="10"/>
        <v>0</v>
      </c>
      <c r="W10" s="5">
        <f t="shared" si="11"/>
        <v>0</v>
      </c>
      <c r="X10" s="2">
        <f t="shared" si="12"/>
        <v>0</v>
      </c>
    </row>
    <row r="11" spans="1:28" x14ac:dyDescent="0.35">
      <c r="L11" s="2">
        <f>SUM(I5:K10)</f>
        <v>0</v>
      </c>
      <c r="Q11" s="2">
        <v>0</v>
      </c>
      <c r="V11" s="2">
        <v>0</v>
      </c>
      <c r="Y11" s="2">
        <v>0</v>
      </c>
      <c r="AB11" s="8">
        <v>0</v>
      </c>
    </row>
    <row r="12" spans="1:28" s="4" customFormat="1" x14ac:dyDescent="0.35">
      <c r="A12" s="4" t="s">
        <v>11</v>
      </c>
      <c r="I12" s="7"/>
      <c r="M12" s="7"/>
      <c r="R12" s="7"/>
      <c r="W12" s="7"/>
      <c r="AB12" s="10"/>
    </row>
    <row r="13" spans="1:28" ht="31" x14ac:dyDescent="0.35">
      <c r="B13" s="2">
        <v>7</v>
      </c>
      <c r="C13" s="2" t="s">
        <v>5</v>
      </c>
      <c r="D13" s="2" t="s">
        <v>12</v>
      </c>
      <c r="E13" s="2" t="s">
        <v>87</v>
      </c>
      <c r="F13" s="2" t="s">
        <v>79</v>
      </c>
      <c r="G13" s="2">
        <v>1</v>
      </c>
      <c r="H13" s="2">
        <v>1</v>
      </c>
      <c r="I13" s="5">
        <f t="shared" si="0"/>
        <v>0</v>
      </c>
      <c r="J13" s="2">
        <f t="shared" si="1"/>
        <v>0</v>
      </c>
      <c r="K13" s="2">
        <f t="shared" si="2"/>
        <v>0</v>
      </c>
      <c r="M13" s="5">
        <f t="shared" si="3"/>
        <v>0</v>
      </c>
      <c r="N13" s="2">
        <f t="shared" si="4"/>
        <v>0</v>
      </c>
      <c r="O13" s="2">
        <f t="shared" si="5"/>
        <v>0</v>
      </c>
      <c r="P13" s="2">
        <f t="shared" si="6"/>
        <v>0</v>
      </c>
      <c r="R13" s="5">
        <f t="shared" si="7"/>
        <v>0</v>
      </c>
      <c r="S13" s="2">
        <f t="shared" si="8"/>
        <v>0</v>
      </c>
      <c r="T13" s="2">
        <f t="shared" si="9"/>
        <v>7</v>
      </c>
      <c r="U13" s="2">
        <f t="shared" si="10"/>
        <v>0</v>
      </c>
      <c r="W13" s="5">
        <f t="shared" si="11"/>
        <v>0</v>
      </c>
      <c r="X13" s="2">
        <f t="shared" si="12"/>
        <v>0</v>
      </c>
    </row>
    <row r="14" spans="1:28" ht="31" x14ac:dyDescent="0.35">
      <c r="B14" s="2">
        <v>3</v>
      </c>
      <c r="C14" s="2" t="s">
        <v>13</v>
      </c>
      <c r="D14" s="2" t="s">
        <v>12</v>
      </c>
      <c r="E14" s="2" t="s">
        <v>86</v>
      </c>
      <c r="F14" s="2" t="s">
        <v>79</v>
      </c>
      <c r="G14" s="2">
        <v>1</v>
      </c>
      <c r="H14" s="2">
        <v>1</v>
      </c>
      <c r="I14" s="5">
        <f t="shared" si="0"/>
        <v>0</v>
      </c>
      <c r="J14" s="2">
        <f t="shared" si="1"/>
        <v>0</v>
      </c>
      <c r="K14" s="2">
        <f t="shared" si="2"/>
        <v>0</v>
      </c>
      <c r="M14" s="5">
        <f t="shared" si="3"/>
        <v>0</v>
      </c>
      <c r="N14" s="2">
        <f t="shared" si="4"/>
        <v>0</v>
      </c>
      <c r="O14" s="2">
        <f t="shared" si="5"/>
        <v>0</v>
      </c>
      <c r="P14" s="2">
        <f t="shared" si="6"/>
        <v>0</v>
      </c>
      <c r="R14" s="5">
        <f t="shared" si="7"/>
        <v>0</v>
      </c>
      <c r="S14" s="2">
        <f t="shared" si="8"/>
        <v>0</v>
      </c>
      <c r="T14" s="2">
        <f t="shared" si="9"/>
        <v>3</v>
      </c>
      <c r="U14" s="2">
        <f t="shared" si="10"/>
        <v>0</v>
      </c>
      <c r="W14" s="5">
        <f t="shared" si="11"/>
        <v>0</v>
      </c>
      <c r="X14" s="2">
        <f t="shared" si="12"/>
        <v>0</v>
      </c>
    </row>
    <row r="15" spans="1:28" ht="31" x14ac:dyDescent="0.35">
      <c r="B15" s="2">
        <v>4</v>
      </c>
      <c r="C15" s="2" t="s">
        <v>14</v>
      </c>
      <c r="D15" s="2" t="s">
        <v>12</v>
      </c>
      <c r="E15" s="2" t="s">
        <v>88</v>
      </c>
      <c r="F15" s="2" t="s">
        <v>79</v>
      </c>
      <c r="G15" s="2">
        <v>1</v>
      </c>
      <c r="H15" s="2">
        <v>1</v>
      </c>
      <c r="I15" s="5">
        <f t="shared" si="0"/>
        <v>0</v>
      </c>
      <c r="J15" s="2">
        <f t="shared" si="1"/>
        <v>0</v>
      </c>
      <c r="K15" s="2">
        <f t="shared" si="2"/>
        <v>0</v>
      </c>
      <c r="M15" s="5">
        <f t="shared" si="3"/>
        <v>0</v>
      </c>
      <c r="N15" s="2">
        <f t="shared" si="4"/>
        <v>0</v>
      </c>
      <c r="O15" s="2">
        <f t="shared" si="5"/>
        <v>0</v>
      </c>
      <c r="P15" s="2">
        <f t="shared" si="6"/>
        <v>0</v>
      </c>
      <c r="R15" s="5">
        <f t="shared" si="7"/>
        <v>0</v>
      </c>
      <c r="S15" s="2">
        <f t="shared" si="8"/>
        <v>0</v>
      </c>
      <c r="T15" s="2">
        <f t="shared" si="9"/>
        <v>4</v>
      </c>
      <c r="U15" s="2">
        <f t="shared" si="10"/>
        <v>0</v>
      </c>
      <c r="W15" s="5">
        <f t="shared" si="11"/>
        <v>0</v>
      </c>
      <c r="X15" s="2">
        <f t="shared" si="12"/>
        <v>0</v>
      </c>
    </row>
    <row r="16" spans="1:28" ht="31" x14ac:dyDescent="0.35">
      <c r="B16" s="2">
        <v>3</v>
      </c>
      <c r="C16" s="2" t="s">
        <v>15</v>
      </c>
      <c r="D16" s="2" t="s">
        <v>12</v>
      </c>
      <c r="E16" s="2" t="s">
        <v>86</v>
      </c>
      <c r="F16" s="2" t="s">
        <v>79</v>
      </c>
      <c r="G16" s="2">
        <v>1</v>
      </c>
      <c r="H16" s="2">
        <v>1</v>
      </c>
      <c r="I16" s="5">
        <f t="shared" si="0"/>
        <v>0</v>
      </c>
      <c r="J16" s="2">
        <f t="shared" si="1"/>
        <v>0</v>
      </c>
      <c r="K16" s="2">
        <f t="shared" si="2"/>
        <v>0</v>
      </c>
      <c r="M16" s="5">
        <f t="shared" si="3"/>
        <v>0</v>
      </c>
      <c r="N16" s="2">
        <f t="shared" si="4"/>
        <v>0</v>
      </c>
      <c r="O16" s="2">
        <f t="shared" si="5"/>
        <v>0</v>
      </c>
      <c r="P16" s="2">
        <f t="shared" si="6"/>
        <v>0</v>
      </c>
      <c r="R16" s="5">
        <f t="shared" si="7"/>
        <v>0</v>
      </c>
      <c r="S16" s="2">
        <f t="shared" si="8"/>
        <v>0</v>
      </c>
      <c r="T16" s="2">
        <f t="shared" si="9"/>
        <v>3</v>
      </c>
      <c r="U16" s="2">
        <f t="shared" si="10"/>
        <v>0</v>
      </c>
      <c r="W16" s="5">
        <f t="shared" si="11"/>
        <v>0</v>
      </c>
      <c r="X16" s="2">
        <f t="shared" si="12"/>
        <v>0</v>
      </c>
    </row>
    <row r="17" spans="1:28" x14ac:dyDescent="0.35">
      <c r="L17" s="2">
        <v>0</v>
      </c>
      <c r="Q17" s="2">
        <v>0</v>
      </c>
      <c r="V17" s="2">
        <f>SUM(R13:U16)</f>
        <v>17</v>
      </c>
      <c r="Y17" s="2">
        <v>0</v>
      </c>
      <c r="AB17" s="8">
        <v>17</v>
      </c>
    </row>
    <row r="18" spans="1:28" s="4" customFormat="1" ht="46.5" x14ac:dyDescent="0.35">
      <c r="A18" s="4" t="s">
        <v>17</v>
      </c>
      <c r="I18" s="7"/>
      <c r="M18" s="7"/>
      <c r="R18" s="7"/>
      <c r="W18" s="7"/>
      <c r="AB18" s="10"/>
    </row>
    <row r="19" spans="1:28" x14ac:dyDescent="0.35">
      <c r="B19" s="2">
        <v>11</v>
      </c>
      <c r="C19" s="2" t="s">
        <v>5</v>
      </c>
      <c r="D19" s="2" t="s">
        <v>16</v>
      </c>
      <c r="E19" s="2" t="s">
        <v>87</v>
      </c>
      <c r="F19" s="2" t="s">
        <v>80</v>
      </c>
      <c r="G19" s="2">
        <v>2</v>
      </c>
      <c r="H19" s="2">
        <v>0.3</v>
      </c>
      <c r="I19" s="5">
        <f t="shared" si="0"/>
        <v>0</v>
      </c>
      <c r="J19" s="2">
        <f t="shared" si="1"/>
        <v>0</v>
      </c>
      <c r="K19" s="2">
        <f t="shared" si="2"/>
        <v>0</v>
      </c>
      <c r="M19" s="5">
        <f t="shared" si="3"/>
        <v>0</v>
      </c>
      <c r="N19" s="2">
        <f t="shared" si="4"/>
        <v>0</v>
      </c>
      <c r="O19" s="2">
        <f t="shared" si="5"/>
        <v>0</v>
      </c>
      <c r="P19" s="2">
        <f t="shared" si="6"/>
        <v>0</v>
      </c>
      <c r="R19" s="5">
        <f t="shared" si="7"/>
        <v>0</v>
      </c>
      <c r="S19" s="2">
        <f t="shared" si="8"/>
        <v>0</v>
      </c>
      <c r="T19" s="2">
        <f t="shared" si="9"/>
        <v>0</v>
      </c>
      <c r="U19" s="2">
        <f t="shared" si="10"/>
        <v>1.65</v>
      </c>
      <c r="W19" s="5">
        <f t="shared" si="11"/>
        <v>1.65</v>
      </c>
      <c r="X19" s="2">
        <f t="shared" si="12"/>
        <v>0</v>
      </c>
    </row>
    <row r="20" spans="1:28" ht="31" x14ac:dyDescent="0.35">
      <c r="B20" s="2">
        <v>1</v>
      </c>
      <c r="C20" s="2" t="s">
        <v>18</v>
      </c>
      <c r="D20" s="2" t="s">
        <v>16</v>
      </c>
      <c r="E20" s="2" t="s">
        <v>86</v>
      </c>
      <c r="F20" s="2" t="s">
        <v>80</v>
      </c>
      <c r="G20" s="2">
        <v>2</v>
      </c>
      <c r="H20" s="2">
        <v>0.3</v>
      </c>
      <c r="I20" s="5">
        <f t="shared" si="0"/>
        <v>0</v>
      </c>
      <c r="J20" s="2">
        <f t="shared" si="1"/>
        <v>0</v>
      </c>
      <c r="K20" s="2">
        <f t="shared" si="2"/>
        <v>0</v>
      </c>
      <c r="M20" s="5">
        <f t="shared" si="3"/>
        <v>0</v>
      </c>
      <c r="N20" s="2">
        <f t="shared" si="4"/>
        <v>0</v>
      </c>
      <c r="O20" s="2">
        <f t="shared" si="5"/>
        <v>0</v>
      </c>
      <c r="P20" s="2">
        <f t="shared" si="6"/>
        <v>0</v>
      </c>
      <c r="R20" s="5">
        <f t="shared" si="7"/>
        <v>0</v>
      </c>
      <c r="S20" s="2">
        <f t="shared" si="8"/>
        <v>0</v>
      </c>
      <c r="T20" s="2">
        <f t="shared" si="9"/>
        <v>0</v>
      </c>
      <c r="U20" s="2">
        <f t="shared" si="10"/>
        <v>0.15</v>
      </c>
      <c r="W20" s="5">
        <f t="shared" si="11"/>
        <v>0.15</v>
      </c>
      <c r="X20" s="2">
        <f t="shared" si="12"/>
        <v>0</v>
      </c>
    </row>
    <row r="21" spans="1:28" x14ac:dyDescent="0.35">
      <c r="B21" s="2">
        <v>8</v>
      </c>
      <c r="C21" s="2" t="s">
        <v>14</v>
      </c>
      <c r="D21" s="2" t="s">
        <v>16</v>
      </c>
      <c r="E21" s="2" t="s">
        <v>89</v>
      </c>
      <c r="F21" s="2" t="s">
        <v>80</v>
      </c>
      <c r="G21" s="2">
        <v>2</v>
      </c>
      <c r="H21" s="2">
        <v>0.3</v>
      </c>
      <c r="I21" s="5">
        <f t="shared" si="0"/>
        <v>0</v>
      </c>
      <c r="J21" s="2">
        <f t="shared" si="1"/>
        <v>0</v>
      </c>
      <c r="K21" s="2">
        <f t="shared" si="2"/>
        <v>0</v>
      </c>
      <c r="M21" s="5">
        <f t="shared" si="3"/>
        <v>0</v>
      </c>
      <c r="N21" s="2">
        <f t="shared" si="4"/>
        <v>0</v>
      </c>
      <c r="O21" s="2">
        <f t="shared" si="5"/>
        <v>0</v>
      </c>
      <c r="P21" s="2">
        <f t="shared" si="6"/>
        <v>0</v>
      </c>
      <c r="R21" s="5">
        <f t="shared" si="7"/>
        <v>0</v>
      </c>
      <c r="S21" s="2">
        <f t="shared" si="8"/>
        <v>0</v>
      </c>
      <c r="T21" s="2">
        <f t="shared" si="9"/>
        <v>0</v>
      </c>
      <c r="U21" s="2">
        <f t="shared" si="10"/>
        <v>1.2</v>
      </c>
      <c r="W21" s="5">
        <f t="shared" si="11"/>
        <v>1.2</v>
      </c>
      <c r="X21" s="2">
        <f t="shared" si="12"/>
        <v>0</v>
      </c>
    </row>
    <row r="22" spans="1:28" x14ac:dyDescent="0.35">
      <c r="B22" s="2">
        <v>3</v>
      </c>
      <c r="C22" s="2" t="s">
        <v>19</v>
      </c>
      <c r="D22" s="2" t="s">
        <v>16</v>
      </c>
      <c r="E22" s="2" t="s">
        <v>90</v>
      </c>
      <c r="F22" s="2" t="s">
        <v>80</v>
      </c>
      <c r="G22" s="2">
        <v>2</v>
      </c>
      <c r="H22" s="2">
        <v>0.3</v>
      </c>
      <c r="I22" s="5">
        <f t="shared" si="0"/>
        <v>0</v>
      </c>
      <c r="J22" s="2">
        <f t="shared" si="1"/>
        <v>0</v>
      </c>
      <c r="K22" s="2">
        <f t="shared" si="2"/>
        <v>0</v>
      </c>
      <c r="M22" s="5">
        <f t="shared" si="3"/>
        <v>0</v>
      </c>
      <c r="N22" s="2">
        <f t="shared" si="4"/>
        <v>0</v>
      </c>
      <c r="O22" s="2">
        <f t="shared" si="5"/>
        <v>0</v>
      </c>
      <c r="P22" s="2">
        <f t="shared" si="6"/>
        <v>0</v>
      </c>
      <c r="R22" s="5">
        <f t="shared" si="7"/>
        <v>0</v>
      </c>
      <c r="S22" s="2">
        <f t="shared" si="8"/>
        <v>0</v>
      </c>
      <c r="T22" s="2">
        <f t="shared" si="9"/>
        <v>0</v>
      </c>
      <c r="U22" s="2">
        <f t="shared" si="10"/>
        <v>0.44999999999999996</v>
      </c>
      <c r="W22" s="5">
        <f t="shared" si="11"/>
        <v>0.44999999999999996</v>
      </c>
      <c r="X22" s="2">
        <f t="shared" si="12"/>
        <v>0</v>
      </c>
    </row>
    <row r="23" spans="1:28" x14ac:dyDescent="0.35">
      <c r="B23" s="2">
        <v>3</v>
      </c>
      <c r="C23" s="2" t="s">
        <v>20</v>
      </c>
      <c r="D23" s="2" t="s">
        <v>16</v>
      </c>
      <c r="E23" s="2" t="s">
        <v>90</v>
      </c>
      <c r="F23" s="2" t="s">
        <v>80</v>
      </c>
      <c r="G23" s="2">
        <v>2</v>
      </c>
      <c r="H23" s="2">
        <v>0.3</v>
      </c>
      <c r="I23" s="5">
        <f t="shared" si="0"/>
        <v>0</v>
      </c>
      <c r="J23" s="2">
        <f t="shared" si="1"/>
        <v>0</v>
      </c>
      <c r="K23" s="2">
        <f t="shared" si="2"/>
        <v>0</v>
      </c>
      <c r="M23" s="5">
        <f t="shared" si="3"/>
        <v>0</v>
      </c>
      <c r="N23" s="2">
        <f t="shared" si="4"/>
        <v>0</v>
      </c>
      <c r="O23" s="2">
        <f t="shared" si="5"/>
        <v>0</v>
      </c>
      <c r="P23" s="2">
        <f t="shared" si="6"/>
        <v>0</v>
      </c>
      <c r="R23" s="5">
        <f t="shared" si="7"/>
        <v>0</v>
      </c>
      <c r="S23" s="2">
        <f t="shared" si="8"/>
        <v>0</v>
      </c>
      <c r="T23" s="2">
        <f t="shared" si="9"/>
        <v>0</v>
      </c>
      <c r="U23" s="2">
        <f t="shared" si="10"/>
        <v>0.44999999999999996</v>
      </c>
      <c r="W23" s="5">
        <f t="shared" si="11"/>
        <v>0.44999999999999996</v>
      </c>
      <c r="X23" s="2">
        <f t="shared" si="12"/>
        <v>0</v>
      </c>
    </row>
    <row r="24" spans="1:28" x14ac:dyDescent="0.35">
      <c r="B24" s="2">
        <v>6</v>
      </c>
      <c r="C24" s="2" t="s">
        <v>21</v>
      </c>
      <c r="D24" s="2" t="s">
        <v>16</v>
      </c>
      <c r="E24" s="2" t="s">
        <v>86</v>
      </c>
      <c r="F24" s="2" t="s">
        <v>80</v>
      </c>
      <c r="G24" s="2">
        <v>2</v>
      </c>
      <c r="H24" s="2">
        <v>0.3</v>
      </c>
      <c r="I24" s="5">
        <f t="shared" si="0"/>
        <v>0</v>
      </c>
      <c r="J24" s="2">
        <f t="shared" si="1"/>
        <v>0</v>
      </c>
      <c r="K24" s="2">
        <f t="shared" si="2"/>
        <v>0</v>
      </c>
      <c r="M24" s="5">
        <f t="shared" si="3"/>
        <v>0</v>
      </c>
      <c r="N24" s="2">
        <f t="shared" si="4"/>
        <v>0</v>
      </c>
      <c r="O24" s="2">
        <f t="shared" si="5"/>
        <v>0</v>
      </c>
      <c r="P24" s="2">
        <f t="shared" si="6"/>
        <v>0</v>
      </c>
      <c r="R24" s="5">
        <f t="shared" si="7"/>
        <v>0</v>
      </c>
      <c r="S24" s="2">
        <f t="shared" si="8"/>
        <v>0</v>
      </c>
      <c r="T24" s="2">
        <f t="shared" si="9"/>
        <v>0</v>
      </c>
      <c r="U24" s="2">
        <f t="shared" si="10"/>
        <v>0.89999999999999991</v>
      </c>
      <c r="W24" s="5">
        <f t="shared" si="11"/>
        <v>0.89999999999999991</v>
      </c>
      <c r="X24" s="2">
        <f t="shared" si="12"/>
        <v>0</v>
      </c>
    </row>
    <row r="25" spans="1:28" x14ac:dyDescent="0.35">
      <c r="L25" s="2">
        <v>0</v>
      </c>
      <c r="Q25" s="2">
        <v>0</v>
      </c>
      <c r="V25" s="2">
        <f>SUM(R19:U24)</f>
        <v>4.8000000000000007</v>
      </c>
      <c r="Y25" s="2">
        <f>SUM(W19:X24)</f>
        <v>4.8000000000000007</v>
      </c>
      <c r="AB25" s="8">
        <v>9.6</v>
      </c>
    </row>
    <row r="26" spans="1:28" s="4" customFormat="1" x14ac:dyDescent="0.35">
      <c r="A26" s="4" t="s">
        <v>22</v>
      </c>
      <c r="I26" s="7"/>
      <c r="M26" s="7"/>
      <c r="R26" s="7"/>
      <c r="W26" s="7"/>
      <c r="AB26" s="10"/>
    </row>
    <row r="27" spans="1:28" x14ac:dyDescent="0.35">
      <c r="B27" s="2">
        <v>3</v>
      </c>
      <c r="C27" s="2" t="s">
        <v>4</v>
      </c>
      <c r="D27" s="2" t="s">
        <v>23</v>
      </c>
      <c r="E27" s="2" t="s">
        <v>86</v>
      </c>
      <c r="F27" s="2" t="s">
        <v>81</v>
      </c>
      <c r="G27" s="2">
        <v>1</v>
      </c>
      <c r="H27" s="2">
        <v>1</v>
      </c>
      <c r="I27" s="5">
        <v>0</v>
      </c>
      <c r="J27" s="2">
        <v>0</v>
      </c>
      <c r="K27" s="2">
        <v>0</v>
      </c>
      <c r="M27" s="5">
        <f t="shared" si="3"/>
        <v>0</v>
      </c>
      <c r="N27" s="2">
        <f t="shared" si="4"/>
        <v>0</v>
      </c>
      <c r="O27" s="2">
        <f t="shared" si="5"/>
        <v>0</v>
      </c>
      <c r="P27" s="2">
        <f t="shared" si="6"/>
        <v>3</v>
      </c>
      <c r="R27" s="5">
        <f t="shared" si="7"/>
        <v>0</v>
      </c>
      <c r="S27" s="2">
        <f t="shared" si="8"/>
        <v>3</v>
      </c>
      <c r="T27" s="2">
        <f t="shared" si="9"/>
        <v>0</v>
      </c>
      <c r="U27" s="2">
        <f t="shared" si="10"/>
        <v>0</v>
      </c>
      <c r="W27" s="5">
        <v>0</v>
      </c>
      <c r="X27" s="2">
        <v>0</v>
      </c>
    </row>
    <row r="28" spans="1:28" x14ac:dyDescent="0.35">
      <c r="B28" s="2">
        <v>40</v>
      </c>
      <c r="C28" s="2" t="s">
        <v>5</v>
      </c>
      <c r="D28" s="2" t="s">
        <v>23</v>
      </c>
      <c r="E28" s="2" t="s">
        <v>87</v>
      </c>
      <c r="F28" s="2" t="s">
        <v>81</v>
      </c>
      <c r="G28" s="2">
        <v>1</v>
      </c>
      <c r="H28" s="2">
        <v>1</v>
      </c>
      <c r="I28" s="5">
        <f t="shared" si="0"/>
        <v>0</v>
      </c>
      <c r="J28" s="2">
        <f t="shared" si="1"/>
        <v>0</v>
      </c>
      <c r="K28" s="2">
        <f t="shared" si="2"/>
        <v>0</v>
      </c>
      <c r="M28" s="5">
        <f t="shared" si="3"/>
        <v>0</v>
      </c>
      <c r="N28" s="2">
        <f t="shared" si="4"/>
        <v>0</v>
      </c>
      <c r="O28" s="2">
        <f t="shared" si="5"/>
        <v>0</v>
      </c>
      <c r="P28" s="2">
        <f t="shared" si="6"/>
        <v>40</v>
      </c>
      <c r="R28" s="5">
        <f t="shared" si="7"/>
        <v>0</v>
      </c>
      <c r="S28" s="2">
        <f t="shared" si="8"/>
        <v>40</v>
      </c>
      <c r="T28" s="2">
        <f t="shared" si="9"/>
        <v>0</v>
      </c>
      <c r="U28" s="2">
        <f t="shared" si="10"/>
        <v>0</v>
      </c>
      <c r="W28" s="5">
        <f t="shared" si="11"/>
        <v>0</v>
      </c>
      <c r="X28" s="2">
        <f t="shared" si="12"/>
        <v>0</v>
      </c>
    </row>
    <row r="29" spans="1:28" ht="31" x14ac:dyDescent="0.35">
      <c r="B29" s="2">
        <v>1</v>
      </c>
      <c r="C29" s="2" t="s">
        <v>24</v>
      </c>
      <c r="D29" s="2" t="s">
        <v>23</v>
      </c>
      <c r="E29" s="2" t="s">
        <v>86</v>
      </c>
      <c r="F29" s="2" t="s">
        <v>81</v>
      </c>
      <c r="G29" s="2">
        <v>1</v>
      </c>
      <c r="H29" s="2">
        <v>1</v>
      </c>
      <c r="I29" s="5">
        <f t="shared" si="0"/>
        <v>0</v>
      </c>
      <c r="J29" s="2">
        <f t="shared" si="1"/>
        <v>0</v>
      </c>
      <c r="K29" s="2">
        <f t="shared" si="2"/>
        <v>0</v>
      </c>
      <c r="M29" s="5">
        <f t="shared" si="3"/>
        <v>0</v>
      </c>
      <c r="N29" s="2">
        <f t="shared" si="4"/>
        <v>0</v>
      </c>
      <c r="O29" s="2">
        <f t="shared" si="5"/>
        <v>0</v>
      </c>
      <c r="P29" s="2">
        <f t="shared" si="6"/>
        <v>1</v>
      </c>
      <c r="R29" s="5">
        <f t="shared" si="7"/>
        <v>0</v>
      </c>
      <c r="S29" s="2">
        <f t="shared" si="8"/>
        <v>1</v>
      </c>
      <c r="T29" s="2">
        <f t="shared" si="9"/>
        <v>0</v>
      </c>
      <c r="U29" s="2">
        <f t="shared" si="10"/>
        <v>0</v>
      </c>
      <c r="W29" s="5">
        <f t="shared" si="11"/>
        <v>0</v>
      </c>
      <c r="X29" s="2">
        <f t="shared" si="12"/>
        <v>0</v>
      </c>
    </row>
    <row r="30" spans="1:28" x14ac:dyDescent="0.35">
      <c r="B30" s="2">
        <v>14</v>
      </c>
      <c r="C30" s="2" t="s">
        <v>21</v>
      </c>
      <c r="D30" s="2" t="s">
        <v>23</v>
      </c>
      <c r="E30" s="2" t="s">
        <v>86</v>
      </c>
      <c r="F30" s="2" t="s">
        <v>81</v>
      </c>
      <c r="G30" s="2">
        <v>1</v>
      </c>
      <c r="H30" s="2">
        <v>1</v>
      </c>
      <c r="I30" s="5">
        <f t="shared" si="0"/>
        <v>0</v>
      </c>
      <c r="J30" s="2">
        <f t="shared" si="1"/>
        <v>0</v>
      </c>
      <c r="K30" s="2">
        <f t="shared" si="2"/>
        <v>0</v>
      </c>
      <c r="M30" s="5">
        <f t="shared" si="3"/>
        <v>0</v>
      </c>
      <c r="N30" s="2">
        <f t="shared" si="4"/>
        <v>0</v>
      </c>
      <c r="O30" s="2">
        <f t="shared" si="5"/>
        <v>0</v>
      </c>
      <c r="P30" s="2">
        <f t="shared" si="6"/>
        <v>14</v>
      </c>
      <c r="R30" s="5">
        <f t="shared" si="7"/>
        <v>0</v>
      </c>
      <c r="S30" s="2">
        <f t="shared" si="8"/>
        <v>14</v>
      </c>
      <c r="T30" s="2">
        <f t="shared" si="9"/>
        <v>0</v>
      </c>
      <c r="U30" s="2">
        <f t="shared" si="10"/>
        <v>0</v>
      </c>
      <c r="W30" s="5">
        <f t="shared" si="11"/>
        <v>0</v>
      </c>
      <c r="X30" s="2">
        <f t="shared" si="12"/>
        <v>0</v>
      </c>
    </row>
    <row r="31" spans="1:28" ht="31" x14ac:dyDescent="0.35">
      <c r="B31" s="2">
        <v>2</v>
      </c>
      <c r="C31" s="2" t="s">
        <v>25</v>
      </c>
      <c r="D31" s="2" t="s">
        <v>23</v>
      </c>
      <c r="F31" s="2" t="s">
        <v>81</v>
      </c>
      <c r="G31" s="2">
        <v>1</v>
      </c>
      <c r="H31" s="2">
        <v>1</v>
      </c>
      <c r="I31" s="5">
        <f t="shared" si="0"/>
        <v>0</v>
      </c>
      <c r="J31" s="2">
        <f t="shared" si="1"/>
        <v>0</v>
      </c>
      <c r="K31" s="2">
        <f t="shared" si="2"/>
        <v>0</v>
      </c>
      <c r="M31" s="5">
        <f t="shared" si="3"/>
        <v>0</v>
      </c>
      <c r="N31" s="2">
        <f t="shared" si="4"/>
        <v>0</v>
      </c>
      <c r="O31" s="2">
        <f t="shared" si="5"/>
        <v>0</v>
      </c>
      <c r="P31" s="2">
        <f t="shared" si="6"/>
        <v>2</v>
      </c>
      <c r="R31" s="5">
        <f t="shared" si="7"/>
        <v>0</v>
      </c>
      <c r="S31" s="2">
        <f t="shared" si="8"/>
        <v>2</v>
      </c>
      <c r="T31" s="2">
        <f t="shared" si="9"/>
        <v>0</v>
      </c>
      <c r="U31" s="2">
        <f t="shared" si="10"/>
        <v>0</v>
      </c>
      <c r="W31" s="5">
        <f t="shared" si="11"/>
        <v>0</v>
      </c>
      <c r="X31" s="2">
        <f t="shared" si="12"/>
        <v>0</v>
      </c>
    </row>
    <row r="32" spans="1:28" x14ac:dyDescent="0.35">
      <c r="L32" s="2">
        <v>0</v>
      </c>
      <c r="Q32" s="2">
        <f>SUM(M27:P31)</f>
        <v>60</v>
      </c>
      <c r="V32" s="2">
        <f>SUM(R27:U31)</f>
        <v>60</v>
      </c>
      <c r="Y32" s="2">
        <v>0</v>
      </c>
      <c r="AB32" s="8">
        <v>120</v>
      </c>
    </row>
    <row r="33" spans="1:28" s="4" customFormat="1" x14ac:dyDescent="0.35">
      <c r="A33" s="4" t="s">
        <v>26</v>
      </c>
      <c r="I33" s="7"/>
      <c r="M33" s="7"/>
      <c r="R33" s="7"/>
      <c r="W33" s="7"/>
      <c r="AB33" s="10"/>
    </row>
    <row r="34" spans="1:28" ht="31" x14ac:dyDescent="0.35">
      <c r="B34" s="2">
        <v>33</v>
      </c>
      <c r="C34" s="2" t="s">
        <v>4</v>
      </c>
      <c r="D34" s="2" t="s">
        <v>27</v>
      </c>
      <c r="E34" s="2" t="s">
        <v>86</v>
      </c>
      <c r="F34" s="2" t="s">
        <v>82</v>
      </c>
      <c r="G34" s="2">
        <v>2</v>
      </c>
      <c r="H34" s="2">
        <v>1</v>
      </c>
      <c r="I34" s="5">
        <f t="shared" si="0"/>
        <v>0</v>
      </c>
      <c r="J34" s="2">
        <f t="shared" si="1"/>
        <v>16.5</v>
      </c>
      <c r="K34" s="2">
        <f t="shared" si="2"/>
        <v>0</v>
      </c>
      <c r="M34" s="5">
        <f t="shared" si="3"/>
        <v>16.5</v>
      </c>
      <c r="N34" s="2">
        <f t="shared" si="4"/>
        <v>0</v>
      </c>
      <c r="O34" s="2">
        <f t="shared" si="5"/>
        <v>0</v>
      </c>
      <c r="P34" s="2">
        <f t="shared" si="6"/>
        <v>0</v>
      </c>
      <c r="R34" s="5">
        <f t="shared" si="7"/>
        <v>0</v>
      </c>
      <c r="S34" s="2">
        <f t="shared" si="8"/>
        <v>0</v>
      </c>
      <c r="T34" s="2">
        <f t="shared" si="9"/>
        <v>0</v>
      </c>
      <c r="U34" s="2">
        <f t="shared" si="10"/>
        <v>0</v>
      </c>
      <c r="W34" s="5">
        <f t="shared" si="11"/>
        <v>0</v>
      </c>
      <c r="X34" s="2">
        <f t="shared" si="12"/>
        <v>0</v>
      </c>
    </row>
    <row r="35" spans="1:28" ht="31" x14ac:dyDescent="0.35">
      <c r="B35" s="2">
        <v>4</v>
      </c>
      <c r="C35" s="2" t="s">
        <v>28</v>
      </c>
      <c r="D35" s="2" t="s">
        <v>74</v>
      </c>
      <c r="E35" s="2" t="s">
        <v>86</v>
      </c>
      <c r="F35" s="2" t="s">
        <v>82</v>
      </c>
      <c r="G35" s="2">
        <v>2</v>
      </c>
      <c r="H35" s="2">
        <v>1</v>
      </c>
      <c r="I35" s="5">
        <f t="shared" si="0"/>
        <v>0</v>
      </c>
      <c r="J35" s="2">
        <f t="shared" si="1"/>
        <v>2</v>
      </c>
      <c r="K35" s="2">
        <f t="shared" si="2"/>
        <v>0</v>
      </c>
      <c r="M35" s="5">
        <f t="shared" si="3"/>
        <v>2</v>
      </c>
      <c r="N35" s="2">
        <f t="shared" si="4"/>
        <v>0</v>
      </c>
      <c r="O35" s="2">
        <f t="shared" si="5"/>
        <v>0</v>
      </c>
      <c r="P35" s="2">
        <f t="shared" si="6"/>
        <v>0</v>
      </c>
      <c r="R35" s="5">
        <f t="shared" si="7"/>
        <v>0</v>
      </c>
      <c r="S35" s="2">
        <f t="shared" si="8"/>
        <v>0</v>
      </c>
      <c r="T35" s="2">
        <f t="shared" si="9"/>
        <v>0</v>
      </c>
      <c r="U35" s="2">
        <f t="shared" si="10"/>
        <v>0</v>
      </c>
      <c r="W35" s="5">
        <f t="shared" si="11"/>
        <v>0</v>
      </c>
      <c r="X35" s="2">
        <f t="shared" si="12"/>
        <v>0</v>
      </c>
    </row>
    <row r="36" spans="1:28" ht="31" x14ac:dyDescent="0.35">
      <c r="B36" s="2">
        <v>2</v>
      </c>
      <c r="C36" s="2" t="s">
        <v>29</v>
      </c>
      <c r="D36" s="2" t="s">
        <v>75</v>
      </c>
      <c r="E36" s="2" t="s">
        <v>91</v>
      </c>
      <c r="F36" s="2" t="s">
        <v>82</v>
      </c>
      <c r="G36" s="2">
        <v>2</v>
      </c>
      <c r="H36" s="2">
        <v>1</v>
      </c>
      <c r="I36" s="5">
        <f t="shared" si="0"/>
        <v>0</v>
      </c>
      <c r="J36" s="2">
        <f t="shared" si="1"/>
        <v>1</v>
      </c>
      <c r="K36" s="2">
        <f t="shared" si="2"/>
        <v>0</v>
      </c>
      <c r="M36" s="5">
        <f t="shared" si="3"/>
        <v>1</v>
      </c>
      <c r="N36" s="2">
        <f t="shared" si="4"/>
        <v>0</v>
      </c>
      <c r="O36" s="2">
        <f t="shared" si="5"/>
        <v>0</v>
      </c>
      <c r="P36" s="2">
        <f t="shared" si="6"/>
        <v>0</v>
      </c>
      <c r="R36" s="5">
        <f t="shared" si="7"/>
        <v>0</v>
      </c>
      <c r="S36" s="2">
        <f t="shared" si="8"/>
        <v>0</v>
      </c>
      <c r="T36" s="2">
        <f t="shared" si="9"/>
        <v>0</v>
      </c>
      <c r="U36" s="2">
        <f t="shared" si="10"/>
        <v>0</v>
      </c>
      <c r="W36" s="5">
        <f t="shared" si="11"/>
        <v>0</v>
      </c>
      <c r="X36" s="2">
        <f t="shared" si="12"/>
        <v>0</v>
      </c>
    </row>
    <row r="37" spans="1:28" ht="31" x14ac:dyDescent="0.35">
      <c r="B37" s="2">
        <v>8</v>
      </c>
      <c r="C37" s="2" t="s">
        <v>30</v>
      </c>
      <c r="D37" s="2" t="s">
        <v>76</v>
      </c>
      <c r="E37" s="2" t="s">
        <v>31</v>
      </c>
      <c r="F37" s="2" t="s">
        <v>82</v>
      </c>
      <c r="G37" s="2">
        <v>2</v>
      </c>
      <c r="H37" s="2">
        <v>1</v>
      </c>
      <c r="I37" s="5">
        <f t="shared" si="0"/>
        <v>0</v>
      </c>
      <c r="J37" s="2">
        <f t="shared" si="1"/>
        <v>4</v>
      </c>
      <c r="K37" s="2">
        <f t="shared" si="2"/>
        <v>0</v>
      </c>
      <c r="M37" s="5">
        <f t="shared" si="3"/>
        <v>4</v>
      </c>
      <c r="N37" s="2">
        <f t="shared" si="4"/>
        <v>0</v>
      </c>
      <c r="O37" s="2">
        <f t="shared" si="5"/>
        <v>0</v>
      </c>
      <c r="P37" s="2">
        <f t="shared" si="6"/>
        <v>0</v>
      </c>
      <c r="R37" s="5">
        <f t="shared" si="7"/>
        <v>0</v>
      </c>
      <c r="S37" s="2">
        <f t="shared" si="8"/>
        <v>0</v>
      </c>
      <c r="T37" s="2">
        <f t="shared" si="9"/>
        <v>0</v>
      </c>
      <c r="U37" s="2">
        <f t="shared" si="10"/>
        <v>0</v>
      </c>
      <c r="W37" s="5">
        <f t="shared" si="11"/>
        <v>0</v>
      </c>
      <c r="X37" s="2">
        <f t="shared" si="12"/>
        <v>0</v>
      </c>
    </row>
    <row r="38" spans="1:28" ht="31" x14ac:dyDescent="0.35">
      <c r="B38" s="2">
        <v>16</v>
      </c>
      <c r="C38" s="2" t="s">
        <v>21</v>
      </c>
      <c r="D38" s="2" t="s">
        <v>77</v>
      </c>
      <c r="E38" s="2" t="s">
        <v>86</v>
      </c>
      <c r="F38" s="2" t="s">
        <v>82</v>
      </c>
      <c r="G38" s="2">
        <v>2</v>
      </c>
      <c r="H38" s="2">
        <v>1</v>
      </c>
      <c r="I38" s="5">
        <f t="shared" si="0"/>
        <v>0</v>
      </c>
      <c r="J38" s="2">
        <f t="shared" si="1"/>
        <v>8</v>
      </c>
      <c r="K38" s="2">
        <f t="shared" si="2"/>
        <v>0</v>
      </c>
      <c r="M38" s="5">
        <f t="shared" si="3"/>
        <v>8</v>
      </c>
      <c r="N38" s="2">
        <f t="shared" si="4"/>
        <v>0</v>
      </c>
      <c r="O38" s="2">
        <f t="shared" si="5"/>
        <v>0</v>
      </c>
      <c r="P38" s="2">
        <f t="shared" si="6"/>
        <v>0</v>
      </c>
      <c r="R38" s="5">
        <f t="shared" si="7"/>
        <v>0</v>
      </c>
      <c r="S38" s="2">
        <f t="shared" si="8"/>
        <v>0</v>
      </c>
      <c r="T38" s="2">
        <f t="shared" si="9"/>
        <v>0</v>
      </c>
      <c r="U38" s="2">
        <f t="shared" si="10"/>
        <v>0</v>
      </c>
      <c r="W38" s="5">
        <f t="shared" si="11"/>
        <v>0</v>
      </c>
      <c r="X38" s="2">
        <f t="shared" si="12"/>
        <v>0</v>
      </c>
    </row>
    <row r="39" spans="1:28" x14ac:dyDescent="0.35">
      <c r="L39" s="2">
        <f>SUM(I34:K38)</f>
        <v>31.5</v>
      </c>
      <c r="Q39" s="2">
        <f>SUM(M34:P38)</f>
        <v>31.5</v>
      </c>
      <c r="V39" s="2">
        <v>0</v>
      </c>
      <c r="Y39" s="2">
        <v>0</v>
      </c>
      <c r="AB39" s="8">
        <v>63</v>
      </c>
    </row>
    <row r="40" spans="1:28" s="4" customFormat="1" x14ac:dyDescent="0.35">
      <c r="A40" s="4" t="s">
        <v>32</v>
      </c>
      <c r="I40" s="7"/>
      <c r="M40" s="7"/>
      <c r="R40" s="7"/>
      <c r="W40" s="7"/>
      <c r="AB40" s="10"/>
    </row>
    <row r="41" spans="1:28" x14ac:dyDescent="0.35">
      <c r="B41" s="2">
        <v>20</v>
      </c>
      <c r="C41" s="2" t="s">
        <v>28</v>
      </c>
      <c r="D41" s="2" t="s">
        <v>33</v>
      </c>
      <c r="E41" s="2" t="s">
        <v>86</v>
      </c>
      <c r="F41" s="2" t="s">
        <v>83</v>
      </c>
      <c r="G41" s="2">
        <v>1</v>
      </c>
      <c r="H41" s="2">
        <v>0.5</v>
      </c>
      <c r="I41" s="5">
        <f t="shared" si="0"/>
        <v>10</v>
      </c>
      <c r="J41" s="2">
        <f t="shared" si="1"/>
        <v>0</v>
      </c>
      <c r="K41" s="2">
        <f t="shared" si="2"/>
        <v>0</v>
      </c>
      <c r="M41" s="5">
        <f t="shared" si="3"/>
        <v>0</v>
      </c>
      <c r="N41" s="2">
        <f t="shared" si="4"/>
        <v>0</v>
      </c>
      <c r="O41" s="2">
        <f t="shared" si="5"/>
        <v>0</v>
      </c>
      <c r="P41" s="2">
        <f t="shared" si="6"/>
        <v>0</v>
      </c>
      <c r="R41" s="5">
        <f t="shared" si="7"/>
        <v>0</v>
      </c>
      <c r="S41" s="2">
        <f t="shared" si="8"/>
        <v>0</v>
      </c>
      <c r="T41" s="2">
        <f t="shared" si="9"/>
        <v>0</v>
      </c>
      <c r="U41" s="2">
        <f t="shared" si="10"/>
        <v>0</v>
      </c>
      <c r="W41" s="5">
        <f t="shared" si="11"/>
        <v>0</v>
      </c>
      <c r="X41" s="2">
        <f t="shared" si="12"/>
        <v>0</v>
      </c>
    </row>
    <row r="42" spans="1:28" x14ac:dyDescent="0.35">
      <c r="L42" s="2">
        <v>10</v>
      </c>
      <c r="Q42" s="2">
        <v>0</v>
      </c>
      <c r="V42" s="2">
        <v>0</v>
      </c>
      <c r="Y42" s="2">
        <v>0</v>
      </c>
      <c r="AB42" s="8">
        <v>10</v>
      </c>
    </row>
    <row r="43" spans="1:28" s="4" customFormat="1" x14ac:dyDescent="0.35">
      <c r="A43" s="4" t="s">
        <v>34</v>
      </c>
      <c r="I43" s="7"/>
      <c r="M43" s="7"/>
      <c r="R43" s="7"/>
      <c r="W43" s="7"/>
      <c r="AB43" s="10"/>
    </row>
    <row r="44" spans="1:28" x14ac:dyDescent="0.35">
      <c r="B44" s="2">
        <v>19</v>
      </c>
      <c r="C44" s="2" t="s">
        <v>28</v>
      </c>
      <c r="D44" s="2" t="s">
        <v>35</v>
      </c>
      <c r="E44" s="2" t="s">
        <v>86</v>
      </c>
      <c r="F44" s="2" t="s">
        <v>83</v>
      </c>
      <c r="G44" s="2">
        <v>1</v>
      </c>
      <c r="H44" s="2">
        <v>1</v>
      </c>
      <c r="I44" s="5">
        <f t="shared" si="0"/>
        <v>19</v>
      </c>
      <c r="J44" s="2">
        <f t="shared" si="1"/>
        <v>0</v>
      </c>
      <c r="K44" s="2">
        <f t="shared" si="2"/>
        <v>0</v>
      </c>
      <c r="M44" s="5">
        <f t="shared" si="3"/>
        <v>0</v>
      </c>
      <c r="N44" s="2">
        <f t="shared" si="4"/>
        <v>0</v>
      </c>
      <c r="O44" s="2">
        <f t="shared" si="5"/>
        <v>0</v>
      </c>
      <c r="P44" s="2">
        <f t="shared" si="6"/>
        <v>0</v>
      </c>
      <c r="R44" s="5">
        <f t="shared" si="7"/>
        <v>0</v>
      </c>
      <c r="S44" s="2">
        <f t="shared" si="8"/>
        <v>0</v>
      </c>
      <c r="T44" s="2">
        <f t="shared" si="9"/>
        <v>0</v>
      </c>
      <c r="U44" s="2">
        <f t="shared" si="10"/>
        <v>0</v>
      </c>
      <c r="W44" s="5">
        <f t="shared" si="11"/>
        <v>0</v>
      </c>
      <c r="X44" s="2">
        <f t="shared" si="12"/>
        <v>0</v>
      </c>
    </row>
    <row r="45" spans="1:28" ht="31" x14ac:dyDescent="0.35">
      <c r="B45" s="2">
        <v>11</v>
      </c>
      <c r="C45" s="2" t="s">
        <v>36</v>
      </c>
      <c r="D45" s="2" t="s">
        <v>35</v>
      </c>
      <c r="E45" s="2" t="s">
        <v>31</v>
      </c>
      <c r="F45" s="2" t="s">
        <v>83</v>
      </c>
      <c r="G45" s="2">
        <v>1</v>
      </c>
      <c r="H45" s="2">
        <v>1</v>
      </c>
      <c r="I45" s="5">
        <f t="shared" si="0"/>
        <v>11</v>
      </c>
      <c r="J45" s="2">
        <f t="shared" si="1"/>
        <v>0</v>
      </c>
      <c r="K45" s="2">
        <f t="shared" si="2"/>
        <v>0</v>
      </c>
      <c r="M45" s="5">
        <f t="shared" si="3"/>
        <v>0</v>
      </c>
      <c r="N45" s="2">
        <f t="shared" si="4"/>
        <v>0</v>
      </c>
      <c r="O45" s="2">
        <f t="shared" si="5"/>
        <v>0</v>
      </c>
      <c r="P45" s="2">
        <f t="shared" si="6"/>
        <v>0</v>
      </c>
      <c r="R45" s="5">
        <f t="shared" si="7"/>
        <v>0</v>
      </c>
      <c r="S45" s="2">
        <f t="shared" si="8"/>
        <v>0</v>
      </c>
      <c r="T45" s="2">
        <f t="shared" si="9"/>
        <v>0</v>
      </c>
      <c r="U45" s="2">
        <f t="shared" si="10"/>
        <v>0</v>
      </c>
      <c r="W45" s="5">
        <f t="shared" si="11"/>
        <v>0</v>
      </c>
      <c r="X45" s="2">
        <f t="shared" si="12"/>
        <v>0</v>
      </c>
    </row>
    <row r="46" spans="1:28" x14ac:dyDescent="0.35">
      <c r="B46" s="2">
        <v>3</v>
      </c>
      <c r="C46" s="2" t="s">
        <v>37</v>
      </c>
      <c r="D46" s="2" t="s">
        <v>35</v>
      </c>
      <c r="F46" s="2" t="s">
        <v>83</v>
      </c>
      <c r="G46" s="2">
        <v>1</v>
      </c>
      <c r="H46" s="2">
        <v>1</v>
      </c>
      <c r="I46" s="5">
        <f t="shared" si="0"/>
        <v>3</v>
      </c>
      <c r="J46" s="2">
        <f t="shared" si="1"/>
        <v>0</v>
      </c>
      <c r="K46" s="2">
        <f t="shared" si="2"/>
        <v>0</v>
      </c>
      <c r="M46" s="5">
        <f t="shared" si="3"/>
        <v>0</v>
      </c>
      <c r="N46" s="2">
        <f t="shared" si="4"/>
        <v>0</v>
      </c>
      <c r="O46" s="2">
        <f t="shared" si="5"/>
        <v>0</v>
      </c>
      <c r="P46" s="2">
        <f t="shared" si="6"/>
        <v>0</v>
      </c>
      <c r="R46" s="5">
        <f t="shared" si="7"/>
        <v>0</v>
      </c>
      <c r="S46" s="2">
        <f t="shared" si="8"/>
        <v>0</v>
      </c>
      <c r="T46" s="2">
        <f t="shared" si="9"/>
        <v>0</v>
      </c>
      <c r="U46" s="2">
        <f t="shared" si="10"/>
        <v>0</v>
      </c>
      <c r="W46" s="5">
        <f t="shared" si="11"/>
        <v>0</v>
      </c>
      <c r="X46" s="2">
        <f t="shared" si="12"/>
        <v>0</v>
      </c>
    </row>
    <row r="47" spans="1:28" x14ac:dyDescent="0.35">
      <c r="B47" s="2">
        <v>1</v>
      </c>
      <c r="C47" s="2" t="s">
        <v>29</v>
      </c>
      <c r="D47" s="2" t="s">
        <v>35</v>
      </c>
      <c r="E47" s="2" t="s">
        <v>91</v>
      </c>
      <c r="F47" s="2" t="s">
        <v>83</v>
      </c>
      <c r="G47" s="2">
        <v>1</v>
      </c>
      <c r="H47" s="2">
        <v>1</v>
      </c>
      <c r="I47" s="5">
        <f t="shared" si="0"/>
        <v>1</v>
      </c>
      <c r="J47" s="2">
        <f t="shared" si="1"/>
        <v>0</v>
      </c>
      <c r="K47" s="2">
        <f t="shared" si="2"/>
        <v>0</v>
      </c>
      <c r="M47" s="5">
        <f t="shared" si="3"/>
        <v>0</v>
      </c>
      <c r="N47" s="2">
        <f t="shared" si="4"/>
        <v>0</v>
      </c>
      <c r="O47" s="2">
        <f t="shared" si="5"/>
        <v>0</v>
      </c>
      <c r="P47" s="2">
        <f t="shared" si="6"/>
        <v>0</v>
      </c>
      <c r="R47" s="5">
        <f t="shared" si="7"/>
        <v>0</v>
      </c>
      <c r="S47" s="2">
        <f t="shared" si="8"/>
        <v>0</v>
      </c>
      <c r="T47" s="2">
        <f t="shared" si="9"/>
        <v>0</v>
      </c>
      <c r="U47" s="2">
        <f t="shared" si="10"/>
        <v>0</v>
      </c>
      <c r="W47" s="5">
        <f t="shared" si="11"/>
        <v>0</v>
      </c>
      <c r="X47" s="2">
        <f t="shared" si="12"/>
        <v>0</v>
      </c>
    </row>
    <row r="48" spans="1:28" ht="31" x14ac:dyDescent="0.35">
      <c r="B48" s="2">
        <v>8</v>
      </c>
      <c r="C48" s="2" t="s">
        <v>38</v>
      </c>
      <c r="D48" s="2" t="s">
        <v>35</v>
      </c>
      <c r="E48" s="2" t="s">
        <v>86</v>
      </c>
      <c r="F48" s="2" t="s">
        <v>83</v>
      </c>
      <c r="G48" s="2">
        <v>1</v>
      </c>
      <c r="H48" s="2">
        <v>1</v>
      </c>
      <c r="I48" s="5">
        <f t="shared" si="0"/>
        <v>8</v>
      </c>
      <c r="J48" s="2">
        <f t="shared" si="1"/>
        <v>0</v>
      </c>
      <c r="K48" s="2">
        <f t="shared" si="2"/>
        <v>0</v>
      </c>
      <c r="M48" s="5">
        <f t="shared" si="3"/>
        <v>0</v>
      </c>
      <c r="N48" s="2">
        <f t="shared" si="4"/>
        <v>0</v>
      </c>
      <c r="O48" s="2">
        <f t="shared" si="5"/>
        <v>0</v>
      </c>
      <c r="P48" s="2">
        <f t="shared" si="6"/>
        <v>0</v>
      </c>
      <c r="R48" s="5">
        <f t="shared" si="7"/>
        <v>0</v>
      </c>
      <c r="S48" s="2">
        <f t="shared" si="8"/>
        <v>0</v>
      </c>
      <c r="T48" s="2">
        <f t="shared" si="9"/>
        <v>0</v>
      </c>
      <c r="U48" s="2">
        <f t="shared" si="10"/>
        <v>0</v>
      </c>
      <c r="W48" s="5">
        <f t="shared" si="11"/>
        <v>0</v>
      </c>
      <c r="X48" s="2">
        <f t="shared" si="12"/>
        <v>0</v>
      </c>
    </row>
    <row r="49" spans="1:28" x14ac:dyDescent="0.35">
      <c r="L49" s="2">
        <f>SUM(I44:K48)</f>
        <v>42</v>
      </c>
      <c r="Q49" s="2">
        <f>SUM(M44:P48)</f>
        <v>0</v>
      </c>
      <c r="V49" s="2">
        <v>0</v>
      </c>
      <c r="Y49" s="2">
        <v>0</v>
      </c>
      <c r="AB49" s="8">
        <f>SUM(L49:Y49)</f>
        <v>42</v>
      </c>
    </row>
    <row r="50" spans="1:28" s="3" customFormat="1" x14ac:dyDescent="0.35">
      <c r="A50" s="3" t="s">
        <v>39</v>
      </c>
      <c r="I50" s="6"/>
      <c r="M50" s="6"/>
      <c r="R50" s="6"/>
      <c r="W50" s="6"/>
      <c r="AB50" s="9"/>
    </row>
    <row r="51" spans="1:28" s="4" customFormat="1" x14ac:dyDescent="0.35">
      <c r="A51" s="4" t="s">
        <v>26</v>
      </c>
      <c r="I51" s="7"/>
      <c r="M51" s="7"/>
      <c r="R51" s="7"/>
      <c r="W51" s="7"/>
      <c r="AB51" s="10"/>
    </row>
    <row r="52" spans="1:28" ht="31" x14ac:dyDescent="0.35">
      <c r="B52" s="2">
        <v>1</v>
      </c>
      <c r="C52" s="2" t="s">
        <v>40</v>
      </c>
      <c r="D52" s="2" t="s">
        <v>44</v>
      </c>
      <c r="E52" s="2" t="s">
        <v>86</v>
      </c>
      <c r="F52" s="2" t="s">
        <v>84</v>
      </c>
      <c r="G52" s="2">
        <v>3</v>
      </c>
      <c r="H52" s="2">
        <v>1</v>
      </c>
      <c r="I52" s="5">
        <f t="shared" si="0"/>
        <v>0</v>
      </c>
      <c r="J52" s="2">
        <f t="shared" si="1"/>
        <v>0</v>
      </c>
      <c r="K52" s="2">
        <f t="shared" si="2"/>
        <v>0.33333333333333331</v>
      </c>
      <c r="M52" s="5">
        <f t="shared" si="3"/>
        <v>0</v>
      </c>
      <c r="N52" s="2">
        <f t="shared" si="4"/>
        <v>0.33333333333333331</v>
      </c>
      <c r="O52" s="2">
        <f t="shared" si="5"/>
        <v>0</v>
      </c>
      <c r="P52" s="2">
        <f t="shared" si="6"/>
        <v>0</v>
      </c>
      <c r="R52" s="5">
        <f t="shared" si="7"/>
        <v>0.33333333333333331</v>
      </c>
      <c r="S52" s="2">
        <f t="shared" si="8"/>
        <v>0</v>
      </c>
      <c r="T52" s="2">
        <f t="shared" si="9"/>
        <v>0</v>
      </c>
      <c r="U52" s="2">
        <f t="shared" si="10"/>
        <v>0</v>
      </c>
      <c r="W52" s="5">
        <f t="shared" si="11"/>
        <v>0</v>
      </c>
      <c r="X52" s="2">
        <f t="shared" si="12"/>
        <v>0</v>
      </c>
    </row>
    <row r="53" spans="1:28" ht="31" x14ac:dyDescent="0.35">
      <c r="B53" s="2">
        <v>20</v>
      </c>
      <c r="C53" s="2" t="s">
        <v>28</v>
      </c>
      <c r="D53" s="2" t="s">
        <v>44</v>
      </c>
      <c r="E53" s="2" t="s">
        <v>86</v>
      </c>
      <c r="F53" s="2" t="s">
        <v>84</v>
      </c>
      <c r="G53" s="2">
        <v>3</v>
      </c>
      <c r="H53" s="2">
        <v>1</v>
      </c>
      <c r="I53" s="5">
        <f t="shared" si="0"/>
        <v>0</v>
      </c>
      <c r="J53" s="2">
        <f t="shared" si="1"/>
        <v>0</v>
      </c>
      <c r="K53" s="2">
        <f t="shared" si="2"/>
        <v>6.666666666666667</v>
      </c>
      <c r="M53" s="5">
        <f t="shared" si="3"/>
        <v>0</v>
      </c>
      <c r="N53" s="2">
        <f t="shared" si="4"/>
        <v>6.666666666666667</v>
      </c>
      <c r="O53" s="2">
        <f t="shared" si="5"/>
        <v>0</v>
      </c>
      <c r="P53" s="2">
        <f t="shared" si="6"/>
        <v>0</v>
      </c>
      <c r="R53" s="5">
        <f t="shared" si="7"/>
        <v>6.666666666666667</v>
      </c>
      <c r="S53" s="2">
        <f t="shared" si="8"/>
        <v>0</v>
      </c>
      <c r="T53" s="2">
        <f t="shared" si="9"/>
        <v>0</v>
      </c>
      <c r="U53" s="2">
        <f t="shared" si="10"/>
        <v>0</v>
      </c>
      <c r="W53" s="5">
        <f t="shared" si="11"/>
        <v>0</v>
      </c>
      <c r="X53" s="2">
        <f t="shared" si="12"/>
        <v>0</v>
      </c>
    </row>
    <row r="54" spans="1:28" ht="31" x14ac:dyDescent="0.35">
      <c r="B54" s="2">
        <v>3</v>
      </c>
      <c r="C54" s="2" t="s">
        <v>29</v>
      </c>
      <c r="D54" s="2" t="s">
        <v>44</v>
      </c>
      <c r="E54" s="2" t="s">
        <v>91</v>
      </c>
      <c r="F54" s="2" t="s">
        <v>84</v>
      </c>
      <c r="G54" s="2">
        <v>3</v>
      </c>
      <c r="H54" s="2">
        <v>1</v>
      </c>
      <c r="I54" s="5">
        <f t="shared" si="0"/>
        <v>0</v>
      </c>
      <c r="J54" s="2">
        <f t="shared" si="1"/>
        <v>0</v>
      </c>
      <c r="K54" s="2">
        <f t="shared" si="2"/>
        <v>1</v>
      </c>
      <c r="M54" s="5">
        <f t="shared" si="3"/>
        <v>0</v>
      </c>
      <c r="N54" s="2">
        <f t="shared" si="4"/>
        <v>1</v>
      </c>
      <c r="O54" s="2">
        <f t="shared" si="5"/>
        <v>0</v>
      </c>
      <c r="P54" s="2">
        <f t="shared" si="6"/>
        <v>0</v>
      </c>
      <c r="R54" s="5">
        <f t="shared" si="7"/>
        <v>1</v>
      </c>
      <c r="S54" s="2">
        <f t="shared" si="8"/>
        <v>0</v>
      </c>
      <c r="T54" s="2">
        <f t="shared" si="9"/>
        <v>0</v>
      </c>
      <c r="U54" s="2">
        <f t="shared" si="10"/>
        <v>0</v>
      </c>
      <c r="W54" s="5">
        <f t="shared" si="11"/>
        <v>0</v>
      </c>
      <c r="X54" s="2">
        <f t="shared" si="12"/>
        <v>0</v>
      </c>
    </row>
    <row r="55" spans="1:28" ht="31" x14ac:dyDescent="0.35">
      <c r="B55" s="2">
        <v>3</v>
      </c>
      <c r="C55" s="2" t="s">
        <v>41</v>
      </c>
      <c r="D55" s="2" t="s">
        <v>44</v>
      </c>
      <c r="E55" s="2" t="s">
        <v>86</v>
      </c>
      <c r="F55" s="2" t="s">
        <v>84</v>
      </c>
      <c r="G55" s="2">
        <v>3</v>
      </c>
      <c r="H55" s="2">
        <v>1</v>
      </c>
      <c r="I55" s="5">
        <f t="shared" si="0"/>
        <v>0</v>
      </c>
      <c r="J55" s="2">
        <f t="shared" si="1"/>
        <v>0</v>
      </c>
      <c r="K55" s="2">
        <f t="shared" si="2"/>
        <v>1</v>
      </c>
      <c r="M55" s="5">
        <f t="shared" si="3"/>
        <v>0</v>
      </c>
      <c r="N55" s="2">
        <f t="shared" si="4"/>
        <v>1</v>
      </c>
      <c r="O55" s="2">
        <f t="shared" si="5"/>
        <v>0</v>
      </c>
      <c r="P55" s="2">
        <f t="shared" si="6"/>
        <v>0</v>
      </c>
      <c r="R55" s="5">
        <f t="shared" si="7"/>
        <v>1</v>
      </c>
      <c r="S55" s="2">
        <f t="shared" si="8"/>
        <v>0</v>
      </c>
      <c r="T55" s="2">
        <f t="shared" si="9"/>
        <v>0</v>
      </c>
      <c r="U55" s="2">
        <f t="shared" si="10"/>
        <v>0</v>
      </c>
      <c r="W55" s="5">
        <f t="shared" si="11"/>
        <v>0</v>
      </c>
      <c r="X55" s="2">
        <f t="shared" si="12"/>
        <v>0</v>
      </c>
    </row>
    <row r="56" spans="1:28" ht="31" x14ac:dyDescent="0.35">
      <c r="B56" s="2">
        <v>5</v>
      </c>
      <c r="C56" s="2" t="s">
        <v>42</v>
      </c>
      <c r="D56" s="2" t="s">
        <v>44</v>
      </c>
      <c r="E56" s="2" t="s">
        <v>31</v>
      </c>
      <c r="F56" s="2" t="s">
        <v>84</v>
      </c>
      <c r="G56" s="2">
        <v>3</v>
      </c>
      <c r="H56" s="2">
        <v>1</v>
      </c>
      <c r="I56" s="5">
        <f t="shared" si="0"/>
        <v>0</v>
      </c>
      <c r="J56" s="2">
        <f t="shared" si="1"/>
        <v>0</v>
      </c>
      <c r="K56" s="2">
        <f t="shared" si="2"/>
        <v>1.6666666666666667</v>
      </c>
      <c r="M56" s="5">
        <f t="shared" si="3"/>
        <v>0</v>
      </c>
      <c r="N56" s="2">
        <f t="shared" si="4"/>
        <v>1.6666666666666667</v>
      </c>
      <c r="O56" s="2">
        <f t="shared" si="5"/>
        <v>0</v>
      </c>
      <c r="P56" s="2">
        <f t="shared" si="6"/>
        <v>0</v>
      </c>
      <c r="R56" s="5">
        <f t="shared" si="7"/>
        <v>1.6666666666666667</v>
      </c>
      <c r="S56" s="2">
        <f t="shared" si="8"/>
        <v>0</v>
      </c>
      <c r="T56" s="2">
        <f t="shared" si="9"/>
        <v>0</v>
      </c>
      <c r="U56" s="2">
        <f t="shared" si="10"/>
        <v>0</v>
      </c>
      <c r="W56" s="5">
        <f t="shared" si="11"/>
        <v>0</v>
      </c>
      <c r="X56" s="2">
        <f t="shared" si="12"/>
        <v>0</v>
      </c>
    </row>
    <row r="57" spans="1:28" x14ac:dyDescent="0.35">
      <c r="L57" s="2">
        <f>SUM(I52:K56)</f>
        <v>10.666666666666666</v>
      </c>
      <c r="Q57" s="2">
        <f>SUM(M52:P56)</f>
        <v>10.666666666666666</v>
      </c>
      <c r="V57" s="2">
        <f>SUM(R52:U56)</f>
        <v>10.666666666666666</v>
      </c>
      <c r="Y57" s="2">
        <v>0</v>
      </c>
      <c r="AB57" s="8">
        <f>SUM(L57:Z57)</f>
        <v>32</v>
      </c>
    </row>
    <row r="58" spans="1:28" s="4" customFormat="1" ht="31" x14ac:dyDescent="0.35">
      <c r="A58" s="4" t="s">
        <v>43</v>
      </c>
      <c r="I58" s="7"/>
      <c r="M58" s="7"/>
      <c r="R58" s="7"/>
      <c r="W58" s="7"/>
      <c r="AB58" s="10"/>
    </row>
    <row r="59" spans="1:28" ht="31" x14ac:dyDescent="0.35">
      <c r="B59" s="2">
        <v>1</v>
      </c>
      <c r="C59" s="2" t="s">
        <v>40</v>
      </c>
      <c r="D59" s="2" t="s">
        <v>44</v>
      </c>
      <c r="E59" s="2" t="s">
        <v>86</v>
      </c>
      <c r="F59" s="2" t="s">
        <v>84</v>
      </c>
      <c r="G59" s="2">
        <v>3</v>
      </c>
      <c r="H59" s="2">
        <v>1</v>
      </c>
      <c r="I59" s="5">
        <f t="shared" si="0"/>
        <v>0</v>
      </c>
      <c r="J59" s="2">
        <f t="shared" si="1"/>
        <v>0</v>
      </c>
      <c r="K59" s="2">
        <f t="shared" si="2"/>
        <v>0.33333333333333331</v>
      </c>
      <c r="M59" s="5">
        <f t="shared" si="3"/>
        <v>0</v>
      </c>
      <c r="N59" s="2">
        <f t="shared" si="4"/>
        <v>0.33333333333333331</v>
      </c>
      <c r="O59" s="2">
        <f t="shared" si="5"/>
        <v>0</v>
      </c>
      <c r="P59" s="2">
        <f t="shared" si="6"/>
        <v>0</v>
      </c>
      <c r="R59" s="5">
        <f t="shared" si="7"/>
        <v>0.33333333333333331</v>
      </c>
      <c r="S59" s="2">
        <f t="shared" si="8"/>
        <v>0</v>
      </c>
      <c r="T59" s="2">
        <f t="shared" si="9"/>
        <v>0</v>
      </c>
      <c r="U59" s="2">
        <f t="shared" si="10"/>
        <v>0</v>
      </c>
      <c r="W59" s="5">
        <f t="shared" si="11"/>
        <v>0</v>
      </c>
      <c r="X59" s="2">
        <f t="shared" si="12"/>
        <v>0</v>
      </c>
    </row>
    <row r="60" spans="1:28" ht="31" x14ac:dyDescent="0.35">
      <c r="B60" s="2">
        <v>11</v>
      </c>
      <c r="C60" s="2" t="s">
        <v>28</v>
      </c>
      <c r="D60" s="2" t="s">
        <v>44</v>
      </c>
      <c r="E60" s="2" t="s">
        <v>86</v>
      </c>
      <c r="F60" s="2" t="s">
        <v>84</v>
      </c>
      <c r="G60" s="2">
        <v>3</v>
      </c>
      <c r="H60" s="2">
        <v>1</v>
      </c>
      <c r="I60" s="5">
        <f t="shared" si="0"/>
        <v>0</v>
      </c>
      <c r="J60" s="2">
        <f t="shared" si="1"/>
        <v>0</v>
      </c>
      <c r="K60" s="2">
        <f t="shared" si="2"/>
        <v>3.6666666666666665</v>
      </c>
      <c r="M60" s="5">
        <f t="shared" si="3"/>
        <v>0</v>
      </c>
      <c r="N60" s="2">
        <f t="shared" si="4"/>
        <v>3.6666666666666665</v>
      </c>
      <c r="O60" s="2">
        <f t="shared" si="5"/>
        <v>0</v>
      </c>
      <c r="P60" s="2">
        <f t="shared" si="6"/>
        <v>0</v>
      </c>
      <c r="R60" s="5">
        <f t="shared" si="7"/>
        <v>3.6666666666666665</v>
      </c>
      <c r="S60" s="2">
        <f t="shared" si="8"/>
        <v>0</v>
      </c>
      <c r="T60" s="2">
        <f t="shared" si="9"/>
        <v>0</v>
      </c>
      <c r="U60" s="2">
        <f t="shared" si="10"/>
        <v>0</v>
      </c>
      <c r="W60" s="5">
        <f t="shared" si="11"/>
        <v>0</v>
      </c>
      <c r="X60" s="2">
        <f t="shared" si="12"/>
        <v>0</v>
      </c>
    </row>
    <row r="61" spans="1:28" ht="31" x14ac:dyDescent="0.35">
      <c r="B61" s="2">
        <v>11</v>
      </c>
      <c r="C61" s="2" t="s">
        <v>36</v>
      </c>
      <c r="D61" s="2" t="s">
        <v>44</v>
      </c>
      <c r="E61" s="2" t="s">
        <v>31</v>
      </c>
      <c r="F61" s="2" t="s">
        <v>84</v>
      </c>
      <c r="G61" s="2">
        <v>3</v>
      </c>
      <c r="H61" s="2">
        <v>1</v>
      </c>
      <c r="I61" s="5">
        <f t="shared" si="0"/>
        <v>0</v>
      </c>
      <c r="J61" s="2">
        <f t="shared" si="1"/>
        <v>0</v>
      </c>
      <c r="K61" s="2">
        <f t="shared" si="2"/>
        <v>3.6666666666666665</v>
      </c>
      <c r="M61" s="5">
        <f t="shared" si="3"/>
        <v>0</v>
      </c>
      <c r="N61" s="2">
        <f t="shared" si="4"/>
        <v>3.6666666666666665</v>
      </c>
      <c r="O61" s="2">
        <f t="shared" si="5"/>
        <v>0</v>
      </c>
      <c r="P61" s="2">
        <f t="shared" si="6"/>
        <v>0</v>
      </c>
      <c r="R61" s="5">
        <f t="shared" si="7"/>
        <v>3.6666666666666665</v>
      </c>
      <c r="S61" s="2">
        <f t="shared" si="8"/>
        <v>0</v>
      </c>
      <c r="T61" s="2">
        <f t="shared" si="9"/>
        <v>0</v>
      </c>
      <c r="U61" s="2">
        <f t="shared" si="10"/>
        <v>0</v>
      </c>
      <c r="W61" s="5">
        <f t="shared" si="11"/>
        <v>0</v>
      </c>
      <c r="X61" s="2">
        <f t="shared" si="12"/>
        <v>0</v>
      </c>
    </row>
    <row r="62" spans="1:28" x14ac:dyDescent="0.35">
      <c r="L62" s="2">
        <f>SUM(I59:K61)</f>
        <v>7.6666666666666661</v>
      </c>
      <c r="Q62" s="2">
        <f>SUM(M59:P61)</f>
        <v>7.6666666666666661</v>
      </c>
      <c r="V62" s="2">
        <f>SUM(R59:U61)</f>
        <v>7.6666666666666661</v>
      </c>
      <c r="Y62" s="2">
        <v>0</v>
      </c>
      <c r="AB62" s="8">
        <f>SUM(L62:Y62)</f>
        <v>23</v>
      </c>
    </row>
    <row r="63" spans="1:28" s="4" customFormat="1" ht="31" x14ac:dyDescent="0.35">
      <c r="A63" s="4" t="s">
        <v>45</v>
      </c>
      <c r="I63" s="7"/>
      <c r="M63" s="7"/>
      <c r="R63" s="7"/>
      <c r="W63" s="7"/>
      <c r="AB63" s="10"/>
    </row>
    <row r="64" spans="1:28" x14ac:dyDescent="0.35">
      <c r="B64" s="2">
        <v>6</v>
      </c>
      <c r="C64" s="2" t="s">
        <v>40</v>
      </c>
      <c r="D64" s="2" t="s">
        <v>46</v>
      </c>
      <c r="E64" s="2" t="s">
        <v>86</v>
      </c>
      <c r="F64" s="2" t="s">
        <v>81</v>
      </c>
      <c r="G64" s="2">
        <v>2</v>
      </c>
      <c r="H64" s="2">
        <v>1</v>
      </c>
      <c r="I64" s="5">
        <f t="shared" si="0"/>
        <v>0</v>
      </c>
      <c r="J64" s="2">
        <f t="shared" si="1"/>
        <v>0</v>
      </c>
      <c r="K64" s="2">
        <f t="shared" si="2"/>
        <v>0</v>
      </c>
      <c r="M64" s="5">
        <f t="shared" si="3"/>
        <v>0</v>
      </c>
      <c r="N64" s="2">
        <f t="shared" si="4"/>
        <v>0</v>
      </c>
      <c r="O64" s="2">
        <f t="shared" si="5"/>
        <v>0</v>
      </c>
      <c r="P64" s="2">
        <f t="shared" si="6"/>
        <v>3</v>
      </c>
      <c r="R64" s="5">
        <f t="shared" si="7"/>
        <v>0</v>
      </c>
      <c r="S64" s="2">
        <f t="shared" si="8"/>
        <v>3</v>
      </c>
      <c r="T64" s="2">
        <f t="shared" si="9"/>
        <v>0</v>
      </c>
      <c r="U64" s="2">
        <f t="shared" si="10"/>
        <v>0</v>
      </c>
      <c r="W64" s="5">
        <f t="shared" si="11"/>
        <v>0</v>
      </c>
      <c r="X64" s="2">
        <f t="shared" si="12"/>
        <v>0</v>
      </c>
    </row>
    <row r="65" spans="1:28" x14ac:dyDescent="0.35">
      <c r="B65" s="2">
        <v>11</v>
      </c>
      <c r="C65" s="2" t="s">
        <v>5</v>
      </c>
      <c r="D65" s="2" t="s">
        <v>46</v>
      </c>
      <c r="E65" s="2" t="s">
        <v>87</v>
      </c>
      <c r="F65" s="2" t="s">
        <v>81</v>
      </c>
      <c r="G65" s="2">
        <v>2</v>
      </c>
      <c r="H65" s="2">
        <v>1</v>
      </c>
      <c r="I65" s="5">
        <f t="shared" si="0"/>
        <v>0</v>
      </c>
      <c r="J65" s="2">
        <f t="shared" si="1"/>
        <v>0</v>
      </c>
      <c r="K65" s="2">
        <f t="shared" si="2"/>
        <v>0</v>
      </c>
      <c r="M65" s="5">
        <f t="shared" si="3"/>
        <v>0</v>
      </c>
      <c r="N65" s="2">
        <f t="shared" si="4"/>
        <v>0</v>
      </c>
      <c r="O65" s="2">
        <f t="shared" si="5"/>
        <v>0</v>
      </c>
      <c r="P65" s="2">
        <f t="shared" si="6"/>
        <v>5.5</v>
      </c>
      <c r="R65" s="5">
        <f t="shared" si="7"/>
        <v>0</v>
      </c>
      <c r="S65" s="2">
        <f t="shared" si="8"/>
        <v>5.5</v>
      </c>
      <c r="T65" s="2">
        <f t="shared" si="9"/>
        <v>0</v>
      </c>
      <c r="U65" s="2">
        <f t="shared" si="10"/>
        <v>0</v>
      </c>
      <c r="W65" s="5">
        <f t="shared" si="11"/>
        <v>0</v>
      </c>
      <c r="X65" s="2">
        <f t="shared" si="12"/>
        <v>0</v>
      </c>
    </row>
    <row r="66" spans="1:28" x14ac:dyDescent="0.35">
      <c r="B66" s="2">
        <v>2</v>
      </c>
      <c r="C66" s="2" t="s">
        <v>14</v>
      </c>
      <c r="D66" s="2" t="s">
        <v>46</v>
      </c>
      <c r="E66" s="2" t="s">
        <v>88</v>
      </c>
      <c r="F66" s="2" t="s">
        <v>81</v>
      </c>
      <c r="G66" s="2">
        <v>2</v>
      </c>
      <c r="H66" s="2">
        <v>1</v>
      </c>
      <c r="I66" s="5">
        <f t="shared" si="0"/>
        <v>0</v>
      </c>
      <c r="J66" s="2">
        <f t="shared" si="1"/>
        <v>0</v>
      </c>
      <c r="K66" s="2">
        <f t="shared" si="2"/>
        <v>0</v>
      </c>
      <c r="M66" s="5">
        <f t="shared" si="3"/>
        <v>0</v>
      </c>
      <c r="N66" s="2">
        <f t="shared" si="4"/>
        <v>0</v>
      </c>
      <c r="O66" s="2">
        <f t="shared" si="5"/>
        <v>0</v>
      </c>
      <c r="P66" s="2">
        <f t="shared" si="6"/>
        <v>1</v>
      </c>
      <c r="R66" s="5">
        <f t="shared" si="7"/>
        <v>0</v>
      </c>
      <c r="S66" s="2">
        <f t="shared" si="8"/>
        <v>1</v>
      </c>
      <c r="T66" s="2">
        <f t="shared" si="9"/>
        <v>0</v>
      </c>
      <c r="U66" s="2">
        <f t="shared" si="10"/>
        <v>0</v>
      </c>
      <c r="W66" s="5">
        <f t="shared" si="11"/>
        <v>0</v>
      </c>
      <c r="X66" s="2">
        <f t="shared" si="12"/>
        <v>0</v>
      </c>
    </row>
    <row r="67" spans="1:28" x14ac:dyDescent="0.35">
      <c r="B67" s="2">
        <v>12</v>
      </c>
      <c r="C67" s="2" t="s">
        <v>41</v>
      </c>
      <c r="D67" s="2" t="s">
        <v>46</v>
      </c>
      <c r="E67" s="2" t="s">
        <v>86</v>
      </c>
      <c r="F67" s="2" t="s">
        <v>81</v>
      </c>
      <c r="G67" s="2">
        <v>2</v>
      </c>
      <c r="H67" s="2">
        <v>1</v>
      </c>
      <c r="I67" s="5">
        <f t="shared" si="0"/>
        <v>0</v>
      </c>
      <c r="J67" s="2">
        <f t="shared" si="1"/>
        <v>0</v>
      </c>
      <c r="K67" s="2">
        <f t="shared" si="2"/>
        <v>0</v>
      </c>
      <c r="M67" s="5">
        <f t="shared" si="3"/>
        <v>0</v>
      </c>
      <c r="N67" s="2">
        <f t="shared" si="4"/>
        <v>0</v>
      </c>
      <c r="O67" s="2">
        <f t="shared" si="5"/>
        <v>0</v>
      </c>
      <c r="P67" s="2">
        <f t="shared" si="6"/>
        <v>6</v>
      </c>
      <c r="R67" s="5">
        <f t="shared" si="7"/>
        <v>0</v>
      </c>
      <c r="S67" s="2">
        <f t="shared" si="8"/>
        <v>6</v>
      </c>
      <c r="T67" s="2">
        <f t="shared" si="9"/>
        <v>0</v>
      </c>
      <c r="U67" s="2">
        <f t="shared" si="10"/>
        <v>0</v>
      </c>
      <c r="W67" s="5">
        <f t="shared" si="11"/>
        <v>0</v>
      </c>
      <c r="X67" s="2">
        <f t="shared" si="12"/>
        <v>0</v>
      </c>
    </row>
    <row r="68" spans="1:28" x14ac:dyDescent="0.35">
      <c r="B68" s="2">
        <v>5</v>
      </c>
      <c r="C68" s="2" t="s">
        <v>47</v>
      </c>
      <c r="D68" s="2" t="s">
        <v>46</v>
      </c>
      <c r="E68" s="2" t="s">
        <v>90</v>
      </c>
      <c r="F68" s="2" t="s">
        <v>81</v>
      </c>
      <c r="G68" s="2">
        <v>2</v>
      </c>
      <c r="H68" s="2">
        <v>1</v>
      </c>
      <c r="I68" s="5">
        <f t="shared" si="0"/>
        <v>0</v>
      </c>
      <c r="J68" s="2">
        <f t="shared" si="1"/>
        <v>0</v>
      </c>
      <c r="K68" s="2">
        <f t="shared" si="2"/>
        <v>0</v>
      </c>
      <c r="M68" s="5">
        <f t="shared" si="3"/>
        <v>0</v>
      </c>
      <c r="N68" s="2">
        <f t="shared" si="4"/>
        <v>0</v>
      </c>
      <c r="O68" s="2">
        <f t="shared" si="5"/>
        <v>0</v>
      </c>
      <c r="P68" s="2">
        <f t="shared" si="6"/>
        <v>2.5</v>
      </c>
      <c r="R68" s="5">
        <f t="shared" si="7"/>
        <v>0</v>
      </c>
      <c r="S68" s="2">
        <f t="shared" si="8"/>
        <v>2.5</v>
      </c>
      <c r="T68" s="2">
        <f t="shared" si="9"/>
        <v>0</v>
      </c>
      <c r="U68" s="2">
        <f t="shared" si="10"/>
        <v>0</v>
      </c>
      <c r="W68" s="5">
        <f t="shared" si="11"/>
        <v>0</v>
      </c>
      <c r="X68" s="2">
        <f t="shared" si="12"/>
        <v>0</v>
      </c>
    </row>
    <row r="69" spans="1:28" x14ac:dyDescent="0.35">
      <c r="L69" s="2">
        <v>0</v>
      </c>
      <c r="Q69" s="2">
        <f>SUM(M64:P68)</f>
        <v>18</v>
      </c>
      <c r="V69" s="2">
        <f>SUM(R64:U68)</f>
        <v>18</v>
      </c>
      <c r="Y69" s="2">
        <v>0</v>
      </c>
      <c r="AB69" s="8">
        <v>36</v>
      </c>
    </row>
    <row r="70" spans="1:28" s="4" customFormat="1" ht="46.5" x14ac:dyDescent="0.35">
      <c r="A70" s="4" t="s">
        <v>48</v>
      </c>
      <c r="I70" s="7"/>
      <c r="M70" s="7"/>
      <c r="R70" s="7"/>
      <c r="W70" s="7"/>
      <c r="AB70" s="10"/>
    </row>
    <row r="71" spans="1:28" x14ac:dyDescent="0.35">
      <c r="B71" s="2">
        <v>1</v>
      </c>
      <c r="C71" s="2" t="s">
        <v>28</v>
      </c>
      <c r="D71" s="2" t="s">
        <v>49</v>
      </c>
      <c r="E71" s="2" t="s">
        <v>86</v>
      </c>
      <c r="F71" s="2" t="s">
        <v>79</v>
      </c>
      <c r="G71" s="2">
        <v>1</v>
      </c>
      <c r="H71" s="2">
        <v>1</v>
      </c>
      <c r="I71" s="5">
        <f t="shared" ref="I71:I130" si="13">IF(F71="A",((B71/G71)*H71),)</f>
        <v>0</v>
      </c>
      <c r="J71" s="2">
        <f t="shared" ref="J71:J130" si="14">IF(F71="AB",((B71/G71)*H71),0)</f>
        <v>0</v>
      </c>
      <c r="K71" s="2">
        <f t="shared" ref="K71:K130" si="15">IF(F71="ABC",((B71/G71)*H71),0)</f>
        <v>0</v>
      </c>
      <c r="M71" s="5">
        <f t="shared" ref="M71:M130" si="16">IF(F71="AB",((B71/G71)*H71),0)</f>
        <v>0</v>
      </c>
      <c r="N71" s="2">
        <f t="shared" ref="N71:N130" si="17">IF(F71="ABC",((B71/G71)*H71),0)</f>
        <v>0</v>
      </c>
      <c r="O71" s="2">
        <f t="shared" ref="O71:O130" si="18">IF(F71="B",((B71/G71)*H71),0)</f>
        <v>0</v>
      </c>
      <c r="P71" s="2">
        <f t="shared" ref="P71:P130" si="19">IF(F71="BC",((B71/G71)*H71),0)</f>
        <v>0</v>
      </c>
      <c r="R71" s="5">
        <f t="shared" ref="R71:R130" si="20">IF(F71="ABC",((B71/G71)*H71),0)</f>
        <v>0</v>
      </c>
      <c r="S71" s="2">
        <f t="shared" ref="S71:S130" si="21">IF(F71="BC",((B71/G71)*H71),0)</f>
        <v>0</v>
      </c>
      <c r="T71" s="2">
        <f t="shared" ref="T71:T130" si="22">IF(F71="C",((B71/G71)*H71),0)</f>
        <v>1</v>
      </c>
      <c r="U71" s="2">
        <f t="shared" ref="U71:U130" si="23">IF(F71="CD",((B71/G71)*H71),0)</f>
        <v>0</v>
      </c>
      <c r="W71" s="5">
        <f t="shared" ref="W71:W120" si="24">IF(F71="CD",((B71/G71)*H71),0)</f>
        <v>0</v>
      </c>
      <c r="X71" s="2">
        <f t="shared" ref="X71:X130" si="25">IF(F71="D",((B71/G71)*H71),0)</f>
        <v>0</v>
      </c>
    </row>
    <row r="72" spans="1:28" ht="31" x14ac:dyDescent="0.35">
      <c r="B72" s="2">
        <v>3</v>
      </c>
      <c r="C72" s="2" t="s">
        <v>36</v>
      </c>
      <c r="D72" s="2" t="s">
        <v>49</v>
      </c>
      <c r="E72" s="2" t="s">
        <v>31</v>
      </c>
      <c r="F72" s="2" t="s">
        <v>79</v>
      </c>
      <c r="G72" s="2">
        <v>1</v>
      </c>
      <c r="H72" s="2">
        <v>1</v>
      </c>
      <c r="I72" s="5">
        <f t="shared" si="13"/>
        <v>0</v>
      </c>
      <c r="J72" s="2">
        <f t="shared" si="14"/>
        <v>0</v>
      </c>
      <c r="K72" s="2">
        <f t="shared" si="15"/>
        <v>0</v>
      </c>
      <c r="M72" s="5">
        <f t="shared" si="16"/>
        <v>0</v>
      </c>
      <c r="N72" s="2">
        <f t="shared" si="17"/>
        <v>0</v>
      </c>
      <c r="O72" s="2">
        <f t="shared" si="18"/>
        <v>0</v>
      </c>
      <c r="P72" s="2">
        <f t="shared" si="19"/>
        <v>0</v>
      </c>
      <c r="R72" s="5">
        <f t="shared" si="20"/>
        <v>0</v>
      </c>
      <c r="S72" s="2">
        <f t="shared" si="21"/>
        <v>0</v>
      </c>
      <c r="T72" s="2">
        <f t="shared" si="22"/>
        <v>3</v>
      </c>
      <c r="U72" s="2">
        <f t="shared" si="23"/>
        <v>0</v>
      </c>
      <c r="W72" s="5">
        <f t="shared" si="24"/>
        <v>0</v>
      </c>
      <c r="X72" s="2">
        <f t="shared" si="25"/>
        <v>0</v>
      </c>
    </row>
    <row r="73" spans="1:28" x14ac:dyDescent="0.35">
      <c r="B73" s="2">
        <v>17</v>
      </c>
      <c r="C73" s="2" t="s">
        <v>5</v>
      </c>
      <c r="D73" s="2" t="s">
        <v>49</v>
      </c>
      <c r="E73" s="2" t="s">
        <v>87</v>
      </c>
      <c r="F73" s="2" t="s">
        <v>79</v>
      </c>
      <c r="G73" s="2">
        <v>1</v>
      </c>
      <c r="H73" s="2">
        <v>1</v>
      </c>
      <c r="I73" s="5">
        <f t="shared" si="13"/>
        <v>0</v>
      </c>
      <c r="J73" s="2">
        <f t="shared" si="14"/>
        <v>0</v>
      </c>
      <c r="K73" s="2">
        <f t="shared" si="15"/>
        <v>0</v>
      </c>
      <c r="M73" s="5">
        <f t="shared" si="16"/>
        <v>0</v>
      </c>
      <c r="N73" s="2">
        <f t="shared" si="17"/>
        <v>0</v>
      </c>
      <c r="O73" s="2">
        <f t="shared" si="18"/>
        <v>0</v>
      </c>
      <c r="P73" s="2">
        <f t="shared" si="19"/>
        <v>0</v>
      </c>
      <c r="R73" s="5">
        <f t="shared" si="20"/>
        <v>0</v>
      </c>
      <c r="S73" s="2">
        <f t="shared" si="21"/>
        <v>0</v>
      </c>
      <c r="T73" s="2">
        <f t="shared" si="22"/>
        <v>17</v>
      </c>
      <c r="U73" s="2">
        <f t="shared" si="23"/>
        <v>0</v>
      </c>
      <c r="W73" s="5">
        <f t="shared" si="24"/>
        <v>0</v>
      </c>
      <c r="X73" s="2">
        <f t="shared" si="25"/>
        <v>0</v>
      </c>
    </row>
    <row r="74" spans="1:28" x14ac:dyDescent="0.35">
      <c r="B74" s="2">
        <v>1</v>
      </c>
      <c r="C74" s="2" t="s">
        <v>50</v>
      </c>
      <c r="D74" s="2" t="s">
        <v>49</v>
      </c>
      <c r="E74" s="2" t="s">
        <v>86</v>
      </c>
      <c r="F74" s="2" t="s">
        <v>79</v>
      </c>
      <c r="G74" s="2">
        <v>1</v>
      </c>
      <c r="H74" s="2">
        <v>1</v>
      </c>
      <c r="I74" s="5">
        <f t="shared" si="13"/>
        <v>0</v>
      </c>
      <c r="J74" s="2">
        <f t="shared" si="14"/>
        <v>0</v>
      </c>
      <c r="K74" s="2">
        <f t="shared" si="15"/>
        <v>0</v>
      </c>
      <c r="M74" s="5">
        <f t="shared" si="16"/>
        <v>0</v>
      </c>
      <c r="N74" s="2">
        <f t="shared" si="17"/>
        <v>0</v>
      </c>
      <c r="O74" s="2">
        <f t="shared" si="18"/>
        <v>0</v>
      </c>
      <c r="P74" s="2">
        <f t="shared" si="19"/>
        <v>0</v>
      </c>
      <c r="R74" s="5">
        <f t="shared" si="20"/>
        <v>0</v>
      </c>
      <c r="S74" s="2">
        <f t="shared" si="21"/>
        <v>0</v>
      </c>
      <c r="T74" s="2">
        <f t="shared" si="22"/>
        <v>1</v>
      </c>
      <c r="U74" s="2">
        <f t="shared" si="23"/>
        <v>0</v>
      </c>
      <c r="W74" s="5">
        <f t="shared" si="24"/>
        <v>0</v>
      </c>
      <c r="X74" s="2">
        <f t="shared" si="25"/>
        <v>0</v>
      </c>
    </row>
    <row r="75" spans="1:28" ht="31" x14ac:dyDescent="0.35">
      <c r="B75" s="2">
        <v>2</v>
      </c>
      <c r="C75" s="2" t="s">
        <v>24</v>
      </c>
      <c r="D75" s="2" t="s">
        <v>49</v>
      </c>
      <c r="E75" s="2" t="s">
        <v>86</v>
      </c>
      <c r="F75" s="2" t="s">
        <v>79</v>
      </c>
      <c r="G75" s="2">
        <v>1</v>
      </c>
      <c r="H75" s="2">
        <v>1</v>
      </c>
      <c r="I75" s="5">
        <f t="shared" si="13"/>
        <v>0</v>
      </c>
      <c r="J75" s="2">
        <f t="shared" si="14"/>
        <v>0</v>
      </c>
      <c r="K75" s="2">
        <f t="shared" si="15"/>
        <v>0</v>
      </c>
      <c r="M75" s="5">
        <f t="shared" si="16"/>
        <v>0</v>
      </c>
      <c r="N75" s="2">
        <f t="shared" si="17"/>
        <v>0</v>
      </c>
      <c r="O75" s="2">
        <f t="shared" si="18"/>
        <v>0</v>
      </c>
      <c r="P75" s="2">
        <f t="shared" si="19"/>
        <v>0</v>
      </c>
      <c r="R75" s="5">
        <f t="shared" si="20"/>
        <v>0</v>
      </c>
      <c r="S75" s="2">
        <f t="shared" si="21"/>
        <v>0</v>
      </c>
      <c r="T75" s="2">
        <f t="shared" si="22"/>
        <v>2</v>
      </c>
      <c r="U75" s="2">
        <f t="shared" si="23"/>
        <v>0</v>
      </c>
      <c r="W75" s="5">
        <f t="shared" si="24"/>
        <v>0</v>
      </c>
      <c r="X75" s="2">
        <f t="shared" si="25"/>
        <v>0</v>
      </c>
    </row>
    <row r="76" spans="1:28" ht="46.5" x14ac:dyDescent="0.35">
      <c r="B76" s="2">
        <v>1</v>
      </c>
      <c r="C76" s="2" t="s">
        <v>7</v>
      </c>
      <c r="D76" s="2" t="s">
        <v>49</v>
      </c>
      <c r="E76" s="2" t="s">
        <v>88</v>
      </c>
      <c r="F76" s="2" t="s">
        <v>79</v>
      </c>
      <c r="G76" s="2">
        <v>1</v>
      </c>
      <c r="H76" s="2">
        <v>1</v>
      </c>
      <c r="I76" s="5">
        <f t="shared" si="13"/>
        <v>0</v>
      </c>
      <c r="J76" s="2">
        <f t="shared" si="14"/>
        <v>0</v>
      </c>
      <c r="K76" s="2">
        <f t="shared" si="15"/>
        <v>0</v>
      </c>
      <c r="M76" s="5">
        <f t="shared" si="16"/>
        <v>0</v>
      </c>
      <c r="N76" s="2">
        <f t="shared" si="17"/>
        <v>0</v>
      </c>
      <c r="O76" s="2">
        <f t="shared" si="18"/>
        <v>0</v>
      </c>
      <c r="P76" s="2">
        <f t="shared" si="19"/>
        <v>0</v>
      </c>
      <c r="R76" s="5">
        <f t="shared" si="20"/>
        <v>0</v>
      </c>
      <c r="S76" s="2">
        <f t="shared" si="21"/>
        <v>0</v>
      </c>
      <c r="T76" s="2">
        <f t="shared" si="22"/>
        <v>1</v>
      </c>
      <c r="U76" s="2">
        <f t="shared" si="23"/>
        <v>0</v>
      </c>
      <c r="W76" s="5">
        <f t="shared" si="24"/>
        <v>0</v>
      </c>
      <c r="X76" s="2">
        <f t="shared" si="25"/>
        <v>0</v>
      </c>
    </row>
    <row r="77" spans="1:28" ht="31" x14ac:dyDescent="0.35">
      <c r="B77" s="2">
        <v>9</v>
      </c>
      <c r="C77" s="2" t="s">
        <v>15</v>
      </c>
      <c r="D77" s="2" t="s">
        <v>49</v>
      </c>
      <c r="E77" s="2" t="s">
        <v>86</v>
      </c>
      <c r="F77" s="2" t="s">
        <v>79</v>
      </c>
      <c r="G77" s="2">
        <v>1</v>
      </c>
      <c r="H77" s="2">
        <v>1</v>
      </c>
      <c r="I77" s="5">
        <f t="shared" si="13"/>
        <v>0</v>
      </c>
      <c r="J77" s="2">
        <f t="shared" si="14"/>
        <v>0</v>
      </c>
      <c r="K77" s="2">
        <f t="shared" si="15"/>
        <v>0</v>
      </c>
      <c r="M77" s="5">
        <f t="shared" si="16"/>
        <v>0</v>
      </c>
      <c r="N77" s="2">
        <f t="shared" si="17"/>
        <v>0</v>
      </c>
      <c r="O77" s="2">
        <f t="shared" si="18"/>
        <v>0</v>
      </c>
      <c r="P77" s="2">
        <f t="shared" si="19"/>
        <v>0</v>
      </c>
      <c r="R77" s="5">
        <f t="shared" si="20"/>
        <v>0</v>
      </c>
      <c r="S77" s="2">
        <f t="shared" si="21"/>
        <v>0</v>
      </c>
      <c r="T77" s="2">
        <f t="shared" si="22"/>
        <v>9</v>
      </c>
      <c r="U77" s="2">
        <f t="shared" si="23"/>
        <v>0</v>
      </c>
      <c r="W77" s="5">
        <f t="shared" si="24"/>
        <v>0</v>
      </c>
      <c r="X77" s="2">
        <f t="shared" si="25"/>
        <v>0</v>
      </c>
    </row>
    <row r="78" spans="1:28" x14ac:dyDescent="0.35">
      <c r="L78" s="2">
        <f>SUM(I71:K77)</f>
        <v>0</v>
      </c>
      <c r="Q78" s="2">
        <v>0</v>
      </c>
      <c r="V78" s="2">
        <f>SUM(R71:U77)</f>
        <v>34</v>
      </c>
      <c r="Y78" s="2">
        <v>0</v>
      </c>
      <c r="AB78" s="8">
        <v>34</v>
      </c>
    </row>
    <row r="79" spans="1:28" s="4" customFormat="1" ht="62" x14ac:dyDescent="0.35">
      <c r="A79" s="4" t="s">
        <v>51</v>
      </c>
      <c r="D79" s="4" t="s">
        <v>52</v>
      </c>
      <c r="I79" s="7"/>
      <c r="M79" s="7"/>
      <c r="R79" s="7"/>
      <c r="W79" s="7"/>
      <c r="AB79" s="10"/>
    </row>
    <row r="80" spans="1:28" ht="31" x14ac:dyDescent="0.35">
      <c r="A80" s="2" t="s">
        <v>53</v>
      </c>
    </row>
    <row r="81" spans="1:28" x14ac:dyDescent="0.35">
      <c r="B81" s="2">
        <v>1</v>
      </c>
      <c r="C81" s="2" t="s">
        <v>5</v>
      </c>
      <c r="D81" s="2" t="s">
        <v>46</v>
      </c>
      <c r="E81" s="2" t="s">
        <v>87</v>
      </c>
      <c r="F81" s="2" t="s">
        <v>81</v>
      </c>
      <c r="G81" s="2">
        <v>2</v>
      </c>
      <c r="H81" s="2">
        <v>1</v>
      </c>
      <c r="I81" s="5">
        <f t="shared" si="13"/>
        <v>0</v>
      </c>
      <c r="J81" s="2">
        <f t="shared" si="14"/>
        <v>0</v>
      </c>
      <c r="K81" s="2">
        <f t="shared" si="15"/>
        <v>0</v>
      </c>
      <c r="M81" s="5">
        <f t="shared" si="16"/>
        <v>0</v>
      </c>
      <c r="N81" s="2">
        <f t="shared" si="17"/>
        <v>0</v>
      </c>
      <c r="O81" s="2">
        <f t="shared" si="18"/>
        <v>0</v>
      </c>
      <c r="P81" s="2">
        <f t="shared" si="19"/>
        <v>0.5</v>
      </c>
      <c r="R81" s="5">
        <f t="shared" si="20"/>
        <v>0</v>
      </c>
      <c r="S81" s="2">
        <f t="shared" si="21"/>
        <v>0.5</v>
      </c>
      <c r="T81" s="2">
        <f t="shared" si="22"/>
        <v>0</v>
      </c>
      <c r="U81" s="2">
        <f t="shared" si="23"/>
        <v>0</v>
      </c>
      <c r="W81" s="5">
        <f t="shared" si="24"/>
        <v>0</v>
      </c>
      <c r="X81" s="2">
        <f t="shared" si="25"/>
        <v>0</v>
      </c>
    </row>
    <row r="82" spans="1:28" x14ac:dyDescent="0.35">
      <c r="B82" s="2">
        <v>1</v>
      </c>
      <c r="C82" s="2" t="s">
        <v>54</v>
      </c>
      <c r="D82" s="2" t="s">
        <v>46</v>
      </c>
      <c r="F82" s="2" t="s">
        <v>81</v>
      </c>
      <c r="G82" s="2">
        <v>2</v>
      </c>
      <c r="H82" s="2">
        <v>1</v>
      </c>
      <c r="I82" s="5">
        <f t="shared" si="13"/>
        <v>0</v>
      </c>
      <c r="J82" s="2">
        <f t="shared" si="14"/>
        <v>0</v>
      </c>
      <c r="K82" s="2">
        <f t="shared" si="15"/>
        <v>0</v>
      </c>
      <c r="M82" s="5">
        <f t="shared" si="16"/>
        <v>0</v>
      </c>
      <c r="N82" s="2">
        <f t="shared" si="17"/>
        <v>0</v>
      </c>
      <c r="O82" s="2">
        <f t="shared" si="18"/>
        <v>0</v>
      </c>
      <c r="P82" s="2">
        <f t="shared" si="19"/>
        <v>0.5</v>
      </c>
      <c r="R82" s="5">
        <f t="shared" si="20"/>
        <v>0</v>
      </c>
      <c r="S82" s="2">
        <f t="shared" si="21"/>
        <v>0.5</v>
      </c>
      <c r="T82" s="2">
        <f t="shared" si="22"/>
        <v>0</v>
      </c>
      <c r="U82" s="2">
        <f t="shared" si="23"/>
        <v>0</v>
      </c>
      <c r="W82" s="5">
        <f t="shared" si="24"/>
        <v>0</v>
      </c>
      <c r="X82" s="2">
        <f t="shared" si="25"/>
        <v>0</v>
      </c>
    </row>
    <row r="83" spans="1:28" x14ac:dyDescent="0.35">
      <c r="B83" s="2">
        <v>1</v>
      </c>
      <c r="C83" s="2" t="s">
        <v>14</v>
      </c>
      <c r="D83" s="2" t="s">
        <v>46</v>
      </c>
      <c r="E83" s="2" t="s">
        <v>88</v>
      </c>
      <c r="F83" s="2" t="s">
        <v>81</v>
      </c>
      <c r="G83" s="2">
        <v>2</v>
      </c>
      <c r="H83" s="2">
        <v>1</v>
      </c>
      <c r="I83" s="5">
        <f t="shared" si="13"/>
        <v>0</v>
      </c>
      <c r="J83" s="2">
        <f t="shared" si="14"/>
        <v>0</v>
      </c>
      <c r="K83" s="2">
        <f t="shared" si="15"/>
        <v>0</v>
      </c>
      <c r="M83" s="5">
        <f t="shared" si="16"/>
        <v>0</v>
      </c>
      <c r="N83" s="2">
        <f t="shared" si="17"/>
        <v>0</v>
      </c>
      <c r="O83" s="2">
        <f t="shared" si="18"/>
        <v>0</v>
      </c>
      <c r="P83" s="2">
        <f t="shared" si="19"/>
        <v>0.5</v>
      </c>
      <c r="R83" s="5">
        <f t="shared" si="20"/>
        <v>0</v>
      </c>
      <c r="S83" s="2">
        <f t="shared" si="21"/>
        <v>0.5</v>
      </c>
      <c r="T83" s="2">
        <f t="shared" si="22"/>
        <v>0</v>
      </c>
      <c r="U83" s="2">
        <f t="shared" si="23"/>
        <v>0</v>
      </c>
      <c r="W83" s="5">
        <f t="shared" si="24"/>
        <v>0</v>
      </c>
      <c r="X83" s="2">
        <f t="shared" si="25"/>
        <v>0</v>
      </c>
    </row>
    <row r="84" spans="1:28" x14ac:dyDescent="0.35">
      <c r="L84" s="2">
        <v>0</v>
      </c>
      <c r="Q84" s="2">
        <v>1.5</v>
      </c>
      <c r="V84" s="2">
        <v>1.5</v>
      </c>
      <c r="Y84" s="2">
        <v>0</v>
      </c>
      <c r="AB84" s="8">
        <v>3</v>
      </c>
    </row>
    <row r="85" spans="1:28" s="4" customFormat="1" ht="77.5" x14ac:dyDescent="0.35">
      <c r="A85" s="4" t="s">
        <v>55</v>
      </c>
      <c r="I85" s="7"/>
      <c r="M85" s="7"/>
      <c r="R85" s="7"/>
      <c r="W85" s="7"/>
      <c r="AB85" s="10"/>
    </row>
    <row r="86" spans="1:28" x14ac:dyDescent="0.35">
      <c r="B86" s="2">
        <v>2</v>
      </c>
      <c r="C86" s="2" t="s">
        <v>4</v>
      </c>
      <c r="D86" s="2" t="s">
        <v>46</v>
      </c>
      <c r="E86" s="2" t="s">
        <v>86</v>
      </c>
      <c r="F86" s="2" t="s">
        <v>81</v>
      </c>
      <c r="G86" s="2">
        <v>2</v>
      </c>
      <c r="H86" s="2">
        <v>1</v>
      </c>
      <c r="I86" s="5">
        <f t="shared" si="13"/>
        <v>0</v>
      </c>
      <c r="J86" s="2">
        <f t="shared" si="14"/>
        <v>0</v>
      </c>
      <c r="K86" s="2">
        <f t="shared" si="15"/>
        <v>0</v>
      </c>
      <c r="M86" s="5">
        <f t="shared" si="16"/>
        <v>0</v>
      </c>
      <c r="N86" s="2">
        <f t="shared" si="17"/>
        <v>0</v>
      </c>
      <c r="O86" s="2">
        <f t="shared" si="18"/>
        <v>0</v>
      </c>
      <c r="P86" s="2">
        <f t="shared" si="19"/>
        <v>1</v>
      </c>
      <c r="R86" s="5">
        <f t="shared" si="20"/>
        <v>0</v>
      </c>
      <c r="S86" s="2">
        <f t="shared" si="21"/>
        <v>1</v>
      </c>
      <c r="T86" s="2">
        <f t="shared" si="22"/>
        <v>0</v>
      </c>
      <c r="U86" s="2">
        <f t="shared" si="23"/>
        <v>0</v>
      </c>
      <c r="W86" s="5">
        <f t="shared" si="24"/>
        <v>0</v>
      </c>
      <c r="X86" s="2">
        <f t="shared" si="25"/>
        <v>0</v>
      </c>
    </row>
    <row r="87" spans="1:28" x14ac:dyDescent="0.35">
      <c r="B87" s="2">
        <v>6</v>
      </c>
      <c r="C87" s="2" t="s">
        <v>5</v>
      </c>
      <c r="D87" s="2" t="s">
        <v>46</v>
      </c>
      <c r="E87" s="2" t="s">
        <v>87</v>
      </c>
      <c r="F87" s="2" t="s">
        <v>81</v>
      </c>
      <c r="G87" s="2">
        <v>2</v>
      </c>
      <c r="H87" s="2">
        <v>1</v>
      </c>
      <c r="I87" s="5">
        <f t="shared" si="13"/>
        <v>0</v>
      </c>
      <c r="J87" s="2">
        <f t="shared" si="14"/>
        <v>0</v>
      </c>
      <c r="K87" s="2">
        <f t="shared" si="15"/>
        <v>0</v>
      </c>
      <c r="M87" s="5">
        <f t="shared" si="16"/>
        <v>0</v>
      </c>
      <c r="N87" s="2">
        <f t="shared" si="17"/>
        <v>0</v>
      </c>
      <c r="O87" s="2">
        <f t="shared" si="18"/>
        <v>0</v>
      </c>
      <c r="P87" s="2">
        <f t="shared" si="19"/>
        <v>3</v>
      </c>
      <c r="R87" s="5">
        <f t="shared" si="20"/>
        <v>0</v>
      </c>
      <c r="S87" s="2">
        <f t="shared" si="21"/>
        <v>3</v>
      </c>
      <c r="T87" s="2">
        <f t="shared" si="22"/>
        <v>0</v>
      </c>
      <c r="U87" s="2">
        <f t="shared" si="23"/>
        <v>0</v>
      </c>
      <c r="W87" s="5">
        <f t="shared" si="24"/>
        <v>0</v>
      </c>
      <c r="X87" s="2">
        <f t="shared" si="25"/>
        <v>0</v>
      </c>
    </row>
    <row r="88" spans="1:28" x14ac:dyDescent="0.35">
      <c r="B88" s="2">
        <v>1</v>
      </c>
      <c r="C88" s="2" t="s">
        <v>21</v>
      </c>
      <c r="D88" s="2" t="s">
        <v>46</v>
      </c>
      <c r="E88" s="2" t="s">
        <v>86</v>
      </c>
      <c r="F88" s="2" t="s">
        <v>81</v>
      </c>
      <c r="G88" s="2">
        <v>2</v>
      </c>
      <c r="H88" s="2">
        <v>1</v>
      </c>
      <c r="I88" s="5">
        <f t="shared" si="13"/>
        <v>0</v>
      </c>
      <c r="J88" s="2">
        <f t="shared" si="14"/>
        <v>0</v>
      </c>
      <c r="K88" s="2">
        <f t="shared" si="15"/>
        <v>0</v>
      </c>
      <c r="M88" s="5">
        <f t="shared" si="16"/>
        <v>0</v>
      </c>
      <c r="N88" s="2">
        <f t="shared" si="17"/>
        <v>0</v>
      </c>
      <c r="O88" s="2">
        <f t="shared" si="18"/>
        <v>0</v>
      </c>
      <c r="P88" s="2">
        <f t="shared" si="19"/>
        <v>0.5</v>
      </c>
      <c r="R88" s="5">
        <f t="shared" si="20"/>
        <v>0</v>
      </c>
      <c r="S88" s="2">
        <f t="shared" si="21"/>
        <v>0.5</v>
      </c>
      <c r="T88" s="2">
        <f t="shared" si="22"/>
        <v>0</v>
      </c>
      <c r="U88" s="2">
        <f t="shared" si="23"/>
        <v>0</v>
      </c>
      <c r="W88" s="5">
        <f t="shared" si="24"/>
        <v>0</v>
      </c>
      <c r="X88" s="2">
        <f t="shared" si="25"/>
        <v>0</v>
      </c>
    </row>
    <row r="89" spans="1:28" x14ac:dyDescent="0.35">
      <c r="L89" s="2">
        <v>0</v>
      </c>
      <c r="Q89" s="2">
        <v>4.5</v>
      </c>
      <c r="V89" s="2">
        <v>4.5</v>
      </c>
      <c r="Y89" s="2">
        <v>0</v>
      </c>
      <c r="AB89" s="8">
        <v>9</v>
      </c>
    </row>
    <row r="90" spans="1:28" s="4" customFormat="1" ht="62" x14ac:dyDescent="0.35">
      <c r="A90" s="4" t="s">
        <v>56</v>
      </c>
      <c r="I90" s="7"/>
      <c r="M90" s="7"/>
      <c r="R90" s="7"/>
      <c r="W90" s="7"/>
      <c r="AB90" s="10"/>
    </row>
    <row r="91" spans="1:28" x14ac:dyDescent="0.35">
      <c r="B91" s="16">
        <v>1</v>
      </c>
      <c r="C91" s="16" t="s">
        <v>4</v>
      </c>
      <c r="D91" s="2" t="s">
        <v>46</v>
      </c>
      <c r="E91" s="2" t="s">
        <v>86</v>
      </c>
      <c r="F91" s="2" t="s">
        <v>81</v>
      </c>
      <c r="G91" s="2">
        <v>2</v>
      </c>
      <c r="H91" s="2">
        <v>1</v>
      </c>
      <c r="I91" s="5">
        <f t="shared" si="13"/>
        <v>0</v>
      </c>
      <c r="J91" s="2">
        <f t="shared" si="14"/>
        <v>0</v>
      </c>
      <c r="K91" s="2">
        <f t="shared" si="15"/>
        <v>0</v>
      </c>
      <c r="M91" s="5">
        <f t="shared" si="16"/>
        <v>0</v>
      </c>
      <c r="N91" s="2">
        <f t="shared" si="17"/>
        <v>0</v>
      </c>
      <c r="O91" s="2">
        <f t="shared" si="18"/>
        <v>0</v>
      </c>
      <c r="P91" s="2">
        <f t="shared" si="19"/>
        <v>0.5</v>
      </c>
      <c r="R91" s="5">
        <f t="shared" si="20"/>
        <v>0</v>
      </c>
      <c r="S91" s="2">
        <f t="shared" si="21"/>
        <v>0.5</v>
      </c>
      <c r="T91" s="2">
        <f t="shared" si="22"/>
        <v>0</v>
      </c>
      <c r="U91" s="2">
        <f t="shared" si="23"/>
        <v>0</v>
      </c>
      <c r="W91" s="5">
        <f t="shared" si="24"/>
        <v>0</v>
      </c>
      <c r="X91" s="2">
        <f t="shared" si="25"/>
        <v>0</v>
      </c>
    </row>
    <row r="92" spans="1:28" x14ac:dyDescent="0.35">
      <c r="B92" s="16">
        <v>3</v>
      </c>
      <c r="C92" s="16" t="s">
        <v>5</v>
      </c>
      <c r="D92" s="2" t="s">
        <v>46</v>
      </c>
      <c r="E92" s="2" t="s">
        <v>87</v>
      </c>
      <c r="F92" s="2" t="s">
        <v>81</v>
      </c>
      <c r="G92" s="2">
        <v>2</v>
      </c>
      <c r="H92" s="2">
        <v>1</v>
      </c>
      <c r="I92" s="5">
        <f t="shared" si="13"/>
        <v>0</v>
      </c>
      <c r="J92" s="2">
        <f t="shared" si="14"/>
        <v>0</v>
      </c>
      <c r="K92" s="2">
        <f t="shared" si="15"/>
        <v>0</v>
      </c>
      <c r="M92" s="5">
        <f t="shared" si="16"/>
        <v>0</v>
      </c>
      <c r="N92" s="2">
        <f t="shared" si="17"/>
        <v>0</v>
      </c>
      <c r="O92" s="2">
        <f t="shared" si="18"/>
        <v>0</v>
      </c>
      <c r="P92" s="2">
        <f t="shared" si="19"/>
        <v>1.5</v>
      </c>
      <c r="R92" s="5">
        <f t="shared" si="20"/>
        <v>0</v>
      </c>
      <c r="S92" s="2">
        <f t="shared" si="21"/>
        <v>1.5</v>
      </c>
      <c r="T92" s="2">
        <f t="shared" si="22"/>
        <v>0</v>
      </c>
      <c r="U92" s="2">
        <f t="shared" si="23"/>
        <v>0</v>
      </c>
      <c r="W92" s="5">
        <f t="shared" si="24"/>
        <v>0</v>
      </c>
      <c r="X92" s="2">
        <f t="shared" si="25"/>
        <v>0</v>
      </c>
    </row>
    <row r="93" spans="1:28" x14ac:dyDescent="0.35">
      <c r="B93" s="16">
        <v>1</v>
      </c>
      <c r="C93" s="16" t="s">
        <v>57</v>
      </c>
      <c r="D93" s="2" t="s">
        <v>46</v>
      </c>
      <c r="E93" s="2" t="s">
        <v>88</v>
      </c>
      <c r="F93" s="2" t="s">
        <v>81</v>
      </c>
      <c r="G93" s="2">
        <v>2</v>
      </c>
      <c r="H93" s="2">
        <v>1</v>
      </c>
      <c r="I93" s="5">
        <f t="shared" si="13"/>
        <v>0</v>
      </c>
      <c r="J93" s="2">
        <f t="shared" si="14"/>
        <v>0</v>
      </c>
      <c r="K93" s="2">
        <f t="shared" si="15"/>
        <v>0</v>
      </c>
      <c r="M93" s="5">
        <f t="shared" si="16"/>
        <v>0</v>
      </c>
      <c r="N93" s="2">
        <f t="shared" si="17"/>
        <v>0</v>
      </c>
      <c r="O93" s="2">
        <f t="shared" si="18"/>
        <v>0</v>
      </c>
      <c r="P93" s="2">
        <f t="shared" si="19"/>
        <v>0.5</v>
      </c>
      <c r="R93" s="5">
        <f t="shared" si="20"/>
        <v>0</v>
      </c>
      <c r="S93" s="2">
        <f t="shared" si="21"/>
        <v>0.5</v>
      </c>
      <c r="T93" s="2">
        <f t="shared" si="22"/>
        <v>0</v>
      </c>
      <c r="U93" s="2">
        <f t="shared" si="23"/>
        <v>0</v>
      </c>
      <c r="W93" s="5">
        <f t="shared" si="24"/>
        <v>0</v>
      </c>
      <c r="X93" s="2">
        <f t="shared" si="25"/>
        <v>0</v>
      </c>
    </row>
    <row r="94" spans="1:28" x14ac:dyDescent="0.35">
      <c r="B94" s="16">
        <v>1</v>
      </c>
      <c r="C94" s="16" t="s">
        <v>21</v>
      </c>
      <c r="D94" s="2" t="s">
        <v>46</v>
      </c>
      <c r="E94" s="2" t="s">
        <v>86</v>
      </c>
      <c r="F94" s="2" t="s">
        <v>81</v>
      </c>
      <c r="G94" s="2">
        <v>2</v>
      </c>
      <c r="H94" s="2">
        <v>1</v>
      </c>
      <c r="I94" s="5">
        <f t="shared" si="13"/>
        <v>0</v>
      </c>
      <c r="J94" s="2">
        <f t="shared" si="14"/>
        <v>0</v>
      </c>
      <c r="K94" s="2">
        <f t="shared" si="15"/>
        <v>0</v>
      </c>
      <c r="M94" s="5">
        <f t="shared" si="16"/>
        <v>0</v>
      </c>
      <c r="N94" s="2">
        <f t="shared" si="17"/>
        <v>0</v>
      </c>
      <c r="O94" s="2">
        <f t="shared" si="18"/>
        <v>0</v>
      </c>
      <c r="P94" s="2">
        <f t="shared" si="19"/>
        <v>0.5</v>
      </c>
      <c r="R94" s="5">
        <f t="shared" si="20"/>
        <v>0</v>
      </c>
      <c r="S94" s="2">
        <f t="shared" si="21"/>
        <v>0.5</v>
      </c>
      <c r="T94" s="2">
        <f t="shared" si="22"/>
        <v>0</v>
      </c>
      <c r="U94" s="2">
        <f t="shared" si="23"/>
        <v>0</v>
      </c>
      <c r="W94" s="5">
        <f t="shared" si="24"/>
        <v>0</v>
      </c>
      <c r="X94" s="2">
        <f t="shared" si="25"/>
        <v>0</v>
      </c>
    </row>
    <row r="95" spans="1:28" x14ac:dyDescent="0.35">
      <c r="L95" s="2">
        <v>0</v>
      </c>
      <c r="Q95" s="2">
        <f>SUM(M91:P94)</f>
        <v>3</v>
      </c>
      <c r="V95" s="2">
        <f>SUM(R91:U94)</f>
        <v>3</v>
      </c>
      <c r="Y95" s="2">
        <v>0</v>
      </c>
      <c r="AB95" s="8">
        <v>6</v>
      </c>
    </row>
    <row r="96" spans="1:28" s="4" customFormat="1" ht="46.5" x14ac:dyDescent="0.35">
      <c r="A96" s="4" t="s">
        <v>58</v>
      </c>
      <c r="I96" s="7"/>
      <c r="M96" s="7"/>
      <c r="R96" s="7"/>
      <c r="W96" s="7"/>
      <c r="AB96" s="10"/>
    </row>
    <row r="97" spans="1:28" x14ac:dyDescent="0.35">
      <c r="B97" s="2">
        <v>8</v>
      </c>
      <c r="C97" s="2" t="s">
        <v>5</v>
      </c>
      <c r="D97" s="2" t="s">
        <v>46</v>
      </c>
      <c r="E97" s="2" t="s">
        <v>87</v>
      </c>
      <c r="F97" s="2" t="s">
        <v>81</v>
      </c>
      <c r="G97" s="2">
        <v>2</v>
      </c>
      <c r="H97" s="2">
        <v>1</v>
      </c>
      <c r="I97" s="5">
        <f t="shared" si="13"/>
        <v>0</v>
      </c>
      <c r="J97" s="2">
        <f t="shared" si="14"/>
        <v>0</v>
      </c>
      <c r="K97" s="2">
        <f t="shared" si="15"/>
        <v>0</v>
      </c>
      <c r="M97" s="5">
        <f t="shared" si="16"/>
        <v>0</v>
      </c>
      <c r="N97" s="2">
        <f t="shared" si="17"/>
        <v>0</v>
      </c>
      <c r="O97" s="2">
        <f t="shared" si="18"/>
        <v>0</v>
      </c>
      <c r="P97" s="2">
        <f t="shared" si="19"/>
        <v>4</v>
      </c>
      <c r="R97" s="5">
        <f t="shared" si="20"/>
        <v>0</v>
      </c>
      <c r="S97" s="2">
        <f t="shared" si="21"/>
        <v>4</v>
      </c>
      <c r="T97" s="2">
        <f t="shared" si="22"/>
        <v>0</v>
      </c>
      <c r="U97" s="2">
        <f t="shared" si="23"/>
        <v>0</v>
      </c>
      <c r="W97" s="5">
        <f t="shared" si="24"/>
        <v>0</v>
      </c>
      <c r="X97" s="2">
        <f t="shared" si="25"/>
        <v>0</v>
      </c>
    </row>
    <row r="98" spans="1:28" ht="31" x14ac:dyDescent="0.35">
      <c r="B98" s="2">
        <v>1</v>
      </c>
      <c r="C98" s="2" t="s">
        <v>59</v>
      </c>
      <c r="D98" s="2" t="s">
        <v>46</v>
      </c>
      <c r="E98" s="2" t="s">
        <v>86</v>
      </c>
      <c r="F98" s="2" t="s">
        <v>81</v>
      </c>
      <c r="G98" s="2">
        <v>2</v>
      </c>
      <c r="H98" s="2">
        <v>1</v>
      </c>
      <c r="I98" s="5">
        <f t="shared" si="13"/>
        <v>0</v>
      </c>
      <c r="J98" s="2">
        <f t="shared" si="14"/>
        <v>0</v>
      </c>
      <c r="K98" s="2">
        <f t="shared" si="15"/>
        <v>0</v>
      </c>
      <c r="M98" s="5">
        <f t="shared" si="16"/>
        <v>0</v>
      </c>
      <c r="N98" s="2">
        <f t="shared" si="17"/>
        <v>0</v>
      </c>
      <c r="O98" s="2">
        <f t="shared" si="18"/>
        <v>0</v>
      </c>
      <c r="P98" s="2">
        <f t="shared" si="19"/>
        <v>0.5</v>
      </c>
      <c r="R98" s="5">
        <f t="shared" si="20"/>
        <v>0</v>
      </c>
      <c r="S98" s="2">
        <f t="shared" si="21"/>
        <v>0.5</v>
      </c>
      <c r="T98" s="2">
        <f t="shared" si="22"/>
        <v>0</v>
      </c>
      <c r="U98" s="2">
        <f t="shared" si="23"/>
        <v>0</v>
      </c>
      <c r="W98" s="5">
        <f t="shared" si="24"/>
        <v>0</v>
      </c>
      <c r="X98" s="2">
        <f t="shared" si="25"/>
        <v>0</v>
      </c>
    </row>
    <row r="99" spans="1:28" x14ac:dyDescent="0.35">
      <c r="B99" s="2">
        <v>1</v>
      </c>
      <c r="C99" s="2" t="s">
        <v>14</v>
      </c>
      <c r="D99" s="2" t="s">
        <v>46</v>
      </c>
      <c r="E99" s="2" t="s">
        <v>88</v>
      </c>
      <c r="F99" s="2" t="s">
        <v>81</v>
      </c>
      <c r="G99" s="2">
        <v>2</v>
      </c>
      <c r="H99" s="2">
        <v>1</v>
      </c>
      <c r="I99" s="5">
        <f t="shared" si="13"/>
        <v>0</v>
      </c>
      <c r="J99" s="2">
        <f t="shared" si="14"/>
        <v>0</v>
      </c>
      <c r="K99" s="2">
        <f t="shared" si="15"/>
        <v>0</v>
      </c>
      <c r="M99" s="5">
        <f t="shared" si="16"/>
        <v>0</v>
      </c>
      <c r="N99" s="2">
        <f t="shared" si="17"/>
        <v>0</v>
      </c>
      <c r="O99" s="2">
        <f t="shared" si="18"/>
        <v>0</v>
      </c>
      <c r="P99" s="2">
        <f t="shared" si="19"/>
        <v>0.5</v>
      </c>
      <c r="R99" s="5">
        <f t="shared" si="20"/>
        <v>0</v>
      </c>
      <c r="S99" s="2">
        <f t="shared" si="21"/>
        <v>0.5</v>
      </c>
      <c r="T99" s="2">
        <f t="shared" si="22"/>
        <v>0</v>
      </c>
      <c r="U99" s="2">
        <f t="shared" si="23"/>
        <v>0</v>
      </c>
      <c r="W99" s="5">
        <f t="shared" si="24"/>
        <v>0</v>
      </c>
      <c r="X99" s="2">
        <f t="shared" si="25"/>
        <v>0</v>
      </c>
    </row>
    <row r="100" spans="1:28" x14ac:dyDescent="0.35">
      <c r="L100" s="2">
        <v>0</v>
      </c>
      <c r="Q100" s="2">
        <v>5</v>
      </c>
      <c r="V100" s="2">
        <v>5</v>
      </c>
      <c r="Y100" s="2">
        <v>0</v>
      </c>
      <c r="AB100" s="8">
        <v>10</v>
      </c>
    </row>
    <row r="101" spans="1:28" s="3" customFormat="1" x14ac:dyDescent="0.35">
      <c r="A101" s="3" t="s">
        <v>60</v>
      </c>
      <c r="I101" s="6"/>
      <c r="M101" s="6"/>
      <c r="R101" s="6"/>
      <c r="W101" s="6"/>
      <c r="AB101" s="9"/>
    </row>
    <row r="102" spans="1:28" s="4" customFormat="1" x14ac:dyDescent="0.35">
      <c r="A102" s="4" t="s">
        <v>2</v>
      </c>
      <c r="I102" s="7"/>
      <c r="M102" s="7"/>
      <c r="R102" s="7"/>
      <c r="W102" s="7"/>
      <c r="AB102" s="10"/>
    </row>
    <row r="103" spans="1:28" ht="31" x14ac:dyDescent="0.35">
      <c r="B103" s="2">
        <v>1</v>
      </c>
      <c r="C103" s="2" t="s">
        <v>62</v>
      </c>
      <c r="D103" s="2" t="s">
        <v>61</v>
      </c>
      <c r="E103" s="2" t="s">
        <v>86</v>
      </c>
      <c r="F103" s="2" t="s">
        <v>85</v>
      </c>
      <c r="G103" s="2">
        <v>1</v>
      </c>
      <c r="H103" s="2">
        <v>1</v>
      </c>
      <c r="I103" s="5">
        <f t="shared" si="13"/>
        <v>0</v>
      </c>
      <c r="J103" s="2">
        <f t="shared" si="14"/>
        <v>0</v>
      </c>
      <c r="K103" s="2">
        <f t="shared" si="15"/>
        <v>0</v>
      </c>
      <c r="M103" s="5">
        <f t="shared" si="16"/>
        <v>0</v>
      </c>
      <c r="N103" s="2">
        <f t="shared" si="17"/>
        <v>0</v>
      </c>
      <c r="O103" s="2">
        <f t="shared" si="18"/>
        <v>0</v>
      </c>
      <c r="P103" s="2">
        <f t="shared" si="19"/>
        <v>0</v>
      </c>
      <c r="R103" s="5">
        <f t="shared" si="20"/>
        <v>0</v>
      </c>
      <c r="S103" s="2">
        <f t="shared" si="21"/>
        <v>0</v>
      </c>
      <c r="T103" s="2">
        <f t="shared" si="22"/>
        <v>0</v>
      </c>
      <c r="U103" s="2">
        <f t="shared" si="23"/>
        <v>0</v>
      </c>
      <c r="W103" s="5">
        <f t="shared" si="24"/>
        <v>0</v>
      </c>
      <c r="X103" s="2">
        <f t="shared" si="25"/>
        <v>1</v>
      </c>
    </row>
    <row r="104" spans="1:28" ht="31" x14ac:dyDescent="0.35">
      <c r="B104" s="2">
        <v>6</v>
      </c>
      <c r="C104" s="2" t="s">
        <v>5</v>
      </c>
      <c r="D104" s="2" t="s">
        <v>61</v>
      </c>
      <c r="E104" s="2" t="s">
        <v>87</v>
      </c>
      <c r="F104" s="2" t="s">
        <v>85</v>
      </c>
      <c r="G104" s="2">
        <v>1</v>
      </c>
      <c r="H104" s="2">
        <v>1</v>
      </c>
      <c r="I104" s="5">
        <f t="shared" si="13"/>
        <v>0</v>
      </c>
      <c r="J104" s="2">
        <f t="shared" si="14"/>
        <v>0</v>
      </c>
      <c r="K104" s="2">
        <f t="shared" si="15"/>
        <v>0</v>
      </c>
      <c r="M104" s="5">
        <f t="shared" si="16"/>
        <v>0</v>
      </c>
      <c r="N104" s="2">
        <f t="shared" si="17"/>
        <v>0</v>
      </c>
      <c r="O104" s="2">
        <f t="shared" si="18"/>
        <v>0</v>
      </c>
      <c r="P104" s="2">
        <f t="shared" si="19"/>
        <v>0</v>
      </c>
      <c r="R104" s="5">
        <f t="shared" si="20"/>
        <v>0</v>
      </c>
      <c r="S104" s="2">
        <f t="shared" si="21"/>
        <v>0</v>
      </c>
      <c r="T104" s="2">
        <f t="shared" si="22"/>
        <v>0</v>
      </c>
      <c r="U104" s="2">
        <f t="shared" si="23"/>
        <v>0</v>
      </c>
      <c r="W104" s="5">
        <f t="shared" si="24"/>
        <v>0</v>
      </c>
      <c r="X104" s="2">
        <f t="shared" si="25"/>
        <v>6</v>
      </c>
    </row>
    <row r="105" spans="1:28" ht="31" x14ac:dyDescent="0.35">
      <c r="B105" s="2">
        <v>4</v>
      </c>
      <c r="C105" s="2" t="s">
        <v>14</v>
      </c>
      <c r="D105" s="2" t="s">
        <v>61</v>
      </c>
      <c r="E105" s="2" t="s">
        <v>88</v>
      </c>
      <c r="F105" s="2" t="s">
        <v>85</v>
      </c>
      <c r="G105" s="2">
        <v>1</v>
      </c>
      <c r="H105" s="2">
        <v>1</v>
      </c>
      <c r="I105" s="5">
        <f t="shared" si="13"/>
        <v>0</v>
      </c>
      <c r="J105" s="2">
        <f t="shared" si="14"/>
        <v>0</v>
      </c>
      <c r="K105" s="2">
        <f t="shared" si="15"/>
        <v>0</v>
      </c>
      <c r="M105" s="5">
        <f t="shared" si="16"/>
        <v>0</v>
      </c>
      <c r="N105" s="2">
        <f t="shared" si="17"/>
        <v>0</v>
      </c>
      <c r="O105" s="2">
        <f t="shared" si="18"/>
        <v>0</v>
      </c>
      <c r="P105" s="2">
        <f t="shared" si="19"/>
        <v>0</v>
      </c>
      <c r="R105" s="5">
        <f t="shared" si="20"/>
        <v>0</v>
      </c>
      <c r="S105" s="2">
        <f t="shared" si="21"/>
        <v>0</v>
      </c>
      <c r="T105" s="2">
        <f t="shared" si="22"/>
        <v>0</v>
      </c>
      <c r="U105" s="2">
        <f t="shared" si="23"/>
        <v>0</v>
      </c>
      <c r="W105" s="5">
        <f t="shared" si="24"/>
        <v>0</v>
      </c>
      <c r="X105" s="2">
        <f t="shared" si="25"/>
        <v>4</v>
      </c>
    </row>
    <row r="106" spans="1:28" ht="31" x14ac:dyDescent="0.35">
      <c r="B106" s="2">
        <v>1</v>
      </c>
      <c r="C106" s="2" t="s">
        <v>41</v>
      </c>
      <c r="D106" s="2" t="s">
        <v>61</v>
      </c>
      <c r="E106" s="2" t="s">
        <v>86</v>
      </c>
      <c r="F106" s="2" t="s">
        <v>85</v>
      </c>
      <c r="G106" s="2">
        <v>1</v>
      </c>
      <c r="H106" s="2">
        <v>1</v>
      </c>
      <c r="I106" s="5">
        <f t="shared" si="13"/>
        <v>0</v>
      </c>
      <c r="J106" s="2">
        <f t="shared" si="14"/>
        <v>0</v>
      </c>
      <c r="K106" s="2">
        <f t="shared" si="15"/>
        <v>0</v>
      </c>
      <c r="M106" s="5">
        <f t="shared" si="16"/>
        <v>0</v>
      </c>
      <c r="N106" s="2">
        <f t="shared" si="17"/>
        <v>0</v>
      </c>
      <c r="O106" s="2">
        <f t="shared" si="18"/>
        <v>0</v>
      </c>
      <c r="P106" s="2">
        <f t="shared" si="19"/>
        <v>0</v>
      </c>
      <c r="R106" s="5">
        <f t="shared" si="20"/>
        <v>0</v>
      </c>
      <c r="S106" s="2">
        <f t="shared" si="21"/>
        <v>0</v>
      </c>
      <c r="T106" s="2">
        <f t="shared" si="22"/>
        <v>0</v>
      </c>
      <c r="U106" s="2">
        <f t="shared" si="23"/>
        <v>0</v>
      </c>
      <c r="W106" s="5">
        <f t="shared" si="24"/>
        <v>0</v>
      </c>
      <c r="X106" s="2">
        <f t="shared" si="25"/>
        <v>1</v>
      </c>
    </row>
    <row r="107" spans="1:28" x14ac:dyDescent="0.35">
      <c r="L107" s="2">
        <v>0</v>
      </c>
      <c r="Q107" s="2">
        <v>0</v>
      </c>
      <c r="V107" s="2">
        <v>0</v>
      </c>
      <c r="Y107" s="2">
        <v>12</v>
      </c>
      <c r="AB107" s="8">
        <v>12</v>
      </c>
    </row>
    <row r="108" spans="1:28" s="4" customFormat="1" x14ac:dyDescent="0.35">
      <c r="A108" s="4" t="s">
        <v>22</v>
      </c>
      <c r="I108" s="7"/>
      <c r="M108" s="7"/>
      <c r="R108" s="7"/>
      <c r="W108" s="7"/>
      <c r="AB108" s="10"/>
    </row>
    <row r="109" spans="1:28" x14ac:dyDescent="0.35">
      <c r="B109" s="16">
        <v>12</v>
      </c>
      <c r="C109" s="16" t="s">
        <v>5</v>
      </c>
      <c r="D109" s="16" t="s">
        <v>63</v>
      </c>
      <c r="E109" s="16" t="s">
        <v>87</v>
      </c>
      <c r="F109" s="16" t="s">
        <v>79</v>
      </c>
      <c r="G109" s="2">
        <v>1</v>
      </c>
      <c r="H109" s="2">
        <v>1</v>
      </c>
      <c r="I109" s="5">
        <f t="shared" si="13"/>
        <v>0</v>
      </c>
      <c r="J109" s="2">
        <f t="shared" si="14"/>
        <v>0</v>
      </c>
      <c r="K109" s="2">
        <f t="shared" si="15"/>
        <v>0</v>
      </c>
      <c r="M109" s="5">
        <f t="shared" si="16"/>
        <v>0</v>
      </c>
      <c r="N109" s="2">
        <f t="shared" si="17"/>
        <v>0</v>
      </c>
      <c r="O109" s="2">
        <f t="shared" si="18"/>
        <v>0</v>
      </c>
      <c r="P109" s="2">
        <f t="shared" si="19"/>
        <v>0</v>
      </c>
      <c r="R109" s="5">
        <f t="shared" si="20"/>
        <v>0</v>
      </c>
      <c r="S109" s="2">
        <f t="shared" si="21"/>
        <v>0</v>
      </c>
      <c r="T109" s="2">
        <f t="shared" si="22"/>
        <v>12</v>
      </c>
      <c r="U109" s="2">
        <f t="shared" si="23"/>
        <v>0</v>
      </c>
      <c r="W109" s="5">
        <f t="shared" si="24"/>
        <v>0</v>
      </c>
      <c r="X109" s="2">
        <f t="shared" si="25"/>
        <v>0</v>
      </c>
    </row>
    <row r="110" spans="1:28" x14ac:dyDescent="0.35">
      <c r="B110" s="16">
        <v>2</v>
      </c>
      <c r="C110" s="16" t="s">
        <v>50</v>
      </c>
      <c r="D110" s="16" t="s">
        <v>63</v>
      </c>
      <c r="E110" s="16" t="s">
        <v>86</v>
      </c>
      <c r="F110" s="16" t="s">
        <v>79</v>
      </c>
      <c r="G110" s="2">
        <v>1</v>
      </c>
      <c r="H110" s="2">
        <v>1</v>
      </c>
      <c r="I110" s="5">
        <f t="shared" si="13"/>
        <v>0</v>
      </c>
      <c r="J110" s="2">
        <f t="shared" si="14"/>
        <v>0</v>
      </c>
      <c r="K110" s="2">
        <f t="shared" si="15"/>
        <v>0</v>
      </c>
      <c r="M110" s="5">
        <f t="shared" si="16"/>
        <v>0</v>
      </c>
      <c r="N110" s="2">
        <f t="shared" si="17"/>
        <v>0</v>
      </c>
      <c r="O110" s="2">
        <f t="shared" si="18"/>
        <v>0</v>
      </c>
      <c r="P110" s="2">
        <f t="shared" si="19"/>
        <v>0</v>
      </c>
      <c r="R110" s="5">
        <f t="shared" si="20"/>
        <v>0</v>
      </c>
      <c r="S110" s="2">
        <f t="shared" si="21"/>
        <v>0</v>
      </c>
      <c r="T110" s="2">
        <f t="shared" si="22"/>
        <v>2</v>
      </c>
      <c r="U110" s="2">
        <f t="shared" si="23"/>
        <v>0</v>
      </c>
      <c r="W110" s="5">
        <f t="shared" si="24"/>
        <v>0</v>
      </c>
      <c r="X110" s="2">
        <f t="shared" si="25"/>
        <v>0</v>
      </c>
    </row>
    <row r="111" spans="1:28" x14ac:dyDescent="0.35">
      <c r="B111" s="16">
        <v>2</v>
      </c>
      <c r="C111" s="16" t="s">
        <v>14</v>
      </c>
      <c r="D111" s="16" t="s">
        <v>63</v>
      </c>
      <c r="E111" s="16" t="s">
        <v>88</v>
      </c>
      <c r="F111" s="16" t="s">
        <v>79</v>
      </c>
      <c r="G111" s="2">
        <v>1</v>
      </c>
      <c r="H111" s="2">
        <v>1</v>
      </c>
      <c r="I111" s="5">
        <f t="shared" si="13"/>
        <v>0</v>
      </c>
      <c r="J111" s="2">
        <f t="shared" si="14"/>
        <v>0</v>
      </c>
      <c r="K111" s="2">
        <f t="shared" si="15"/>
        <v>0</v>
      </c>
      <c r="M111" s="5">
        <f t="shared" si="16"/>
        <v>0</v>
      </c>
      <c r="N111" s="2">
        <f t="shared" si="17"/>
        <v>0</v>
      </c>
      <c r="O111" s="2">
        <f t="shared" si="18"/>
        <v>0</v>
      </c>
      <c r="P111" s="2">
        <f t="shared" si="19"/>
        <v>0</v>
      </c>
      <c r="R111" s="5">
        <f t="shared" si="20"/>
        <v>0</v>
      </c>
      <c r="S111" s="2">
        <f t="shared" si="21"/>
        <v>0</v>
      </c>
      <c r="T111" s="2">
        <f t="shared" si="22"/>
        <v>2</v>
      </c>
      <c r="U111" s="2">
        <f t="shared" si="23"/>
        <v>0</v>
      </c>
      <c r="W111" s="5">
        <f t="shared" si="24"/>
        <v>0</v>
      </c>
      <c r="X111" s="2">
        <f t="shared" si="25"/>
        <v>0</v>
      </c>
    </row>
    <row r="112" spans="1:28" x14ac:dyDescent="0.35">
      <c r="B112" s="16">
        <v>2</v>
      </c>
      <c r="C112" s="16" t="s">
        <v>21</v>
      </c>
      <c r="D112" s="16" t="s">
        <v>63</v>
      </c>
      <c r="E112" s="16" t="s">
        <v>86</v>
      </c>
      <c r="F112" s="16" t="s">
        <v>79</v>
      </c>
      <c r="G112" s="2">
        <v>1</v>
      </c>
      <c r="H112" s="2">
        <v>1</v>
      </c>
      <c r="I112" s="5">
        <f t="shared" si="13"/>
        <v>0</v>
      </c>
      <c r="J112" s="2">
        <f t="shared" si="14"/>
        <v>0</v>
      </c>
      <c r="K112" s="2">
        <f t="shared" si="15"/>
        <v>0</v>
      </c>
      <c r="M112" s="5">
        <f t="shared" si="16"/>
        <v>0</v>
      </c>
      <c r="N112" s="2">
        <f t="shared" si="17"/>
        <v>0</v>
      </c>
      <c r="O112" s="2">
        <f t="shared" si="18"/>
        <v>0</v>
      </c>
      <c r="P112" s="2">
        <f t="shared" si="19"/>
        <v>0</v>
      </c>
      <c r="R112" s="5">
        <f t="shared" si="20"/>
        <v>0</v>
      </c>
      <c r="S112" s="2">
        <f t="shared" si="21"/>
        <v>0</v>
      </c>
      <c r="T112" s="2">
        <f t="shared" si="22"/>
        <v>2</v>
      </c>
      <c r="U112" s="2">
        <f t="shared" si="23"/>
        <v>0</v>
      </c>
      <c r="W112" s="5">
        <f t="shared" si="24"/>
        <v>0</v>
      </c>
      <c r="X112" s="2">
        <f t="shared" si="25"/>
        <v>0</v>
      </c>
    </row>
    <row r="113" spans="1:28" x14ac:dyDescent="0.35">
      <c r="B113" s="16"/>
      <c r="C113" s="16"/>
      <c r="D113" s="16"/>
      <c r="E113" s="16"/>
      <c r="F113" s="16"/>
      <c r="L113" s="2">
        <v>0</v>
      </c>
      <c r="Q113" s="2">
        <v>0</v>
      </c>
      <c r="V113" s="2">
        <f>SUM(R109:U112)</f>
        <v>18</v>
      </c>
      <c r="Y113" s="2">
        <v>0</v>
      </c>
      <c r="AB113" s="8">
        <v>18</v>
      </c>
    </row>
    <row r="114" spans="1:28" s="4" customFormat="1" x14ac:dyDescent="0.35">
      <c r="A114" s="4" t="s">
        <v>26</v>
      </c>
      <c r="I114" s="7"/>
      <c r="M114" s="7"/>
      <c r="R114" s="7"/>
      <c r="W114" s="7"/>
      <c r="AB114" s="10"/>
    </row>
    <row r="115" spans="1:28" ht="31" x14ac:dyDescent="0.35">
      <c r="B115" s="16">
        <v>3</v>
      </c>
      <c r="C115" s="16" t="s">
        <v>28</v>
      </c>
      <c r="D115" s="16" t="s">
        <v>64</v>
      </c>
      <c r="E115" s="16" t="s">
        <v>86</v>
      </c>
      <c r="F115" s="16" t="s">
        <v>83</v>
      </c>
      <c r="G115" s="2">
        <v>1</v>
      </c>
      <c r="H115" s="2">
        <v>1</v>
      </c>
      <c r="I115" s="5">
        <f t="shared" si="13"/>
        <v>3</v>
      </c>
      <c r="J115" s="2">
        <f t="shared" si="14"/>
        <v>0</v>
      </c>
      <c r="K115" s="2">
        <f t="shared" si="15"/>
        <v>0</v>
      </c>
      <c r="M115" s="5">
        <f t="shared" si="16"/>
        <v>0</v>
      </c>
      <c r="N115" s="2">
        <f t="shared" si="17"/>
        <v>0</v>
      </c>
      <c r="O115" s="2">
        <f t="shared" si="18"/>
        <v>0</v>
      </c>
      <c r="P115" s="2">
        <f t="shared" si="19"/>
        <v>0</v>
      </c>
      <c r="R115" s="5">
        <f t="shared" si="20"/>
        <v>0</v>
      </c>
      <c r="S115" s="2">
        <f t="shared" si="21"/>
        <v>0</v>
      </c>
      <c r="T115" s="2">
        <f t="shared" si="22"/>
        <v>0</v>
      </c>
      <c r="U115" s="2">
        <f t="shared" si="23"/>
        <v>0</v>
      </c>
      <c r="W115" s="5">
        <f t="shared" si="24"/>
        <v>0</v>
      </c>
      <c r="X115" s="2">
        <f t="shared" si="25"/>
        <v>0</v>
      </c>
    </row>
    <row r="116" spans="1:28" ht="31" x14ac:dyDescent="0.35">
      <c r="B116" s="16">
        <v>2</v>
      </c>
      <c r="C116" s="16" t="s">
        <v>36</v>
      </c>
      <c r="D116" s="16" t="s">
        <v>64</v>
      </c>
      <c r="E116" s="16" t="s">
        <v>31</v>
      </c>
      <c r="F116" s="16" t="s">
        <v>83</v>
      </c>
      <c r="G116" s="2">
        <v>1</v>
      </c>
      <c r="H116" s="2">
        <v>1</v>
      </c>
      <c r="I116" s="5">
        <f t="shared" si="13"/>
        <v>2</v>
      </c>
      <c r="J116" s="2">
        <f t="shared" si="14"/>
        <v>0</v>
      </c>
      <c r="K116" s="2">
        <f t="shared" si="15"/>
        <v>0</v>
      </c>
      <c r="M116" s="5">
        <f t="shared" si="16"/>
        <v>0</v>
      </c>
      <c r="N116" s="2">
        <f t="shared" si="17"/>
        <v>0</v>
      </c>
      <c r="O116" s="2">
        <f t="shared" si="18"/>
        <v>0</v>
      </c>
      <c r="P116" s="2">
        <f t="shared" si="19"/>
        <v>0</v>
      </c>
      <c r="R116" s="5">
        <f t="shared" si="20"/>
        <v>0</v>
      </c>
      <c r="S116" s="2">
        <f t="shared" si="21"/>
        <v>0</v>
      </c>
      <c r="T116" s="2">
        <f t="shared" si="22"/>
        <v>0</v>
      </c>
      <c r="U116" s="2">
        <f t="shared" si="23"/>
        <v>0</v>
      </c>
      <c r="W116" s="5">
        <f t="shared" si="24"/>
        <v>0</v>
      </c>
      <c r="X116" s="2">
        <f t="shared" si="25"/>
        <v>0</v>
      </c>
    </row>
    <row r="117" spans="1:28" ht="31" x14ac:dyDescent="0.35">
      <c r="B117" s="16">
        <v>3</v>
      </c>
      <c r="C117" s="16" t="s">
        <v>50</v>
      </c>
      <c r="D117" s="16" t="s">
        <v>64</v>
      </c>
      <c r="E117" s="16" t="s">
        <v>86</v>
      </c>
      <c r="F117" s="16" t="s">
        <v>83</v>
      </c>
      <c r="G117" s="2">
        <v>1</v>
      </c>
      <c r="H117" s="2">
        <v>1</v>
      </c>
      <c r="I117" s="5">
        <f t="shared" si="13"/>
        <v>3</v>
      </c>
      <c r="J117" s="2">
        <f t="shared" si="14"/>
        <v>0</v>
      </c>
      <c r="K117" s="2">
        <f t="shared" si="15"/>
        <v>0</v>
      </c>
      <c r="M117" s="5">
        <f t="shared" si="16"/>
        <v>0</v>
      </c>
      <c r="N117" s="2">
        <f t="shared" si="17"/>
        <v>0</v>
      </c>
      <c r="O117" s="2">
        <f t="shared" si="18"/>
        <v>0</v>
      </c>
      <c r="P117" s="2">
        <f t="shared" si="19"/>
        <v>0</v>
      </c>
      <c r="R117" s="5">
        <f t="shared" si="20"/>
        <v>0</v>
      </c>
      <c r="S117" s="2">
        <f t="shared" si="21"/>
        <v>0</v>
      </c>
      <c r="T117" s="2">
        <f t="shared" si="22"/>
        <v>0</v>
      </c>
      <c r="U117" s="2">
        <f t="shared" si="23"/>
        <v>0</v>
      </c>
      <c r="W117" s="5">
        <f t="shared" si="24"/>
        <v>0</v>
      </c>
      <c r="X117" s="2">
        <f t="shared" si="25"/>
        <v>0</v>
      </c>
    </row>
    <row r="118" spans="1:28" x14ac:dyDescent="0.35">
      <c r="L118" s="2">
        <v>8</v>
      </c>
      <c r="Q118" s="2">
        <v>0</v>
      </c>
      <c r="V118" s="2">
        <v>0</v>
      </c>
      <c r="Y118" s="2">
        <v>0</v>
      </c>
      <c r="AB118" s="8">
        <v>8</v>
      </c>
    </row>
    <row r="119" spans="1:28" s="4" customFormat="1" x14ac:dyDescent="0.35">
      <c r="A119" s="4" t="s">
        <v>34</v>
      </c>
      <c r="I119" s="7"/>
      <c r="M119" s="7"/>
      <c r="R119" s="7"/>
      <c r="W119" s="7"/>
      <c r="AB119" s="10"/>
    </row>
    <row r="120" spans="1:28" x14ac:dyDescent="0.35">
      <c r="B120" s="2">
        <v>6</v>
      </c>
      <c r="C120" s="2" t="s">
        <v>28</v>
      </c>
      <c r="D120" s="2" t="s">
        <v>33</v>
      </c>
      <c r="E120" s="2" t="s">
        <v>86</v>
      </c>
      <c r="F120" s="2" t="s">
        <v>83</v>
      </c>
      <c r="G120" s="2">
        <v>1</v>
      </c>
      <c r="H120" s="2">
        <v>0.5</v>
      </c>
      <c r="I120" s="5">
        <f t="shared" si="13"/>
        <v>3</v>
      </c>
      <c r="J120" s="2">
        <f t="shared" si="14"/>
        <v>0</v>
      </c>
      <c r="K120" s="2">
        <f t="shared" si="15"/>
        <v>0</v>
      </c>
      <c r="M120" s="5">
        <f t="shared" si="16"/>
        <v>0</v>
      </c>
      <c r="N120" s="2">
        <f t="shared" si="17"/>
        <v>0</v>
      </c>
      <c r="O120" s="2">
        <f t="shared" si="18"/>
        <v>0</v>
      </c>
      <c r="P120" s="2">
        <f t="shared" si="19"/>
        <v>0</v>
      </c>
      <c r="R120" s="5">
        <f t="shared" si="20"/>
        <v>0</v>
      </c>
      <c r="S120" s="2">
        <f t="shared" si="21"/>
        <v>0</v>
      </c>
      <c r="T120" s="2">
        <f t="shared" si="22"/>
        <v>0</v>
      </c>
      <c r="U120" s="2">
        <f t="shared" si="23"/>
        <v>0</v>
      </c>
      <c r="W120" s="5">
        <f t="shared" si="24"/>
        <v>0</v>
      </c>
      <c r="X120" s="2">
        <f t="shared" si="25"/>
        <v>0</v>
      </c>
    </row>
    <row r="121" spans="1:28" ht="31" x14ac:dyDescent="0.35">
      <c r="B121" s="2">
        <v>1</v>
      </c>
      <c r="C121" s="2" t="s">
        <v>65</v>
      </c>
      <c r="D121" s="2" t="s">
        <v>33</v>
      </c>
      <c r="E121" s="2" t="s">
        <v>31</v>
      </c>
      <c r="F121" s="2" t="s">
        <v>83</v>
      </c>
      <c r="G121" s="2">
        <v>1</v>
      </c>
      <c r="H121" s="2">
        <v>0.5</v>
      </c>
      <c r="I121" s="5">
        <f t="shared" si="13"/>
        <v>0.5</v>
      </c>
      <c r="J121" s="2">
        <f t="shared" si="14"/>
        <v>0</v>
      </c>
      <c r="K121" s="2">
        <f t="shared" si="15"/>
        <v>0</v>
      </c>
      <c r="M121" s="5">
        <f t="shared" si="16"/>
        <v>0</v>
      </c>
      <c r="N121" s="2">
        <f t="shared" si="17"/>
        <v>0</v>
      </c>
      <c r="O121" s="2">
        <f t="shared" si="18"/>
        <v>0</v>
      </c>
      <c r="P121" s="2">
        <f t="shared" si="19"/>
        <v>0</v>
      </c>
      <c r="R121" s="5">
        <f t="shared" si="20"/>
        <v>0</v>
      </c>
      <c r="S121" s="2">
        <f t="shared" si="21"/>
        <v>0</v>
      </c>
      <c r="T121" s="2">
        <f t="shared" si="22"/>
        <v>0</v>
      </c>
      <c r="U121" s="2">
        <f t="shared" si="23"/>
        <v>0</v>
      </c>
      <c r="W121" s="5">
        <f>IF(F121="CD",((B121/G121)*H121),0)</f>
        <v>0</v>
      </c>
      <c r="X121" s="2">
        <f t="shared" si="25"/>
        <v>0</v>
      </c>
    </row>
    <row r="122" spans="1:28" x14ac:dyDescent="0.35">
      <c r="L122" s="2">
        <v>3.5</v>
      </c>
      <c r="Q122" s="2">
        <v>0</v>
      </c>
      <c r="V122" s="2">
        <v>0</v>
      </c>
      <c r="Y122" s="2">
        <v>0</v>
      </c>
      <c r="AB122" s="8">
        <v>3.5</v>
      </c>
    </row>
    <row r="123" spans="1:28" s="3" customFormat="1" x14ac:dyDescent="0.35">
      <c r="A123" s="3" t="s">
        <v>66</v>
      </c>
      <c r="I123" s="6"/>
      <c r="M123" s="6"/>
      <c r="R123" s="6"/>
      <c r="W123" s="6"/>
      <c r="AB123" s="9"/>
    </row>
    <row r="124" spans="1:28" s="4" customFormat="1" x14ac:dyDescent="0.35">
      <c r="A124" s="4" t="s">
        <v>67</v>
      </c>
      <c r="I124" s="7"/>
      <c r="M124" s="7"/>
      <c r="R124" s="7"/>
      <c r="W124" s="7"/>
      <c r="AB124" s="10"/>
    </row>
    <row r="125" spans="1:28" ht="46.5" x14ac:dyDescent="0.35">
      <c r="B125" s="2">
        <v>3</v>
      </c>
      <c r="C125" s="2" t="s">
        <v>14</v>
      </c>
      <c r="D125" s="2" t="s">
        <v>68</v>
      </c>
      <c r="E125" s="2" t="s">
        <v>88</v>
      </c>
      <c r="F125" s="2" t="s">
        <v>80</v>
      </c>
      <c r="G125" s="2">
        <v>2</v>
      </c>
      <c r="H125" s="2">
        <v>1</v>
      </c>
      <c r="I125" s="5">
        <f t="shared" si="13"/>
        <v>0</v>
      </c>
      <c r="J125" s="2">
        <f t="shared" si="14"/>
        <v>0</v>
      </c>
      <c r="K125" s="2">
        <f t="shared" si="15"/>
        <v>0</v>
      </c>
      <c r="M125" s="5">
        <f t="shared" si="16"/>
        <v>0</v>
      </c>
      <c r="N125" s="2">
        <f t="shared" si="17"/>
        <v>0</v>
      </c>
      <c r="O125" s="2">
        <f t="shared" si="18"/>
        <v>0</v>
      </c>
      <c r="P125" s="2">
        <f t="shared" si="19"/>
        <v>0</v>
      </c>
      <c r="R125" s="5">
        <f t="shared" si="20"/>
        <v>0</v>
      </c>
      <c r="S125" s="2">
        <f t="shared" si="21"/>
        <v>0</v>
      </c>
      <c r="T125" s="2">
        <f t="shared" si="22"/>
        <v>0</v>
      </c>
      <c r="U125" s="2">
        <f t="shared" si="23"/>
        <v>1.5</v>
      </c>
      <c r="W125" s="5">
        <f t="shared" ref="W125:W130" si="26">IF(F125="CD",((B125/G125)*H125),0)</f>
        <v>1.5</v>
      </c>
      <c r="X125" s="2">
        <f t="shared" si="25"/>
        <v>0</v>
      </c>
    </row>
    <row r="126" spans="1:28" x14ac:dyDescent="0.35">
      <c r="L126" s="2">
        <v>0</v>
      </c>
      <c r="Q126" s="2">
        <v>0</v>
      </c>
      <c r="V126" s="2">
        <v>1.5</v>
      </c>
      <c r="Y126" s="2">
        <v>1.5</v>
      </c>
      <c r="AB126" s="8">
        <v>3</v>
      </c>
    </row>
    <row r="127" spans="1:28" s="4" customFormat="1" x14ac:dyDescent="0.35">
      <c r="A127" s="4" t="s">
        <v>22</v>
      </c>
      <c r="I127" s="7"/>
      <c r="M127" s="7"/>
      <c r="R127" s="7"/>
      <c r="W127" s="7"/>
      <c r="AB127" s="10"/>
    </row>
    <row r="128" spans="1:28" x14ac:dyDescent="0.35">
      <c r="B128" s="2">
        <v>9</v>
      </c>
      <c r="C128" s="2" t="s">
        <v>5</v>
      </c>
      <c r="D128" s="2" t="s">
        <v>69</v>
      </c>
      <c r="E128" s="2" t="s">
        <v>87</v>
      </c>
      <c r="F128" s="2" t="s">
        <v>81</v>
      </c>
      <c r="G128" s="2">
        <v>2</v>
      </c>
      <c r="H128" s="2">
        <v>1</v>
      </c>
      <c r="I128" s="5">
        <f t="shared" si="13"/>
        <v>0</v>
      </c>
      <c r="J128" s="2">
        <f t="shared" si="14"/>
        <v>0</v>
      </c>
      <c r="K128" s="2">
        <f t="shared" si="15"/>
        <v>0</v>
      </c>
      <c r="M128" s="5">
        <f t="shared" si="16"/>
        <v>0</v>
      </c>
      <c r="N128" s="2">
        <f t="shared" si="17"/>
        <v>0</v>
      </c>
      <c r="O128" s="2">
        <f t="shared" si="18"/>
        <v>0</v>
      </c>
      <c r="P128" s="2">
        <f t="shared" si="19"/>
        <v>4.5</v>
      </c>
      <c r="R128" s="5">
        <f t="shared" si="20"/>
        <v>0</v>
      </c>
      <c r="S128" s="2">
        <f t="shared" si="21"/>
        <v>4.5</v>
      </c>
      <c r="T128" s="2">
        <f t="shared" si="22"/>
        <v>0</v>
      </c>
      <c r="U128" s="2">
        <f t="shared" si="23"/>
        <v>0</v>
      </c>
      <c r="W128" s="5">
        <f t="shared" si="26"/>
        <v>0</v>
      </c>
      <c r="X128" s="2">
        <f t="shared" si="25"/>
        <v>0</v>
      </c>
    </row>
    <row r="129" spans="2:28" x14ac:dyDescent="0.35">
      <c r="B129" s="2">
        <v>2</v>
      </c>
      <c r="C129" s="2" t="s">
        <v>14</v>
      </c>
      <c r="D129" s="2" t="s">
        <v>69</v>
      </c>
      <c r="E129" s="2" t="s">
        <v>88</v>
      </c>
      <c r="F129" s="2" t="s">
        <v>81</v>
      </c>
      <c r="G129" s="2">
        <v>2</v>
      </c>
      <c r="H129" s="2">
        <v>1</v>
      </c>
      <c r="I129" s="5">
        <f t="shared" si="13"/>
        <v>0</v>
      </c>
      <c r="J129" s="2">
        <f t="shared" si="14"/>
        <v>0</v>
      </c>
      <c r="K129" s="2">
        <f t="shared" si="15"/>
        <v>0</v>
      </c>
      <c r="M129" s="5">
        <f t="shared" si="16"/>
        <v>0</v>
      </c>
      <c r="N129" s="2">
        <f t="shared" si="17"/>
        <v>0</v>
      </c>
      <c r="O129" s="2">
        <f t="shared" si="18"/>
        <v>0</v>
      </c>
      <c r="P129" s="2">
        <f t="shared" si="19"/>
        <v>1</v>
      </c>
      <c r="R129" s="5">
        <f t="shared" si="20"/>
        <v>0</v>
      </c>
      <c r="S129" s="2">
        <f t="shared" si="21"/>
        <v>1</v>
      </c>
      <c r="T129" s="2">
        <f t="shared" si="22"/>
        <v>0</v>
      </c>
      <c r="U129" s="2">
        <f t="shared" si="23"/>
        <v>0</v>
      </c>
      <c r="W129" s="5">
        <f t="shared" si="26"/>
        <v>0</v>
      </c>
      <c r="X129" s="2">
        <f t="shared" si="25"/>
        <v>0</v>
      </c>
    </row>
    <row r="130" spans="2:28" x14ac:dyDescent="0.35">
      <c r="B130" s="2">
        <v>1</v>
      </c>
      <c r="C130" s="2" t="s">
        <v>50</v>
      </c>
      <c r="D130" s="2" t="s">
        <v>69</v>
      </c>
      <c r="E130" s="2" t="s">
        <v>86</v>
      </c>
      <c r="F130" s="2" t="s">
        <v>81</v>
      </c>
      <c r="G130" s="2">
        <v>2</v>
      </c>
      <c r="H130" s="2">
        <v>1</v>
      </c>
      <c r="I130" s="5">
        <f t="shared" si="13"/>
        <v>0</v>
      </c>
      <c r="J130" s="2">
        <f t="shared" si="14"/>
        <v>0</v>
      </c>
      <c r="K130" s="2">
        <f t="shared" si="15"/>
        <v>0</v>
      </c>
      <c r="M130" s="5">
        <f t="shared" si="16"/>
        <v>0</v>
      </c>
      <c r="N130" s="2">
        <f t="shared" si="17"/>
        <v>0</v>
      </c>
      <c r="O130" s="2">
        <f t="shared" si="18"/>
        <v>0</v>
      </c>
      <c r="P130" s="2">
        <f t="shared" si="19"/>
        <v>0.5</v>
      </c>
      <c r="R130" s="5">
        <f t="shared" si="20"/>
        <v>0</v>
      </c>
      <c r="S130" s="2">
        <f t="shared" si="21"/>
        <v>0.5</v>
      </c>
      <c r="T130" s="2">
        <f t="shared" si="22"/>
        <v>0</v>
      </c>
      <c r="U130" s="2">
        <f t="shared" si="23"/>
        <v>0</v>
      </c>
      <c r="W130" s="5">
        <f t="shared" si="26"/>
        <v>0</v>
      </c>
      <c r="X130" s="2">
        <f t="shared" si="25"/>
        <v>0</v>
      </c>
    </row>
    <row r="131" spans="2:28" x14ac:dyDescent="0.35">
      <c r="L131" s="2">
        <v>0</v>
      </c>
      <c r="Q131" s="2">
        <v>6</v>
      </c>
      <c r="V131" s="2">
        <v>6</v>
      </c>
      <c r="Y131" s="2">
        <v>0</v>
      </c>
      <c r="AB131" s="8">
        <f>SUM(K131:Y131)</f>
        <v>12</v>
      </c>
    </row>
    <row r="133" spans="2:28" ht="16" thickBot="1" x14ac:dyDescent="0.4"/>
    <row r="134" spans="2:28" s="11" customFormat="1" ht="16.5" thickTop="1" thickBot="1" x14ac:dyDescent="0.4">
      <c r="I134" s="12"/>
      <c r="L134" s="11">
        <f>SUM(L1:L131)</f>
        <v>113.33333333333334</v>
      </c>
      <c r="M134" s="12"/>
      <c r="Q134" s="11">
        <f>SUM(Q2:Q131)</f>
        <v>147.83333333333334</v>
      </c>
      <c r="R134" s="12"/>
      <c r="V134" s="11">
        <f>SUM(V1:V131)</f>
        <v>191.63333333333333</v>
      </c>
      <c r="W134" s="12"/>
      <c r="Y134" s="11">
        <f>SUM(Y1:Y131)</f>
        <v>18.3</v>
      </c>
      <c r="AB134" s="13">
        <f>SUM(AB1:AB131)</f>
        <v>471.1</v>
      </c>
    </row>
    <row r="135" spans="2:28" ht="16" thickTop="1" x14ac:dyDescent="0.35"/>
    <row r="137" spans="2:28" x14ac:dyDescent="0.35">
      <c r="B137" s="2">
        <f>SUM(B13:B130)</f>
        <v>447</v>
      </c>
    </row>
    <row r="141" spans="2:28" ht="16" thickBot="1" x14ac:dyDescent="0.4">
      <c r="B141" s="2" t="s">
        <v>83</v>
      </c>
      <c r="C141" s="2" t="s">
        <v>92</v>
      </c>
      <c r="D141" s="2" t="s">
        <v>79</v>
      </c>
      <c r="E141" s="2" t="s">
        <v>85</v>
      </c>
    </row>
    <row r="142" spans="2:28" ht="16.5" thickTop="1" thickBot="1" x14ac:dyDescent="0.4">
      <c r="B142" s="11">
        <v>113.33333333333334</v>
      </c>
      <c r="C142" s="11">
        <v>118.33329999999999</v>
      </c>
      <c r="D142" s="11">
        <v>162.63333</v>
      </c>
      <c r="E142" s="11">
        <v>18.3</v>
      </c>
    </row>
    <row r="143" spans="2:28" ht="16" thickTop="1" x14ac:dyDescent="0.35">
      <c r="B143" s="2">
        <f>ROUND(B142,0)</f>
        <v>113</v>
      </c>
      <c r="C143" s="2">
        <f t="shared" ref="C143:E143" si="27">ROUND(C142,0)</f>
        <v>118</v>
      </c>
      <c r="D143" s="2">
        <f t="shared" si="27"/>
        <v>163</v>
      </c>
      <c r="E143" s="2">
        <f t="shared" si="27"/>
        <v>18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C097-3415-ED41-9814-ADB0420AFBA0}">
  <dimension ref="A1:AB95"/>
  <sheetViews>
    <sheetView workbookViewId="0">
      <selection activeCell="L74" sqref="L74"/>
    </sheetView>
  </sheetViews>
  <sheetFormatPr baseColWidth="10" defaultRowHeight="15.5" x14ac:dyDescent="0.35"/>
  <sheetData>
    <row r="1" spans="1:28" s="1" customFormat="1" x14ac:dyDescent="0.35">
      <c r="A1" s="1" t="s">
        <v>86</v>
      </c>
    </row>
    <row r="2" spans="1:28" s="2" customFormat="1" ht="31" x14ac:dyDescent="0.35">
      <c r="B2" s="2">
        <v>3</v>
      </c>
      <c r="C2" s="2" t="s">
        <v>13</v>
      </c>
      <c r="D2" s="2" t="s">
        <v>12</v>
      </c>
      <c r="E2" s="2" t="s">
        <v>86</v>
      </c>
      <c r="F2" s="2" t="s">
        <v>79</v>
      </c>
      <c r="G2" s="2">
        <v>1</v>
      </c>
      <c r="H2" s="2">
        <v>1</v>
      </c>
      <c r="I2" s="5">
        <v>0</v>
      </c>
      <c r="J2" s="2">
        <v>0</v>
      </c>
      <c r="K2" s="2">
        <v>0</v>
      </c>
      <c r="M2" s="5">
        <v>0</v>
      </c>
      <c r="N2" s="2">
        <v>0</v>
      </c>
      <c r="O2" s="2">
        <v>0</v>
      </c>
      <c r="P2" s="2">
        <v>0</v>
      </c>
      <c r="R2" s="5">
        <v>0</v>
      </c>
      <c r="S2" s="2">
        <v>0</v>
      </c>
      <c r="T2" s="2">
        <v>3</v>
      </c>
      <c r="U2" s="2">
        <v>0</v>
      </c>
      <c r="W2" s="5">
        <v>0</v>
      </c>
      <c r="X2" s="2">
        <v>0</v>
      </c>
      <c r="AB2" s="8"/>
    </row>
    <row r="3" spans="1:28" s="2" customFormat="1" ht="31" x14ac:dyDescent="0.35">
      <c r="B3" s="2">
        <v>3</v>
      </c>
      <c r="C3" s="2" t="s">
        <v>15</v>
      </c>
      <c r="D3" s="2" t="s">
        <v>12</v>
      </c>
      <c r="E3" s="2" t="s">
        <v>86</v>
      </c>
      <c r="F3" s="2" t="s">
        <v>79</v>
      </c>
      <c r="G3" s="2">
        <v>1</v>
      </c>
      <c r="H3" s="2">
        <v>1</v>
      </c>
      <c r="I3" s="5">
        <v>0</v>
      </c>
      <c r="J3" s="2">
        <v>0</v>
      </c>
      <c r="K3" s="2">
        <v>0</v>
      </c>
      <c r="M3" s="5">
        <v>0</v>
      </c>
      <c r="N3" s="2">
        <v>0</v>
      </c>
      <c r="O3" s="2">
        <v>0</v>
      </c>
      <c r="P3" s="2">
        <v>0</v>
      </c>
      <c r="R3" s="5">
        <v>0</v>
      </c>
      <c r="S3" s="2">
        <v>0</v>
      </c>
      <c r="T3" s="2">
        <v>3</v>
      </c>
      <c r="U3" s="2">
        <v>0</v>
      </c>
      <c r="W3" s="5">
        <v>0</v>
      </c>
      <c r="X3" s="2">
        <v>0</v>
      </c>
      <c r="AB3" s="8"/>
    </row>
    <row r="4" spans="1:28" s="2" customFormat="1" ht="31" x14ac:dyDescent="0.35">
      <c r="B4" s="2">
        <v>1</v>
      </c>
      <c r="C4" s="2" t="s">
        <v>18</v>
      </c>
      <c r="D4" s="2" t="s">
        <v>16</v>
      </c>
      <c r="E4" s="2" t="s">
        <v>86</v>
      </c>
      <c r="F4" s="2" t="s">
        <v>80</v>
      </c>
      <c r="G4" s="2">
        <v>2</v>
      </c>
      <c r="H4" s="2">
        <v>0.3</v>
      </c>
      <c r="I4" s="5">
        <v>0</v>
      </c>
      <c r="J4" s="2">
        <v>0</v>
      </c>
      <c r="K4" s="2">
        <v>0</v>
      </c>
      <c r="M4" s="5">
        <v>0</v>
      </c>
      <c r="N4" s="2">
        <v>0</v>
      </c>
      <c r="O4" s="2">
        <v>0</v>
      </c>
      <c r="P4" s="2">
        <v>0</v>
      </c>
      <c r="R4" s="5">
        <v>0</v>
      </c>
      <c r="S4" s="2">
        <v>0</v>
      </c>
      <c r="T4" s="2">
        <v>0</v>
      </c>
      <c r="U4" s="2">
        <v>0.15</v>
      </c>
      <c r="W4" s="5">
        <v>0.15</v>
      </c>
      <c r="X4" s="2">
        <v>0</v>
      </c>
      <c r="AB4" s="8"/>
    </row>
    <row r="5" spans="1:28" s="2" customFormat="1" x14ac:dyDescent="0.35">
      <c r="B5" s="2">
        <v>6</v>
      </c>
      <c r="C5" s="2" t="s">
        <v>21</v>
      </c>
      <c r="D5" s="2" t="s">
        <v>16</v>
      </c>
      <c r="E5" s="2" t="s">
        <v>86</v>
      </c>
      <c r="F5" s="2" t="s">
        <v>80</v>
      </c>
      <c r="G5" s="2">
        <v>2</v>
      </c>
      <c r="H5" s="2">
        <v>0.3</v>
      </c>
      <c r="I5" s="5">
        <v>0</v>
      </c>
      <c r="J5" s="2">
        <v>0</v>
      </c>
      <c r="K5" s="2">
        <v>0</v>
      </c>
      <c r="M5" s="5">
        <v>0</v>
      </c>
      <c r="N5" s="2">
        <v>0</v>
      </c>
      <c r="O5" s="2">
        <v>0</v>
      </c>
      <c r="P5" s="2">
        <v>0</v>
      </c>
      <c r="R5" s="5">
        <v>0</v>
      </c>
      <c r="S5" s="2">
        <v>0</v>
      </c>
      <c r="T5" s="2">
        <v>0</v>
      </c>
      <c r="U5" s="2">
        <v>0.9</v>
      </c>
      <c r="W5" s="5">
        <v>0.89999999999999991</v>
      </c>
      <c r="X5" s="2">
        <v>0</v>
      </c>
      <c r="AB5" s="8"/>
    </row>
    <row r="6" spans="1:28" s="2" customFormat="1" x14ac:dyDescent="0.35">
      <c r="B6" s="2">
        <v>3</v>
      </c>
      <c r="C6" s="2" t="s">
        <v>4</v>
      </c>
      <c r="D6" s="2" t="s">
        <v>23</v>
      </c>
      <c r="E6" s="2" t="s">
        <v>86</v>
      </c>
      <c r="F6" s="2" t="s">
        <v>81</v>
      </c>
      <c r="G6" s="2">
        <v>2</v>
      </c>
      <c r="H6" s="2">
        <v>1</v>
      </c>
      <c r="I6" s="5">
        <v>0</v>
      </c>
      <c r="J6" s="2">
        <v>0</v>
      </c>
      <c r="K6" s="2">
        <v>0</v>
      </c>
      <c r="M6" s="5">
        <v>0</v>
      </c>
      <c r="N6" s="2">
        <v>0</v>
      </c>
      <c r="O6" s="2">
        <v>0</v>
      </c>
      <c r="P6" s="2">
        <v>1.5</v>
      </c>
      <c r="R6" s="5">
        <v>0</v>
      </c>
      <c r="S6" s="2">
        <v>1.5</v>
      </c>
      <c r="T6" s="2">
        <v>0</v>
      </c>
      <c r="U6" s="2">
        <v>0</v>
      </c>
      <c r="W6" s="5">
        <v>0</v>
      </c>
      <c r="X6" s="2">
        <v>0</v>
      </c>
      <c r="AB6" s="8"/>
    </row>
    <row r="7" spans="1:28" s="2" customFormat="1" ht="31" x14ac:dyDescent="0.35">
      <c r="B7" s="2">
        <v>1</v>
      </c>
      <c r="C7" s="2" t="s">
        <v>24</v>
      </c>
      <c r="D7" s="2" t="s">
        <v>23</v>
      </c>
      <c r="E7" s="2" t="s">
        <v>86</v>
      </c>
      <c r="F7" s="2" t="s">
        <v>81</v>
      </c>
      <c r="G7" s="2">
        <v>2</v>
      </c>
      <c r="H7" s="2">
        <v>1</v>
      </c>
      <c r="I7" s="5">
        <v>0</v>
      </c>
      <c r="J7" s="2">
        <v>0</v>
      </c>
      <c r="K7" s="2">
        <v>0</v>
      </c>
      <c r="M7" s="5">
        <v>0</v>
      </c>
      <c r="N7" s="2">
        <v>0</v>
      </c>
      <c r="O7" s="2">
        <v>0</v>
      </c>
      <c r="P7" s="2">
        <v>0.5</v>
      </c>
      <c r="R7" s="5">
        <v>0</v>
      </c>
      <c r="S7" s="2">
        <v>0.5</v>
      </c>
      <c r="T7" s="2">
        <v>0</v>
      </c>
      <c r="U7" s="2">
        <v>0</v>
      </c>
      <c r="W7" s="5">
        <v>0</v>
      </c>
      <c r="X7" s="2">
        <v>0</v>
      </c>
      <c r="AB7" s="8"/>
    </row>
    <row r="8" spans="1:28" s="2" customFormat="1" x14ac:dyDescent="0.35">
      <c r="B8" s="2">
        <v>14</v>
      </c>
      <c r="C8" s="2" t="s">
        <v>21</v>
      </c>
      <c r="D8" s="2" t="s">
        <v>23</v>
      </c>
      <c r="E8" s="2" t="s">
        <v>86</v>
      </c>
      <c r="F8" s="2" t="s">
        <v>81</v>
      </c>
      <c r="G8" s="2">
        <v>2</v>
      </c>
      <c r="H8" s="2">
        <v>1</v>
      </c>
      <c r="I8" s="5">
        <v>0</v>
      </c>
      <c r="J8" s="2">
        <v>0</v>
      </c>
      <c r="K8" s="2">
        <v>0</v>
      </c>
      <c r="M8" s="5">
        <v>0</v>
      </c>
      <c r="N8" s="2">
        <v>0</v>
      </c>
      <c r="O8" s="2">
        <v>0</v>
      </c>
      <c r="P8" s="2">
        <v>7</v>
      </c>
      <c r="R8" s="5">
        <v>0</v>
      </c>
      <c r="S8" s="2">
        <v>7</v>
      </c>
      <c r="T8" s="2">
        <v>0</v>
      </c>
      <c r="U8" s="2">
        <v>0</v>
      </c>
      <c r="W8" s="5">
        <v>0</v>
      </c>
      <c r="X8" s="2">
        <v>0</v>
      </c>
      <c r="AB8" s="8"/>
    </row>
    <row r="9" spans="1:28" s="2" customFormat="1" ht="31" x14ac:dyDescent="0.35">
      <c r="B9" s="2">
        <v>33</v>
      </c>
      <c r="C9" s="2" t="s">
        <v>4</v>
      </c>
      <c r="D9" s="2" t="s">
        <v>27</v>
      </c>
      <c r="E9" s="2" t="s">
        <v>86</v>
      </c>
      <c r="F9" s="2" t="s">
        <v>82</v>
      </c>
      <c r="G9" s="2">
        <v>2</v>
      </c>
      <c r="H9" s="2">
        <v>1</v>
      </c>
      <c r="I9" s="5">
        <v>0</v>
      </c>
      <c r="J9" s="2">
        <v>16.5</v>
      </c>
      <c r="K9" s="2">
        <v>0</v>
      </c>
      <c r="M9" s="5">
        <v>16.5</v>
      </c>
      <c r="N9" s="2">
        <v>0</v>
      </c>
      <c r="O9" s="2">
        <v>0</v>
      </c>
      <c r="P9" s="2">
        <v>0</v>
      </c>
      <c r="R9" s="5">
        <v>0</v>
      </c>
      <c r="S9" s="2">
        <v>0</v>
      </c>
      <c r="T9" s="2">
        <v>0</v>
      </c>
      <c r="U9" s="2">
        <v>0</v>
      </c>
      <c r="W9" s="5">
        <v>0</v>
      </c>
      <c r="X9" s="2">
        <v>0</v>
      </c>
      <c r="AB9" s="8"/>
    </row>
    <row r="10" spans="1:28" s="2" customFormat="1" ht="31" x14ac:dyDescent="0.35">
      <c r="B10" s="2">
        <v>4</v>
      </c>
      <c r="C10" s="2" t="s">
        <v>28</v>
      </c>
      <c r="D10" s="2" t="s">
        <v>74</v>
      </c>
      <c r="E10" s="2" t="s">
        <v>86</v>
      </c>
      <c r="F10" s="2" t="s">
        <v>82</v>
      </c>
      <c r="G10" s="2">
        <v>2</v>
      </c>
      <c r="H10" s="2">
        <v>1</v>
      </c>
      <c r="I10" s="5">
        <v>0</v>
      </c>
      <c r="J10" s="2">
        <v>2</v>
      </c>
      <c r="K10" s="2">
        <v>0</v>
      </c>
      <c r="M10" s="5">
        <v>2</v>
      </c>
      <c r="N10" s="2">
        <v>0</v>
      </c>
      <c r="O10" s="2">
        <v>0</v>
      </c>
      <c r="P10" s="2">
        <v>0</v>
      </c>
      <c r="R10" s="5">
        <v>0</v>
      </c>
      <c r="S10" s="2">
        <v>0</v>
      </c>
      <c r="T10" s="2">
        <v>0</v>
      </c>
      <c r="U10" s="2">
        <v>0</v>
      </c>
      <c r="W10" s="5">
        <v>0</v>
      </c>
      <c r="X10" s="2">
        <v>0</v>
      </c>
      <c r="AB10" s="8"/>
    </row>
    <row r="11" spans="1:28" s="2" customFormat="1" ht="31" x14ac:dyDescent="0.35">
      <c r="B11" s="2">
        <v>16</v>
      </c>
      <c r="C11" s="2" t="s">
        <v>21</v>
      </c>
      <c r="D11" s="2" t="s">
        <v>77</v>
      </c>
      <c r="E11" s="2" t="s">
        <v>86</v>
      </c>
      <c r="F11" s="2" t="s">
        <v>82</v>
      </c>
      <c r="G11" s="2">
        <v>2</v>
      </c>
      <c r="H11" s="2">
        <v>1</v>
      </c>
      <c r="I11" s="5">
        <v>0</v>
      </c>
      <c r="J11" s="2">
        <v>8</v>
      </c>
      <c r="K11" s="2">
        <v>0</v>
      </c>
      <c r="M11" s="5">
        <v>8</v>
      </c>
      <c r="N11" s="2">
        <v>0</v>
      </c>
      <c r="O11" s="2">
        <v>0</v>
      </c>
      <c r="P11" s="2">
        <v>0</v>
      </c>
      <c r="R11" s="5">
        <v>0</v>
      </c>
      <c r="S11" s="2">
        <v>0</v>
      </c>
      <c r="T11" s="2">
        <v>0</v>
      </c>
      <c r="U11" s="2">
        <v>0</v>
      </c>
      <c r="W11" s="5">
        <v>0</v>
      </c>
      <c r="X11" s="2">
        <v>0</v>
      </c>
      <c r="AB11" s="8"/>
    </row>
    <row r="12" spans="1:28" s="2" customFormat="1" x14ac:dyDescent="0.35">
      <c r="B12" s="2">
        <v>20</v>
      </c>
      <c r="C12" s="2" t="s">
        <v>28</v>
      </c>
      <c r="D12" s="2" t="s">
        <v>33</v>
      </c>
      <c r="E12" s="2" t="s">
        <v>86</v>
      </c>
      <c r="F12" s="2" t="s">
        <v>83</v>
      </c>
      <c r="G12" s="2">
        <v>1</v>
      </c>
      <c r="H12" s="2">
        <v>0.5</v>
      </c>
      <c r="I12" s="5">
        <v>10</v>
      </c>
      <c r="J12" s="2">
        <v>0</v>
      </c>
      <c r="K12" s="2">
        <v>0</v>
      </c>
      <c r="M12" s="5">
        <v>0</v>
      </c>
      <c r="N12" s="2">
        <v>0</v>
      </c>
      <c r="O12" s="2">
        <v>0</v>
      </c>
      <c r="P12" s="2">
        <v>0</v>
      </c>
      <c r="R12" s="5">
        <v>0</v>
      </c>
      <c r="S12" s="2">
        <v>0</v>
      </c>
      <c r="T12" s="2">
        <v>0</v>
      </c>
      <c r="U12" s="2">
        <v>0</v>
      </c>
      <c r="W12" s="5">
        <v>0</v>
      </c>
      <c r="X12" s="2">
        <v>0</v>
      </c>
      <c r="AB12" s="8"/>
    </row>
    <row r="13" spans="1:28" s="2" customFormat="1" x14ac:dyDescent="0.35">
      <c r="B13" s="2">
        <v>19</v>
      </c>
      <c r="C13" s="2" t="s">
        <v>28</v>
      </c>
      <c r="D13" s="2" t="s">
        <v>35</v>
      </c>
      <c r="E13" s="2" t="s">
        <v>86</v>
      </c>
      <c r="F13" s="2" t="s">
        <v>83</v>
      </c>
      <c r="G13" s="2">
        <v>1</v>
      </c>
      <c r="H13" s="2">
        <v>1</v>
      </c>
      <c r="I13" s="5">
        <v>19</v>
      </c>
      <c r="J13" s="2">
        <v>0</v>
      </c>
      <c r="K13" s="2">
        <v>0</v>
      </c>
      <c r="M13" s="5">
        <v>0</v>
      </c>
      <c r="N13" s="2">
        <v>0</v>
      </c>
      <c r="O13" s="2">
        <v>0</v>
      </c>
      <c r="P13" s="2">
        <v>0</v>
      </c>
      <c r="R13" s="5">
        <v>0</v>
      </c>
      <c r="S13" s="2">
        <v>0</v>
      </c>
      <c r="T13" s="2">
        <v>0</v>
      </c>
      <c r="U13" s="2">
        <v>0</v>
      </c>
      <c r="W13" s="5">
        <v>0</v>
      </c>
      <c r="X13" s="2">
        <v>0</v>
      </c>
      <c r="AB13" s="8"/>
    </row>
    <row r="14" spans="1:28" s="2" customFormat="1" ht="31" x14ac:dyDescent="0.35">
      <c r="B14" s="2">
        <v>8</v>
      </c>
      <c r="C14" s="2" t="s">
        <v>38</v>
      </c>
      <c r="D14" s="2" t="s">
        <v>35</v>
      </c>
      <c r="E14" s="2" t="s">
        <v>86</v>
      </c>
      <c r="F14" s="2" t="s">
        <v>83</v>
      </c>
      <c r="G14" s="2">
        <v>1</v>
      </c>
      <c r="H14" s="2">
        <v>1</v>
      </c>
      <c r="I14" s="5">
        <v>8</v>
      </c>
      <c r="J14" s="2">
        <v>0</v>
      </c>
      <c r="K14" s="2">
        <v>0</v>
      </c>
      <c r="M14" s="5">
        <v>0</v>
      </c>
      <c r="N14" s="2">
        <v>0</v>
      </c>
      <c r="O14" s="2">
        <v>0</v>
      </c>
      <c r="P14" s="2">
        <v>0</v>
      </c>
      <c r="R14" s="5">
        <v>0</v>
      </c>
      <c r="S14" s="2">
        <v>0</v>
      </c>
      <c r="T14" s="2">
        <v>0</v>
      </c>
      <c r="U14" s="2">
        <v>0</v>
      </c>
      <c r="W14" s="5">
        <v>0</v>
      </c>
      <c r="X14" s="2">
        <v>0</v>
      </c>
      <c r="AB14" s="8"/>
    </row>
    <row r="15" spans="1:28" s="2" customFormat="1" ht="31" x14ac:dyDescent="0.35">
      <c r="B15" s="2">
        <v>1</v>
      </c>
      <c r="C15" s="2" t="s">
        <v>40</v>
      </c>
      <c r="D15" s="2" t="s">
        <v>44</v>
      </c>
      <c r="E15" s="2" t="s">
        <v>86</v>
      </c>
      <c r="F15" s="2" t="s">
        <v>84</v>
      </c>
      <c r="G15" s="2">
        <v>3</v>
      </c>
      <c r="H15" s="2">
        <v>1</v>
      </c>
      <c r="I15" s="5">
        <v>0</v>
      </c>
      <c r="J15" s="2">
        <v>0</v>
      </c>
      <c r="K15" s="2">
        <v>0.33333333333333331</v>
      </c>
      <c r="M15" s="5">
        <v>0</v>
      </c>
      <c r="N15" s="2">
        <v>0.33333333333333331</v>
      </c>
      <c r="O15" s="2">
        <v>0</v>
      </c>
      <c r="P15" s="2">
        <v>0</v>
      </c>
      <c r="R15" s="5">
        <v>0.33333333333333331</v>
      </c>
      <c r="S15" s="2">
        <v>0</v>
      </c>
      <c r="T15" s="2">
        <v>0</v>
      </c>
      <c r="U15" s="2">
        <v>0</v>
      </c>
      <c r="W15" s="5">
        <v>0</v>
      </c>
      <c r="X15" s="2">
        <v>0</v>
      </c>
      <c r="AB15" s="8"/>
    </row>
    <row r="16" spans="1:28" s="2" customFormat="1" ht="31" x14ac:dyDescent="0.35">
      <c r="B16" s="2">
        <v>20</v>
      </c>
      <c r="C16" s="2" t="s">
        <v>28</v>
      </c>
      <c r="D16" s="2" t="s">
        <v>44</v>
      </c>
      <c r="E16" s="2" t="s">
        <v>86</v>
      </c>
      <c r="F16" s="2" t="s">
        <v>84</v>
      </c>
      <c r="G16" s="2">
        <v>3</v>
      </c>
      <c r="H16" s="2">
        <v>1</v>
      </c>
      <c r="I16" s="5">
        <v>0</v>
      </c>
      <c r="J16" s="2">
        <v>0</v>
      </c>
      <c r="K16" s="2">
        <v>6.666666666666667</v>
      </c>
      <c r="M16" s="5">
        <v>0</v>
      </c>
      <c r="N16" s="2">
        <v>6.666666666666667</v>
      </c>
      <c r="O16" s="2">
        <v>0</v>
      </c>
      <c r="P16" s="2">
        <v>0</v>
      </c>
      <c r="R16" s="5">
        <v>6.666666666666667</v>
      </c>
      <c r="S16" s="2">
        <v>0</v>
      </c>
      <c r="T16" s="2">
        <v>0</v>
      </c>
      <c r="U16" s="2">
        <v>0</v>
      </c>
      <c r="W16" s="5">
        <v>0</v>
      </c>
      <c r="X16" s="2">
        <v>0</v>
      </c>
      <c r="AB16" s="8"/>
    </row>
    <row r="17" spans="2:28" s="2" customFormat="1" ht="31" x14ac:dyDescent="0.35">
      <c r="B17" s="2">
        <v>3</v>
      </c>
      <c r="C17" s="2" t="s">
        <v>41</v>
      </c>
      <c r="D17" s="2" t="s">
        <v>44</v>
      </c>
      <c r="E17" s="2" t="s">
        <v>86</v>
      </c>
      <c r="F17" s="2" t="s">
        <v>84</v>
      </c>
      <c r="G17" s="2">
        <v>3</v>
      </c>
      <c r="H17" s="2">
        <v>1</v>
      </c>
      <c r="I17" s="5">
        <v>0</v>
      </c>
      <c r="J17" s="2">
        <v>0</v>
      </c>
      <c r="K17" s="2">
        <v>1</v>
      </c>
      <c r="M17" s="5">
        <v>0</v>
      </c>
      <c r="N17" s="2">
        <v>1</v>
      </c>
      <c r="O17" s="2">
        <v>0</v>
      </c>
      <c r="P17" s="2">
        <v>0</v>
      </c>
      <c r="R17" s="5">
        <v>1</v>
      </c>
      <c r="S17" s="2">
        <v>0</v>
      </c>
      <c r="T17" s="2">
        <v>0</v>
      </c>
      <c r="U17" s="2">
        <v>0</v>
      </c>
      <c r="W17" s="5">
        <v>0</v>
      </c>
      <c r="X17" s="2">
        <v>0</v>
      </c>
      <c r="AB17" s="8"/>
    </row>
    <row r="18" spans="2:28" s="2" customFormat="1" ht="31" x14ac:dyDescent="0.35">
      <c r="B18" s="2">
        <v>1</v>
      </c>
      <c r="C18" s="2" t="s">
        <v>40</v>
      </c>
      <c r="D18" s="2" t="s">
        <v>44</v>
      </c>
      <c r="E18" s="2" t="s">
        <v>86</v>
      </c>
      <c r="F18" s="2" t="s">
        <v>84</v>
      </c>
      <c r="G18" s="2">
        <v>3</v>
      </c>
      <c r="H18" s="2">
        <v>1</v>
      </c>
      <c r="I18" s="5">
        <v>0</v>
      </c>
      <c r="J18" s="2">
        <v>0</v>
      </c>
      <c r="K18" s="2">
        <v>0.33333333333333331</v>
      </c>
      <c r="M18" s="5">
        <v>0</v>
      </c>
      <c r="N18" s="2">
        <v>0.33333333333333331</v>
      </c>
      <c r="O18" s="2">
        <v>0</v>
      </c>
      <c r="P18" s="2">
        <v>0</v>
      </c>
      <c r="R18" s="5">
        <v>0.33333333333333331</v>
      </c>
      <c r="S18" s="2">
        <v>0</v>
      </c>
      <c r="T18" s="2">
        <v>0</v>
      </c>
      <c r="U18" s="2">
        <v>0</v>
      </c>
      <c r="W18" s="5">
        <v>0</v>
      </c>
      <c r="X18" s="2">
        <v>0</v>
      </c>
      <c r="AB18" s="8"/>
    </row>
    <row r="19" spans="2:28" s="2" customFormat="1" ht="31" x14ac:dyDescent="0.35">
      <c r="B19" s="2">
        <v>11</v>
      </c>
      <c r="C19" s="2" t="s">
        <v>28</v>
      </c>
      <c r="D19" s="2" t="s">
        <v>44</v>
      </c>
      <c r="E19" s="2" t="s">
        <v>86</v>
      </c>
      <c r="F19" s="2" t="s">
        <v>84</v>
      </c>
      <c r="G19" s="2">
        <v>3</v>
      </c>
      <c r="H19" s="2">
        <v>1</v>
      </c>
      <c r="I19" s="5">
        <v>0</v>
      </c>
      <c r="J19" s="2">
        <v>0</v>
      </c>
      <c r="K19" s="2">
        <v>3.6666666666666665</v>
      </c>
      <c r="M19" s="5">
        <v>0</v>
      </c>
      <c r="N19" s="2">
        <v>3.6666666666666665</v>
      </c>
      <c r="O19" s="2">
        <v>0</v>
      </c>
      <c r="P19" s="2">
        <v>0</v>
      </c>
      <c r="R19" s="5">
        <v>3.6666666666666665</v>
      </c>
      <c r="S19" s="2">
        <v>0</v>
      </c>
      <c r="T19" s="2">
        <v>0</v>
      </c>
      <c r="U19" s="2">
        <v>0</v>
      </c>
      <c r="W19" s="5">
        <v>0</v>
      </c>
      <c r="X19" s="2">
        <v>0</v>
      </c>
      <c r="AB19" s="8"/>
    </row>
    <row r="20" spans="2:28" s="2" customFormat="1" x14ac:dyDescent="0.35">
      <c r="B20" s="2">
        <v>6</v>
      </c>
      <c r="C20" s="2" t="s">
        <v>40</v>
      </c>
      <c r="D20" s="2" t="s">
        <v>46</v>
      </c>
      <c r="E20" s="2" t="s">
        <v>86</v>
      </c>
      <c r="F20" s="2" t="s">
        <v>81</v>
      </c>
      <c r="G20" s="2">
        <v>2</v>
      </c>
      <c r="H20" s="2">
        <v>1</v>
      </c>
      <c r="I20" s="5">
        <v>0</v>
      </c>
      <c r="J20" s="2">
        <v>0</v>
      </c>
      <c r="K20" s="2">
        <v>0</v>
      </c>
      <c r="M20" s="5">
        <v>0</v>
      </c>
      <c r="N20" s="2">
        <v>0</v>
      </c>
      <c r="O20" s="2">
        <v>0</v>
      </c>
      <c r="P20" s="2">
        <v>3</v>
      </c>
      <c r="R20" s="5">
        <v>0</v>
      </c>
      <c r="S20" s="2">
        <v>3</v>
      </c>
      <c r="T20" s="2">
        <v>0</v>
      </c>
      <c r="U20" s="2">
        <v>0</v>
      </c>
      <c r="W20" s="5">
        <v>0</v>
      </c>
      <c r="X20" s="2">
        <v>0</v>
      </c>
      <c r="AB20" s="8"/>
    </row>
    <row r="21" spans="2:28" s="2" customFormat="1" x14ac:dyDescent="0.35">
      <c r="B21" s="2">
        <v>12</v>
      </c>
      <c r="C21" s="2" t="s">
        <v>41</v>
      </c>
      <c r="D21" s="2" t="s">
        <v>46</v>
      </c>
      <c r="E21" s="2" t="s">
        <v>86</v>
      </c>
      <c r="F21" s="2" t="s">
        <v>81</v>
      </c>
      <c r="G21" s="2">
        <v>2</v>
      </c>
      <c r="H21" s="2">
        <v>1</v>
      </c>
      <c r="I21" s="5">
        <v>0</v>
      </c>
      <c r="J21" s="2">
        <v>0</v>
      </c>
      <c r="K21" s="2">
        <v>0</v>
      </c>
      <c r="M21" s="5">
        <v>0</v>
      </c>
      <c r="N21" s="2">
        <v>0</v>
      </c>
      <c r="O21" s="2">
        <v>0</v>
      </c>
      <c r="P21" s="2">
        <v>6</v>
      </c>
      <c r="R21" s="5">
        <v>0</v>
      </c>
      <c r="S21" s="2">
        <v>6</v>
      </c>
      <c r="T21" s="2">
        <v>0</v>
      </c>
      <c r="U21" s="2">
        <v>0</v>
      </c>
      <c r="W21" s="5">
        <v>0</v>
      </c>
      <c r="X21" s="2">
        <v>0</v>
      </c>
      <c r="AB21" s="8"/>
    </row>
    <row r="22" spans="2:28" s="2" customFormat="1" x14ac:dyDescent="0.35">
      <c r="B22" s="2">
        <v>1</v>
      </c>
      <c r="C22" s="2" t="s">
        <v>28</v>
      </c>
      <c r="D22" s="2" t="s">
        <v>49</v>
      </c>
      <c r="E22" s="2" t="s">
        <v>86</v>
      </c>
      <c r="F22" s="2" t="s">
        <v>79</v>
      </c>
      <c r="G22" s="2">
        <v>1</v>
      </c>
      <c r="H22" s="2">
        <v>1</v>
      </c>
      <c r="I22" s="5">
        <v>0</v>
      </c>
      <c r="J22" s="2">
        <v>0</v>
      </c>
      <c r="K22" s="2">
        <v>0</v>
      </c>
      <c r="M22" s="5">
        <v>0</v>
      </c>
      <c r="N22" s="2">
        <v>0</v>
      </c>
      <c r="O22" s="2">
        <v>0</v>
      </c>
      <c r="P22" s="2">
        <v>0</v>
      </c>
      <c r="R22" s="5">
        <v>0</v>
      </c>
      <c r="S22" s="2">
        <v>0</v>
      </c>
      <c r="T22" s="2">
        <v>1</v>
      </c>
      <c r="U22" s="2">
        <v>0</v>
      </c>
      <c r="W22" s="5">
        <v>0</v>
      </c>
      <c r="X22" s="2">
        <v>0</v>
      </c>
      <c r="AB22" s="8"/>
    </row>
    <row r="23" spans="2:28" s="2" customFormat="1" x14ac:dyDescent="0.35">
      <c r="B23" s="2">
        <v>1</v>
      </c>
      <c r="C23" s="2" t="s">
        <v>50</v>
      </c>
      <c r="D23" s="2" t="s">
        <v>49</v>
      </c>
      <c r="E23" s="2" t="s">
        <v>86</v>
      </c>
      <c r="F23" s="2" t="s">
        <v>79</v>
      </c>
      <c r="G23" s="2">
        <v>1</v>
      </c>
      <c r="H23" s="2">
        <v>1</v>
      </c>
      <c r="I23" s="5">
        <v>0</v>
      </c>
      <c r="J23" s="2">
        <v>0</v>
      </c>
      <c r="K23" s="2">
        <v>0</v>
      </c>
      <c r="M23" s="5">
        <v>0</v>
      </c>
      <c r="N23" s="2">
        <v>0</v>
      </c>
      <c r="O23" s="2">
        <v>0</v>
      </c>
      <c r="P23" s="2">
        <v>0</v>
      </c>
      <c r="R23" s="5">
        <v>0</v>
      </c>
      <c r="S23" s="2">
        <v>0</v>
      </c>
      <c r="T23" s="2">
        <v>1</v>
      </c>
      <c r="U23" s="2">
        <v>0</v>
      </c>
      <c r="W23" s="5">
        <v>0</v>
      </c>
      <c r="X23" s="2">
        <v>0</v>
      </c>
      <c r="AB23" s="8"/>
    </row>
    <row r="24" spans="2:28" s="2" customFormat="1" ht="31" x14ac:dyDescent="0.35">
      <c r="B24" s="2">
        <v>2</v>
      </c>
      <c r="C24" s="2" t="s">
        <v>24</v>
      </c>
      <c r="D24" s="2" t="s">
        <v>49</v>
      </c>
      <c r="E24" s="2" t="s">
        <v>86</v>
      </c>
      <c r="F24" s="2" t="s">
        <v>79</v>
      </c>
      <c r="G24" s="2">
        <v>1</v>
      </c>
      <c r="H24" s="2">
        <v>1</v>
      </c>
      <c r="I24" s="5">
        <v>0</v>
      </c>
      <c r="J24" s="2">
        <v>0</v>
      </c>
      <c r="K24" s="2">
        <v>0</v>
      </c>
      <c r="M24" s="5">
        <v>0</v>
      </c>
      <c r="N24" s="2">
        <v>0</v>
      </c>
      <c r="O24" s="2">
        <v>0</v>
      </c>
      <c r="P24" s="2">
        <v>0</v>
      </c>
      <c r="R24" s="5">
        <v>0</v>
      </c>
      <c r="S24" s="2">
        <v>0</v>
      </c>
      <c r="T24" s="2">
        <v>2</v>
      </c>
      <c r="U24" s="2">
        <v>0</v>
      </c>
      <c r="W24" s="5">
        <v>0</v>
      </c>
      <c r="X24" s="2">
        <v>0</v>
      </c>
      <c r="AB24" s="8"/>
    </row>
    <row r="25" spans="2:28" s="2" customFormat="1" ht="31" x14ac:dyDescent="0.35">
      <c r="B25" s="2">
        <v>9</v>
      </c>
      <c r="C25" s="2" t="s">
        <v>15</v>
      </c>
      <c r="D25" s="2" t="s">
        <v>49</v>
      </c>
      <c r="E25" s="2" t="s">
        <v>86</v>
      </c>
      <c r="F25" s="2" t="s">
        <v>79</v>
      </c>
      <c r="G25" s="2">
        <v>1</v>
      </c>
      <c r="H25" s="2">
        <v>1</v>
      </c>
      <c r="I25" s="5">
        <v>0</v>
      </c>
      <c r="J25" s="2">
        <v>0</v>
      </c>
      <c r="K25" s="2">
        <v>0</v>
      </c>
      <c r="M25" s="5">
        <v>0</v>
      </c>
      <c r="N25" s="2">
        <v>0</v>
      </c>
      <c r="O25" s="2">
        <v>0</v>
      </c>
      <c r="P25" s="2">
        <v>0</v>
      </c>
      <c r="R25" s="5">
        <v>0</v>
      </c>
      <c r="S25" s="2">
        <v>0</v>
      </c>
      <c r="T25" s="2">
        <v>9</v>
      </c>
      <c r="U25" s="2">
        <v>0</v>
      </c>
      <c r="W25" s="5">
        <v>0</v>
      </c>
      <c r="X25" s="2">
        <v>0</v>
      </c>
      <c r="AB25" s="8"/>
    </row>
    <row r="26" spans="2:28" s="2" customFormat="1" x14ac:dyDescent="0.35">
      <c r="B26" s="2">
        <v>2</v>
      </c>
      <c r="C26" s="2" t="s">
        <v>4</v>
      </c>
      <c r="D26" s="2" t="s">
        <v>46</v>
      </c>
      <c r="E26" s="2" t="s">
        <v>86</v>
      </c>
      <c r="F26" s="2" t="s">
        <v>81</v>
      </c>
      <c r="G26" s="2">
        <v>2</v>
      </c>
      <c r="H26" s="2">
        <v>1</v>
      </c>
      <c r="I26" s="5">
        <v>0</v>
      </c>
      <c r="J26" s="2">
        <v>0</v>
      </c>
      <c r="K26" s="2">
        <v>0</v>
      </c>
      <c r="M26" s="5">
        <v>0</v>
      </c>
      <c r="N26" s="2">
        <v>0</v>
      </c>
      <c r="O26" s="2">
        <v>0</v>
      </c>
      <c r="P26" s="2">
        <v>1</v>
      </c>
      <c r="R26" s="5">
        <v>0</v>
      </c>
      <c r="S26" s="2">
        <v>1</v>
      </c>
      <c r="T26" s="2">
        <v>0</v>
      </c>
      <c r="U26" s="2">
        <v>0</v>
      </c>
      <c r="W26" s="5">
        <v>0</v>
      </c>
      <c r="X26" s="2">
        <v>0</v>
      </c>
      <c r="AB26" s="8"/>
    </row>
    <row r="27" spans="2:28" s="2" customFormat="1" x14ac:dyDescent="0.35">
      <c r="B27" s="2">
        <v>1</v>
      </c>
      <c r="C27" s="2" t="s">
        <v>21</v>
      </c>
      <c r="D27" s="2" t="s">
        <v>46</v>
      </c>
      <c r="E27" s="2" t="s">
        <v>86</v>
      </c>
      <c r="F27" s="2" t="s">
        <v>81</v>
      </c>
      <c r="G27" s="2">
        <v>2</v>
      </c>
      <c r="H27" s="2">
        <v>1</v>
      </c>
      <c r="I27" s="5">
        <v>0</v>
      </c>
      <c r="J27" s="2">
        <v>0</v>
      </c>
      <c r="K27" s="2">
        <v>0</v>
      </c>
      <c r="M27" s="5">
        <v>0</v>
      </c>
      <c r="N27" s="2">
        <v>0</v>
      </c>
      <c r="O27" s="2">
        <v>0</v>
      </c>
      <c r="P27" s="2">
        <v>0.5</v>
      </c>
      <c r="R27" s="5">
        <v>0</v>
      </c>
      <c r="S27" s="2">
        <v>0.5</v>
      </c>
      <c r="T27" s="2">
        <v>0</v>
      </c>
      <c r="U27" s="2">
        <v>0</v>
      </c>
      <c r="W27" s="5">
        <v>0</v>
      </c>
      <c r="X27" s="2">
        <v>0</v>
      </c>
      <c r="AB27" s="8"/>
    </row>
    <row r="28" spans="2:28" s="2" customFormat="1" x14ac:dyDescent="0.35">
      <c r="B28" s="2">
        <v>1</v>
      </c>
      <c r="C28" s="2" t="s">
        <v>4</v>
      </c>
      <c r="D28" s="2" t="s">
        <v>46</v>
      </c>
      <c r="E28" s="2" t="s">
        <v>86</v>
      </c>
      <c r="F28" s="2" t="s">
        <v>81</v>
      </c>
      <c r="G28" s="2">
        <v>2</v>
      </c>
      <c r="H28" s="2">
        <v>1</v>
      </c>
      <c r="I28" s="5">
        <v>0</v>
      </c>
      <c r="J28" s="2">
        <v>0</v>
      </c>
      <c r="K28" s="2">
        <v>0</v>
      </c>
      <c r="M28" s="5">
        <v>0</v>
      </c>
      <c r="N28" s="2">
        <v>0</v>
      </c>
      <c r="O28" s="2">
        <v>0</v>
      </c>
      <c r="P28" s="2">
        <v>0.5</v>
      </c>
      <c r="R28" s="5">
        <v>0</v>
      </c>
      <c r="S28" s="2">
        <v>0.5</v>
      </c>
      <c r="T28" s="2">
        <v>0</v>
      </c>
      <c r="U28" s="2">
        <v>0</v>
      </c>
      <c r="W28" s="5">
        <v>0</v>
      </c>
      <c r="X28" s="2">
        <v>0</v>
      </c>
      <c r="AB28" s="8"/>
    </row>
    <row r="29" spans="2:28" s="2" customFormat="1" x14ac:dyDescent="0.35">
      <c r="B29" s="2">
        <v>1</v>
      </c>
      <c r="C29" s="2" t="s">
        <v>21</v>
      </c>
      <c r="D29" s="2" t="s">
        <v>46</v>
      </c>
      <c r="E29" s="2" t="s">
        <v>86</v>
      </c>
      <c r="F29" s="2" t="s">
        <v>81</v>
      </c>
      <c r="G29" s="2">
        <v>2</v>
      </c>
      <c r="H29" s="2">
        <v>1</v>
      </c>
      <c r="I29" s="5">
        <v>0</v>
      </c>
      <c r="J29" s="2">
        <v>0</v>
      </c>
      <c r="K29" s="2">
        <v>0</v>
      </c>
      <c r="M29" s="5">
        <v>0</v>
      </c>
      <c r="N29" s="2">
        <v>0</v>
      </c>
      <c r="O29" s="2">
        <v>0</v>
      </c>
      <c r="P29" s="2">
        <v>0.5</v>
      </c>
      <c r="R29" s="5">
        <v>0</v>
      </c>
      <c r="S29" s="2">
        <v>0.5</v>
      </c>
      <c r="T29" s="2">
        <v>0</v>
      </c>
      <c r="U29" s="2">
        <v>0</v>
      </c>
      <c r="W29" s="5">
        <v>0</v>
      </c>
      <c r="X29" s="2">
        <v>0</v>
      </c>
      <c r="AB29" s="8"/>
    </row>
    <row r="30" spans="2:28" s="2" customFormat="1" ht="31" x14ac:dyDescent="0.35">
      <c r="B30" s="2">
        <v>1</v>
      </c>
      <c r="C30" s="2" t="s">
        <v>59</v>
      </c>
      <c r="D30" s="2" t="s">
        <v>46</v>
      </c>
      <c r="E30" s="2" t="s">
        <v>86</v>
      </c>
      <c r="F30" s="2" t="s">
        <v>81</v>
      </c>
      <c r="G30" s="2">
        <v>2</v>
      </c>
      <c r="H30" s="2">
        <v>1</v>
      </c>
      <c r="I30" s="5">
        <v>0</v>
      </c>
      <c r="J30" s="2">
        <v>0</v>
      </c>
      <c r="K30" s="2">
        <v>0</v>
      </c>
      <c r="M30" s="5">
        <v>0</v>
      </c>
      <c r="N30" s="2">
        <v>0</v>
      </c>
      <c r="O30" s="2">
        <v>0</v>
      </c>
      <c r="P30" s="2">
        <v>0.5</v>
      </c>
      <c r="R30" s="5">
        <v>0</v>
      </c>
      <c r="S30" s="2">
        <v>0.5</v>
      </c>
      <c r="T30" s="2">
        <v>0</v>
      </c>
      <c r="U30" s="2">
        <v>0</v>
      </c>
      <c r="W30" s="5">
        <v>0</v>
      </c>
      <c r="X30" s="2">
        <v>0</v>
      </c>
      <c r="AB30" s="8"/>
    </row>
    <row r="31" spans="2:28" s="2" customFormat="1" ht="31" x14ac:dyDescent="0.35">
      <c r="B31" s="2">
        <v>1</v>
      </c>
      <c r="C31" s="2" t="s">
        <v>62</v>
      </c>
      <c r="D31" s="2" t="s">
        <v>61</v>
      </c>
      <c r="E31" s="2" t="s">
        <v>86</v>
      </c>
      <c r="F31" s="2" t="s">
        <v>85</v>
      </c>
      <c r="G31" s="2">
        <v>1</v>
      </c>
      <c r="H31" s="2">
        <v>1</v>
      </c>
      <c r="I31" s="5">
        <v>0</v>
      </c>
      <c r="J31" s="2">
        <v>0</v>
      </c>
      <c r="K31" s="2">
        <v>0</v>
      </c>
      <c r="M31" s="5">
        <v>0</v>
      </c>
      <c r="N31" s="2">
        <v>0</v>
      </c>
      <c r="O31" s="2">
        <v>0</v>
      </c>
      <c r="P31" s="2">
        <v>0</v>
      </c>
      <c r="R31" s="5">
        <v>0</v>
      </c>
      <c r="S31" s="2">
        <v>0</v>
      </c>
      <c r="T31" s="2">
        <v>0</v>
      </c>
      <c r="U31" s="2">
        <v>0</v>
      </c>
      <c r="W31" s="5">
        <v>0</v>
      </c>
      <c r="X31" s="2">
        <v>1</v>
      </c>
      <c r="AB31" s="8"/>
    </row>
    <row r="32" spans="2:28" s="2" customFormat="1" ht="31" x14ac:dyDescent="0.35">
      <c r="B32" s="2">
        <v>1</v>
      </c>
      <c r="C32" s="2" t="s">
        <v>41</v>
      </c>
      <c r="D32" s="2" t="s">
        <v>61</v>
      </c>
      <c r="E32" s="2" t="s">
        <v>86</v>
      </c>
      <c r="F32" s="2" t="s">
        <v>85</v>
      </c>
      <c r="G32" s="2">
        <v>1</v>
      </c>
      <c r="H32" s="2">
        <v>1</v>
      </c>
      <c r="I32" s="5">
        <v>0</v>
      </c>
      <c r="J32" s="2">
        <v>0</v>
      </c>
      <c r="K32" s="2">
        <v>0</v>
      </c>
      <c r="M32" s="5">
        <v>0</v>
      </c>
      <c r="N32" s="2">
        <v>0</v>
      </c>
      <c r="O32" s="2">
        <v>0</v>
      </c>
      <c r="P32" s="2">
        <v>0</v>
      </c>
      <c r="R32" s="5">
        <v>0</v>
      </c>
      <c r="S32" s="2">
        <v>0</v>
      </c>
      <c r="T32" s="2">
        <v>0</v>
      </c>
      <c r="U32" s="2">
        <v>0</v>
      </c>
      <c r="W32" s="5">
        <v>0</v>
      </c>
      <c r="X32" s="2">
        <v>1</v>
      </c>
      <c r="AB32" s="8"/>
    </row>
    <row r="33" spans="1:28" s="2" customFormat="1" x14ac:dyDescent="0.35">
      <c r="B33" s="2">
        <v>2</v>
      </c>
      <c r="C33" s="2" t="s">
        <v>50</v>
      </c>
      <c r="D33" s="2" t="s">
        <v>63</v>
      </c>
      <c r="E33" s="2" t="s">
        <v>86</v>
      </c>
      <c r="F33" s="2" t="s">
        <v>79</v>
      </c>
      <c r="G33" s="2">
        <v>1</v>
      </c>
      <c r="H33" s="2">
        <v>1</v>
      </c>
      <c r="I33" s="5">
        <v>0</v>
      </c>
      <c r="J33" s="2">
        <v>0</v>
      </c>
      <c r="K33" s="2">
        <v>0</v>
      </c>
      <c r="M33" s="5">
        <v>0</v>
      </c>
      <c r="N33" s="2">
        <v>0</v>
      </c>
      <c r="O33" s="2">
        <v>0</v>
      </c>
      <c r="P33" s="2">
        <v>0</v>
      </c>
      <c r="R33" s="5">
        <v>0</v>
      </c>
      <c r="S33" s="2">
        <v>0</v>
      </c>
      <c r="T33" s="2">
        <v>2</v>
      </c>
      <c r="U33" s="2">
        <v>0</v>
      </c>
      <c r="W33" s="5">
        <v>0</v>
      </c>
      <c r="X33" s="2">
        <v>0</v>
      </c>
      <c r="AB33" s="8"/>
    </row>
    <row r="34" spans="1:28" s="2" customFormat="1" x14ac:dyDescent="0.35">
      <c r="B34" s="2">
        <v>2</v>
      </c>
      <c r="C34" s="2" t="s">
        <v>21</v>
      </c>
      <c r="D34" s="2" t="s">
        <v>63</v>
      </c>
      <c r="E34" s="2" t="s">
        <v>86</v>
      </c>
      <c r="F34" s="2" t="s">
        <v>79</v>
      </c>
      <c r="G34" s="2">
        <v>1</v>
      </c>
      <c r="H34" s="2">
        <v>1</v>
      </c>
      <c r="I34" s="5">
        <v>0</v>
      </c>
      <c r="J34" s="2">
        <v>0</v>
      </c>
      <c r="K34" s="2">
        <v>0</v>
      </c>
      <c r="M34" s="5">
        <v>0</v>
      </c>
      <c r="N34" s="2">
        <v>0</v>
      </c>
      <c r="O34" s="2">
        <v>0</v>
      </c>
      <c r="P34" s="2">
        <v>0</v>
      </c>
      <c r="R34" s="5">
        <v>0</v>
      </c>
      <c r="S34" s="2">
        <v>0</v>
      </c>
      <c r="T34" s="2">
        <v>2</v>
      </c>
      <c r="U34" s="2">
        <v>0</v>
      </c>
      <c r="W34" s="5">
        <v>0</v>
      </c>
      <c r="X34" s="2">
        <v>0</v>
      </c>
      <c r="AB34" s="8"/>
    </row>
    <row r="35" spans="1:28" s="2" customFormat="1" ht="31" x14ac:dyDescent="0.35">
      <c r="B35" s="2">
        <v>3</v>
      </c>
      <c r="C35" s="2" t="s">
        <v>28</v>
      </c>
      <c r="D35" s="2" t="s">
        <v>64</v>
      </c>
      <c r="E35" s="2" t="s">
        <v>86</v>
      </c>
      <c r="F35" s="2" t="s">
        <v>83</v>
      </c>
      <c r="G35" s="2">
        <v>1</v>
      </c>
      <c r="H35" s="2">
        <v>1</v>
      </c>
      <c r="I35" s="5">
        <v>3</v>
      </c>
      <c r="J35" s="2">
        <v>0</v>
      </c>
      <c r="K35" s="2">
        <v>0</v>
      </c>
      <c r="M35" s="5">
        <v>0</v>
      </c>
      <c r="N35" s="2">
        <v>0</v>
      </c>
      <c r="O35" s="2">
        <v>0</v>
      </c>
      <c r="P35" s="2">
        <v>0</v>
      </c>
      <c r="R35" s="5">
        <v>0</v>
      </c>
      <c r="S35" s="2">
        <v>0</v>
      </c>
      <c r="T35" s="2">
        <v>0</v>
      </c>
      <c r="U35" s="2">
        <v>0</v>
      </c>
      <c r="W35" s="5">
        <v>0</v>
      </c>
      <c r="X35" s="2">
        <v>0</v>
      </c>
      <c r="AB35" s="8"/>
    </row>
    <row r="36" spans="1:28" s="2" customFormat="1" ht="31" x14ac:dyDescent="0.35">
      <c r="B36" s="2">
        <v>3</v>
      </c>
      <c r="C36" s="2" t="s">
        <v>50</v>
      </c>
      <c r="D36" s="2" t="s">
        <v>64</v>
      </c>
      <c r="E36" s="2" t="s">
        <v>86</v>
      </c>
      <c r="F36" s="2" t="s">
        <v>83</v>
      </c>
      <c r="G36" s="2">
        <v>1</v>
      </c>
      <c r="H36" s="2">
        <v>1</v>
      </c>
      <c r="I36" s="5">
        <v>3</v>
      </c>
      <c r="J36" s="2">
        <v>0</v>
      </c>
      <c r="K36" s="2">
        <v>0</v>
      </c>
      <c r="M36" s="5">
        <v>0</v>
      </c>
      <c r="N36" s="2">
        <v>0</v>
      </c>
      <c r="O36" s="2">
        <v>0</v>
      </c>
      <c r="P36" s="2">
        <v>0</v>
      </c>
      <c r="R36" s="5">
        <v>0</v>
      </c>
      <c r="S36" s="2">
        <v>0</v>
      </c>
      <c r="T36" s="2">
        <v>0</v>
      </c>
      <c r="U36" s="2">
        <v>0</v>
      </c>
      <c r="W36" s="5">
        <v>0</v>
      </c>
      <c r="X36" s="2">
        <v>0</v>
      </c>
      <c r="AB36" s="8"/>
    </row>
    <row r="37" spans="1:28" s="2" customFormat="1" x14ac:dyDescent="0.35">
      <c r="B37" s="2">
        <v>6</v>
      </c>
      <c r="C37" s="2" t="s">
        <v>28</v>
      </c>
      <c r="D37" s="2" t="s">
        <v>33</v>
      </c>
      <c r="E37" s="2" t="s">
        <v>86</v>
      </c>
      <c r="F37" s="2" t="s">
        <v>83</v>
      </c>
      <c r="G37" s="2">
        <v>1</v>
      </c>
      <c r="H37" s="2">
        <v>0.5</v>
      </c>
      <c r="I37" s="5">
        <v>3</v>
      </c>
      <c r="J37" s="2">
        <v>0</v>
      </c>
      <c r="K37" s="2">
        <v>0</v>
      </c>
      <c r="M37" s="5">
        <v>0</v>
      </c>
      <c r="N37" s="2">
        <v>0</v>
      </c>
      <c r="O37" s="2">
        <v>0</v>
      </c>
      <c r="P37" s="2">
        <v>0</v>
      </c>
      <c r="R37" s="5">
        <v>0</v>
      </c>
      <c r="S37" s="2">
        <v>0</v>
      </c>
      <c r="T37" s="2">
        <v>0</v>
      </c>
      <c r="U37" s="2">
        <v>0</v>
      </c>
      <c r="W37" s="5">
        <v>0</v>
      </c>
      <c r="X37" s="2">
        <v>0</v>
      </c>
      <c r="AB37" s="8"/>
    </row>
    <row r="38" spans="1:28" s="2" customFormat="1" x14ac:dyDescent="0.35">
      <c r="B38" s="2">
        <v>1</v>
      </c>
      <c r="C38" s="2" t="s">
        <v>50</v>
      </c>
      <c r="D38" s="2" t="s">
        <v>69</v>
      </c>
      <c r="E38" s="2" t="s">
        <v>86</v>
      </c>
      <c r="F38" s="2" t="s">
        <v>81</v>
      </c>
      <c r="G38" s="2">
        <v>2</v>
      </c>
      <c r="H38" s="2">
        <v>1</v>
      </c>
      <c r="I38" s="5">
        <v>0</v>
      </c>
      <c r="J38" s="2">
        <v>0</v>
      </c>
      <c r="K38" s="2">
        <v>0</v>
      </c>
      <c r="M38" s="5">
        <v>0</v>
      </c>
      <c r="N38" s="2">
        <v>0</v>
      </c>
      <c r="O38" s="2">
        <v>0</v>
      </c>
      <c r="P38" s="2">
        <v>0.5</v>
      </c>
      <c r="R38" s="5">
        <v>0</v>
      </c>
      <c r="S38" s="2">
        <v>0.5</v>
      </c>
      <c r="T38" s="2">
        <v>0</v>
      </c>
      <c r="U38" s="2">
        <v>0</v>
      </c>
      <c r="W38" s="5">
        <v>0</v>
      </c>
      <c r="X38" s="2">
        <v>0</v>
      </c>
      <c r="AB38" s="8"/>
    </row>
    <row r="39" spans="1:28" x14ac:dyDescent="0.35">
      <c r="L39">
        <f>SUM(I2:K38)</f>
        <v>84.5</v>
      </c>
      <c r="Q39">
        <f>SUM(M2:P38)</f>
        <v>60</v>
      </c>
      <c r="V39">
        <f>SUM(R2:U38)</f>
        <v>57.55</v>
      </c>
      <c r="Y39">
        <f>SUM(W2:X38)</f>
        <v>3.05</v>
      </c>
      <c r="AB39">
        <f>SUM(L39:Y39)</f>
        <v>205.10000000000002</v>
      </c>
    </row>
    <row r="40" spans="1:28" s="1" customFormat="1" x14ac:dyDescent="0.35">
      <c r="A40" s="1" t="s">
        <v>87</v>
      </c>
    </row>
    <row r="41" spans="1:28" s="2" customFormat="1" ht="31" x14ac:dyDescent="0.35">
      <c r="B41" s="2">
        <v>7</v>
      </c>
      <c r="C41" s="2" t="s">
        <v>5</v>
      </c>
      <c r="D41" s="2" t="s">
        <v>12</v>
      </c>
      <c r="E41" s="2" t="s">
        <v>87</v>
      </c>
      <c r="F41" s="2" t="s">
        <v>79</v>
      </c>
      <c r="G41" s="2">
        <v>1</v>
      </c>
      <c r="H41" s="2">
        <v>1</v>
      </c>
      <c r="I41" s="5">
        <v>0</v>
      </c>
      <c r="J41" s="2">
        <v>0</v>
      </c>
      <c r="K41" s="2">
        <v>0</v>
      </c>
      <c r="M41" s="5">
        <v>0</v>
      </c>
      <c r="N41" s="2">
        <v>0</v>
      </c>
      <c r="O41" s="2">
        <v>0</v>
      </c>
      <c r="P41" s="2">
        <v>0</v>
      </c>
      <c r="R41" s="5">
        <v>0</v>
      </c>
      <c r="S41" s="2">
        <v>0</v>
      </c>
      <c r="T41" s="2">
        <v>7</v>
      </c>
      <c r="U41" s="2">
        <v>0</v>
      </c>
      <c r="W41" s="5">
        <v>0</v>
      </c>
      <c r="X41" s="2">
        <v>0</v>
      </c>
      <c r="AB41" s="8"/>
    </row>
    <row r="42" spans="1:28" s="2" customFormat="1" x14ac:dyDescent="0.35">
      <c r="B42" s="2">
        <v>11</v>
      </c>
      <c r="C42" s="2" t="s">
        <v>5</v>
      </c>
      <c r="D42" s="2" t="s">
        <v>16</v>
      </c>
      <c r="E42" s="2" t="s">
        <v>87</v>
      </c>
      <c r="F42" s="2" t="s">
        <v>80</v>
      </c>
      <c r="G42" s="2">
        <v>2</v>
      </c>
      <c r="H42" s="2">
        <v>0.3</v>
      </c>
      <c r="I42" s="5">
        <v>0</v>
      </c>
      <c r="J42" s="2">
        <v>0</v>
      </c>
      <c r="K42" s="2">
        <v>0</v>
      </c>
      <c r="M42" s="5">
        <v>0</v>
      </c>
      <c r="N42" s="2">
        <v>0</v>
      </c>
      <c r="O42" s="2">
        <v>0</v>
      </c>
      <c r="P42" s="2">
        <v>0</v>
      </c>
      <c r="R42" s="5">
        <v>0</v>
      </c>
      <c r="S42" s="2">
        <v>0</v>
      </c>
      <c r="T42" s="2">
        <v>0</v>
      </c>
      <c r="U42" s="2">
        <v>1.65</v>
      </c>
      <c r="W42" s="5">
        <v>1.65</v>
      </c>
      <c r="X42" s="2">
        <v>0</v>
      </c>
      <c r="AB42" s="8"/>
    </row>
    <row r="43" spans="1:28" s="2" customFormat="1" x14ac:dyDescent="0.35">
      <c r="B43" s="2">
        <v>40</v>
      </c>
      <c r="C43" s="2" t="s">
        <v>5</v>
      </c>
      <c r="D43" s="2" t="s">
        <v>23</v>
      </c>
      <c r="E43" s="2" t="s">
        <v>87</v>
      </c>
      <c r="F43" s="2" t="s">
        <v>81</v>
      </c>
      <c r="G43" s="2">
        <v>2</v>
      </c>
      <c r="H43" s="2">
        <v>1</v>
      </c>
      <c r="I43" s="5">
        <v>0</v>
      </c>
      <c r="J43" s="2">
        <v>0</v>
      </c>
      <c r="K43" s="2">
        <v>0</v>
      </c>
      <c r="M43" s="5">
        <v>0</v>
      </c>
      <c r="N43" s="2">
        <v>0</v>
      </c>
      <c r="O43" s="2">
        <v>0</v>
      </c>
      <c r="P43" s="2">
        <v>20</v>
      </c>
      <c r="R43" s="5">
        <v>0</v>
      </c>
      <c r="S43" s="2">
        <v>20</v>
      </c>
      <c r="T43" s="2">
        <v>0</v>
      </c>
      <c r="U43" s="2">
        <v>0</v>
      </c>
      <c r="W43" s="5">
        <v>0</v>
      </c>
      <c r="X43" s="2">
        <v>0</v>
      </c>
      <c r="AB43" s="8"/>
    </row>
    <row r="44" spans="1:28" s="2" customFormat="1" x14ac:dyDescent="0.35">
      <c r="B44" s="2">
        <v>11</v>
      </c>
      <c r="C44" s="2" t="s">
        <v>5</v>
      </c>
      <c r="D44" s="2" t="s">
        <v>46</v>
      </c>
      <c r="E44" s="2" t="s">
        <v>87</v>
      </c>
      <c r="F44" s="2" t="s">
        <v>81</v>
      </c>
      <c r="G44" s="2">
        <v>2</v>
      </c>
      <c r="H44" s="2">
        <v>1</v>
      </c>
      <c r="I44" s="5">
        <v>0</v>
      </c>
      <c r="J44" s="2">
        <v>0</v>
      </c>
      <c r="K44" s="2">
        <v>0</v>
      </c>
      <c r="M44" s="5">
        <v>0</v>
      </c>
      <c r="N44" s="2">
        <v>0</v>
      </c>
      <c r="O44" s="2">
        <v>0</v>
      </c>
      <c r="P44" s="2">
        <v>5.5</v>
      </c>
      <c r="R44" s="5">
        <v>0</v>
      </c>
      <c r="S44" s="2">
        <v>5.5</v>
      </c>
      <c r="T44" s="2">
        <v>0</v>
      </c>
      <c r="U44" s="2">
        <v>0</v>
      </c>
      <c r="W44" s="5">
        <v>0</v>
      </c>
      <c r="X44" s="2">
        <v>0</v>
      </c>
      <c r="AB44" s="8"/>
    </row>
    <row r="45" spans="1:28" s="2" customFormat="1" x14ac:dyDescent="0.35">
      <c r="B45" s="2">
        <v>17</v>
      </c>
      <c r="C45" s="2" t="s">
        <v>5</v>
      </c>
      <c r="D45" s="2" t="s">
        <v>49</v>
      </c>
      <c r="E45" s="2" t="s">
        <v>87</v>
      </c>
      <c r="F45" s="2" t="s">
        <v>79</v>
      </c>
      <c r="G45" s="2">
        <v>1</v>
      </c>
      <c r="H45" s="2">
        <v>1</v>
      </c>
      <c r="I45" s="5">
        <v>0</v>
      </c>
      <c r="J45" s="2">
        <v>0</v>
      </c>
      <c r="K45" s="2">
        <v>0</v>
      </c>
      <c r="M45" s="5">
        <v>0</v>
      </c>
      <c r="N45" s="2">
        <v>0</v>
      </c>
      <c r="O45" s="2">
        <v>0</v>
      </c>
      <c r="P45" s="2">
        <v>0</v>
      </c>
      <c r="R45" s="5">
        <v>0</v>
      </c>
      <c r="S45" s="2">
        <v>0</v>
      </c>
      <c r="T45" s="2">
        <v>17</v>
      </c>
      <c r="U45" s="2">
        <v>0</v>
      </c>
      <c r="W45" s="5">
        <v>0</v>
      </c>
      <c r="X45" s="2">
        <v>0</v>
      </c>
      <c r="AB45" s="8"/>
    </row>
    <row r="46" spans="1:28" s="2" customFormat="1" x14ac:dyDescent="0.35">
      <c r="B46" s="2">
        <v>1</v>
      </c>
      <c r="C46" s="2" t="s">
        <v>5</v>
      </c>
      <c r="D46" s="2" t="s">
        <v>46</v>
      </c>
      <c r="E46" s="2" t="s">
        <v>87</v>
      </c>
      <c r="F46" s="2" t="s">
        <v>81</v>
      </c>
      <c r="G46" s="2">
        <v>2</v>
      </c>
      <c r="H46" s="2">
        <v>1</v>
      </c>
      <c r="I46" s="5">
        <v>0</v>
      </c>
      <c r="J46" s="2">
        <v>0</v>
      </c>
      <c r="K46" s="2">
        <v>0</v>
      </c>
      <c r="M46" s="5">
        <v>0</v>
      </c>
      <c r="N46" s="2">
        <v>0</v>
      </c>
      <c r="O46" s="2">
        <v>0</v>
      </c>
      <c r="P46" s="2">
        <v>0.5</v>
      </c>
      <c r="R46" s="5">
        <v>0</v>
      </c>
      <c r="S46" s="2">
        <v>0.5</v>
      </c>
      <c r="T46" s="2">
        <v>0</v>
      </c>
      <c r="U46" s="2">
        <v>0</v>
      </c>
      <c r="W46" s="5">
        <v>0</v>
      </c>
      <c r="X46" s="2">
        <v>0</v>
      </c>
      <c r="AB46" s="8"/>
    </row>
    <row r="47" spans="1:28" s="2" customFormat="1" x14ac:dyDescent="0.35">
      <c r="B47" s="2">
        <v>6</v>
      </c>
      <c r="C47" s="2" t="s">
        <v>5</v>
      </c>
      <c r="D47" s="2" t="s">
        <v>46</v>
      </c>
      <c r="E47" s="2" t="s">
        <v>87</v>
      </c>
      <c r="F47" s="2" t="s">
        <v>81</v>
      </c>
      <c r="G47" s="2">
        <v>2</v>
      </c>
      <c r="H47" s="2">
        <v>1</v>
      </c>
      <c r="I47" s="5">
        <v>0</v>
      </c>
      <c r="J47" s="2">
        <v>0</v>
      </c>
      <c r="K47" s="2">
        <v>0</v>
      </c>
      <c r="M47" s="5">
        <v>0</v>
      </c>
      <c r="N47" s="2">
        <v>0</v>
      </c>
      <c r="O47" s="2">
        <v>0</v>
      </c>
      <c r="P47" s="2">
        <v>3</v>
      </c>
      <c r="R47" s="5">
        <v>0</v>
      </c>
      <c r="S47" s="2">
        <v>3</v>
      </c>
      <c r="T47" s="2">
        <v>0</v>
      </c>
      <c r="U47" s="2">
        <v>0</v>
      </c>
      <c r="W47" s="5">
        <v>0</v>
      </c>
      <c r="X47" s="2">
        <v>0</v>
      </c>
      <c r="AB47" s="8"/>
    </row>
    <row r="48" spans="1:28" s="2" customFormat="1" x14ac:dyDescent="0.35">
      <c r="B48" s="2">
        <v>3</v>
      </c>
      <c r="C48" s="2" t="s">
        <v>5</v>
      </c>
      <c r="D48" s="2" t="s">
        <v>46</v>
      </c>
      <c r="E48" s="2" t="s">
        <v>87</v>
      </c>
      <c r="F48" s="2" t="s">
        <v>81</v>
      </c>
      <c r="G48" s="2">
        <v>2</v>
      </c>
      <c r="H48" s="2">
        <v>1</v>
      </c>
      <c r="I48" s="5">
        <v>0</v>
      </c>
      <c r="J48" s="2">
        <v>0</v>
      </c>
      <c r="K48" s="2">
        <v>0</v>
      </c>
      <c r="M48" s="5">
        <v>0</v>
      </c>
      <c r="N48" s="2">
        <v>0</v>
      </c>
      <c r="O48" s="2">
        <v>0</v>
      </c>
      <c r="P48" s="2">
        <v>1.5</v>
      </c>
      <c r="R48" s="5">
        <v>0</v>
      </c>
      <c r="S48" s="2">
        <v>1.5</v>
      </c>
      <c r="T48" s="2">
        <v>0</v>
      </c>
      <c r="U48" s="2">
        <v>0</v>
      </c>
      <c r="W48" s="5">
        <v>0</v>
      </c>
      <c r="X48" s="2">
        <v>0</v>
      </c>
      <c r="AB48" s="8"/>
    </row>
    <row r="49" spans="1:28" s="2" customFormat="1" x14ac:dyDescent="0.35">
      <c r="B49" s="2">
        <v>8</v>
      </c>
      <c r="C49" s="2" t="s">
        <v>5</v>
      </c>
      <c r="D49" s="2" t="s">
        <v>46</v>
      </c>
      <c r="E49" s="2" t="s">
        <v>87</v>
      </c>
      <c r="F49" s="2" t="s">
        <v>81</v>
      </c>
      <c r="G49" s="2">
        <v>2</v>
      </c>
      <c r="H49" s="2">
        <v>1</v>
      </c>
      <c r="I49" s="5">
        <v>0</v>
      </c>
      <c r="J49" s="2">
        <v>0</v>
      </c>
      <c r="K49" s="2">
        <v>0</v>
      </c>
      <c r="M49" s="5">
        <v>0</v>
      </c>
      <c r="N49" s="2">
        <v>0</v>
      </c>
      <c r="O49" s="2">
        <v>0</v>
      </c>
      <c r="P49" s="2">
        <v>4</v>
      </c>
      <c r="R49" s="5">
        <v>0</v>
      </c>
      <c r="S49" s="2">
        <v>4</v>
      </c>
      <c r="T49" s="2">
        <v>0</v>
      </c>
      <c r="U49" s="2">
        <v>0</v>
      </c>
      <c r="W49" s="5">
        <v>0</v>
      </c>
      <c r="X49" s="2">
        <v>0</v>
      </c>
      <c r="AB49" s="8"/>
    </row>
    <row r="50" spans="1:28" s="2" customFormat="1" ht="31" x14ac:dyDescent="0.35">
      <c r="B50" s="2">
        <v>6</v>
      </c>
      <c r="C50" s="2" t="s">
        <v>5</v>
      </c>
      <c r="D50" s="2" t="s">
        <v>61</v>
      </c>
      <c r="E50" s="2" t="s">
        <v>87</v>
      </c>
      <c r="F50" s="2" t="s">
        <v>85</v>
      </c>
      <c r="G50" s="2">
        <v>1</v>
      </c>
      <c r="H50" s="2">
        <v>1</v>
      </c>
      <c r="I50" s="5">
        <v>0</v>
      </c>
      <c r="J50" s="2">
        <v>0</v>
      </c>
      <c r="K50" s="2">
        <v>0</v>
      </c>
      <c r="M50" s="5">
        <v>0</v>
      </c>
      <c r="N50" s="2">
        <v>0</v>
      </c>
      <c r="O50" s="2">
        <v>0</v>
      </c>
      <c r="P50" s="2">
        <v>0</v>
      </c>
      <c r="R50" s="5">
        <v>0</v>
      </c>
      <c r="S50" s="2">
        <v>0</v>
      </c>
      <c r="T50" s="2">
        <v>0</v>
      </c>
      <c r="U50" s="2">
        <v>0</v>
      </c>
      <c r="W50" s="5">
        <v>0</v>
      </c>
      <c r="X50" s="2">
        <v>6</v>
      </c>
      <c r="AB50" s="8"/>
    </row>
    <row r="51" spans="1:28" s="2" customFormat="1" x14ac:dyDescent="0.35">
      <c r="B51" s="2">
        <v>12</v>
      </c>
      <c r="C51" s="2" t="s">
        <v>5</v>
      </c>
      <c r="D51" s="2" t="s">
        <v>63</v>
      </c>
      <c r="E51" s="2" t="s">
        <v>87</v>
      </c>
      <c r="F51" s="2" t="s">
        <v>79</v>
      </c>
      <c r="G51" s="2">
        <v>1</v>
      </c>
      <c r="H51" s="2">
        <v>1</v>
      </c>
      <c r="I51" s="5">
        <v>0</v>
      </c>
      <c r="J51" s="2">
        <v>0</v>
      </c>
      <c r="K51" s="2">
        <v>0</v>
      </c>
      <c r="M51" s="5">
        <v>0</v>
      </c>
      <c r="N51" s="2">
        <v>0</v>
      </c>
      <c r="O51" s="2">
        <v>0</v>
      </c>
      <c r="P51" s="2">
        <v>0</v>
      </c>
      <c r="R51" s="5">
        <v>0</v>
      </c>
      <c r="S51" s="2">
        <v>0</v>
      </c>
      <c r="T51" s="2">
        <v>12</v>
      </c>
      <c r="U51" s="2">
        <v>0</v>
      </c>
      <c r="W51" s="5">
        <v>0</v>
      </c>
      <c r="X51" s="2">
        <v>0</v>
      </c>
      <c r="AB51" s="8"/>
    </row>
    <row r="52" spans="1:28" s="2" customFormat="1" x14ac:dyDescent="0.35">
      <c r="B52" s="2">
        <v>9</v>
      </c>
      <c r="C52" s="2" t="s">
        <v>5</v>
      </c>
      <c r="D52" s="2" t="s">
        <v>69</v>
      </c>
      <c r="E52" s="2" t="s">
        <v>87</v>
      </c>
      <c r="F52" s="2" t="s">
        <v>81</v>
      </c>
      <c r="G52" s="2">
        <v>2</v>
      </c>
      <c r="H52" s="2">
        <v>1</v>
      </c>
      <c r="I52" s="5">
        <v>0</v>
      </c>
      <c r="J52" s="2">
        <v>0</v>
      </c>
      <c r="K52" s="2">
        <v>0</v>
      </c>
      <c r="M52" s="5">
        <v>0</v>
      </c>
      <c r="N52" s="2">
        <v>0</v>
      </c>
      <c r="O52" s="2">
        <v>0</v>
      </c>
      <c r="P52" s="2">
        <v>4.5</v>
      </c>
      <c r="R52" s="5">
        <v>0</v>
      </c>
      <c r="S52" s="2">
        <v>4.5</v>
      </c>
      <c r="T52" s="2">
        <v>0</v>
      </c>
      <c r="U52" s="2">
        <v>0</v>
      </c>
      <c r="W52" s="5">
        <v>0</v>
      </c>
      <c r="X52" s="2">
        <v>0</v>
      </c>
      <c r="AB52" s="8"/>
    </row>
    <row r="53" spans="1:28" x14ac:dyDescent="0.35">
      <c r="L53">
        <f>SUM(I41:K52)</f>
        <v>0</v>
      </c>
      <c r="Q53">
        <f>SUM(M41:P52)</f>
        <v>39</v>
      </c>
      <c r="V53">
        <f>SUM(R41:U52)</f>
        <v>76.650000000000006</v>
      </c>
      <c r="Y53">
        <f>SUM(W41:X52)</f>
        <v>7.65</v>
      </c>
      <c r="AB53">
        <f>SUM(L53:Y53)</f>
        <v>123.30000000000001</v>
      </c>
    </row>
    <row r="55" spans="1:28" s="1" customFormat="1" x14ac:dyDescent="0.35">
      <c r="A55" s="1" t="s">
        <v>91</v>
      </c>
    </row>
    <row r="56" spans="1:28" s="2" customFormat="1" ht="31" x14ac:dyDescent="0.35">
      <c r="B56" s="2">
        <v>2</v>
      </c>
      <c r="C56" s="2" t="s">
        <v>29</v>
      </c>
      <c r="D56" s="2" t="s">
        <v>75</v>
      </c>
      <c r="E56" s="2" t="s">
        <v>91</v>
      </c>
      <c r="F56" s="2" t="s">
        <v>82</v>
      </c>
      <c r="G56" s="2">
        <v>2</v>
      </c>
      <c r="H56" s="2">
        <v>1</v>
      </c>
      <c r="I56" s="5">
        <v>0</v>
      </c>
      <c r="J56" s="2">
        <v>1</v>
      </c>
      <c r="K56" s="2">
        <v>0</v>
      </c>
      <c r="M56" s="5">
        <v>1</v>
      </c>
      <c r="N56" s="2">
        <v>0</v>
      </c>
      <c r="O56" s="2">
        <v>0</v>
      </c>
      <c r="P56" s="2">
        <v>0</v>
      </c>
      <c r="R56" s="5">
        <v>0</v>
      </c>
      <c r="S56" s="2">
        <v>0</v>
      </c>
      <c r="T56" s="2">
        <v>0</v>
      </c>
      <c r="U56" s="2">
        <v>0</v>
      </c>
      <c r="W56" s="5">
        <v>0</v>
      </c>
      <c r="X56" s="2">
        <v>0</v>
      </c>
      <c r="AB56" s="8"/>
    </row>
    <row r="57" spans="1:28" s="2" customFormat="1" x14ac:dyDescent="0.35">
      <c r="B57" s="2">
        <v>1</v>
      </c>
      <c r="C57" s="2" t="s">
        <v>29</v>
      </c>
      <c r="D57" s="2" t="s">
        <v>35</v>
      </c>
      <c r="E57" s="2" t="s">
        <v>91</v>
      </c>
      <c r="F57" s="2" t="s">
        <v>83</v>
      </c>
      <c r="G57" s="2">
        <v>1</v>
      </c>
      <c r="H57" s="2">
        <v>1</v>
      </c>
      <c r="I57" s="5">
        <v>1</v>
      </c>
      <c r="J57" s="2">
        <v>0</v>
      </c>
      <c r="K57" s="2">
        <v>0</v>
      </c>
      <c r="M57" s="5">
        <v>0</v>
      </c>
      <c r="N57" s="2">
        <v>0</v>
      </c>
      <c r="O57" s="2">
        <v>0</v>
      </c>
      <c r="P57" s="2">
        <v>0</v>
      </c>
      <c r="R57" s="5">
        <v>0</v>
      </c>
      <c r="S57" s="2">
        <v>0</v>
      </c>
      <c r="T57" s="2">
        <v>0</v>
      </c>
      <c r="U57" s="2">
        <v>0</v>
      </c>
      <c r="W57" s="5">
        <v>0</v>
      </c>
      <c r="X57" s="2">
        <v>0</v>
      </c>
      <c r="AB57" s="8"/>
    </row>
    <row r="58" spans="1:28" s="2" customFormat="1" ht="31" x14ac:dyDescent="0.35">
      <c r="B58" s="2">
        <v>3</v>
      </c>
      <c r="C58" s="2" t="s">
        <v>29</v>
      </c>
      <c r="D58" s="2" t="s">
        <v>44</v>
      </c>
      <c r="E58" s="2" t="s">
        <v>91</v>
      </c>
      <c r="F58" s="2" t="s">
        <v>84</v>
      </c>
      <c r="G58" s="2">
        <v>3</v>
      </c>
      <c r="H58" s="2">
        <v>1</v>
      </c>
      <c r="I58" s="5">
        <v>0</v>
      </c>
      <c r="J58" s="2">
        <v>0</v>
      </c>
      <c r="K58" s="2">
        <v>1</v>
      </c>
      <c r="M58" s="5">
        <v>0</v>
      </c>
      <c r="N58" s="2">
        <v>1</v>
      </c>
      <c r="O58" s="2">
        <v>0</v>
      </c>
      <c r="P58" s="2">
        <v>0</v>
      </c>
      <c r="R58" s="5">
        <v>1</v>
      </c>
      <c r="S58" s="2">
        <v>0</v>
      </c>
      <c r="T58" s="2">
        <v>0</v>
      </c>
      <c r="U58" s="2">
        <v>0</v>
      </c>
      <c r="W58" s="5">
        <v>0</v>
      </c>
      <c r="X58" s="2">
        <v>0</v>
      </c>
      <c r="AB58" s="8"/>
    </row>
    <row r="59" spans="1:28" x14ac:dyDescent="0.35">
      <c r="L59">
        <v>3</v>
      </c>
      <c r="Q59">
        <v>2</v>
      </c>
      <c r="V59">
        <v>1</v>
      </c>
      <c r="Y59">
        <v>0</v>
      </c>
      <c r="AB59">
        <v>6</v>
      </c>
    </row>
    <row r="61" spans="1:28" s="1" customFormat="1" x14ac:dyDescent="0.35">
      <c r="A61" s="1" t="s">
        <v>88</v>
      </c>
    </row>
    <row r="62" spans="1:28" s="2" customFormat="1" ht="31" x14ac:dyDescent="0.35">
      <c r="B62" s="2">
        <v>4</v>
      </c>
      <c r="C62" s="2" t="s">
        <v>14</v>
      </c>
      <c r="D62" s="2" t="s">
        <v>12</v>
      </c>
      <c r="E62" s="2" t="s">
        <v>88</v>
      </c>
      <c r="F62" s="2" t="s">
        <v>79</v>
      </c>
      <c r="G62" s="2">
        <v>1</v>
      </c>
      <c r="H62" s="2">
        <v>1</v>
      </c>
      <c r="I62" s="5">
        <v>0</v>
      </c>
      <c r="J62" s="2">
        <v>0</v>
      </c>
      <c r="K62" s="2">
        <v>0</v>
      </c>
      <c r="M62" s="5">
        <v>0</v>
      </c>
      <c r="N62" s="2">
        <v>0</v>
      </c>
      <c r="O62" s="2">
        <v>0</v>
      </c>
      <c r="P62" s="2">
        <v>0</v>
      </c>
      <c r="R62" s="5">
        <v>0</v>
      </c>
      <c r="S62" s="2">
        <v>0</v>
      </c>
      <c r="T62" s="2">
        <v>4</v>
      </c>
      <c r="U62" s="2">
        <v>0</v>
      </c>
      <c r="W62" s="5">
        <v>0</v>
      </c>
      <c r="X62" s="2">
        <v>0</v>
      </c>
      <c r="AB62" s="8"/>
    </row>
    <row r="63" spans="1:28" s="2" customFormat="1" x14ac:dyDescent="0.35">
      <c r="B63" s="2">
        <v>8</v>
      </c>
      <c r="C63" s="2" t="s">
        <v>14</v>
      </c>
      <c r="D63" s="2" t="s">
        <v>16</v>
      </c>
      <c r="E63" s="2" t="s">
        <v>89</v>
      </c>
      <c r="F63" s="2" t="s">
        <v>80</v>
      </c>
      <c r="G63" s="2">
        <v>2</v>
      </c>
      <c r="H63" s="2">
        <v>0.3</v>
      </c>
      <c r="I63" s="5">
        <v>0</v>
      </c>
      <c r="J63" s="2">
        <v>0</v>
      </c>
      <c r="K63" s="2">
        <v>0</v>
      </c>
      <c r="M63" s="5">
        <v>0</v>
      </c>
      <c r="N63" s="2">
        <v>0</v>
      </c>
      <c r="O63" s="2">
        <v>0</v>
      </c>
      <c r="P63" s="2">
        <v>0</v>
      </c>
      <c r="R63" s="5">
        <v>0</v>
      </c>
      <c r="S63" s="2">
        <v>0</v>
      </c>
      <c r="T63" s="2">
        <v>0</v>
      </c>
      <c r="U63" s="2">
        <v>1.2</v>
      </c>
      <c r="W63" s="5">
        <v>1.2</v>
      </c>
      <c r="X63" s="2">
        <v>0</v>
      </c>
      <c r="AB63" s="8"/>
    </row>
    <row r="64" spans="1:28" s="2" customFormat="1" x14ac:dyDescent="0.35">
      <c r="B64" s="2">
        <v>2</v>
      </c>
      <c r="C64" s="2" t="s">
        <v>14</v>
      </c>
      <c r="D64" s="2" t="s">
        <v>46</v>
      </c>
      <c r="E64" s="2" t="s">
        <v>88</v>
      </c>
      <c r="F64" s="2" t="s">
        <v>81</v>
      </c>
      <c r="G64" s="2">
        <v>2</v>
      </c>
      <c r="H64" s="2">
        <v>1</v>
      </c>
      <c r="I64" s="5">
        <v>0</v>
      </c>
      <c r="J64" s="2">
        <v>0</v>
      </c>
      <c r="K64" s="2">
        <v>0</v>
      </c>
      <c r="M64" s="5">
        <v>0</v>
      </c>
      <c r="N64" s="2">
        <v>0</v>
      </c>
      <c r="O64" s="2">
        <v>0</v>
      </c>
      <c r="P64" s="2">
        <v>1</v>
      </c>
      <c r="R64" s="5">
        <v>0</v>
      </c>
      <c r="S64" s="2">
        <v>1</v>
      </c>
      <c r="T64" s="2">
        <v>0</v>
      </c>
      <c r="U64" s="2">
        <v>0</v>
      </c>
      <c r="W64" s="5">
        <v>0</v>
      </c>
      <c r="X64" s="2">
        <v>0</v>
      </c>
      <c r="AB64" s="8"/>
    </row>
    <row r="65" spans="1:28" s="2" customFormat="1" ht="46.5" x14ac:dyDescent="0.35">
      <c r="B65" s="2">
        <v>1</v>
      </c>
      <c r="C65" s="2" t="s">
        <v>7</v>
      </c>
      <c r="D65" s="2" t="s">
        <v>49</v>
      </c>
      <c r="E65" s="2" t="s">
        <v>88</v>
      </c>
      <c r="F65" s="2" t="s">
        <v>79</v>
      </c>
      <c r="G65" s="2">
        <v>1</v>
      </c>
      <c r="H65" s="2">
        <v>1</v>
      </c>
      <c r="I65" s="5">
        <v>0</v>
      </c>
      <c r="J65" s="2">
        <v>0</v>
      </c>
      <c r="K65" s="2">
        <v>0</v>
      </c>
      <c r="M65" s="5">
        <v>0</v>
      </c>
      <c r="N65" s="2">
        <v>0</v>
      </c>
      <c r="O65" s="2">
        <v>0</v>
      </c>
      <c r="P65" s="2">
        <v>0</v>
      </c>
      <c r="R65" s="5">
        <v>0</v>
      </c>
      <c r="S65" s="2">
        <v>0</v>
      </c>
      <c r="T65" s="2">
        <v>1</v>
      </c>
      <c r="U65" s="2">
        <v>0</v>
      </c>
      <c r="W65" s="5">
        <v>0</v>
      </c>
      <c r="X65" s="2">
        <v>0</v>
      </c>
      <c r="AB65" s="8"/>
    </row>
    <row r="66" spans="1:28" s="2" customFormat="1" x14ac:dyDescent="0.35">
      <c r="B66" s="2">
        <v>1</v>
      </c>
      <c r="C66" s="2" t="s">
        <v>14</v>
      </c>
      <c r="D66" s="2" t="s">
        <v>46</v>
      </c>
      <c r="E66" s="2" t="s">
        <v>88</v>
      </c>
      <c r="F66" s="2" t="s">
        <v>81</v>
      </c>
      <c r="G66" s="2">
        <v>2</v>
      </c>
      <c r="H66" s="2">
        <v>1</v>
      </c>
      <c r="I66" s="5">
        <v>0</v>
      </c>
      <c r="J66" s="2">
        <v>0</v>
      </c>
      <c r="K66" s="2">
        <v>0</v>
      </c>
      <c r="M66" s="5">
        <v>0</v>
      </c>
      <c r="N66" s="2">
        <v>0</v>
      </c>
      <c r="O66" s="2">
        <v>0</v>
      </c>
      <c r="P66" s="2">
        <v>0.5</v>
      </c>
      <c r="R66" s="5">
        <v>0</v>
      </c>
      <c r="S66" s="2">
        <v>0.5</v>
      </c>
      <c r="T66" s="2">
        <v>0</v>
      </c>
      <c r="U66" s="2">
        <v>0</v>
      </c>
      <c r="W66" s="5">
        <v>0</v>
      </c>
      <c r="X66" s="2">
        <v>0</v>
      </c>
      <c r="AB66" s="8"/>
    </row>
    <row r="67" spans="1:28" s="2" customFormat="1" x14ac:dyDescent="0.35">
      <c r="B67" s="2">
        <v>1</v>
      </c>
      <c r="C67" s="2" t="s">
        <v>57</v>
      </c>
      <c r="D67" s="2" t="s">
        <v>46</v>
      </c>
      <c r="E67" s="2" t="s">
        <v>88</v>
      </c>
      <c r="F67" s="2" t="s">
        <v>81</v>
      </c>
      <c r="G67" s="2">
        <v>2</v>
      </c>
      <c r="H67" s="2">
        <v>1</v>
      </c>
      <c r="I67" s="5">
        <v>0</v>
      </c>
      <c r="J67" s="2">
        <v>0</v>
      </c>
      <c r="K67" s="2">
        <v>0</v>
      </c>
      <c r="M67" s="5">
        <v>0</v>
      </c>
      <c r="N67" s="2">
        <v>0</v>
      </c>
      <c r="O67" s="2">
        <v>0</v>
      </c>
      <c r="P67" s="2">
        <v>0.5</v>
      </c>
      <c r="R67" s="5">
        <v>0</v>
      </c>
      <c r="S67" s="2">
        <v>0.5</v>
      </c>
      <c r="T67" s="2">
        <v>0</v>
      </c>
      <c r="U67" s="2">
        <v>0</v>
      </c>
      <c r="W67" s="5">
        <v>0</v>
      </c>
      <c r="X67" s="2">
        <v>0</v>
      </c>
      <c r="AB67" s="8"/>
    </row>
    <row r="68" spans="1:28" s="2" customFormat="1" x14ac:dyDescent="0.35">
      <c r="B68" s="2">
        <v>1</v>
      </c>
      <c r="C68" s="2" t="s">
        <v>14</v>
      </c>
      <c r="D68" s="2" t="s">
        <v>46</v>
      </c>
      <c r="E68" s="2" t="s">
        <v>88</v>
      </c>
      <c r="F68" s="2" t="s">
        <v>81</v>
      </c>
      <c r="G68" s="2">
        <v>2</v>
      </c>
      <c r="H68" s="2">
        <v>1</v>
      </c>
      <c r="I68" s="5">
        <v>0</v>
      </c>
      <c r="J68" s="2">
        <v>0</v>
      </c>
      <c r="K68" s="2">
        <v>0</v>
      </c>
      <c r="M68" s="5">
        <v>0</v>
      </c>
      <c r="N68" s="2">
        <v>0</v>
      </c>
      <c r="O68" s="2">
        <v>0</v>
      </c>
      <c r="P68" s="2">
        <v>0.5</v>
      </c>
      <c r="R68" s="5">
        <v>0</v>
      </c>
      <c r="S68" s="2">
        <v>0.5</v>
      </c>
      <c r="T68" s="2">
        <v>0</v>
      </c>
      <c r="U68" s="2">
        <v>0</v>
      </c>
      <c r="W68" s="5">
        <v>0</v>
      </c>
      <c r="X68" s="2">
        <v>0</v>
      </c>
      <c r="AB68" s="8"/>
    </row>
    <row r="69" spans="1:28" s="2" customFormat="1" ht="31" x14ac:dyDescent="0.35">
      <c r="B69" s="2">
        <v>4</v>
      </c>
      <c r="C69" s="2" t="s">
        <v>14</v>
      </c>
      <c r="D69" s="2" t="s">
        <v>61</v>
      </c>
      <c r="E69" s="2" t="s">
        <v>88</v>
      </c>
      <c r="F69" s="2" t="s">
        <v>85</v>
      </c>
      <c r="G69" s="2">
        <v>1</v>
      </c>
      <c r="H69" s="2">
        <v>1</v>
      </c>
      <c r="I69" s="5">
        <v>0</v>
      </c>
      <c r="J69" s="2">
        <v>0</v>
      </c>
      <c r="K69" s="2">
        <v>0</v>
      </c>
      <c r="M69" s="5">
        <v>0</v>
      </c>
      <c r="N69" s="2">
        <v>0</v>
      </c>
      <c r="O69" s="2">
        <v>0</v>
      </c>
      <c r="P69" s="2">
        <v>0</v>
      </c>
      <c r="R69" s="5">
        <v>0</v>
      </c>
      <c r="S69" s="2">
        <v>0</v>
      </c>
      <c r="T69" s="2">
        <v>0</v>
      </c>
      <c r="U69" s="2">
        <v>0</v>
      </c>
      <c r="W69" s="5">
        <v>0</v>
      </c>
      <c r="X69" s="2">
        <v>4</v>
      </c>
      <c r="AB69" s="8"/>
    </row>
    <row r="70" spans="1:28" s="2" customFormat="1" x14ac:dyDescent="0.35">
      <c r="B70" s="2">
        <v>2</v>
      </c>
      <c r="C70" s="2" t="s">
        <v>14</v>
      </c>
      <c r="D70" s="2" t="s">
        <v>63</v>
      </c>
      <c r="E70" s="2" t="s">
        <v>88</v>
      </c>
      <c r="F70" s="2" t="s">
        <v>79</v>
      </c>
      <c r="G70" s="2">
        <v>1</v>
      </c>
      <c r="H70" s="2">
        <v>1</v>
      </c>
      <c r="I70" s="5">
        <v>0</v>
      </c>
      <c r="J70" s="2">
        <v>0</v>
      </c>
      <c r="K70" s="2">
        <v>0</v>
      </c>
      <c r="M70" s="5">
        <v>0</v>
      </c>
      <c r="N70" s="2">
        <v>0</v>
      </c>
      <c r="O70" s="2">
        <v>0</v>
      </c>
      <c r="P70" s="2">
        <v>0</v>
      </c>
      <c r="R70" s="5">
        <v>0</v>
      </c>
      <c r="S70" s="2">
        <v>0</v>
      </c>
      <c r="T70" s="2">
        <v>2</v>
      </c>
      <c r="U70" s="2">
        <v>0</v>
      </c>
      <c r="W70" s="5">
        <v>0</v>
      </c>
      <c r="X70" s="2">
        <v>0</v>
      </c>
      <c r="AB70" s="8"/>
    </row>
    <row r="71" spans="1:28" s="2" customFormat="1" ht="46.5" x14ac:dyDescent="0.35">
      <c r="B71" s="2">
        <v>3</v>
      </c>
      <c r="C71" s="2" t="s">
        <v>14</v>
      </c>
      <c r="D71" s="2" t="s">
        <v>68</v>
      </c>
      <c r="E71" s="2" t="s">
        <v>88</v>
      </c>
      <c r="F71" s="2" t="s">
        <v>80</v>
      </c>
      <c r="G71" s="2">
        <v>2</v>
      </c>
      <c r="H71" s="2">
        <v>1</v>
      </c>
      <c r="I71" s="5">
        <v>0</v>
      </c>
      <c r="J71" s="2">
        <v>0</v>
      </c>
      <c r="K71" s="2">
        <v>0</v>
      </c>
      <c r="M71" s="5">
        <v>0</v>
      </c>
      <c r="N71" s="2">
        <v>0</v>
      </c>
      <c r="O71" s="2">
        <v>0</v>
      </c>
      <c r="P71" s="2">
        <v>0</v>
      </c>
      <c r="R71" s="5">
        <v>0</v>
      </c>
      <c r="S71" s="2">
        <v>0</v>
      </c>
      <c r="T71" s="2">
        <v>0</v>
      </c>
      <c r="U71" s="2">
        <v>1.5</v>
      </c>
      <c r="W71" s="5">
        <v>1.5</v>
      </c>
      <c r="X71" s="2">
        <v>0</v>
      </c>
      <c r="AB71" s="8"/>
    </row>
    <row r="72" spans="1:28" s="2" customFormat="1" x14ac:dyDescent="0.35">
      <c r="B72" s="2">
        <v>2</v>
      </c>
      <c r="C72" s="2" t="s">
        <v>14</v>
      </c>
      <c r="D72" s="2" t="s">
        <v>69</v>
      </c>
      <c r="E72" s="2" t="s">
        <v>88</v>
      </c>
      <c r="F72" s="2" t="s">
        <v>81</v>
      </c>
      <c r="G72" s="2">
        <v>2</v>
      </c>
      <c r="H72" s="2">
        <v>1</v>
      </c>
      <c r="I72" s="5">
        <v>0</v>
      </c>
      <c r="J72" s="2">
        <v>0</v>
      </c>
      <c r="K72" s="2">
        <v>0</v>
      </c>
      <c r="M72" s="5">
        <v>0</v>
      </c>
      <c r="N72" s="2">
        <v>0</v>
      </c>
      <c r="O72" s="2">
        <v>0</v>
      </c>
      <c r="P72" s="2">
        <v>1</v>
      </c>
      <c r="R72" s="5">
        <v>0</v>
      </c>
      <c r="S72" s="2">
        <v>1</v>
      </c>
      <c r="T72" s="2">
        <v>0</v>
      </c>
      <c r="U72" s="2">
        <v>0</v>
      </c>
      <c r="W72" s="5">
        <v>0</v>
      </c>
      <c r="X72" s="2">
        <v>0</v>
      </c>
      <c r="AB72" s="8"/>
    </row>
    <row r="73" spans="1:28" x14ac:dyDescent="0.35">
      <c r="L73">
        <v>0</v>
      </c>
      <c r="Q73">
        <f>SUM(M62:P72)</f>
        <v>3.5</v>
      </c>
      <c r="V73">
        <f>SUM(R62:U72)</f>
        <v>13.2</v>
      </c>
      <c r="Y73">
        <f>SUM(W62:X72)</f>
        <v>6.7</v>
      </c>
      <c r="AB73">
        <f>SUM(L73:Z73)</f>
        <v>23.4</v>
      </c>
    </row>
    <row r="75" spans="1:28" s="1" customFormat="1" x14ac:dyDescent="0.35">
      <c r="A75" s="1" t="s">
        <v>93</v>
      </c>
    </row>
    <row r="76" spans="1:28" s="2" customFormat="1" ht="31" x14ac:dyDescent="0.35">
      <c r="B76" s="2">
        <v>8</v>
      </c>
      <c r="C76" s="2" t="s">
        <v>30</v>
      </c>
      <c r="D76" s="2" t="s">
        <v>76</v>
      </c>
      <c r="E76" s="2" t="s">
        <v>31</v>
      </c>
      <c r="F76" s="2" t="s">
        <v>82</v>
      </c>
      <c r="G76" s="2">
        <v>2</v>
      </c>
      <c r="H76" s="2">
        <v>1</v>
      </c>
      <c r="I76" s="5">
        <v>0</v>
      </c>
      <c r="J76" s="2">
        <v>4</v>
      </c>
      <c r="K76" s="2">
        <v>0</v>
      </c>
      <c r="M76" s="5">
        <v>4</v>
      </c>
      <c r="N76" s="2">
        <v>0</v>
      </c>
      <c r="O76" s="2">
        <v>0</v>
      </c>
      <c r="P76" s="2">
        <v>0</v>
      </c>
      <c r="R76" s="5">
        <v>0</v>
      </c>
      <c r="S76" s="2">
        <v>0</v>
      </c>
      <c r="T76" s="2">
        <v>0</v>
      </c>
      <c r="U76" s="2">
        <v>0</v>
      </c>
      <c r="W76" s="5">
        <v>0</v>
      </c>
      <c r="X76" s="2">
        <v>0</v>
      </c>
      <c r="AB76" s="8"/>
    </row>
    <row r="77" spans="1:28" s="2" customFormat="1" ht="31" x14ac:dyDescent="0.35">
      <c r="B77" s="2">
        <v>11</v>
      </c>
      <c r="C77" s="2" t="s">
        <v>36</v>
      </c>
      <c r="D77" s="2" t="s">
        <v>35</v>
      </c>
      <c r="E77" s="2" t="s">
        <v>31</v>
      </c>
      <c r="F77" s="2" t="s">
        <v>83</v>
      </c>
      <c r="G77" s="2">
        <v>1</v>
      </c>
      <c r="H77" s="2">
        <v>1</v>
      </c>
      <c r="I77" s="5">
        <v>11</v>
      </c>
      <c r="J77" s="2">
        <v>0</v>
      </c>
      <c r="K77" s="2">
        <v>0</v>
      </c>
      <c r="M77" s="5">
        <v>0</v>
      </c>
      <c r="N77" s="2">
        <v>0</v>
      </c>
      <c r="O77" s="2">
        <v>0</v>
      </c>
      <c r="P77" s="2">
        <v>0</v>
      </c>
      <c r="R77" s="5">
        <v>0</v>
      </c>
      <c r="S77" s="2">
        <v>0</v>
      </c>
      <c r="T77" s="2">
        <v>0</v>
      </c>
      <c r="U77" s="2">
        <v>0</v>
      </c>
      <c r="W77" s="5">
        <v>0</v>
      </c>
      <c r="X77" s="2">
        <v>0</v>
      </c>
      <c r="AB77" s="8"/>
    </row>
    <row r="78" spans="1:28" s="2" customFormat="1" ht="31" x14ac:dyDescent="0.35">
      <c r="B78" s="2">
        <v>5</v>
      </c>
      <c r="C78" s="2" t="s">
        <v>42</v>
      </c>
      <c r="D78" s="2" t="s">
        <v>44</v>
      </c>
      <c r="E78" s="2" t="s">
        <v>31</v>
      </c>
      <c r="F78" s="2" t="s">
        <v>84</v>
      </c>
      <c r="G78" s="2">
        <v>3</v>
      </c>
      <c r="H78" s="2">
        <v>1</v>
      </c>
      <c r="I78" s="5">
        <v>0</v>
      </c>
      <c r="J78" s="2">
        <v>0</v>
      </c>
      <c r="K78" s="2">
        <v>1.6666666666666667</v>
      </c>
      <c r="M78" s="5">
        <v>0</v>
      </c>
      <c r="N78" s="2">
        <v>1.6666666666666667</v>
      </c>
      <c r="O78" s="2">
        <v>0</v>
      </c>
      <c r="P78" s="2">
        <v>0</v>
      </c>
      <c r="R78" s="5">
        <v>1.6666666666666667</v>
      </c>
      <c r="S78" s="2">
        <v>0</v>
      </c>
      <c r="T78" s="2">
        <v>0</v>
      </c>
      <c r="U78" s="2">
        <v>0</v>
      </c>
      <c r="W78" s="5">
        <v>0</v>
      </c>
      <c r="X78" s="2">
        <v>0</v>
      </c>
      <c r="AB78" s="8"/>
    </row>
    <row r="79" spans="1:28" s="2" customFormat="1" ht="31" x14ac:dyDescent="0.35">
      <c r="B79" s="2">
        <v>11</v>
      </c>
      <c r="C79" s="2" t="s">
        <v>36</v>
      </c>
      <c r="D79" s="2" t="s">
        <v>44</v>
      </c>
      <c r="E79" s="2" t="s">
        <v>31</v>
      </c>
      <c r="F79" s="2" t="s">
        <v>84</v>
      </c>
      <c r="G79" s="2">
        <v>3</v>
      </c>
      <c r="H79" s="2">
        <v>1</v>
      </c>
      <c r="I79" s="5">
        <v>0</v>
      </c>
      <c r="J79" s="2">
        <v>0</v>
      </c>
      <c r="K79" s="2">
        <v>3.6666666666666665</v>
      </c>
      <c r="M79" s="5">
        <v>0</v>
      </c>
      <c r="N79" s="2">
        <v>3.6666666666666665</v>
      </c>
      <c r="O79" s="2">
        <v>0</v>
      </c>
      <c r="P79" s="2">
        <v>0</v>
      </c>
      <c r="R79" s="5">
        <v>3.6666666666666665</v>
      </c>
      <c r="S79" s="2">
        <v>0</v>
      </c>
      <c r="T79" s="2">
        <v>0</v>
      </c>
      <c r="U79" s="2">
        <v>0</v>
      </c>
      <c r="W79" s="5">
        <v>0</v>
      </c>
      <c r="X79" s="2">
        <v>0</v>
      </c>
      <c r="AB79" s="8"/>
    </row>
    <row r="80" spans="1:28" s="2" customFormat="1" ht="31" x14ac:dyDescent="0.35">
      <c r="B80" s="2">
        <v>3</v>
      </c>
      <c r="C80" s="2" t="s">
        <v>36</v>
      </c>
      <c r="D80" s="2" t="s">
        <v>49</v>
      </c>
      <c r="E80" s="2" t="s">
        <v>31</v>
      </c>
      <c r="F80" s="2" t="s">
        <v>79</v>
      </c>
      <c r="G80" s="2">
        <v>1</v>
      </c>
      <c r="H80" s="2">
        <v>1</v>
      </c>
      <c r="I80" s="5">
        <v>0</v>
      </c>
      <c r="J80" s="2">
        <v>0</v>
      </c>
      <c r="K80" s="2">
        <v>0</v>
      </c>
      <c r="M80" s="5">
        <v>0</v>
      </c>
      <c r="N80" s="2">
        <v>0</v>
      </c>
      <c r="O80" s="2">
        <v>0</v>
      </c>
      <c r="P80" s="2">
        <v>0</v>
      </c>
      <c r="R80" s="5">
        <v>0</v>
      </c>
      <c r="S80" s="2">
        <v>0</v>
      </c>
      <c r="T80" s="2">
        <v>3</v>
      </c>
      <c r="U80" s="2">
        <v>0</v>
      </c>
      <c r="W80" s="5">
        <v>0</v>
      </c>
      <c r="X80" s="2">
        <v>0</v>
      </c>
      <c r="AB80" s="8"/>
    </row>
    <row r="81" spans="1:28" s="2" customFormat="1" ht="31" x14ac:dyDescent="0.35">
      <c r="B81" s="2">
        <v>2</v>
      </c>
      <c r="C81" s="2" t="s">
        <v>36</v>
      </c>
      <c r="D81" s="2" t="s">
        <v>64</v>
      </c>
      <c r="E81" s="2" t="s">
        <v>31</v>
      </c>
      <c r="F81" s="2" t="s">
        <v>83</v>
      </c>
      <c r="G81" s="2">
        <v>1</v>
      </c>
      <c r="H81" s="2">
        <v>1</v>
      </c>
      <c r="I81" s="5">
        <v>2</v>
      </c>
      <c r="J81" s="2">
        <v>0</v>
      </c>
      <c r="K81" s="2">
        <v>0</v>
      </c>
      <c r="M81" s="5">
        <v>0</v>
      </c>
      <c r="N81" s="2">
        <v>0</v>
      </c>
      <c r="O81" s="2">
        <v>0</v>
      </c>
      <c r="P81" s="2">
        <v>0</v>
      </c>
      <c r="R81" s="5">
        <v>0</v>
      </c>
      <c r="S81" s="2">
        <v>0</v>
      </c>
      <c r="T81" s="2">
        <v>0</v>
      </c>
      <c r="U81" s="2">
        <v>0</v>
      </c>
      <c r="W81" s="5">
        <v>0</v>
      </c>
      <c r="X81" s="2">
        <v>0</v>
      </c>
      <c r="AB81" s="8"/>
    </row>
    <row r="82" spans="1:28" s="2" customFormat="1" ht="31" x14ac:dyDescent="0.35">
      <c r="B82" s="2">
        <v>1</v>
      </c>
      <c r="C82" s="2" t="s">
        <v>65</v>
      </c>
      <c r="D82" s="2" t="s">
        <v>33</v>
      </c>
      <c r="E82" s="2" t="s">
        <v>31</v>
      </c>
      <c r="F82" s="2" t="s">
        <v>83</v>
      </c>
      <c r="G82" s="2">
        <v>1</v>
      </c>
      <c r="H82" s="2">
        <v>0.5</v>
      </c>
      <c r="I82" s="5">
        <v>0.5</v>
      </c>
      <c r="J82" s="2">
        <v>0</v>
      </c>
      <c r="K82" s="2">
        <v>0</v>
      </c>
      <c r="M82" s="5">
        <v>0</v>
      </c>
      <c r="N82" s="2">
        <v>0</v>
      </c>
      <c r="O82" s="2">
        <v>0</v>
      </c>
      <c r="P82" s="2">
        <v>0</v>
      </c>
      <c r="R82" s="5">
        <v>0</v>
      </c>
      <c r="S82" s="2">
        <v>0</v>
      </c>
      <c r="T82" s="2">
        <v>0</v>
      </c>
      <c r="U82" s="2">
        <v>0</v>
      </c>
      <c r="W82" s="5">
        <v>0</v>
      </c>
      <c r="X82" s="2">
        <v>0</v>
      </c>
      <c r="AB82" s="8"/>
    </row>
    <row r="83" spans="1:28" x14ac:dyDescent="0.35">
      <c r="L83">
        <f>SUM(I76:K82)</f>
        <v>22.833333333333336</v>
      </c>
      <c r="Q83">
        <f>SUM(M76:P82)</f>
        <v>9.3333333333333339</v>
      </c>
      <c r="V83">
        <f>SUM(R76:U82)</f>
        <v>8.3333333333333321</v>
      </c>
      <c r="Y83">
        <v>0</v>
      </c>
      <c r="AB83">
        <f>SUM(L83:Y83)</f>
        <v>40.5</v>
      </c>
    </row>
    <row r="85" spans="1:28" s="1" customFormat="1" x14ac:dyDescent="0.35">
      <c r="A85" s="1" t="s">
        <v>90</v>
      </c>
    </row>
    <row r="86" spans="1:28" s="2" customFormat="1" x14ac:dyDescent="0.35">
      <c r="B86" s="2">
        <v>3</v>
      </c>
      <c r="C86" s="2" t="s">
        <v>19</v>
      </c>
      <c r="D86" s="2" t="s">
        <v>16</v>
      </c>
      <c r="E86" s="2" t="s">
        <v>90</v>
      </c>
      <c r="F86" s="2" t="s">
        <v>80</v>
      </c>
      <c r="G86" s="2">
        <v>2</v>
      </c>
      <c r="H86" s="2">
        <v>0.3</v>
      </c>
      <c r="I86" s="5">
        <v>0</v>
      </c>
      <c r="J86" s="2">
        <v>0</v>
      </c>
      <c r="K86" s="2">
        <v>0</v>
      </c>
      <c r="M86" s="5">
        <v>0</v>
      </c>
      <c r="N86" s="2">
        <v>0</v>
      </c>
      <c r="O86" s="2">
        <v>0</v>
      </c>
      <c r="P86" s="2">
        <v>0</v>
      </c>
      <c r="R86" s="5">
        <v>0</v>
      </c>
      <c r="S86" s="2">
        <v>0</v>
      </c>
      <c r="T86" s="2">
        <v>0</v>
      </c>
      <c r="U86" s="2">
        <v>0.44999999999999996</v>
      </c>
      <c r="W86" s="5">
        <v>0.44999999999999996</v>
      </c>
      <c r="X86" s="2">
        <v>0</v>
      </c>
      <c r="AB86" s="8"/>
    </row>
    <row r="87" spans="1:28" s="2" customFormat="1" x14ac:dyDescent="0.35">
      <c r="B87" s="2">
        <v>3</v>
      </c>
      <c r="C87" s="2" t="s">
        <v>20</v>
      </c>
      <c r="D87" s="2" t="s">
        <v>16</v>
      </c>
      <c r="E87" s="2" t="s">
        <v>90</v>
      </c>
      <c r="F87" s="2" t="s">
        <v>80</v>
      </c>
      <c r="G87" s="2">
        <v>2</v>
      </c>
      <c r="H87" s="2">
        <v>0.3</v>
      </c>
      <c r="I87" s="5">
        <v>0</v>
      </c>
      <c r="J87" s="2">
        <v>0</v>
      </c>
      <c r="K87" s="2">
        <v>0</v>
      </c>
      <c r="M87" s="5">
        <v>0</v>
      </c>
      <c r="N87" s="2">
        <v>0</v>
      </c>
      <c r="O87" s="2">
        <v>0</v>
      </c>
      <c r="P87" s="2">
        <v>0</v>
      </c>
      <c r="R87" s="5">
        <v>0</v>
      </c>
      <c r="S87" s="2">
        <v>0</v>
      </c>
      <c r="T87" s="2">
        <v>0</v>
      </c>
      <c r="U87" s="2">
        <v>0.44999999999999996</v>
      </c>
      <c r="W87" s="5">
        <v>0.44999999999999996</v>
      </c>
      <c r="X87" s="2">
        <v>0</v>
      </c>
      <c r="AB87" s="8"/>
    </row>
    <row r="88" spans="1:28" s="2" customFormat="1" ht="31" x14ac:dyDescent="0.35">
      <c r="B88" s="2">
        <v>2</v>
      </c>
      <c r="C88" s="2" t="s">
        <v>25</v>
      </c>
      <c r="D88" s="2" t="s">
        <v>23</v>
      </c>
      <c r="F88" s="2" t="s">
        <v>81</v>
      </c>
      <c r="G88" s="2">
        <v>1</v>
      </c>
      <c r="H88" s="2">
        <v>1</v>
      </c>
      <c r="I88" s="5">
        <v>0</v>
      </c>
      <c r="J88" s="2">
        <v>0</v>
      </c>
      <c r="K88" s="2">
        <v>0</v>
      </c>
      <c r="M88" s="5">
        <v>0</v>
      </c>
      <c r="N88" s="2">
        <v>0</v>
      </c>
      <c r="O88" s="2">
        <v>0</v>
      </c>
      <c r="P88" s="2">
        <v>2</v>
      </c>
      <c r="R88" s="5">
        <v>0</v>
      </c>
      <c r="S88" s="2">
        <v>2</v>
      </c>
      <c r="T88" s="2">
        <v>0</v>
      </c>
      <c r="U88" s="2">
        <v>0</v>
      </c>
      <c r="W88" s="5">
        <v>0</v>
      </c>
      <c r="X88" s="2">
        <v>0</v>
      </c>
      <c r="AB88" s="8"/>
    </row>
    <row r="89" spans="1:28" s="2" customFormat="1" x14ac:dyDescent="0.35">
      <c r="B89" s="2">
        <v>3</v>
      </c>
      <c r="C89" s="2" t="s">
        <v>37</v>
      </c>
      <c r="D89" s="2" t="s">
        <v>35</v>
      </c>
      <c r="F89" s="2" t="s">
        <v>83</v>
      </c>
      <c r="G89" s="2">
        <v>1</v>
      </c>
      <c r="H89" s="2">
        <v>1</v>
      </c>
      <c r="I89" s="5">
        <v>3</v>
      </c>
      <c r="J89" s="2">
        <v>0</v>
      </c>
      <c r="K89" s="2">
        <v>0</v>
      </c>
      <c r="M89" s="5">
        <v>0</v>
      </c>
      <c r="N89" s="2">
        <v>0</v>
      </c>
      <c r="O89" s="2">
        <v>0</v>
      </c>
      <c r="P89" s="2">
        <v>0</v>
      </c>
      <c r="R89" s="5">
        <v>0</v>
      </c>
      <c r="S89" s="2">
        <v>0</v>
      </c>
      <c r="T89" s="2">
        <v>0</v>
      </c>
      <c r="U89" s="2">
        <v>0</v>
      </c>
      <c r="W89" s="5">
        <v>0</v>
      </c>
      <c r="X89" s="2">
        <v>0</v>
      </c>
      <c r="AB89" s="8"/>
    </row>
    <row r="90" spans="1:28" s="2" customFormat="1" x14ac:dyDescent="0.35">
      <c r="B90" s="2">
        <v>5</v>
      </c>
      <c r="C90" s="2" t="s">
        <v>47</v>
      </c>
      <c r="D90" s="2" t="s">
        <v>46</v>
      </c>
      <c r="E90" s="2" t="s">
        <v>90</v>
      </c>
      <c r="F90" s="2" t="s">
        <v>81</v>
      </c>
      <c r="G90" s="2">
        <v>2</v>
      </c>
      <c r="H90" s="2">
        <v>1</v>
      </c>
      <c r="I90" s="5">
        <v>0</v>
      </c>
      <c r="J90" s="2">
        <v>0</v>
      </c>
      <c r="K90" s="2">
        <v>0</v>
      </c>
      <c r="M90" s="5">
        <v>0</v>
      </c>
      <c r="N90" s="2">
        <v>0</v>
      </c>
      <c r="O90" s="2">
        <v>0</v>
      </c>
      <c r="P90" s="2">
        <v>2.5</v>
      </c>
      <c r="R90" s="5">
        <v>0</v>
      </c>
      <c r="S90" s="2">
        <v>2.5</v>
      </c>
      <c r="T90" s="2">
        <v>0</v>
      </c>
      <c r="U90" s="2">
        <v>0</v>
      </c>
      <c r="W90" s="5">
        <v>0</v>
      </c>
      <c r="X90" s="2">
        <v>0</v>
      </c>
      <c r="AB90" s="8"/>
    </row>
    <row r="91" spans="1:28" s="2" customFormat="1" x14ac:dyDescent="0.35">
      <c r="B91" s="2">
        <v>1</v>
      </c>
      <c r="C91" s="2" t="s">
        <v>54</v>
      </c>
      <c r="D91" s="2" t="s">
        <v>46</v>
      </c>
      <c r="F91" s="2" t="s">
        <v>81</v>
      </c>
      <c r="G91" s="2">
        <v>2</v>
      </c>
      <c r="H91" s="2">
        <v>1</v>
      </c>
      <c r="I91" s="5">
        <v>0</v>
      </c>
      <c r="J91" s="2">
        <v>0</v>
      </c>
      <c r="K91" s="2">
        <v>0</v>
      </c>
      <c r="M91" s="5">
        <v>0</v>
      </c>
      <c r="N91" s="2">
        <v>0</v>
      </c>
      <c r="O91" s="2">
        <v>0</v>
      </c>
      <c r="P91" s="2">
        <v>0.5</v>
      </c>
      <c r="R91" s="5">
        <v>0</v>
      </c>
      <c r="S91" s="2">
        <v>0.5</v>
      </c>
      <c r="T91" s="2">
        <v>0</v>
      </c>
      <c r="U91" s="2">
        <v>0</v>
      </c>
      <c r="W91" s="5">
        <v>0</v>
      </c>
      <c r="X91" s="2">
        <v>0</v>
      </c>
      <c r="AB91" s="8"/>
    </row>
    <row r="92" spans="1:28" x14ac:dyDescent="0.35">
      <c r="L92">
        <v>3</v>
      </c>
      <c r="Q92">
        <f>SUM(M86:P91)</f>
        <v>5</v>
      </c>
      <c r="V92">
        <f>SUM(R86:U91)</f>
        <v>5.9</v>
      </c>
      <c r="Y92">
        <v>0.9</v>
      </c>
      <c r="AB92">
        <f>SUM(L92:Y92)</f>
        <v>14.8</v>
      </c>
    </row>
    <row r="93" spans="1:28" x14ac:dyDescent="0.35">
      <c r="B93">
        <f>SUM(B1:B91)</f>
        <v>447</v>
      </c>
    </row>
    <row r="95" spans="1:28" x14ac:dyDescent="0.35">
      <c r="L95">
        <f>SUM(L2:L92)</f>
        <v>113.33333333333334</v>
      </c>
      <c r="Q95">
        <f>SUM(Q1:Q92)</f>
        <v>118.83333333333333</v>
      </c>
      <c r="V95">
        <f>SUM(V1:V92)</f>
        <v>162.63333333333333</v>
      </c>
      <c r="Y95">
        <f>SUM(Y1:Y92)</f>
        <v>18.299999999999997</v>
      </c>
      <c r="AB95">
        <f>SUM(L94:Z95)</f>
        <v>413.1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C4B3-81E4-4DBD-98EB-A390EEDA01CA}">
  <dimension ref="A1"/>
  <sheetViews>
    <sheetView workbookViewId="0">
      <selection sqref="A1:A90"/>
    </sheetView>
  </sheetViews>
  <sheetFormatPr baseColWidth="10" defaultRowHeight="15.5" x14ac:dyDescent="0.3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1CD6-6591-464F-97E2-F5070D7B5FDB}">
  <dimension ref="A1:O12"/>
  <sheetViews>
    <sheetView workbookViewId="0">
      <selection activeCell="B12" sqref="B12:E12"/>
    </sheetView>
  </sheetViews>
  <sheetFormatPr baseColWidth="10" defaultRowHeight="15.5" x14ac:dyDescent="0.35"/>
  <sheetData>
    <row r="1" spans="1:15" x14ac:dyDescent="0.35">
      <c r="B1" t="s">
        <v>83</v>
      </c>
      <c r="C1" t="s">
        <v>92</v>
      </c>
      <c r="D1" t="s">
        <v>79</v>
      </c>
      <c r="E1" t="s">
        <v>85</v>
      </c>
    </row>
    <row r="2" spans="1:15" x14ac:dyDescent="0.35">
      <c r="A2" s="14" t="s">
        <v>86</v>
      </c>
      <c r="B2">
        <v>84.5</v>
      </c>
      <c r="C2">
        <v>60</v>
      </c>
      <c r="D2">
        <v>57.55</v>
      </c>
      <c r="E2">
        <v>3.05</v>
      </c>
      <c r="G2">
        <f>B2/(113.3333/100)</f>
        <v>74.558845458483958</v>
      </c>
      <c r="H2">
        <f>C2/(118.8333/100)</f>
        <v>50.490897753407509</v>
      </c>
      <c r="I2">
        <f>D2/(162.6333/100)</f>
        <v>35.386356914604825</v>
      </c>
      <c r="J2">
        <f>E2/(18/100)</f>
        <v>16.944444444444443</v>
      </c>
      <c r="L2">
        <f>ROUND(G2,0)</f>
        <v>75</v>
      </c>
      <c r="M2">
        <f t="shared" ref="M2:O2" si="0">ROUND(H2,0)</f>
        <v>50</v>
      </c>
      <c r="N2">
        <f t="shared" si="0"/>
        <v>35</v>
      </c>
      <c r="O2">
        <f t="shared" si="0"/>
        <v>17</v>
      </c>
    </row>
    <row r="3" spans="1:15" x14ac:dyDescent="0.35">
      <c r="A3" s="14" t="s">
        <v>87</v>
      </c>
      <c r="B3">
        <v>0</v>
      </c>
      <c r="C3">
        <v>39</v>
      </c>
      <c r="D3">
        <v>76.650000000000006</v>
      </c>
      <c r="E3">
        <v>7.65</v>
      </c>
      <c r="G3">
        <f t="shared" ref="G3:G6" si="1">B3/(113.3333/100)</f>
        <v>0</v>
      </c>
      <c r="H3">
        <f t="shared" ref="H3:H7" si="2">C3/(118.8333/100)</f>
        <v>32.819083539714882</v>
      </c>
      <c r="I3">
        <f t="shared" ref="I3:I7" si="3">D3/(162.6333/100)</f>
        <v>47.130569200772541</v>
      </c>
      <c r="J3">
        <f t="shared" ref="J3:J7" si="4">E3/(18/100)</f>
        <v>42.5</v>
      </c>
      <c r="L3">
        <f t="shared" ref="L3:L7" si="5">ROUND(G3,0)</f>
        <v>0</v>
      </c>
      <c r="M3">
        <f t="shared" ref="M3:M7" si="6">ROUND(H3,0)</f>
        <v>33</v>
      </c>
      <c r="N3">
        <f t="shared" ref="N3:N7" si="7">ROUND(I3,0)</f>
        <v>47</v>
      </c>
      <c r="O3">
        <f t="shared" ref="O3:O7" si="8">ROUND(J3,0)</f>
        <v>43</v>
      </c>
    </row>
    <row r="4" spans="1:15" x14ac:dyDescent="0.35">
      <c r="A4" s="14" t="s">
        <v>91</v>
      </c>
      <c r="B4">
        <v>3</v>
      </c>
      <c r="C4">
        <v>2</v>
      </c>
      <c r="D4">
        <v>1</v>
      </c>
      <c r="E4">
        <v>0</v>
      </c>
      <c r="G4">
        <f t="shared" si="1"/>
        <v>2.6470596020763537</v>
      </c>
      <c r="H4">
        <f t="shared" si="2"/>
        <v>1.6830299251135836</v>
      </c>
      <c r="I4">
        <f t="shared" si="3"/>
        <v>0.61488022440668677</v>
      </c>
      <c r="J4">
        <f t="shared" si="4"/>
        <v>0</v>
      </c>
      <c r="L4">
        <f t="shared" si="5"/>
        <v>3</v>
      </c>
      <c r="M4">
        <f t="shared" si="6"/>
        <v>2</v>
      </c>
      <c r="N4">
        <f t="shared" si="7"/>
        <v>1</v>
      </c>
      <c r="O4">
        <f t="shared" si="8"/>
        <v>0</v>
      </c>
    </row>
    <row r="5" spans="1:15" x14ac:dyDescent="0.35">
      <c r="A5" s="14" t="s">
        <v>88</v>
      </c>
      <c r="B5">
        <v>0</v>
      </c>
      <c r="C5">
        <v>3.5</v>
      </c>
      <c r="D5">
        <v>13.2</v>
      </c>
      <c r="E5">
        <v>6.7</v>
      </c>
      <c r="G5">
        <f t="shared" si="1"/>
        <v>0</v>
      </c>
      <c r="H5">
        <f t="shared" si="2"/>
        <v>2.9453023689487714</v>
      </c>
      <c r="I5">
        <f t="shared" si="3"/>
        <v>8.1164189621682645</v>
      </c>
      <c r="J5">
        <f t="shared" si="4"/>
        <v>37.222222222222221</v>
      </c>
      <c r="L5">
        <f t="shared" si="5"/>
        <v>0</v>
      </c>
      <c r="M5">
        <f t="shared" si="6"/>
        <v>3</v>
      </c>
      <c r="N5">
        <f t="shared" si="7"/>
        <v>8</v>
      </c>
      <c r="O5">
        <f t="shared" si="8"/>
        <v>37</v>
      </c>
    </row>
    <row r="6" spans="1:15" x14ac:dyDescent="0.35">
      <c r="A6" s="14" t="s">
        <v>93</v>
      </c>
      <c r="B6">
        <v>22.833333333333336</v>
      </c>
      <c r="C6">
        <v>9.3333333333333339</v>
      </c>
      <c r="D6">
        <v>8.3333333333333321</v>
      </c>
      <c r="E6">
        <v>0</v>
      </c>
      <c r="G6">
        <f t="shared" si="1"/>
        <v>20.147064749136696</v>
      </c>
      <c r="H6">
        <f t="shared" si="2"/>
        <v>7.8541396505300574</v>
      </c>
      <c r="I6">
        <f t="shared" si="3"/>
        <v>5.1240018700557224</v>
      </c>
      <c r="J6">
        <f t="shared" si="4"/>
        <v>0</v>
      </c>
      <c r="L6">
        <f t="shared" si="5"/>
        <v>20</v>
      </c>
      <c r="M6">
        <f t="shared" si="6"/>
        <v>8</v>
      </c>
      <c r="N6">
        <f t="shared" si="7"/>
        <v>5</v>
      </c>
      <c r="O6">
        <f t="shared" si="8"/>
        <v>0</v>
      </c>
    </row>
    <row r="7" spans="1:15" x14ac:dyDescent="0.35">
      <c r="A7" s="14" t="s">
        <v>90</v>
      </c>
      <c r="B7">
        <v>3</v>
      </c>
      <c r="C7">
        <v>5</v>
      </c>
      <c r="D7">
        <v>5.9</v>
      </c>
      <c r="E7">
        <v>0.9</v>
      </c>
      <c r="G7">
        <f>B7/(113.3333/100)</f>
        <v>2.6470596020763537</v>
      </c>
      <c r="H7">
        <f t="shared" si="2"/>
        <v>4.2075748127839594</v>
      </c>
      <c r="I7">
        <f t="shared" si="3"/>
        <v>3.6277933239994522</v>
      </c>
      <c r="J7">
        <f t="shared" si="4"/>
        <v>5</v>
      </c>
      <c r="L7">
        <f t="shared" si="5"/>
        <v>3</v>
      </c>
      <c r="M7">
        <f t="shared" si="6"/>
        <v>4</v>
      </c>
      <c r="N7">
        <f t="shared" si="7"/>
        <v>4</v>
      </c>
      <c r="O7">
        <f t="shared" si="8"/>
        <v>5</v>
      </c>
    </row>
    <row r="8" spans="1:15" x14ac:dyDescent="0.35">
      <c r="B8">
        <v>113.33333333333334</v>
      </c>
      <c r="C8">
        <v>118.83333333333333</v>
      </c>
      <c r="D8">
        <v>162.63333333333333</v>
      </c>
      <c r="E8">
        <v>18.299999999999997</v>
      </c>
    </row>
    <row r="9" spans="1:15" x14ac:dyDescent="0.35">
      <c r="B9">
        <f>SUM(B2:B7)</f>
        <v>113.33333333333334</v>
      </c>
      <c r="C9">
        <f t="shared" ref="C9:E9" si="9">SUM(C2:C7)</f>
        <v>118.83333333333333</v>
      </c>
      <c r="D9">
        <f t="shared" si="9"/>
        <v>162.63333333333333</v>
      </c>
      <c r="E9">
        <f t="shared" si="9"/>
        <v>18.299999999999997</v>
      </c>
      <c r="G9">
        <f>SUM(B9:E9)</f>
        <v>413.1</v>
      </c>
    </row>
    <row r="12" spans="1:15" x14ac:dyDescent="0.35">
      <c r="B12">
        <v>113</v>
      </c>
      <c r="C12">
        <v>118</v>
      </c>
      <c r="D12">
        <v>162</v>
      </c>
      <c r="E12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92CD-33A2-B54F-B624-4B75AB6D65F0}">
  <dimension ref="A1:E9"/>
  <sheetViews>
    <sheetView tabSelected="1" topLeftCell="A34" workbookViewId="0">
      <selection activeCell="K53" sqref="K53:L53"/>
    </sheetView>
  </sheetViews>
  <sheetFormatPr baseColWidth="10" defaultRowHeight="15.5" x14ac:dyDescent="0.35"/>
  <sheetData>
    <row r="1" spans="1:5" x14ac:dyDescent="0.35">
      <c r="B1" t="s">
        <v>83</v>
      </c>
      <c r="C1" t="s">
        <v>92</v>
      </c>
      <c r="D1" t="s">
        <v>79</v>
      </c>
      <c r="E1" t="s">
        <v>85</v>
      </c>
    </row>
    <row r="2" spans="1:5" x14ac:dyDescent="0.35">
      <c r="A2" s="14" t="s">
        <v>86</v>
      </c>
      <c r="B2" s="15">
        <v>75</v>
      </c>
      <c r="C2" s="15">
        <v>50</v>
      </c>
      <c r="D2" s="15">
        <v>35</v>
      </c>
      <c r="E2" s="15">
        <v>17</v>
      </c>
    </row>
    <row r="3" spans="1:5" x14ac:dyDescent="0.35">
      <c r="A3" s="14" t="s">
        <v>87</v>
      </c>
      <c r="B3" s="15">
        <v>0</v>
      </c>
      <c r="C3" s="15">
        <v>33</v>
      </c>
      <c r="D3" s="15">
        <v>47</v>
      </c>
      <c r="E3" s="15">
        <v>43</v>
      </c>
    </row>
    <row r="4" spans="1:5" x14ac:dyDescent="0.35">
      <c r="A4" s="14" t="s">
        <v>91</v>
      </c>
      <c r="B4" s="15">
        <v>3</v>
      </c>
      <c r="C4" s="15">
        <v>2</v>
      </c>
      <c r="D4" s="15">
        <v>1</v>
      </c>
      <c r="E4" s="15">
        <v>0</v>
      </c>
    </row>
    <row r="5" spans="1:5" x14ac:dyDescent="0.35">
      <c r="A5" s="14" t="s">
        <v>88</v>
      </c>
      <c r="B5" s="15">
        <v>0</v>
      </c>
      <c r="C5" s="15">
        <v>3</v>
      </c>
      <c r="D5" s="15">
        <v>8</v>
      </c>
      <c r="E5" s="15">
        <v>37</v>
      </c>
    </row>
    <row r="6" spans="1:5" x14ac:dyDescent="0.35">
      <c r="A6" s="14" t="s">
        <v>93</v>
      </c>
      <c r="B6" s="15">
        <v>20</v>
      </c>
      <c r="C6" s="15">
        <v>8</v>
      </c>
      <c r="D6" s="15">
        <v>5</v>
      </c>
      <c r="E6" s="15">
        <v>0</v>
      </c>
    </row>
    <row r="7" spans="1:5" x14ac:dyDescent="0.35">
      <c r="A7" s="14" t="s">
        <v>90</v>
      </c>
      <c r="B7" s="15">
        <v>3</v>
      </c>
      <c r="C7" s="15">
        <v>4</v>
      </c>
      <c r="D7" s="15">
        <v>4</v>
      </c>
      <c r="E7" s="15">
        <v>5</v>
      </c>
    </row>
    <row r="9" spans="1:5" x14ac:dyDescent="0.35">
      <c r="B9">
        <v>113</v>
      </c>
      <c r="C9">
        <v>118</v>
      </c>
      <c r="D9">
        <v>162</v>
      </c>
      <c r="E9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by publication</vt:lpstr>
      <vt:lpstr>by origin</vt:lpstr>
      <vt:lpstr>Tabelle1</vt:lpstr>
      <vt:lpstr>Sheet2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ROOTS28b</cp:lastModifiedBy>
  <dcterms:created xsi:type="dcterms:W3CDTF">2022-07-25T12:29:53Z</dcterms:created>
  <dcterms:modified xsi:type="dcterms:W3CDTF">2024-01-03T16:29:48Z</dcterms:modified>
</cp:coreProperties>
</file>