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S28b\Documents\Diss\Material\Fine Ware Pottery\"/>
    </mc:Choice>
  </mc:AlternateContent>
  <xr:revisionPtr revIDLastSave="0" documentId="13_ncr:1_{4D461AA8-1662-4089-871A-A799F75E6C48}" xr6:coauthVersionLast="36" xr6:coauthVersionMax="47" xr10:uidLastSave="{00000000-0000-0000-0000-000000000000}"/>
  <bookViews>
    <workbookView xWindow="0" yWindow="0" windowWidth="19200" windowHeight="6930" xr2:uid="{8B3EDB99-A4F0-EB4E-B09B-81E2BBBFC4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S44" i="1"/>
  <c r="BO44" i="1" s="1"/>
  <c r="E42" i="1"/>
  <c r="AH44" i="1"/>
  <c r="AW44" i="1"/>
  <c r="BL44" i="1"/>
  <c r="AX38" i="1" l="1"/>
  <c r="AI38" i="1"/>
  <c r="T38" i="1"/>
  <c r="E38" i="1"/>
  <c r="T29" i="1" l="1"/>
  <c r="BD19" i="1" l="1"/>
  <c r="AO19" i="1"/>
  <c r="BD14" i="1"/>
  <c r="BD7" i="1"/>
  <c r="AO7" i="1"/>
  <c r="Z7" i="1"/>
  <c r="K7" i="1"/>
  <c r="AJ4" i="1"/>
  <c r="AI4" i="1"/>
  <c r="U4" i="1"/>
  <c r="T4" i="1"/>
  <c r="F4" i="1"/>
  <c r="E4" i="1"/>
</calcChain>
</file>

<file path=xl/sharedStrings.xml><?xml version="1.0" encoding="utf-8"?>
<sst xmlns="http://schemas.openxmlformats.org/spreadsheetml/2006/main" count="105" uniqueCount="105">
  <si>
    <t>ID</t>
  </si>
  <si>
    <t>place_name</t>
  </si>
  <si>
    <t>percentage_a_iberian</t>
  </si>
  <si>
    <t>percentage_a_aegean</t>
  </si>
  <si>
    <t>percentage_a_western_med</t>
  </si>
  <si>
    <t>percentage_a_local</t>
  </si>
  <si>
    <t>percentage_a_unknown</t>
  </si>
  <si>
    <t>percentage_a_pontic</t>
  </si>
  <si>
    <t>percentage_a_egyptian</t>
  </si>
  <si>
    <t>percentage_a_cyprus</t>
  </si>
  <si>
    <t>percentage_b_iberian</t>
  </si>
  <si>
    <t>percentage_b_aegean</t>
  </si>
  <si>
    <t>percentage_b_western_med</t>
  </si>
  <si>
    <t>percentage_b_local</t>
  </si>
  <si>
    <t>percentage_b_unknown</t>
  </si>
  <si>
    <t>percentage_b_pontic</t>
  </si>
  <si>
    <t>percentage_b_egyptian</t>
  </si>
  <si>
    <t>percentage_b_cyprus</t>
  </si>
  <si>
    <t>percentage_c_iberian</t>
  </si>
  <si>
    <t>percentage_c_aegean</t>
  </si>
  <si>
    <t>percentage_c_western_med</t>
  </si>
  <si>
    <t>percentage_c_local</t>
  </si>
  <si>
    <t>percentage_c_unknown</t>
  </si>
  <si>
    <t>percentage_c_pontic</t>
  </si>
  <si>
    <t>percentage_c_egyptian</t>
  </si>
  <si>
    <t>percentage_c_cyprus</t>
  </si>
  <si>
    <t>percentage_d_iberian</t>
  </si>
  <si>
    <t>percentage_d_aegean</t>
  </si>
  <si>
    <t>percentage_d_western_med</t>
  </si>
  <si>
    <t>percentage_d_local</t>
  </si>
  <si>
    <t>percentage_d_unknown</t>
  </si>
  <si>
    <t>percentage_d_pontic</t>
  </si>
  <si>
    <t>percentage_d_egyptian</t>
  </si>
  <si>
    <t>percentage_d_cyprus</t>
  </si>
  <si>
    <t>percentage_a_ITS</t>
  </si>
  <si>
    <t>percentage_a_GTS</t>
  </si>
  <si>
    <t>percentage_a_eastern</t>
  </si>
  <si>
    <t>percentage_a_african</t>
  </si>
  <si>
    <t>percentage_a_adriatic</t>
  </si>
  <si>
    <t>percentage_a_asiaminor</t>
  </si>
  <si>
    <t>percentage_a_aegeanislands</t>
  </si>
  <si>
    <t>percentage_d_ITS</t>
  </si>
  <si>
    <t>percentage_d_GTS</t>
  </si>
  <si>
    <t>percentage_d_eastern</t>
  </si>
  <si>
    <t>percentage_d_african</t>
  </si>
  <si>
    <t>percentage_d_adriatic</t>
  </si>
  <si>
    <t>percentage_d_asiaminor</t>
  </si>
  <si>
    <t>percentage_d_aegeanislands</t>
  </si>
  <si>
    <t>percentage_c_ITS</t>
  </si>
  <si>
    <t>percentage_c_GTS</t>
  </si>
  <si>
    <t>percentage_c_eastern</t>
  </si>
  <si>
    <t>percentage_c_african</t>
  </si>
  <si>
    <t>percentage_c_adriatic</t>
  </si>
  <si>
    <t>percentage_c_asiaminor</t>
  </si>
  <si>
    <t>percentage_c_aegeanislands</t>
  </si>
  <si>
    <t>percentage_b_ITS</t>
  </si>
  <si>
    <t>percentage_b_GTS</t>
  </si>
  <si>
    <t>percentage_b_eastern</t>
  </si>
  <si>
    <t>percentage_b_african</t>
  </si>
  <si>
    <t>percentage_b_adriatic</t>
  </si>
  <si>
    <t>percentage_b_asiaminor</t>
  </si>
  <si>
    <t>percentage_b_aegeanislands</t>
  </si>
  <si>
    <t>Adria</t>
  </si>
  <si>
    <t>Akko</t>
  </si>
  <si>
    <t>Alexandria</t>
  </si>
  <si>
    <t>Aquileia</t>
  </si>
  <si>
    <t>Athens Agora</t>
  </si>
  <si>
    <t>Berenice</t>
  </si>
  <si>
    <t>Berytus</t>
  </si>
  <si>
    <t>Butrint</t>
  </si>
  <si>
    <t>Carthage</t>
  </si>
  <si>
    <t>Gortyn</t>
  </si>
  <si>
    <t>Jerusalem</t>
  </si>
  <si>
    <t>Karanis</t>
  </si>
  <si>
    <t>Knidos</t>
  </si>
  <si>
    <t>Knossos</t>
  </si>
  <si>
    <t>Krk</t>
  </si>
  <si>
    <t>Kyme</t>
  </si>
  <si>
    <t>La Nautique</t>
  </si>
  <si>
    <t>Leptis Magna</t>
  </si>
  <si>
    <t>Metaponto</t>
  </si>
  <si>
    <t>Monte Iato</t>
  </si>
  <si>
    <t>Morgantina</t>
  </si>
  <si>
    <t>Narbonne</t>
  </si>
  <si>
    <t>Ostia Terme del Nuotatore</t>
  </si>
  <si>
    <t>Padova</t>
  </si>
  <si>
    <t>Panayia Ematousa</t>
  </si>
  <si>
    <t>Paphos</t>
  </si>
  <si>
    <t>Prima Porta</t>
  </si>
  <si>
    <t>Rome</t>
  </si>
  <si>
    <t>Sabratha</t>
  </si>
  <si>
    <t>Sparta</t>
  </si>
  <si>
    <t>Tarraco</t>
  </si>
  <si>
    <t>x_value_epsg4326</t>
  </si>
  <si>
    <t>y_value_epsg4326</t>
  </si>
  <si>
    <t>Albintimilium</t>
  </si>
  <si>
    <t>Corinth</t>
  </si>
  <si>
    <t>Lyon</t>
  </si>
  <si>
    <t>Mallorca</t>
  </si>
  <si>
    <t>only percentages</t>
  </si>
  <si>
    <t>Settefinestre</t>
  </si>
  <si>
    <t>Baelo Claudia</t>
  </si>
  <si>
    <t>Caesarea</t>
  </si>
  <si>
    <t>Empuriae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</si>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</sst>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\%"/>
    <numFmt numFmtId="165" formatCode="0.0000000000"/>
    <numFmt numFmtId="166" formatCode="0.000000000000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/>
    <xf numFmtId="0" fontId="0" fillId="0" borderId="2" xfId="0" applyBorder="1"/>
    <xf numFmtId="164" fontId="0" fillId="0" borderId="0" xfId="0" applyNumberFormat="1"/>
    <xf numFmtId="0" fontId="0" fillId="0" borderId="0" xfId="0" applyBorder="1"/>
    <xf numFmtId="165" fontId="0" fillId="0" borderId="0" xfId="0" applyNumberFormat="1"/>
    <xf numFmtId="165" fontId="0" fillId="0" borderId="0" xfId="0" applyNumberFormat="1" applyAlignment="1">
      <alignment wrapText="1"/>
    </xf>
    <xf numFmtId="166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0" fontId="0" fillId="0" borderId="0" xfId="0" applyNumberFormat="1" applyBorder="1"/>
    <xf numFmtId="0" fontId="0" fillId="0" borderId="2" xfId="0" applyNumberFormat="1" applyBorder="1"/>
    <xf numFmtId="0" fontId="0" fillId="0" borderId="0" xfId="0" applyNumberFormat="1" applyFill="1" applyBorder="1"/>
    <xf numFmtId="0" fontId="0" fillId="2" borderId="0" xfId="0" applyFill="1"/>
    <xf numFmtId="165" fontId="0" fillId="2" borderId="0" xfId="0" applyNumberFormat="1" applyFill="1"/>
    <xf numFmtId="166" fontId="0" fillId="2" borderId="0" xfId="0" applyNumberFormat="1" applyFill="1"/>
    <xf numFmtId="0" fontId="0" fillId="2" borderId="1" xfId="0" applyNumberFormat="1" applyFill="1" applyBorder="1"/>
    <xf numFmtId="0" fontId="0" fillId="2" borderId="0" xfId="0" applyNumberFormat="1" applyFill="1" applyBorder="1"/>
    <xf numFmtId="0" fontId="0" fillId="2" borderId="2" xfId="0" applyNumberFormat="1" applyFill="1" applyBorder="1"/>
    <xf numFmtId="0" fontId="0" fillId="2" borderId="0" xfId="0" applyNumberFormat="1" applyFill="1"/>
    <xf numFmtId="164" fontId="0" fillId="2" borderId="0" xfId="0" applyNumberFormat="1" applyFill="1"/>
    <xf numFmtId="0" fontId="0" fillId="0" borderId="0" xfId="0" applyFill="1"/>
    <xf numFmtId="165" fontId="0" fillId="0" borderId="0" xfId="0" applyNumberFormat="1" applyFill="1"/>
    <xf numFmtId="166" fontId="0" fillId="0" borderId="0" xfId="0" applyNumberFormat="1" applyFill="1"/>
    <xf numFmtId="0" fontId="0" fillId="0" borderId="1" xfId="0" applyNumberFormat="1" applyFill="1" applyBorder="1"/>
    <xf numFmtId="0" fontId="0" fillId="0" borderId="0" xfId="0" applyNumberFormat="1" applyFill="1"/>
    <xf numFmtId="0" fontId="0" fillId="0" borderId="2" xfId="0" applyNumberFormat="1" applyFill="1" applyBorder="1"/>
    <xf numFmtId="164" fontId="0" fillId="0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B64D0-5238-D742-B835-520214E17423}">
  <dimension ref="A1:FZ156"/>
  <sheetViews>
    <sheetView tabSelected="1" workbookViewId="0">
      <pane ySplit="1" topLeftCell="A14" activePane="bottomLeft" state="frozen"/>
      <selection pane="bottomLeft" activeCell="BO38" sqref="BO38"/>
    </sheetView>
  </sheetViews>
  <sheetFormatPr baseColWidth="10" defaultRowHeight="15.5" x14ac:dyDescent="0.35"/>
  <cols>
    <col min="2" max="2" width="17.33203125" customWidth="1"/>
    <col min="3" max="3" width="23.5" style="1" customWidth="1"/>
    <col min="4" max="4" width="18.83203125" style="1" customWidth="1"/>
    <col min="5" max="5" width="10.83203125" style="5"/>
    <col min="20" max="20" width="10.83203125" style="5"/>
    <col min="35" max="35" width="10.83203125" style="5"/>
    <col min="50" max="50" width="10.83203125" style="5"/>
    <col min="63" max="63" width="10.83203125" style="8"/>
    <col min="64" max="64" width="10.83203125" style="6"/>
  </cols>
  <sheetData>
    <row r="1" spans="1:182" s="1" customFormat="1" ht="46.5" x14ac:dyDescent="0.35">
      <c r="A1" s="1" t="s">
        <v>0</v>
      </c>
      <c r="B1" s="1" t="s">
        <v>1</v>
      </c>
      <c r="C1" s="1" t="s">
        <v>93</v>
      </c>
      <c r="D1" s="1" t="s">
        <v>94</v>
      </c>
      <c r="E1" s="2" t="s">
        <v>34</v>
      </c>
      <c r="F1" s="1" t="s">
        <v>35</v>
      </c>
      <c r="G1" s="1" t="s">
        <v>36</v>
      </c>
      <c r="H1" s="1" t="s">
        <v>37</v>
      </c>
      <c r="I1" s="1" t="s">
        <v>5</v>
      </c>
      <c r="J1" s="1" t="s">
        <v>6</v>
      </c>
      <c r="K1" s="1" t="s">
        <v>3</v>
      </c>
      <c r="L1" s="1" t="s">
        <v>4</v>
      </c>
      <c r="M1" s="1" t="s">
        <v>7</v>
      </c>
      <c r="N1" s="1" t="s">
        <v>38</v>
      </c>
      <c r="O1" s="1" t="s">
        <v>39</v>
      </c>
      <c r="P1" s="1" t="s">
        <v>40</v>
      </c>
      <c r="Q1" s="1" t="s">
        <v>8</v>
      </c>
      <c r="R1" s="4" t="s">
        <v>9</v>
      </c>
      <c r="S1" s="4" t="s">
        <v>2</v>
      </c>
      <c r="T1" s="2" t="s">
        <v>55</v>
      </c>
      <c r="U1" s="1" t="s">
        <v>56</v>
      </c>
      <c r="V1" s="1" t="s">
        <v>57</v>
      </c>
      <c r="W1" s="1" t="s">
        <v>58</v>
      </c>
      <c r="X1" s="1" t="s">
        <v>13</v>
      </c>
      <c r="Y1" s="1" t="s">
        <v>14</v>
      </c>
      <c r="Z1" s="1" t="s">
        <v>11</v>
      </c>
      <c r="AA1" s="1" t="s">
        <v>12</v>
      </c>
      <c r="AB1" s="1" t="s">
        <v>15</v>
      </c>
      <c r="AC1" s="1" t="s">
        <v>59</v>
      </c>
      <c r="AD1" s="1" t="s">
        <v>60</v>
      </c>
      <c r="AE1" s="1" t="s">
        <v>61</v>
      </c>
      <c r="AF1" s="1" t="s">
        <v>16</v>
      </c>
      <c r="AG1" s="4" t="s">
        <v>17</v>
      </c>
      <c r="AH1" s="4" t="s">
        <v>10</v>
      </c>
      <c r="AI1" s="2" t="s">
        <v>48</v>
      </c>
      <c r="AJ1" s="1" t="s">
        <v>49</v>
      </c>
      <c r="AK1" s="1" t="s">
        <v>50</v>
      </c>
      <c r="AL1" s="1" t="s">
        <v>51</v>
      </c>
      <c r="AM1" s="1" t="s">
        <v>21</v>
      </c>
      <c r="AN1" s="1" t="s">
        <v>22</v>
      </c>
      <c r="AO1" s="1" t="s">
        <v>19</v>
      </c>
      <c r="AP1" s="1" t="s">
        <v>20</v>
      </c>
      <c r="AQ1" s="1" t="s">
        <v>23</v>
      </c>
      <c r="AR1" s="1" t="s">
        <v>52</v>
      </c>
      <c r="AS1" s="1" t="s">
        <v>53</v>
      </c>
      <c r="AT1" s="1" t="s">
        <v>54</v>
      </c>
      <c r="AU1" s="1" t="s">
        <v>24</v>
      </c>
      <c r="AV1" s="4" t="s">
        <v>25</v>
      </c>
      <c r="AW1" s="4" t="s">
        <v>18</v>
      </c>
      <c r="AX1" s="2" t="s">
        <v>41</v>
      </c>
      <c r="AY1" s="1" t="s">
        <v>42</v>
      </c>
      <c r="AZ1" s="1" t="s">
        <v>43</v>
      </c>
      <c r="BA1" s="1" t="s">
        <v>44</v>
      </c>
      <c r="BB1" s="1" t="s">
        <v>29</v>
      </c>
      <c r="BC1" s="1" t="s">
        <v>30</v>
      </c>
      <c r="BD1" s="1" t="s">
        <v>27</v>
      </c>
      <c r="BE1" s="1" t="s">
        <v>28</v>
      </c>
      <c r="BF1" s="1" t="s">
        <v>31</v>
      </c>
      <c r="BG1" s="1" t="s">
        <v>45</v>
      </c>
      <c r="BH1" s="1" t="s">
        <v>46</v>
      </c>
      <c r="BI1" s="1" t="s">
        <v>47</v>
      </c>
      <c r="BJ1" s="1" t="s">
        <v>32</v>
      </c>
      <c r="BK1" s="4" t="s">
        <v>33</v>
      </c>
      <c r="BL1" s="3" t="s">
        <v>26</v>
      </c>
    </row>
    <row r="2" spans="1:182" x14ac:dyDescent="0.35">
      <c r="A2">
        <v>1</v>
      </c>
      <c r="B2" t="s">
        <v>62</v>
      </c>
      <c r="C2" s="10">
        <v>12.057905331700001</v>
      </c>
      <c r="D2" s="11">
        <v>45.055647901230103</v>
      </c>
      <c r="E2" s="12">
        <v>923.33330000000001</v>
      </c>
      <c r="F2" s="16">
        <v>0</v>
      </c>
      <c r="G2" s="16">
        <v>1</v>
      </c>
      <c r="H2" s="16">
        <v>0</v>
      </c>
      <c r="I2" s="16">
        <v>0</v>
      </c>
      <c r="J2" s="16">
        <v>0</v>
      </c>
      <c r="K2" s="16">
        <v>0.25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2">
        <v>791.83330000000001</v>
      </c>
      <c r="U2" s="16">
        <v>2</v>
      </c>
      <c r="V2" s="16">
        <v>2.5</v>
      </c>
      <c r="W2" s="16">
        <v>0</v>
      </c>
      <c r="X2" s="16">
        <v>0</v>
      </c>
      <c r="Y2" s="16">
        <v>2</v>
      </c>
      <c r="Z2" s="16">
        <v>0.25</v>
      </c>
      <c r="AA2" s="16">
        <v>0</v>
      </c>
      <c r="AB2" s="16">
        <v>0</v>
      </c>
      <c r="AC2" s="16">
        <v>0</v>
      </c>
      <c r="AD2" s="16">
        <v>0</v>
      </c>
      <c r="AE2" s="16">
        <v>0</v>
      </c>
      <c r="AF2" s="16">
        <v>0</v>
      </c>
      <c r="AG2" s="16">
        <v>0</v>
      </c>
      <c r="AH2" s="16">
        <v>0</v>
      </c>
      <c r="AI2" s="12">
        <v>55.333300000000001</v>
      </c>
      <c r="AJ2" s="16">
        <v>1</v>
      </c>
      <c r="AK2" s="16">
        <v>2</v>
      </c>
      <c r="AL2" s="16">
        <v>0</v>
      </c>
      <c r="AM2" s="16">
        <v>0</v>
      </c>
      <c r="AN2" s="16">
        <v>0</v>
      </c>
      <c r="AO2" s="16">
        <v>0</v>
      </c>
      <c r="AP2" s="16">
        <v>0</v>
      </c>
      <c r="AQ2" s="16">
        <v>0</v>
      </c>
      <c r="AR2" s="16">
        <v>0</v>
      </c>
      <c r="AS2" s="16">
        <v>0</v>
      </c>
      <c r="AT2" s="16">
        <v>0</v>
      </c>
      <c r="AU2" s="16">
        <v>0</v>
      </c>
      <c r="AV2" s="16">
        <v>0</v>
      </c>
      <c r="AW2" s="16">
        <v>0</v>
      </c>
      <c r="AX2" s="12">
        <v>0</v>
      </c>
      <c r="AY2" s="16">
        <v>0</v>
      </c>
      <c r="AZ2" s="16">
        <v>0</v>
      </c>
      <c r="BA2" s="16">
        <v>0</v>
      </c>
      <c r="BB2" s="16">
        <v>0</v>
      </c>
      <c r="BC2" s="16">
        <v>0</v>
      </c>
      <c r="BD2" s="16">
        <v>0</v>
      </c>
      <c r="BE2" s="16">
        <v>0</v>
      </c>
      <c r="BF2" s="16">
        <v>0.5</v>
      </c>
      <c r="BG2" s="16">
        <v>0</v>
      </c>
      <c r="BH2" s="16">
        <v>0</v>
      </c>
      <c r="BI2" s="16">
        <v>0</v>
      </c>
      <c r="BJ2" s="16">
        <v>0</v>
      </c>
      <c r="BK2" s="16">
        <v>0</v>
      </c>
      <c r="BL2" s="15">
        <v>0</v>
      </c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</row>
    <row r="3" spans="1:182" x14ac:dyDescent="0.35">
      <c r="A3">
        <v>2</v>
      </c>
      <c r="B3" t="s">
        <v>63</v>
      </c>
      <c r="C3" s="9">
        <v>35.077208397</v>
      </c>
      <c r="D3" s="11">
        <v>32.926808794981604</v>
      </c>
      <c r="E3" s="12">
        <v>0</v>
      </c>
      <c r="F3" s="16">
        <v>0</v>
      </c>
      <c r="G3" s="16">
        <v>7</v>
      </c>
      <c r="H3" s="16">
        <v>0</v>
      </c>
      <c r="I3" s="16">
        <v>0</v>
      </c>
      <c r="J3" s="16">
        <v>13</v>
      </c>
      <c r="K3" s="16">
        <v>2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0.5</v>
      </c>
      <c r="R3" s="16">
        <v>0</v>
      </c>
      <c r="S3" s="16">
        <v>0</v>
      </c>
      <c r="T3" s="12">
        <v>0</v>
      </c>
      <c r="U3" s="16">
        <v>0</v>
      </c>
      <c r="V3" s="16">
        <v>3</v>
      </c>
      <c r="W3" s="16">
        <v>0</v>
      </c>
      <c r="X3" s="16">
        <v>0</v>
      </c>
      <c r="Y3" s="16">
        <v>3</v>
      </c>
      <c r="Z3" s="16">
        <v>1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2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6">
        <v>0</v>
      </c>
      <c r="AW3" s="16">
        <v>0</v>
      </c>
      <c r="AX3" s="12">
        <v>0</v>
      </c>
      <c r="AY3" s="16">
        <v>0</v>
      </c>
      <c r="AZ3" s="16">
        <v>0</v>
      </c>
      <c r="BA3" s="16">
        <v>0</v>
      </c>
      <c r="BB3" s="16">
        <v>0</v>
      </c>
      <c r="BC3" s="16">
        <v>0</v>
      </c>
      <c r="BD3" s="16">
        <v>0</v>
      </c>
      <c r="BE3" s="16">
        <v>0</v>
      </c>
      <c r="BF3" s="16">
        <v>0</v>
      </c>
      <c r="BG3" s="16">
        <v>0</v>
      </c>
      <c r="BH3" s="16">
        <v>0</v>
      </c>
      <c r="BI3" s="16">
        <v>0</v>
      </c>
      <c r="BJ3" s="16">
        <v>0</v>
      </c>
      <c r="BK3" s="16">
        <v>0</v>
      </c>
      <c r="BL3" s="15">
        <v>0</v>
      </c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</row>
    <row r="4" spans="1:182" x14ac:dyDescent="0.35">
      <c r="A4">
        <v>3</v>
      </c>
      <c r="B4" t="s">
        <v>95</v>
      </c>
      <c r="C4" s="9">
        <v>7.5991415858</v>
      </c>
      <c r="D4" s="11">
        <v>43.791536331173504</v>
      </c>
      <c r="E4" s="12">
        <f>84.5+(22.8333/2)</f>
        <v>95.916650000000004</v>
      </c>
      <c r="F4" s="16">
        <f>22.8333/2</f>
        <v>11.416650000000001</v>
      </c>
      <c r="G4" s="16">
        <v>0</v>
      </c>
      <c r="H4" s="16">
        <v>0</v>
      </c>
      <c r="I4" s="16">
        <v>0</v>
      </c>
      <c r="J4" s="16">
        <v>3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3</v>
      </c>
      <c r="T4" s="12">
        <f>69+(9.3333/2)</f>
        <v>73.666650000000004</v>
      </c>
      <c r="U4" s="13">
        <f>59+(9.3333/2)</f>
        <v>63.666649999999997</v>
      </c>
      <c r="V4" s="16">
        <v>0</v>
      </c>
      <c r="W4" s="16">
        <v>3.5</v>
      </c>
      <c r="X4" s="16">
        <v>0</v>
      </c>
      <c r="Y4" s="16">
        <v>5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  <c r="AG4" s="16">
        <v>0</v>
      </c>
      <c r="AH4" s="16">
        <v>2</v>
      </c>
      <c r="AI4" s="12">
        <f>66.5+(8.3333/2)</f>
        <v>70.666650000000004</v>
      </c>
      <c r="AJ4" s="13">
        <f>96.65+(8.3333/2)</f>
        <v>100.81665000000001</v>
      </c>
      <c r="AK4" s="16">
        <v>0</v>
      </c>
      <c r="AL4" s="16">
        <v>13.2</v>
      </c>
      <c r="AM4" s="16">
        <v>0</v>
      </c>
      <c r="AN4" s="16">
        <v>5.9</v>
      </c>
      <c r="AO4" s="16">
        <v>0</v>
      </c>
      <c r="AP4" s="16">
        <v>0</v>
      </c>
      <c r="AQ4" s="16">
        <v>0</v>
      </c>
      <c r="AR4" s="16">
        <v>0</v>
      </c>
      <c r="AS4" s="16">
        <v>0</v>
      </c>
      <c r="AT4" s="16">
        <v>0</v>
      </c>
      <c r="AU4" s="16">
        <v>0</v>
      </c>
      <c r="AV4" s="16">
        <v>0</v>
      </c>
      <c r="AW4" s="16">
        <v>1</v>
      </c>
      <c r="AX4" s="12">
        <v>3.05</v>
      </c>
      <c r="AY4" s="16">
        <v>1.65</v>
      </c>
      <c r="AZ4" s="16">
        <v>0</v>
      </c>
      <c r="BA4" s="16">
        <v>6.7</v>
      </c>
      <c r="BB4" s="16">
        <v>0</v>
      </c>
      <c r="BC4" s="16">
        <v>0.9</v>
      </c>
      <c r="BD4" s="16">
        <v>0</v>
      </c>
      <c r="BE4" s="16">
        <v>0</v>
      </c>
      <c r="BF4" s="16">
        <v>0</v>
      </c>
      <c r="BG4" s="16">
        <v>0</v>
      </c>
      <c r="BH4" s="16">
        <v>0</v>
      </c>
      <c r="BI4" s="16">
        <v>0</v>
      </c>
      <c r="BJ4" s="16">
        <v>0</v>
      </c>
      <c r="BK4" s="16">
        <v>0</v>
      </c>
      <c r="BL4" s="15">
        <v>0</v>
      </c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</row>
    <row r="5" spans="1:182" x14ac:dyDescent="0.35">
      <c r="A5">
        <v>4</v>
      </c>
      <c r="B5" t="s">
        <v>64</v>
      </c>
      <c r="C5" s="9">
        <v>29.8918863269</v>
      </c>
      <c r="D5" s="11">
        <v>31.195830173057701</v>
      </c>
      <c r="E5" s="12">
        <v>1.5</v>
      </c>
      <c r="F5" s="16">
        <v>0</v>
      </c>
      <c r="G5" s="16">
        <v>13.5</v>
      </c>
      <c r="H5" s="16">
        <v>0</v>
      </c>
      <c r="I5" s="16">
        <v>0</v>
      </c>
      <c r="J5" s="16">
        <v>0</v>
      </c>
      <c r="K5" s="16">
        <v>0.25</v>
      </c>
      <c r="L5" s="16">
        <v>0.25</v>
      </c>
      <c r="M5" s="16">
        <v>0.5</v>
      </c>
      <c r="N5" s="16">
        <v>0</v>
      </c>
      <c r="O5" s="16">
        <v>0</v>
      </c>
      <c r="P5" s="16">
        <v>0</v>
      </c>
      <c r="Q5" s="16">
        <v>2.25</v>
      </c>
      <c r="R5" s="16">
        <v>0</v>
      </c>
      <c r="S5" s="16">
        <v>0</v>
      </c>
      <c r="T5" s="12">
        <v>1.5</v>
      </c>
      <c r="U5" s="16">
        <v>0</v>
      </c>
      <c r="V5" s="16">
        <v>13.5</v>
      </c>
      <c r="W5" s="16">
        <v>0</v>
      </c>
      <c r="X5" s="16">
        <v>0</v>
      </c>
      <c r="Y5" s="16">
        <v>0</v>
      </c>
      <c r="Z5" s="16">
        <v>0.25</v>
      </c>
      <c r="AA5" s="16">
        <v>0.25</v>
      </c>
      <c r="AB5" s="16">
        <v>0.5</v>
      </c>
      <c r="AC5" s="16">
        <v>0</v>
      </c>
      <c r="AD5" s="16">
        <v>0</v>
      </c>
      <c r="AE5" s="16">
        <v>0</v>
      </c>
      <c r="AF5" s="16">
        <v>2.25</v>
      </c>
      <c r="AG5" s="16">
        <v>0</v>
      </c>
      <c r="AH5" s="16">
        <v>0</v>
      </c>
      <c r="AI5" s="12">
        <v>1.5</v>
      </c>
      <c r="AJ5" s="16">
        <v>0</v>
      </c>
      <c r="AK5" s="16">
        <v>13.5</v>
      </c>
      <c r="AL5" s="16">
        <v>0</v>
      </c>
      <c r="AM5" s="16">
        <v>0</v>
      </c>
      <c r="AN5" s="16">
        <v>0</v>
      </c>
      <c r="AO5" s="16">
        <v>0.25</v>
      </c>
      <c r="AP5" s="16">
        <v>0.25</v>
      </c>
      <c r="AQ5" s="16">
        <v>0.5</v>
      </c>
      <c r="AR5" s="16">
        <v>0</v>
      </c>
      <c r="AS5" s="16">
        <v>0</v>
      </c>
      <c r="AT5" s="16">
        <v>0</v>
      </c>
      <c r="AU5" s="16">
        <v>2.25</v>
      </c>
      <c r="AV5" s="16">
        <v>0</v>
      </c>
      <c r="AW5" s="16">
        <v>0</v>
      </c>
      <c r="AX5" s="12">
        <v>0</v>
      </c>
      <c r="AY5" s="16">
        <v>0</v>
      </c>
      <c r="AZ5" s="16">
        <v>0</v>
      </c>
      <c r="BA5" s="16">
        <v>0</v>
      </c>
      <c r="BB5" s="16">
        <v>0</v>
      </c>
      <c r="BC5" s="16">
        <v>0</v>
      </c>
      <c r="BD5" s="16">
        <v>0</v>
      </c>
      <c r="BE5" s="16">
        <v>0</v>
      </c>
      <c r="BF5" s="16">
        <v>0</v>
      </c>
      <c r="BG5" s="16">
        <v>0</v>
      </c>
      <c r="BH5" s="16">
        <v>0</v>
      </c>
      <c r="BI5" s="16">
        <v>0</v>
      </c>
      <c r="BJ5" s="16">
        <v>0</v>
      </c>
      <c r="BK5" s="16">
        <v>0</v>
      </c>
      <c r="BL5" s="15">
        <v>0</v>
      </c>
      <c r="BM5" s="16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</row>
    <row r="6" spans="1:182" x14ac:dyDescent="0.35">
      <c r="A6">
        <v>5</v>
      </c>
      <c r="B6" t="s">
        <v>65</v>
      </c>
      <c r="C6" s="9">
        <v>13.370946</v>
      </c>
      <c r="D6" s="11">
        <v>45.769630999999897</v>
      </c>
      <c r="E6" s="12">
        <v>62.5</v>
      </c>
      <c r="F6" s="16">
        <v>0</v>
      </c>
      <c r="G6" s="16">
        <v>1.875</v>
      </c>
      <c r="H6" s="16">
        <v>0</v>
      </c>
      <c r="I6" s="16">
        <v>0</v>
      </c>
      <c r="J6" s="16">
        <v>0</v>
      </c>
      <c r="K6" s="16">
        <v>3.375</v>
      </c>
      <c r="L6" s="16">
        <v>0</v>
      </c>
      <c r="M6" s="16">
        <v>0</v>
      </c>
      <c r="N6" s="16">
        <v>350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2">
        <v>270</v>
      </c>
      <c r="U6" s="16">
        <v>0</v>
      </c>
      <c r="V6" s="16">
        <v>1.875</v>
      </c>
      <c r="W6" s="16">
        <v>0</v>
      </c>
      <c r="X6" s="16">
        <v>0</v>
      </c>
      <c r="Y6" s="16">
        <v>0</v>
      </c>
      <c r="Z6" s="16">
        <v>3.375</v>
      </c>
      <c r="AA6" s="16">
        <v>0</v>
      </c>
      <c r="AB6" s="16">
        <v>0</v>
      </c>
      <c r="AC6" s="16">
        <v>350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2">
        <v>270</v>
      </c>
      <c r="AJ6" s="16">
        <v>0</v>
      </c>
      <c r="AK6" s="16">
        <v>1.75</v>
      </c>
      <c r="AL6" s="16">
        <v>0</v>
      </c>
      <c r="AM6" s="16">
        <v>0</v>
      </c>
      <c r="AN6" s="16">
        <v>0</v>
      </c>
      <c r="AO6" s="16">
        <v>3</v>
      </c>
      <c r="AP6" s="16">
        <v>0</v>
      </c>
      <c r="AQ6" s="16">
        <v>0</v>
      </c>
      <c r="AR6" s="16">
        <v>460</v>
      </c>
      <c r="AS6" s="16">
        <v>0</v>
      </c>
      <c r="AT6" s="16">
        <v>0</v>
      </c>
      <c r="AU6" s="16">
        <v>0</v>
      </c>
      <c r="AV6" s="16">
        <v>0</v>
      </c>
      <c r="AW6" s="16">
        <v>0</v>
      </c>
      <c r="AX6" s="12">
        <v>6.25</v>
      </c>
      <c r="AY6" s="16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0</v>
      </c>
      <c r="BG6" s="16">
        <v>17.5</v>
      </c>
      <c r="BH6" s="16">
        <v>0</v>
      </c>
      <c r="BI6" s="16">
        <v>0</v>
      </c>
      <c r="BJ6" s="16">
        <v>0</v>
      </c>
      <c r="BK6" s="16">
        <v>0</v>
      </c>
      <c r="BL6" s="15">
        <v>0</v>
      </c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</row>
    <row r="7" spans="1:182" x14ac:dyDescent="0.35">
      <c r="A7">
        <v>6</v>
      </c>
      <c r="B7" t="s">
        <v>66</v>
      </c>
      <c r="C7" s="9">
        <v>23.7239851818</v>
      </c>
      <c r="D7" s="11">
        <v>37.972746545500002</v>
      </c>
      <c r="E7" s="12">
        <v>16.829999999999998</v>
      </c>
      <c r="F7" s="16">
        <v>0</v>
      </c>
      <c r="G7" s="16">
        <v>56.333300000000001</v>
      </c>
      <c r="H7" s="16">
        <v>0</v>
      </c>
      <c r="I7" s="16">
        <v>0</v>
      </c>
      <c r="J7" s="16">
        <v>20.091699999999999</v>
      </c>
      <c r="K7" s="16">
        <f>69.6833+20.85</f>
        <v>90.533299999999997</v>
      </c>
      <c r="L7" s="16">
        <v>25.833300000000001</v>
      </c>
      <c r="M7" s="16">
        <v>2</v>
      </c>
      <c r="N7" s="16">
        <v>0</v>
      </c>
      <c r="O7" s="16">
        <v>27.5</v>
      </c>
      <c r="P7" s="16">
        <v>3.5</v>
      </c>
      <c r="Q7" s="16">
        <v>0</v>
      </c>
      <c r="R7" s="16">
        <v>0</v>
      </c>
      <c r="S7" s="16">
        <v>0</v>
      </c>
      <c r="T7" s="12">
        <v>94.166600000000003</v>
      </c>
      <c r="U7" s="16">
        <v>0</v>
      </c>
      <c r="V7" s="16">
        <v>44.166600000000003</v>
      </c>
      <c r="W7" s="16">
        <v>0</v>
      </c>
      <c r="X7" s="16">
        <v>0</v>
      </c>
      <c r="Y7" s="16">
        <v>14.340999999999999</v>
      </c>
      <c r="Z7" s="16">
        <f>108.1666+12.5</f>
        <v>120.6666</v>
      </c>
      <c r="AA7" s="16">
        <v>41.166600000000003</v>
      </c>
      <c r="AB7" s="16">
        <v>3.5</v>
      </c>
      <c r="AC7" s="16">
        <v>0</v>
      </c>
      <c r="AD7" s="16">
        <v>74.166600000000003</v>
      </c>
      <c r="AE7" s="16">
        <v>21.5</v>
      </c>
      <c r="AF7" s="16">
        <v>0</v>
      </c>
      <c r="AG7" s="16">
        <v>0</v>
      </c>
      <c r="AH7" s="16">
        <v>0</v>
      </c>
      <c r="AI7" s="12">
        <v>36.666600000000003</v>
      </c>
      <c r="AJ7" s="16">
        <v>0</v>
      </c>
      <c r="AK7" s="16">
        <v>14.166600000000001</v>
      </c>
      <c r="AL7" s="16">
        <v>0.5</v>
      </c>
      <c r="AM7" s="16">
        <v>0</v>
      </c>
      <c r="AN7" s="16">
        <v>8.4166000000000007</v>
      </c>
      <c r="AO7" s="13">
        <f>76.1666+9.5</f>
        <v>85.666600000000003</v>
      </c>
      <c r="AP7" s="16">
        <v>29</v>
      </c>
      <c r="AQ7" s="16">
        <v>2.5</v>
      </c>
      <c r="AR7" s="16">
        <v>0</v>
      </c>
      <c r="AS7" s="16">
        <v>51.166600000000003</v>
      </c>
      <c r="AT7" s="16">
        <v>15.5</v>
      </c>
      <c r="AU7" s="16">
        <v>0</v>
      </c>
      <c r="AV7" s="16">
        <v>0</v>
      </c>
      <c r="AW7" s="16">
        <v>0</v>
      </c>
      <c r="AX7" s="12">
        <v>12.333299999999999</v>
      </c>
      <c r="AY7" s="16">
        <v>0</v>
      </c>
      <c r="AZ7" s="16">
        <v>16.833300000000001</v>
      </c>
      <c r="BA7" s="16">
        <v>5.5</v>
      </c>
      <c r="BB7" s="16">
        <v>0</v>
      </c>
      <c r="BC7" s="16">
        <v>1.25</v>
      </c>
      <c r="BD7" s="13">
        <f>54.1666+3</f>
        <v>57.166600000000003</v>
      </c>
      <c r="BE7" s="16">
        <v>9.8332999999999995</v>
      </c>
      <c r="BF7" s="16">
        <v>0</v>
      </c>
      <c r="BG7" s="16">
        <v>0</v>
      </c>
      <c r="BH7" s="16">
        <v>48.166600000000003</v>
      </c>
      <c r="BI7" s="16">
        <v>3</v>
      </c>
      <c r="BJ7" s="16">
        <v>0</v>
      </c>
      <c r="BK7" s="16">
        <v>0</v>
      </c>
      <c r="BL7" s="15">
        <v>0</v>
      </c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</row>
    <row r="8" spans="1:182" x14ac:dyDescent="0.35">
      <c r="A8">
        <v>7</v>
      </c>
      <c r="B8" t="s">
        <v>101</v>
      </c>
      <c r="C8" s="9"/>
      <c r="D8" s="11"/>
      <c r="E8" s="12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2">
        <v>23</v>
      </c>
      <c r="U8" s="16">
        <v>0</v>
      </c>
      <c r="V8" s="16">
        <v>0</v>
      </c>
      <c r="W8" s="16">
        <v>0</v>
      </c>
      <c r="X8" s="16">
        <v>0</v>
      </c>
      <c r="Y8" s="16">
        <v>7</v>
      </c>
      <c r="Z8" s="16">
        <v>0</v>
      </c>
      <c r="AA8" s="16">
        <v>2.5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92.5</v>
      </c>
      <c r="AI8" s="12">
        <v>7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16">
        <v>0</v>
      </c>
      <c r="AP8" s="16">
        <v>2.5</v>
      </c>
      <c r="AQ8" s="16">
        <v>0</v>
      </c>
      <c r="AR8" s="16">
        <v>0</v>
      </c>
      <c r="AS8" s="16">
        <v>0</v>
      </c>
      <c r="AT8" s="16">
        <v>0</v>
      </c>
      <c r="AU8" s="16">
        <v>0</v>
      </c>
      <c r="AV8" s="16">
        <v>0</v>
      </c>
      <c r="AW8" s="16">
        <v>106.5</v>
      </c>
      <c r="AX8" s="12">
        <v>0</v>
      </c>
      <c r="AY8" s="16">
        <v>0</v>
      </c>
      <c r="AZ8" s="16">
        <v>0</v>
      </c>
      <c r="BA8" s="16">
        <v>0</v>
      </c>
      <c r="BB8" s="16">
        <v>0</v>
      </c>
      <c r="BC8" s="16">
        <v>0</v>
      </c>
      <c r="BD8" s="16">
        <v>0</v>
      </c>
      <c r="BE8" s="16">
        <v>0</v>
      </c>
      <c r="BF8" s="16">
        <v>0</v>
      </c>
      <c r="BG8" s="16">
        <v>0</v>
      </c>
      <c r="BH8" s="16">
        <v>0</v>
      </c>
      <c r="BI8" s="16">
        <v>0</v>
      </c>
      <c r="BJ8" s="16">
        <v>0</v>
      </c>
      <c r="BK8" s="16">
        <v>0</v>
      </c>
      <c r="BL8" s="15">
        <v>0</v>
      </c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</row>
    <row r="9" spans="1:182" x14ac:dyDescent="0.35">
      <c r="A9">
        <v>8</v>
      </c>
      <c r="B9" t="s">
        <v>67</v>
      </c>
      <c r="C9" s="9">
        <v>20.064250000000001</v>
      </c>
      <c r="D9" s="11">
        <v>32.124519999999897</v>
      </c>
      <c r="E9" s="12">
        <v>60.5</v>
      </c>
      <c r="F9" s="16">
        <v>0</v>
      </c>
      <c r="G9" s="16">
        <v>141.66659999999999</v>
      </c>
      <c r="H9" s="16">
        <v>2.5</v>
      </c>
      <c r="I9" s="16">
        <v>0</v>
      </c>
      <c r="J9" s="16">
        <v>0</v>
      </c>
      <c r="K9" s="16">
        <v>44.166600000000003</v>
      </c>
      <c r="L9" s="16">
        <v>11.333299999999999</v>
      </c>
      <c r="M9" s="16">
        <v>0.5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2">
        <v>197.5</v>
      </c>
      <c r="U9" s="16">
        <v>2.5</v>
      </c>
      <c r="V9" s="16">
        <v>121.5</v>
      </c>
      <c r="W9" s="16">
        <v>2</v>
      </c>
      <c r="X9" s="16">
        <v>0</v>
      </c>
      <c r="Y9" s="16">
        <v>0</v>
      </c>
      <c r="Z9" s="16">
        <v>57.666600000000003</v>
      </c>
      <c r="AA9" s="16">
        <v>76.333299999999994</v>
      </c>
      <c r="AB9" s="16">
        <v>12.5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2">
        <v>236</v>
      </c>
      <c r="AJ9" s="16">
        <v>5.5</v>
      </c>
      <c r="AK9" s="16">
        <v>56.666600000000003</v>
      </c>
      <c r="AL9" s="16">
        <v>0.5</v>
      </c>
      <c r="AM9" s="16">
        <v>0</v>
      </c>
      <c r="AN9" s="16">
        <v>0</v>
      </c>
      <c r="AO9" s="16">
        <v>124.6666</v>
      </c>
      <c r="AP9" s="16">
        <v>31.166599999999999</v>
      </c>
      <c r="AQ9" s="16">
        <v>25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2">
        <v>3</v>
      </c>
      <c r="AY9" s="16">
        <v>0</v>
      </c>
      <c r="AZ9" s="16">
        <v>18.5</v>
      </c>
      <c r="BA9" s="16">
        <v>0</v>
      </c>
      <c r="BB9" s="16">
        <v>0</v>
      </c>
      <c r="BC9" s="16">
        <v>0</v>
      </c>
      <c r="BD9" s="16">
        <v>158.5</v>
      </c>
      <c r="BE9" s="16">
        <v>0.83330000000000004</v>
      </c>
      <c r="BF9" s="16">
        <v>26</v>
      </c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5">
        <v>0</v>
      </c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</row>
    <row r="10" spans="1:182" x14ac:dyDescent="0.35">
      <c r="A10">
        <v>9</v>
      </c>
      <c r="B10" t="s">
        <v>68</v>
      </c>
      <c r="C10" s="9">
        <v>35.509813738600002</v>
      </c>
      <c r="D10" s="11">
        <v>33.8912197008897</v>
      </c>
      <c r="E10" s="12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2">
        <v>0</v>
      </c>
      <c r="U10" s="16">
        <v>0</v>
      </c>
      <c r="V10" s="16">
        <v>1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2">
        <v>2</v>
      </c>
      <c r="AJ10" s="16">
        <v>0</v>
      </c>
      <c r="AK10" s="16">
        <v>4.5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16">
        <v>0</v>
      </c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12">
        <v>0</v>
      </c>
      <c r="AY10" s="16">
        <v>0</v>
      </c>
      <c r="AZ10" s="16">
        <v>8</v>
      </c>
      <c r="BA10" s="16">
        <v>0</v>
      </c>
      <c r="BB10" s="16">
        <v>0</v>
      </c>
      <c r="BC10" s="16">
        <v>4</v>
      </c>
      <c r="BD10" s="16">
        <v>0</v>
      </c>
      <c r="BE10" s="16">
        <v>0</v>
      </c>
      <c r="BF10" s="16">
        <v>0</v>
      </c>
      <c r="BG10" s="16">
        <v>0</v>
      </c>
      <c r="BH10" s="16">
        <v>0</v>
      </c>
      <c r="BI10" s="16">
        <v>0</v>
      </c>
      <c r="BJ10" s="16">
        <v>0</v>
      </c>
      <c r="BK10" s="16">
        <v>0</v>
      </c>
      <c r="BL10" s="15">
        <v>0</v>
      </c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</row>
    <row r="11" spans="1:182" x14ac:dyDescent="0.35">
      <c r="A11">
        <v>10</v>
      </c>
      <c r="B11" t="s">
        <v>69</v>
      </c>
      <c r="C11" s="9">
        <v>20.022139750000001</v>
      </c>
      <c r="D11" s="11">
        <v>39.745475249999899</v>
      </c>
      <c r="E11" s="12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0.5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2">
        <v>7.5</v>
      </c>
      <c r="U11" s="16">
        <v>0</v>
      </c>
      <c r="V11" s="16">
        <v>0</v>
      </c>
      <c r="W11" s="16">
        <v>0</v>
      </c>
      <c r="X11" s="16">
        <v>0</v>
      </c>
      <c r="Y11" s="16">
        <v>0.5</v>
      </c>
      <c r="Z11" s="16">
        <v>2</v>
      </c>
      <c r="AA11" s="16">
        <v>0.1666</v>
      </c>
      <c r="AB11" s="16">
        <v>2</v>
      </c>
      <c r="AC11" s="16">
        <v>4.5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2">
        <v>6.5</v>
      </c>
      <c r="AJ11" s="16">
        <v>0</v>
      </c>
      <c r="AK11" s="16">
        <v>0</v>
      </c>
      <c r="AL11" s="16">
        <v>1</v>
      </c>
      <c r="AM11" s="16">
        <v>0</v>
      </c>
      <c r="AN11" s="16">
        <v>0.5</v>
      </c>
      <c r="AO11" s="16">
        <v>10</v>
      </c>
      <c r="AP11" s="16">
        <v>0.1666</v>
      </c>
      <c r="AQ11" s="16">
        <v>7.5</v>
      </c>
      <c r="AR11" s="16">
        <v>15.5</v>
      </c>
      <c r="AS11" s="16">
        <v>0</v>
      </c>
      <c r="AT11" s="16">
        <v>0</v>
      </c>
      <c r="AU11" s="16">
        <v>0</v>
      </c>
      <c r="AV11" s="16">
        <v>0</v>
      </c>
      <c r="AW11" s="16">
        <v>0</v>
      </c>
      <c r="AX11" s="12">
        <v>0</v>
      </c>
      <c r="AY11" s="16">
        <v>0</v>
      </c>
      <c r="AZ11" s="16">
        <v>0</v>
      </c>
      <c r="BA11" s="16">
        <v>0</v>
      </c>
      <c r="BB11" s="16">
        <v>0</v>
      </c>
      <c r="BC11" s="16">
        <v>0</v>
      </c>
      <c r="BD11" s="16">
        <v>7.5</v>
      </c>
      <c r="BE11" s="16">
        <v>0.1666</v>
      </c>
      <c r="BF11" s="16">
        <v>5.5</v>
      </c>
      <c r="BG11" s="16">
        <v>6</v>
      </c>
      <c r="BH11" s="16">
        <v>0</v>
      </c>
      <c r="BI11" s="16">
        <v>0</v>
      </c>
      <c r="BJ11" s="16">
        <v>0</v>
      </c>
      <c r="BK11" s="16">
        <v>0</v>
      </c>
      <c r="BL11" s="15">
        <v>0</v>
      </c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</row>
    <row r="12" spans="1:182" x14ac:dyDescent="0.35">
      <c r="A12">
        <v>11</v>
      </c>
      <c r="B12" t="s">
        <v>102</v>
      </c>
      <c r="C12" s="9"/>
      <c r="D12" s="11"/>
      <c r="E12" s="12">
        <v>0.5</v>
      </c>
      <c r="F12" s="16">
        <v>0</v>
      </c>
      <c r="G12" s="16">
        <v>3.5</v>
      </c>
      <c r="H12" s="16">
        <v>0</v>
      </c>
      <c r="I12" s="16">
        <v>0</v>
      </c>
      <c r="J12" s="16">
        <v>0</v>
      </c>
      <c r="K12" s="16">
        <v>0.5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2">
        <v>0.5</v>
      </c>
      <c r="U12" s="16">
        <v>0</v>
      </c>
      <c r="V12" s="16">
        <v>5.1665999999999999</v>
      </c>
      <c r="W12" s="16">
        <v>0</v>
      </c>
      <c r="X12" s="16">
        <v>0</v>
      </c>
      <c r="Y12" s="16">
        <v>0</v>
      </c>
      <c r="Z12" s="16">
        <v>0.5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2">
        <v>0</v>
      </c>
      <c r="AJ12" s="16">
        <v>0</v>
      </c>
      <c r="AK12" s="16">
        <v>1.6666000000000001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2">
        <v>16</v>
      </c>
      <c r="AY12" s="16">
        <v>0</v>
      </c>
      <c r="AZ12" s="16">
        <v>146.666</v>
      </c>
      <c r="BA12" s="16">
        <v>0</v>
      </c>
      <c r="BB12" s="16">
        <v>0</v>
      </c>
      <c r="BC12" s="16">
        <v>12</v>
      </c>
      <c r="BD12" s="16">
        <v>1</v>
      </c>
      <c r="BE12" s="16">
        <v>0</v>
      </c>
      <c r="BF12" s="16">
        <v>0</v>
      </c>
      <c r="BG12" s="16">
        <v>0</v>
      </c>
      <c r="BH12" s="16">
        <v>0</v>
      </c>
      <c r="BI12" s="16">
        <v>0</v>
      </c>
      <c r="BJ12" s="16">
        <v>0</v>
      </c>
      <c r="BK12" s="16">
        <v>0</v>
      </c>
      <c r="BL12" s="15">
        <v>0</v>
      </c>
      <c r="BM12" s="16"/>
      <c r="BN12" s="16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</row>
    <row r="13" spans="1:182" x14ac:dyDescent="0.35">
      <c r="A13">
        <v>12</v>
      </c>
      <c r="B13" t="s">
        <v>70</v>
      </c>
      <c r="C13" s="9">
        <v>10.32722045</v>
      </c>
      <c r="D13" s="11">
        <v>36.853875250000002</v>
      </c>
      <c r="E13" s="12">
        <v>229</v>
      </c>
      <c r="F13" s="16">
        <v>0</v>
      </c>
      <c r="G13" s="16">
        <v>270</v>
      </c>
      <c r="H13" s="16">
        <v>10</v>
      </c>
      <c r="I13" s="16">
        <v>623</v>
      </c>
      <c r="J13" s="16">
        <v>5</v>
      </c>
      <c r="K13" s="16">
        <v>0</v>
      </c>
      <c r="L13" s="16">
        <v>9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2">
        <v>168.5</v>
      </c>
      <c r="U13" s="16">
        <v>0</v>
      </c>
      <c r="V13" s="16">
        <v>0</v>
      </c>
      <c r="W13" s="16">
        <v>260.75</v>
      </c>
      <c r="X13" s="16">
        <v>89.5</v>
      </c>
      <c r="Y13" s="16">
        <v>34.25</v>
      </c>
      <c r="Z13" s="16">
        <v>0</v>
      </c>
      <c r="AA13" s="16">
        <v>36.75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2">
        <v>32.75</v>
      </c>
      <c r="AJ13" s="16">
        <v>0</v>
      </c>
      <c r="AK13" s="16">
        <v>0</v>
      </c>
      <c r="AL13" s="16">
        <v>260.75</v>
      </c>
      <c r="AM13" s="16">
        <v>84.5</v>
      </c>
      <c r="AN13" s="16">
        <v>29.25</v>
      </c>
      <c r="AO13" s="16">
        <v>0</v>
      </c>
      <c r="AP13" s="16">
        <v>25.75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12">
        <v>864.75</v>
      </c>
      <c r="AY13" s="16">
        <v>7</v>
      </c>
      <c r="AZ13" s="16">
        <v>0</v>
      </c>
      <c r="BA13" s="16">
        <v>257.75</v>
      </c>
      <c r="BB13" s="16">
        <v>355</v>
      </c>
      <c r="BC13" s="16">
        <v>132.75</v>
      </c>
      <c r="BD13" s="16">
        <v>0</v>
      </c>
      <c r="BE13" s="16">
        <v>89.25</v>
      </c>
      <c r="BF13" s="16">
        <v>0</v>
      </c>
      <c r="BG13" s="16">
        <v>0</v>
      </c>
      <c r="BH13" s="16">
        <v>0</v>
      </c>
      <c r="BI13" s="16">
        <v>0</v>
      </c>
      <c r="BJ13" s="16">
        <v>0</v>
      </c>
      <c r="BK13" s="16">
        <v>0</v>
      </c>
      <c r="BL13" s="15">
        <v>0</v>
      </c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</row>
    <row r="14" spans="1:182" x14ac:dyDescent="0.35">
      <c r="A14">
        <v>13</v>
      </c>
      <c r="B14" t="s">
        <v>96</v>
      </c>
      <c r="C14" s="11">
        <v>22.879189</v>
      </c>
      <c r="D14" s="11">
        <v>37.906033000000001</v>
      </c>
      <c r="E14" s="12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1.5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2">
        <v>4.5</v>
      </c>
      <c r="U14" s="16">
        <v>0</v>
      </c>
      <c r="V14" s="16">
        <v>2.5</v>
      </c>
      <c r="W14" s="16">
        <v>0</v>
      </c>
      <c r="X14" s="16">
        <v>0</v>
      </c>
      <c r="Y14" s="16">
        <v>0</v>
      </c>
      <c r="Z14" s="16">
        <v>8.8332999999999995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2">
        <v>7.5</v>
      </c>
      <c r="AJ14" s="16">
        <v>0</v>
      </c>
      <c r="AK14" s="16">
        <v>0.5</v>
      </c>
      <c r="AL14" s="16">
        <v>0</v>
      </c>
      <c r="AM14" s="16">
        <v>0</v>
      </c>
      <c r="AN14" s="16">
        <v>2</v>
      </c>
      <c r="AO14" s="16">
        <v>16.333300000000001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16">
        <v>0</v>
      </c>
      <c r="AW14" s="16">
        <v>0</v>
      </c>
      <c r="AX14" s="12">
        <v>5</v>
      </c>
      <c r="AY14" s="16">
        <v>0</v>
      </c>
      <c r="AZ14" s="16">
        <v>0</v>
      </c>
      <c r="BA14" s="16">
        <v>0</v>
      </c>
      <c r="BB14" s="16">
        <v>0</v>
      </c>
      <c r="BC14" s="16">
        <v>0.5</v>
      </c>
      <c r="BD14" s="13">
        <f>3.6533+4.25</f>
        <v>7.9032999999999998</v>
      </c>
      <c r="BE14" s="16">
        <v>0</v>
      </c>
      <c r="BF14" s="16">
        <v>0</v>
      </c>
      <c r="BG14" s="16">
        <v>0</v>
      </c>
      <c r="BH14" s="16">
        <v>0</v>
      </c>
      <c r="BI14" s="16">
        <v>0</v>
      </c>
      <c r="BJ14" s="16">
        <v>0</v>
      </c>
      <c r="BK14" s="16">
        <v>0</v>
      </c>
      <c r="BL14" s="15">
        <v>0</v>
      </c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</row>
    <row r="15" spans="1:182" x14ac:dyDescent="0.35">
      <c r="A15">
        <v>14</v>
      </c>
      <c r="B15" t="s">
        <v>103</v>
      </c>
      <c r="C15" s="11"/>
      <c r="D15" s="11"/>
      <c r="E15" s="12">
        <v>17</v>
      </c>
      <c r="F15" s="16">
        <v>0</v>
      </c>
      <c r="G15" s="16">
        <v>0</v>
      </c>
      <c r="H15" s="16">
        <v>0</v>
      </c>
      <c r="I15" s="16">
        <v>0</v>
      </c>
      <c r="J15" s="16">
        <v>3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12</v>
      </c>
      <c r="T15" s="12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2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2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5">
        <v>0</v>
      </c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</row>
    <row r="16" spans="1:182" x14ac:dyDescent="0.35">
      <c r="A16">
        <v>15</v>
      </c>
      <c r="B16" t="s">
        <v>71</v>
      </c>
      <c r="C16" s="9">
        <v>24.9469437222</v>
      </c>
      <c r="D16" s="11">
        <v>35.062720166699897</v>
      </c>
      <c r="E16" s="12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2">
        <v>22</v>
      </c>
      <c r="U16" s="16">
        <v>0</v>
      </c>
      <c r="V16" s="16">
        <v>8</v>
      </c>
      <c r="W16" s="16">
        <v>0</v>
      </c>
      <c r="X16" s="16">
        <v>0</v>
      </c>
      <c r="Y16" s="16">
        <v>0</v>
      </c>
      <c r="Z16" s="16">
        <v>25.5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2">
        <v>22</v>
      </c>
      <c r="AJ16" s="16">
        <v>0</v>
      </c>
      <c r="AK16" s="16">
        <v>8</v>
      </c>
      <c r="AL16" s="16">
        <v>0</v>
      </c>
      <c r="AM16" s="16">
        <v>0</v>
      </c>
      <c r="AN16" s="16">
        <v>0</v>
      </c>
      <c r="AO16" s="16">
        <v>25.5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16">
        <v>0</v>
      </c>
      <c r="AW16" s="16">
        <v>0</v>
      </c>
      <c r="AX16" s="12">
        <v>0</v>
      </c>
      <c r="AY16" s="16">
        <v>0</v>
      </c>
      <c r="AZ16" s="16">
        <v>0</v>
      </c>
      <c r="BA16" s="16">
        <v>0</v>
      </c>
      <c r="BB16" s="16">
        <v>0</v>
      </c>
      <c r="BC16" s="16">
        <v>0</v>
      </c>
      <c r="BD16" s="16">
        <v>0</v>
      </c>
      <c r="BE16" s="16">
        <v>0</v>
      </c>
      <c r="BF16" s="16">
        <v>0</v>
      </c>
      <c r="BG16" s="16">
        <v>0</v>
      </c>
      <c r="BH16" s="16">
        <v>0</v>
      </c>
      <c r="BI16" s="16">
        <v>0</v>
      </c>
      <c r="BJ16" s="16">
        <v>0</v>
      </c>
      <c r="BK16" s="16">
        <v>0</v>
      </c>
      <c r="BL16" s="15">
        <v>0</v>
      </c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</row>
    <row r="17" spans="1:182" x14ac:dyDescent="0.35">
      <c r="A17">
        <v>16</v>
      </c>
      <c r="B17" t="s">
        <v>72</v>
      </c>
      <c r="C17" s="9">
        <v>35.232141323599997</v>
      </c>
      <c r="D17" s="11">
        <v>31.778111135205801</v>
      </c>
      <c r="E17" s="12">
        <v>0</v>
      </c>
      <c r="F17" s="16">
        <v>0</v>
      </c>
      <c r="G17" s="16">
        <v>4.875</v>
      </c>
      <c r="H17" s="16">
        <v>0</v>
      </c>
      <c r="I17" s="16">
        <v>0</v>
      </c>
      <c r="J17" s="16">
        <v>5.2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2">
        <v>5</v>
      </c>
      <c r="U17" s="16">
        <v>0</v>
      </c>
      <c r="V17" s="16">
        <v>22.375</v>
      </c>
      <c r="W17" s="16">
        <v>0</v>
      </c>
      <c r="X17" s="16">
        <v>0</v>
      </c>
      <c r="Y17" s="16">
        <v>5.2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2">
        <v>5</v>
      </c>
      <c r="AJ17" s="16">
        <v>0</v>
      </c>
      <c r="AK17" s="16">
        <v>17.5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16">
        <v>0</v>
      </c>
      <c r="AW17" s="16">
        <v>0</v>
      </c>
      <c r="AX17" s="12">
        <v>0</v>
      </c>
      <c r="AY17" s="16">
        <v>0</v>
      </c>
      <c r="AZ17" s="16">
        <v>0</v>
      </c>
      <c r="BA17" s="16">
        <v>0</v>
      </c>
      <c r="BB17" s="16">
        <v>0</v>
      </c>
      <c r="BC17" s="16">
        <v>0</v>
      </c>
      <c r="BD17" s="16">
        <v>0</v>
      </c>
      <c r="BE17" s="16">
        <v>0</v>
      </c>
      <c r="BF17" s="16">
        <v>0</v>
      </c>
      <c r="BG17" s="16">
        <v>0</v>
      </c>
      <c r="BH17" s="16">
        <v>0</v>
      </c>
      <c r="BI17" s="16">
        <v>0</v>
      </c>
      <c r="BJ17" s="16">
        <v>0</v>
      </c>
      <c r="BK17" s="16">
        <v>0</v>
      </c>
      <c r="BL17" s="15">
        <v>0</v>
      </c>
      <c r="BM17" s="16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</row>
    <row r="18" spans="1:182" x14ac:dyDescent="0.35">
      <c r="A18">
        <v>17</v>
      </c>
      <c r="B18" t="s">
        <v>73</v>
      </c>
      <c r="C18" s="9">
        <v>30.907697335600002</v>
      </c>
      <c r="D18" s="11">
        <v>29.5480019121878</v>
      </c>
      <c r="E18" s="12">
        <v>0</v>
      </c>
      <c r="F18" s="16">
        <v>0</v>
      </c>
      <c r="G18" s="16">
        <v>0</v>
      </c>
      <c r="H18" s="16">
        <v>2.5499999999999998</v>
      </c>
      <c r="I18" s="16">
        <v>0</v>
      </c>
      <c r="J18" s="16">
        <v>1.25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2.5499999999999998</v>
      </c>
      <c r="R18" s="16">
        <v>0</v>
      </c>
      <c r="S18" s="16">
        <v>0</v>
      </c>
      <c r="T18" s="12">
        <v>0</v>
      </c>
      <c r="U18" s="16">
        <v>0</v>
      </c>
      <c r="V18" s="16">
        <v>0</v>
      </c>
      <c r="W18" s="16">
        <v>0.6</v>
      </c>
      <c r="X18" s="16">
        <v>0</v>
      </c>
      <c r="Y18" s="16">
        <v>1.75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2.5499999999999998</v>
      </c>
      <c r="AG18" s="16">
        <v>0</v>
      </c>
      <c r="AH18" s="16">
        <v>0</v>
      </c>
      <c r="AI18" s="12">
        <v>0</v>
      </c>
      <c r="AJ18" s="16">
        <v>0</v>
      </c>
      <c r="AK18" s="16">
        <v>0</v>
      </c>
      <c r="AL18" s="16">
        <v>0.85</v>
      </c>
      <c r="AM18" s="16">
        <v>0</v>
      </c>
      <c r="AN18" s="16">
        <v>3.75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3.55</v>
      </c>
      <c r="AV18" s="16">
        <v>0</v>
      </c>
      <c r="AW18" s="16">
        <v>0</v>
      </c>
      <c r="AX18" s="12">
        <v>0</v>
      </c>
      <c r="AY18" s="16">
        <v>0</v>
      </c>
      <c r="AZ18" s="16">
        <v>0</v>
      </c>
      <c r="BA18" s="16">
        <v>0.85</v>
      </c>
      <c r="BB18" s="16">
        <v>0</v>
      </c>
      <c r="BC18" s="16">
        <v>3.25</v>
      </c>
      <c r="BD18" s="16">
        <v>0</v>
      </c>
      <c r="BE18" s="16">
        <v>0</v>
      </c>
      <c r="BF18" s="16">
        <v>0</v>
      </c>
      <c r="BG18" s="16">
        <v>0</v>
      </c>
      <c r="BH18" s="16">
        <v>0</v>
      </c>
      <c r="BI18" s="16">
        <v>0</v>
      </c>
      <c r="BJ18" s="16">
        <v>3.55</v>
      </c>
      <c r="BK18" s="16">
        <v>0</v>
      </c>
      <c r="BL18" s="15">
        <v>0</v>
      </c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</row>
    <row r="19" spans="1:182" x14ac:dyDescent="0.35">
      <c r="A19">
        <v>18</v>
      </c>
      <c r="B19" t="s">
        <v>74</v>
      </c>
      <c r="C19" s="9">
        <v>27.374040000000001</v>
      </c>
      <c r="D19" s="11">
        <v>36.686188000000001</v>
      </c>
      <c r="E19" s="12">
        <v>2</v>
      </c>
      <c r="F19" s="16">
        <v>0</v>
      </c>
      <c r="G19" s="16">
        <v>4.6665999999999999</v>
      </c>
      <c r="H19" s="16">
        <v>0</v>
      </c>
      <c r="I19" s="16">
        <v>0</v>
      </c>
      <c r="J19" s="16">
        <v>0.33329999999999999</v>
      </c>
      <c r="K19" s="16">
        <v>69.666600000000003</v>
      </c>
      <c r="L19" s="16">
        <v>0</v>
      </c>
      <c r="M19" s="16">
        <v>0.33329999999999999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2">
        <v>2</v>
      </c>
      <c r="U19" s="16">
        <v>0</v>
      </c>
      <c r="V19" s="16">
        <v>4.6665999999999999</v>
      </c>
      <c r="W19" s="16">
        <v>0</v>
      </c>
      <c r="X19" s="16">
        <v>0</v>
      </c>
      <c r="Y19" s="16">
        <v>0.33329999999999999</v>
      </c>
      <c r="Z19" s="16">
        <v>69.666600000000003</v>
      </c>
      <c r="AA19" s="16">
        <v>0</v>
      </c>
      <c r="AB19" s="16">
        <v>0.33329999999999999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2">
        <v>2.5</v>
      </c>
      <c r="AJ19" s="16">
        <v>0</v>
      </c>
      <c r="AK19" s="16">
        <v>6.6665999999999999</v>
      </c>
      <c r="AL19" s="16">
        <v>0</v>
      </c>
      <c r="AM19" s="16">
        <v>0</v>
      </c>
      <c r="AN19" s="16">
        <v>2.3332999999999999</v>
      </c>
      <c r="AO19" s="13">
        <f>8.5+125.1666</f>
        <v>133.66660000000002</v>
      </c>
      <c r="AP19" s="16">
        <v>0</v>
      </c>
      <c r="AQ19" s="16">
        <v>0.33329999999999999</v>
      </c>
      <c r="AR19" s="16">
        <v>0</v>
      </c>
      <c r="AS19" s="16">
        <v>0</v>
      </c>
      <c r="AT19" s="16">
        <v>0</v>
      </c>
      <c r="AU19" s="16">
        <v>0</v>
      </c>
      <c r="AV19" s="16">
        <v>0</v>
      </c>
      <c r="AW19" s="16">
        <v>0</v>
      </c>
      <c r="AX19" s="12">
        <v>0.5</v>
      </c>
      <c r="AY19" s="16">
        <v>0</v>
      </c>
      <c r="AZ19" s="16">
        <v>2</v>
      </c>
      <c r="BA19" s="16">
        <v>0</v>
      </c>
      <c r="BB19" s="16">
        <v>0</v>
      </c>
      <c r="BC19" s="16">
        <v>2</v>
      </c>
      <c r="BD19" s="13">
        <f>5.5+58.5</f>
        <v>64</v>
      </c>
      <c r="BE19" s="16">
        <v>0</v>
      </c>
      <c r="BF19" s="16">
        <v>0</v>
      </c>
      <c r="BG19" s="16">
        <v>0</v>
      </c>
      <c r="BH19" s="16">
        <v>0</v>
      </c>
      <c r="BI19" s="16">
        <v>0</v>
      </c>
      <c r="BJ19" s="16">
        <v>0</v>
      </c>
      <c r="BK19" s="16">
        <v>0</v>
      </c>
      <c r="BL19" s="15">
        <v>0</v>
      </c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</row>
    <row r="20" spans="1:182" x14ac:dyDescent="0.35">
      <c r="A20">
        <v>19</v>
      </c>
      <c r="B20" t="s">
        <v>75</v>
      </c>
      <c r="C20" s="9">
        <v>25.1628226429</v>
      </c>
      <c r="D20" s="11">
        <v>35.298098417610198</v>
      </c>
      <c r="E20" s="12">
        <v>31</v>
      </c>
      <c r="F20" s="16">
        <v>0</v>
      </c>
      <c r="G20" s="16">
        <v>64.5</v>
      </c>
      <c r="H20" s="16">
        <v>0</v>
      </c>
      <c r="I20" s="16">
        <v>0</v>
      </c>
      <c r="J20" s="16">
        <v>2</v>
      </c>
      <c r="K20" s="16">
        <v>27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2">
        <v>319.5</v>
      </c>
      <c r="U20" s="16">
        <v>9</v>
      </c>
      <c r="V20" s="16">
        <v>314.5</v>
      </c>
      <c r="W20" s="16">
        <v>0</v>
      </c>
      <c r="X20" s="16">
        <v>0</v>
      </c>
      <c r="Y20" s="16">
        <v>6</v>
      </c>
      <c r="Z20" s="16">
        <v>342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2">
        <v>590.16999999999996</v>
      </c>
      <c r="AJ20" s="16">
        <v>9</v>
      </c>
      <c r="AK20" s="16">
        <v>409.06</v>
      </c>
      <c r="AL20" s="16">
        <v>2</v>
      </c>
      <c r="AM20" s="16">
        <v>0</v>
      </c>
      <c r="AN20" s="16">
        <v>27.35</v>
      </c>
      <c r="AO20" s="16">
        <v>1002.82</v>
      </c>
      <c r="AP20" s="16">
        <v>0</v>
      </c>
      <c r="AQ20" s="16">
        <v>2</v>
      </c>
      <c r="AR20" s="16">
        <v>0</v>
      </c>
      <c r="AS20" s="16">
        <v>0</v>
      </c>
      <c r="AT20" s="16">
        <v>0</v>
      </c>
      <c r="AU20" s="16">
        <v>0</v>
      </c>
      <c r="AV20" s="16">
        <v>0</v>
      </c>
      <c r="AW20" s="16">
        <v>0</v>
      </c>
      <c r="AX20" s="12">
        <v>77.59</v>
      </c>
      <c r="AY20" s="16">
        <v>1</v>
      </c>
      <c r="AZ20" s="16">
        <v>46.692999999999998</v>
      </c>
      <c r="BA20" s="16">
        <v>7.6</v>
      </c>
      <c r="BB20" s="16">
        <v>0</v>
      </c>
      <c r="BC20" s="16">
        <v>91.1</v>
      </c>
      <c r="BD20" s="16">
        <v>653.19000000000005</v>
      </c>
      <c r="BE20" s="16">
        <v>0</v>
      </c>
      <c r="BF20" s="16">
        <v>10.47</v>
      </c>
      <c r="BG20" s="16">
        <v>0</v>
      </c>
      <c r="BH20" s="16">
        <v>0</v>
      </c>
      <c r="BI20" s="16">
        <v>0</v>
      </c>
      <c r="BJ20" s="16">
        <v>0</v>
      </c>
      <c r="BK20" s="16">
        <v>0</v>
      </c>
      <c r="BL20" s="15">
        <v>0</v>
      </c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</row>
    <row r="21" spans="1:182" x14ac:dyDescent="0.35">
      <c r="A21">
        <v>20</v>
      </c>
      <c r="B21" t="s">
        <v>76</v>
      </c>
      <c r="C21" s="9">
        <v>14.5959742785</v>
      </c>
      <c r="D21" s="11">
        <v>45.1253143473783</v>
      </c>
      <c r="E21" s="12">
        <v>0.5</v>
      </c>
      <c r="F21" s="16">
        <v>3.5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2">
        <v>6</v>
      </c>
      <c r="U21" s="16">
        <v>9.75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2">
        <v>2.5</v>
      </c>
      <c r="AJ21" s="16">
        <v>7.25</v>
      </c>
      <c r="AK21" s="16">
        <v>0</v>
      </c>
      <c r="AL21" s="16">
        <v>0</v>
      </c>
      <c r="AM21" s="16">
        <v>0</v>
      </c>
      <c r="AN21" s="16">
        <v>0.2</v>
      </c>
      <c r="AO21" s="16">
        <v>0.5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16">
        <v>0</v>
      </c>
      <c r="AW21" s="16">
        <v>0</v>
      </c>
      <c r="AX21" s="12">
        <v>0</v>
      </c>
      <c r="AY21" s="16">
        <v>0.25</v>
      </c>
      <c r="AZ21" s="16">
        <v>0</v>
      </c>
      <c r="BA21" s="16">
        <v>0</v>
      </c>
      <c r="BB21" s="16">
        <v>0</v>
      </c>
      <c r="BC21" s="16">
        <v>0.2</v>
      </c>
      <c r="BD21" s="16">
        <v>0.5</v>
      </c>
      <c r="BE21" s="16">
        <v>0.5</v>
      </c>
      <c r="BF21" s="16">
        <v>0</v>
      </c>
      <c r="BG21" s="16">
        <v>0</v>
      </c>
      <c r="BH21" s="16">
        <v>0</v>
      </c>
      <c r="BI21" s="16">
        <v>0</v>
      </c>
      <c r="BJ21" s="16">
        <v>0</v>
      </c>
      <c r="BK21" s="16">
        <v>0</v>
      </c>
      <c r="BL21" s="15">
        <v>0</v>
      </c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</row>
    <row r="22" spans="1:182" x14ac:dyDescent="0.35">
      <c r="A22">
        <v>21</v>
      </c>
      <c r="B22" t="s">
        <v>77</v>
      </c>
      <c r="C22" s="9">
        <v>26.971903452199999</v>
      </c>
      <c r="D22" s="11">
        <v>38.803300455235203</v>
      </c>
      <c r="E22" s="12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2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2">
        <v>1.3149999999999999</v>
      </c>
      <c r="AJ22" s="16">
        <v>0</v>
      </c>
      <c r="AK22" s="16">
        <v>5.26</v>
      </c>
      <c r="AL22" s="16">
        <v>0</v>
      </c>
      <c r="AM22" s="16">
        <v>0</v>
      </c>
      <c r="AN22" s="16">
        <v>9.2050000000000001</v>
      </c>
      <c r="AO22" s="16">
        <v>115.72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16">
        <v>0</v>
      </c>
      <c r="AW22" s="16">
        <v>0</v>
      </c>
      <c r="AX22" s="12">
        <v>1.3149999999999999</v>
      </c>
      <c r="AY22" s="16">
        <v>0</v>
      </c>
      <c r="AZ22" s="16">
        <v>5.26</v>
      </c>
      <c r="BA22" s="16">
        <v>0</v>
      </c>
      <c r="BB22" s="16">
        <v>0</v>
      </c>
      <c r="BC22" s="16">
        <v>9.2050000000000001</v>
      </c>
      <c r="BD22" s="16">
        <v>115.72</v>
      </c>
      <c r="BE22" s="16">
        <v>0</v>
      </c>
      <c r="BF22" s="16">
        <v>0</v>
      </c>
      <c r="BG22" s="16">
        <v>0</v>
      </c>
      <c r="BH22" s="16">
        <v>0</v>
      </c>
      <c r="BI22" s="16">
        <v>0</v>
      </c>
      <c r="BJ22" s="16">
        <v>0</v>
      </c>
      <c r="BK22" s="16">
        <v>0</v>
      </c>
      <c r="BL22" s="15">
        <v>0</v>
      </c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</row>
    <row r="23" spans="1:182" x14ac:dyDescent="0.35">
      <c r="A23">
        <v>22</v>
      </c>
      <c r="B23" t="s">
        <v>78</v>
      </c>
      <c r="C23" s="9">
        <v>3.0063084968</v>
      </c>
      <c r="D23" s="11">
        <v>43.142886361183699</v>
      </c>
      <c r="E23" s="12">
        <v>3</v>
      </c>
      <c r="F23" s="16">
        <v>0</v>
      </c>
      <c r="G23" s="16">
        <v>0</v>
      </c>
      <c r="H23" s="16">
        <v>0</v>
      </c>
      <c r="I23" s="16">
        <v>0</v>
      </c>
      <c r="J23" s="16">
        <v>26</v>
      </c>
      <c r="K23" s="16">
        <v>0</v>
      </c>
      <c r="L23" s="16">
        <v>6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2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2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16">
        <v>0</v>
      </c>
      <c r="AW23" s="16">
        <v>0</v>
      </c>
      <c r="AX23" s="12">
        <v>0</v>
      </c>
      <c r="AY23" s="16">
        <v>0</v>
      </c>
      <c r="AZ23" s="16">
        <v>0</v>
      </c>
      <c r="BA23" s="16">
        <v>0</v>
      </c>
      <c r="BB23" s="16">
        <v>0</v>
      </c>
      <c r="BC23" s="16">
        <v>0</v>
      </c>
      <c r="BD23" s="16">
        <v>0</v>
      </c>
      <c r="BE23" s="16">
        <v>0</v>
      </c>
      <c r="BF23" s="16">
        <v>0</v>
      </c>
      <c r="BG23" s="16">
        <v>0</v>
      </c>
      <c r="BH23" s="16">
        <v>0</v>
      </c>
      <c r="BI23" s="16">
        <v>0</v>
      </c>
      <c r="BJ23" s="16">
        <v>0</v>
      </c>
      <c r="BK23" s="16">
        <v>0</v>
      </c>
      <c r="BL23" s="15">
        <v>0</v>
      </c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</row>
    <row r="24" spans="1:182" x14ac:dyDescent="0.35">
      <c r="A24">
        <v>23</v>
      </c>
      <c r="B24" t="s">
        <v>79</v>
      </c>
      <c r="C24" s="9">
        <v>14.290556</v>
      </c>
      <c r="D24" s="11">
        <v>32.639167</v>
      </c>
      <c r="E24" s="12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2">
        <v>11.5</v>
      </c>
      <c r="U24" s="16">
        <v>0</v>
      </c>
      <c r="V24" s="16">
        <v>6</v>
      </c>
      <c r="W24" s="16">
        <v>0</v>
      </c>
      <c r="X24" s="16">
        <v>0</v>
      </c>
      <c r="Y24" s="16">
        <v>0</v>
      </c>
      <c r="Z24" s="16">
        <v>1</v>
      </c>
      <c r="AA24" s="16">
        <v>2.5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2">
        <v>11.5</v>
      </c>
      <c r="AJ24" s="16">
        <v>0</v>
      </c>
      <c r="AK24" s="16">
        <v>6</v>
      </c>
      <c r="AL24" s="16">
        <v>0</v>
      </c>
      <c r="AM24" s="16">
        <v>0</v>
      </c>
      <c r="AN24" s="16">
        <v>0</v>
      </c>
      <c r="AO24" s="16">
        <v>1</v>
      </c>
      <c r="AP24" s="16">
        <v>2.5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2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5">
        <v>0</v>
      </c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</row>
    <row r="25" spans="1:182" x14ac:dyDescent="0.35">
      <c r="A25">
        <v>24</v>
      </c>
      <c r="B25" t="s">
        <v>97</v>
      </c>
      <c r="C25" s="9"/>
      <c r="D25" s="11"/>
      <c r="E25" s="12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2">
        <v>4</v>
      </c>
      <c r="U25" s="16">
        <v>39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2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16">
        <v>0</v>
      </c>
      <c r="AW25" s="16">
        <v>0</v>
      </c>
      <c r="AX25" s="12">
        <v>0</v>
      </c>
      <c r="AY25" s="16">
        <v>0</v>
      </c>
      <c r="AZ25" s="16">
        <v>0</v>
      </c>
      <c r="BA25" s="16">
        <v>0</v>
      </c>
      <c r="BB25" s="16">
        <v>0</v>
      </c>
      <c r="BC25" s="16">
        <v>0</v>
      </c>
      <c r="BD25" s="16">
        <v>0</v>
      </c>
      <c r="BE25" s="16">
        <v>0</v>
      </c>
      <c r="BF25" s="16">
        <v>0</v>
      </c>
      <c r="BG25" s="16">
        <v>0</v>
      </c>
      <c r="BH25" s="16">
        <v>0</v>
      </c>
      <c r="BI25" s="16">
        <v>0</v>
      </c>
      <c r="BJ25" s="16">
        <v>0</v>
      </c>
      <c r="BK25" s="16">
        <v>0</v>
      </c>
      <c r="BL25" s="15">
        <v>0</v>
      </c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</row>
    <row r="26" spans="1:182" s="17" customFormat="1" x14ac:dyDescent="0.35">
      <c r="A26">
        <v>25</v>
      </c>
      <c r="B26" s="17" t="s">
        <v>98</v>
      </c>
      <c r="C26" s="18" t="s">
        <v>99</v>
      </c>
      <c r="D26" s="19"/>
      <c r="E26" s="20">
        <v>76</v>
      </c>
      <c r="F26" s="21">
        <v>0</v>
      </c>
      <c r="G26" s="21">
        <v>0</v>
      </c>
      <c r="H26" s="21">
        <v>0</v>
      </c>
      <c r="I26" s="21">
        <v>0</v>
      </c>
      <c r="J26" s="21">
        <v>4</v>
      </c>
      <c r="K26" s="21">
        <v>0</v>
      </c>
      <c r="L26" s="21">
        <v>20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0">
        <v>19</v>
      </c>
      <c r="U26" s="21">
        <v>0</v>
      </c>
      <c r="V26" s="21">
        <v>0</v>
      </c>
      <c r="W26" s="21">
        <v>0</v>
      </c>
      <c r="X26" s="21">
        <v>0</v>
      </c>
      <c r="Y26" s="21">
        <v>34</v>
      </c>
      <c r="Z26" s="21">
        <v>0</v>
      </c>
      <c r="AA26" s="21">
        <v>47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0">
        <v>0</v>
      </c>
      <c r="AJ26" s="21">
        <v>0</v>
      </c>
      <c r="AK26" s="21">
        <v>0</v>
      </c>
      <c r="AL26" s="21">
        <v>0</v>
      </c>
      <c r="AM26" s="21">
        <v>0</v>
      </c>
      <c r="AN26" s="21">
        <v>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0</v>
      </c>
      <c r="AX26" s="20">
        <v>0</v>
      </c>
      <c r="AY26" s="21">
        <v>0</v>
      </c>
      <c r="AZ26" s="21">
        <v>0</v>
      </c>
      <c r="BA26" s="21">
        <v>0</v>
      </c>
      <c r="BB26" s="21">
        <v>0</v>
      </c>
      <c r="BC26" s="21">
        <v>0</v>
      </c>
      <c r="BD26" s="21">
        <v>0</v>
      </c>
      <c r="BE26" s="21">
        <v>0</v>
      </c>
      <c r="BF26" s="21">
        <v>0</v>
      </c>
      <c r="BG26" s="21">
        <v>0</v>
      </c>
      <c r="BH26" s="21">
        <v>0</v>
      </c>
      <c r="BI26" s="21">
        <v>0</v>
      </c>
      <c r="BJ26" s="21">
        <v>0</v>
      </c>
      <c r="BK26" s="21">
        <v>0</v>
      </c>
      <c r="BL26" s="22">
        <v>0</v>
      </c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</row>
    <row r="27" spans="1:182" x14ac:dyDescent="0.35">
      <c r="A27">
        <v>26</v>
      </c>
      <c r="B27" t="s">
        <v>80</v>
      </c>
      <c r="C27" s="9">
        <v>16.824062999999999</v>
      </c>
      <c r="D27" s="11">
        <v>40.383868</v>
      </c>
      <c r="E27" s="12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2">
        <v>55.5</v>
      </c>
      <c r="U27" s="16">
        <v>0.5</v>
      </c>
      <c r="V27" s="16">
        <v>7</v>
      </c>
      <c r="W27" s="16">
        <v>79</v>
      </c>
      <c r="X27" s="16">
        <v>0</v>
      </c>
      <c r="Y27" s="16">
        <v>0</v>
      </c>
      <c r="Z27" s="16">
        <v>4.5</v>
      </c>
      <c r="AA27" s="16">
        <v>33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2">
        <v>55.5</v>
      </c>
      <c r="AJ27" s="16">
        <v>0.5</v>
      </c>
      <c r="AK27" s="16">
        <v>7</v>
      </c>
      <c r="AL27" s="16">
        <v>79</v>
      </c>
      <c r="AM27" s="16">
        <v>0</v>
      </c>
      <c r="AN27" s="16">
        <v>0</v>
      </c>
      <c r="AO27" s="16">
        <v>4.5</v>
      </c>
      <c r="AP27" s="16">
        <v>33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0</v>
      </c>
      <c r="AX27" s="12">
        <v>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5">
        <v>0</v>
      </c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</row>
    <row r="28" spans="1:182" x14ac:dyDescent="0.35">
      <c r="A28">
        <v>27</v>
      </c>
      <c r="B28" t="s">
        <v>81</v>
      </c>
      <c r="C28" s="9">
        <v>13.1954903263</v>
      </c>
      <c r="D28" s="11">
        <v>37.967777883156302</v>
      </c>
      <c r="E28" s="12">
        <v>1.5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2">
        <v>168</v>
      </c>
      <c r="U28" s="16">
        <v>0</v>
      </c>
      <c r="V28" s="16">
        <v>0</v>
      </c>
      <c r="W28" s="16">
        <v>0</v>
      </c>
      <c r="X28" s="16">
        <v>0</v>
      </c>
      <c r="Y28" s="16">
        <v>12</v>
      </c>
      <c r="Z28" s="16">
        <v>0</v>
      </c>
      <c r="AA28" s="16">
        <v>42.5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2">
        <v>40</v>
      </c>
      <c r="AJ28" s="16">
        <v>0</v>
      </c>
      <c r="AK28" s="16">
        <v>0</v>
      </c>
      <c r="AL28" s="16">
        <v>0</v>
      </c>
      <c r="AM28" s="16">
        <v>0</v>
      </c>
      <c r="AN28" s="16">
        <v>9</v>
      </c>
      <c r="AO28" s="16">
        <v>0</v>
      </c>
      <c r="AP28" s="16">
        <v>22.5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16">
        <v>0</v>
      </c>
      <c r="AW28" s="16">
        <v>0</v>
      </c>
      <c r="AX28" s="12">
        <v>0</v>
      </c>
      <c r="AY28" s="16">
        <v>0</v>
      </c>
      <c r="AZ28" s="16">
        <v>0</v>
      </c>
      <c r="BA28" s="16">
        <v>0</v>
      </c>
      <c r="BB28" s="16">
        <v>0</v>
      </c>
      <c r="BC28" s="16">
        <v>0</v>
      </c>
      <c r="BD28" s="16">
        <v>0</v>
      </c>
      <c r="BE28" s="16">
        <v>0</v>
      </c>
      <c r="BF28" s="16">
        <v>0</v>
      </c>
      <c r="BG28" s="16">
        <v>0</v>
      </c>
      <c r="BH28" s="16">
        <v>0</v>
      </c>
      <c r="BI28" s="16">
        <v>0</v>
      </c>
      <c r="BJ28" s="16">
        <v>0</v>
      </c>
      <c r="BK28" s="16">
        <v>0</v>
      </c>
      <c r="BL28" s="15">
        <v>0</v>
      </c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</row>
    <row r="29" spans="1:182" x14ac:dyDescent="0.35">
      <c r="A29">
        <v>28</v>
      </c>
      <c r="B29" t="s">
        <v>82</v>
      </c>
      <c r="C29" s="9">
        <v>14.4888799317</v>
      </c>
      <c r="D29" s="11">
        <v>37.4373814491654</v>
      </c>
      <c r="E29" s="12">
        <v>320</v>
      </c>
      <c r="F29" s="16">
        <v>0</v>
      </c>
      <c r="G29" s="16">
        <v>18</v>
      </c>
      <c r="H29" s="16">
        <v>0</v>
      </c>
      <c r="I29" s="16">
        <v>0</v>
      </c>
      <c r="J29" s="16">
        <v>14</v>
      </c>
      <c r="K29" s="16">
        <v>9</v>
      </c>
      <c r="L29" s="16">
        <v>57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2">
        <f>162+182</f>
        <v>344</v>
      </c>
      <c r="U29" s="16">
        <v>0</v>
      </c>
      <c r="V29" s="16">
        <v>48</v>
      </c>
      <c r="W29" s="16">
        <v>0</v>
      </c>
      <c r="X29" s="16">
        <v>0</v>
      </c>
      <c r="Y29" s="16">
        <v>7</v>
      </c>
      <c r="Z29" s="16">
        <v>1</v>
      </c>
      <c r="AA29" s="16">
        <v>36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2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16">
        <v>0</v>
      </c>
      <c r="AW29" s="16">
        <v>0</v>
      </c>
      <c r="AX29" s="12">
        <v>0</v>
      </c>
      <c r="AY29" s="16">
        <v>0</v>
      </c>
      <c r="AZ29" s="16">
        <v>0</v>
      </c>
      <c r="BA29" s="16">
        <v>0</v>
      </c>
      <c r="BB29" s="16">
        <v>0</v>
      </c>
      <c r="BC29" s="16">
        <v>0</v>
      </c>
      <c r="BD29" s="16">
        <v>0</v>
      </c>
      <c r="BE29" s="16">
        <v>0</v>
      </c>
      <c r="BF29" s="16">
        <v>0</v>
      </c>
      <c r="BG29" s="16">
        <v>0</v>
      </c>
      <c r="BH29" s="16">
        <v>0</v>
      </c>
      <c r="BI29" s="16">
        <v>0</v>
      </c>
      <c r="BJ29" s="16">
        <v>0</v>
      </c>
      <c r="BK29" s="16">
        <v>0</v>
      </c>
      <c r="BL29" s="15">
        <v>0</v>
      </c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</row>
    <row r="30" spans="1:182" x14ac:dyDescent="0.35">
      <c r="A30">
        <v>29</v>
      </c>
      <c r="B30" t="s">
        <v>83</v>
      </c>
      <c r="C30" s="9">
        <v>3.0024350189</v>
      </c>
      <c r="D30" s="11">
        <v>43.1846506846612</v>
      </c>
      <c r="E30" s="12">
        <v>275.8</v>
      </c>
      <c r="F30" s="16">
        <v>81.3</v>
      </c>
      <c r="G30" s="16">
        <v>0</v>
      </c>
      <c r="H30" s="16">
        <v>0</v>
      </c>
      <c r="I30" s="16">
        <v>0</v>
      </c>
      <c r="J30" s="16">
        <v>122.4</v>
      </c>
      <c r="K30" s="16">
        <v>0</v>
      </c>
      <c r="L30" s="16">
        <v>95.6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0.6</v>
      </c>
      <c r="T30" s="12">
        <v>18</v>
      </c>
      <c r="U30" s="16">
        <v>55</v>
      </c>
      <c r="V30" s="16">
        <v>0</v>
      </c>
      <c r="W30" s="16">
        <v>0</v>
      </c>
      <c r="X30" s="16">
        <v>0</v>
      </c>
      <c r="Y30" s="16">
        <v>10</v>
      </c>
      <c r="Z30" s="16">
        <v>0</v>
      </c>
      <c r="AA30" s="16">
        <v>1.5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2">
        <v>1</v>
      </c>
      <c r="AJ30" s="16">
        <v>2</v>
      </c>
      <c r="AK30" s="16">
        <v>0</v>
      </c>
      <c r="AL30" s="16">
        <v>0</v>
      </c>
      <c r="AM30" s="16">
        <v>0</v>
      </c>
      <c r="AN30" s="16">
        <v>2.5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2">
        <v>0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</v>
      </c>
      <c r="BH30" s="16">
        <v>0</v>
      </c>
      <c r="BI30" s="16">
        <v>0</v>
      </c>
      <c r="BJ30" s="16">
        <v>0</v>
      </c>
      <c r="BK30" s="16">
        <v>0</v>
      </c>
      <c r="BL30" s="15">
        <v>0</v>
      </c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</row>
    <row r="31" spans="1:182" s="25" customFormat="1" x14ac:dyDescent="0.35">
      <c r="A31">
        <v>30</v>
      </c>
      <c r="B31" s="25" t="s">
        <v>84</v>
      </c>
      <c r="C31" s="26">
        <v>12.288090499999999</v>
      </c>
      <c r="D31" s="27">
        <v>41.7518689999999</v>
      </c>
      <c r="E31" s="28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8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5.5</v>
      </c>
      <c r="AB31" s="29">
        <v>0</v>
      </c>
      <c r="AC31" s="29">
        <v>0</v>
      </c>
      <c r="AD31" s="29">
        <v>0</v>
      </c>
      <c r="AE31" s="29">
        <v>0</v>
      </c>
      <c r="AF31" s="29">
        <v>0</v>
      </c>
      <c r="AG31" s="29">
        <v>0</v>
      </c>
      <c r="AH31" s="29">
        <v>0</v>
      </c>
      <c r="AI31" s="28">
        <v>3525</v>
      </c>
      <c r="AJ31" s="29">
        <v>1016.5</v>
      </c>
      <c r="AK31" s="29">
        <v>64</v>
      </c>
      <c r="AL31" s="29">
        <v>108.5</v>
      </c>
      <c r="AM31" s="29">
        <v>0</v>
      </c>
      <c r="AN31" s="29">
        <v>55</v>
      </c>
      <c r="AO31" s="29">
        <v>94.5</v>
      </c>
      <c r="AP31" s="29">
        <v>1762</v>
      </c>
      <c r="AQ31" s="29">
        <v>15</v>
      </c>
      <c r="AR31" s="29">
        <v>0</v>
      </c>
      <c r="AS31" s="29">
        <v>0</v>
      </c>
      <c r="AT31" s="29">
        <v>0</v>
      </c>
      <c r="AU31" s="29">
        <v>0</v>
      </c>
      <c r="AV31" s="29">
        <v>0</v>
      </c>
      <c r="AW31" s="29">
        <v>6.5</v>
      </c>
      <c r="AX31" s="28">
        <v>557</v>
      </c>
      <c r="AY31" s="29">
        <v>119.5</v>
      </c>
      <c r="AZ31" s="29">
        <v>3</v>
      </c>
      <c r="BA31" s="29">
        <v>63.5</v>
      </c>
      <c r="BB31" s="29">
        <v>0</v>
      </c>
      <c r="BC31" s="29">
        <v>2</v>
      </c>
      <c r="BD31" s="29">
        <v>30.5</v>
      </c>
      <c r="BE31" s="29">
        <v>518</v>
      </c>
      <c r="BF31" s="29">
        <v>5</v>
      </c>
      <c r="BG31" s="29">
        <v>0</v>
      </c>
      <c r="BH31" s="29">
        <v>0</v>
      </c>
      <c r="BI31" s="29">
        <v>0</v>
      </c>
      <c r="BJ31" s="29">
        <v>0</v>
      </c>
      <c r="BK31" s="16">
        <v>0</v>
      </c>
      <c r="BL31" s="30">
        <v>5.5</v>
      </c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  <c r="FZ31" s="31"/>
    </row>
    <row r="32" spans="1:182" x14ac:dyDescent="0.35">
      <c r="A32">
        <v>31</v>
      </c>
      <c r="B32" t="s">
        <v>85</v>
      </c>
      <c r="C32" s="9">
        <v>11.878100270799999</v>
      </c>
      <c r="D32" s="11">
        <v>45.411802269653897</v>
      </c>
      <c r="E32" s="12">
        <v>3.18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2">
        <v>5.27</v>
      </c>
      <c r="U32" s="16">
        <v>4.4999999999999997E-3</v>
      </c>
      <c r="V32" s="16">
        <v>6.7500000000000004E-2</v>
      </c>
      <c r="W32" s="16">
        <v>0</v>
      </c>
      <c r="X32" s="16">
        <v>0</v>
      </c>
      <c r="Y32" s="16">
        <v>4.4999999999999998E-2</v>
      </c>
      <c r="Z32" s="16">
        <v>0</v>
      </c>
      <c r="AA32" s="16">
        <v>2.25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2">
        <v>3.18</v>
      </c>
      <c r="AJ32" s="16">
        <v>2.09</v>
      </c>
      <c r="AK32" s="16">
        <v>6.7500000000000004E-2</v>
      </c>
      <c r="AL32" s="16">
        <v>0</v>
      </c>
      <c r="AM32" s="16">
        <v>0</v>
      </c>
      <c r="AN32" s="16">
        <v>4.4999999999999998E-2</v>
      </c>
      <c r="AO32" s="16">
        <v>0</v>
      </c>
      <c r="AP32" s="16">
        <v>2.25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16">
        <v>0</v>
      </c>
      <c r="AW32" s="16">
        <v>0</v>
      </c>
      <c r="AX32" s="12">
        <v>0</v>
      </c>
      <c r="AY32" s="16">
        <v>0</v>
      </c>
      <c r="AZ32" s="16">
        <v>0</v>
      </c>
      <c r="BA32" s="16">
        <v>0</v>
      </c>
      <c r="BB32" s="16">
        <v>0</v>
      </c>
      <c r="BC32" s="16">
        <v>0</v>
      </c>
      <c r="BD32" s="16">
        <v>0</v>
      </c>
      <c r="BE32" s="16">
        <v>0</v>
      </c>
      <c r="BF32" s="16">
        <v>0</v>
      </c>
      <c r="BG32" s="16">
        <v>0</v>
      </c>
      <c r="BH32" s="16">
        <v>0</v>
      </c>
      <c r="BI32" s="16">
        <v>0</v>
      </c>
      <c r="BJ32" s="16">
        <v>0</v>
      </c>
      <c r="BK32" s="16">
        <v>0</v>
      </c>
      <c r="BL32" s="15">
        <v>0</v>
      </c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</row>
    <row r="33" spans="1:182" x14ac:dyDescent="0.35">
      <c r="A33">
        <v>32</v>
      </c>
      <c r="B33" t="s">
        <v>86</v>
      </c>
      <c r="C33" s="9">
        <v>33.571687313399998</v>
      </c>
      <c r="D33" s="11">
        <v>35.0115744285266</v>
      </c>
      <c r="E33" s="12">
        <v>4.5</v>
      </c>
      <c r="F33" s="16">
        <v>0</v>
      </c>
      <c r="G33" s="16">
        <v>75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11</v>
      </c>
      <c r="S33" s="16">
        <v>0</v>
      </c>
      <c r="T33" s="12">
        <v>4.5</v>
      </c>
      <c r="U33" s="16">
        <v>0</v>
      </c>
      <c r="V33" s="16">
        <v>95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41</v>
      </c>
      <c r="AH33" s="16">
        <v>0</v>
      </c>
      <c r="AI33" s="12">
        <v>0</v>
      </c>
      <c r="AJ33" s="16">
        <v>0</v>
      </c>
      <c r="AK33" s="16">
        <v>85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16">
        <v>46</v>
      </c>
      <c r="AW33" s="16">
        <v>0</v>
      </c>
      <c r="AX33" s="12">
        <v>0</v>
      </c>
      <c r="AY33" s="16">
        <v>0</v>
      </c>
      <c r="AZ33" s="16">
        <v>12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36</v>
      </c>
      <c r="BL33" s="15">
        <v>0</v>
      </c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</row>
    <row r="34" spans="1:182" x14ac:dyDescent="0.35">
      <c r="A34">
        <v>33</v>
      </c>
      <c r="B34" t="s">
        <v>87</v>
      </c>
      <c r="C34" s="9">
        <v>32.406593000000001</v>
      </c>
      <c r="D34" s="11">
        <v>34.757212000000003</v>
      </c>
      <c r="E34" s="12">
        <v>15.5</v>
      </c>
      <c r="F34" s="16">
        <v>0</v>
      </c>
      <c r="G34" s="16">
        <v>43</v>
      </c>
      <c r="H34" s="16">
        <v>0</v>
      </c>
      <c r="I34" s="16">
        <v>0</v>
      </c>
      <c r="J34" s="16">
        <v>15.25</v>
      </c>
      <c r="K34" s="16">
        <v>5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94.333299999999994</v>
      </c>
      <c r="S34" s="16">
        <v>0</v>
      </c>
      <c r="T34" s="12">
        <v>9.5</v>
      </c>
      <c r="U34" s="16">
        <v>0</v>
      </c>
      <c r="V34" s="16">
        <v>12.833299999999999</v>
      </c>
      <c r="W34" s="16">
        <v>0</v>
      </c>
      <c r="X34" s="16">
        <v>0</v>
      </c>
      <c r="Y34" s="16">
        <v>8.25</v>
      </c>
      <c r="Z34" s="16">
        <v>5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39.166600000000003</v>
      </c>
      <c r="AH34" s="16">
        <v>0</v>
      </c>
      <c r="AI34" s="12">
        <v>14</v>
      </c>
      <c r="AJ34" s="16">
        <v>0</v>
      </c>
      <c r="AK34" s="16">
        <v>13.5</v>
      </c>
      <c r="AL34" s="16">
        <v>0</v>
      </c>
      <c r="AM34" s="16">
        <v>0</v>
      </c>
      <c r="AN34" s="16">
        <v>7.75</v>
      </c>
      <c r="AO34" s="16">
        <v>26.5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16">
        <v>34.166600000000003</v>
      </c>
      <c r="AW34" s="16">
        <v>0</v>
      </c>
      <c r="AX34" s="12">
        <v>24</v>
      </c>
      <c r="AY34" s="16">
        <v>0</v>
      </c>
      <c r="AZ34" s="16">
        <v>27.833300000000001</v>
      </c>
      <c r="BA34" s="16">
        <v>2</v>
      </c>
      <c r="BB34" s="16">
        <v>0</v>
      </c>
      <c r="BC34" s="16">
        <v>10.5</v>
      </c>
      <c r="BD34" s="16">
        <v>10.5</v>
      </c>
      <c r="BE34" s="16">
        <v>0</v>
      </c>
      <c r="BF34" s="16">
        <v>0</v>
      </c>
      <c r="BG34" s="16">
        <v>0</v>
      </c>
      <c r="BH34" s="16">
        <v>0</v>
      </c>
      <c r="BI34" s="16">
        <v>0</v>
      </c>
      <c r="BJ34" s="16">
        <v>0</v>
      </c>
      <c r="BK34" s="16">
        <v>23.833300000000001</v>
      </c>
      <c r="BL34" s="15">
        <v>0</v>
      </c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</row>
    <row r="35" spans="1:182" x14ac:dyDescent="0.35">
      <c r="A35">
        <v>34</v>
      </c>
      <c r="B35" t="s">
        <v>88</v>
      </c>
      <c r="C35" s="9">
        <v>12.4948769716</v>
      </c>
      <c r="D35" s="11">
        <v>41.999252348180903</v>
      </c>
      <c r="E35" s="12">
        <v>79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2">
        <v>34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2">
        <v>108</v>
      </c>
      <c r="AJ35" s="16">
        <v>2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16">
        <v>0</v>
      </c>
      <c r="AW35" s="16">
        <v>0</v>
      </c>
      <c r="AX35" s="12">
        <v>0.75</v>
      </c>
      <c r="AY35" s="16">
        <v>0</v>
      </c>
      <c r="AZ35" s="16">
        <v>0</v>
      </c>
      <c r="BA35" s="16">
        <v>1.25</v>
      </c>
      <c r="BB35" s="16">
        <v>0</v>
      </c>
      <c r="BC35" s="16">
        <v>0</v>
      </c>
      <c r="BD35" s="16">
        <v>0</v>
      </c>
      <c r="BE35" s="16">
        <v>0</v>
      </c>
      <c r="BF35" s="16">
        <v>0</v>
      </c>
      <c r="BG35" s="13"/>
      <c r="BH35" s="16">
        <v>0</v>
      </c>
      <c r="BI35" s="16">
        <v>0</v>
      </c>
      <c r="BJ35" s="16">
        <v>0</v>
      </c>
      <c r="BK35" s="16">
        <v>0</v>
      </c>
      <c r="BL35" s="15">
        <v>0</v>
      </c>
      <c r="BM35" s="16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</row>
    <row r="36" spans="1:182" x14ac:dyDescent="0.35">
      <c r="A36">
        <v>35</v>
      </c>
      <c r="B36" t="s">
        <v>89</v>
      </c>
      <c r="C36" s="9">
        <v>12.4861685</v>
      </c>
      <c r="D36" s="11">
        <v>41.891737499999898</v>
      </c>
      <c r="E36" s="12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2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2">
        <v>1665</v>
      </c>
      <c r="AJ36" s="16">
        <v>64</v>
      </c>
      <c r="AK36" s="16">
        <v>2</v>
      </c>
      <c r="AL36" s="16">
        <v>13</v>
      </c>
      <c r="AM36" s="16">
        <v>0</v>
      </c>
      <c r="AN36" s="16">
        <v>1260</v>
      </c>
      <c r="AO36" s="16">
        <v>10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16">
        <v>36</v>
      </c>
      <c r="AX36" s="12">
        <v>257.39999999999998</v>
      </c>
      <c r="AY36" s="16">
        <v>1.6</v>
      </c>
      <c r="AZ36" s="16">
        <v>0.8</v>
      </c>
      <c r="BA36" s="16">
        <v>165.4</v>
      </c>
      <c r="BB36" s="16">
        <v>0</v>
      </c>
      <c r="BC36" s="16">
        <v>126.4</v>
      </c>
      <c r="BD36" s="16">
        <v>42.4</v>
      </c>
      <c r="BE36" s="16">
        <v>0</v>
      </c>
      <c r="BF36" s="16">
        <v>0</v>
      </c>
      <c r="BG36" s="16">
        <v>0</v>
      </c>
      <c r="BH36" s="16">
        <v>0</v>
      </c>
      <c r="BI36" s="16">
        <v>0</v>
      </c>
      <c r="BJ36" s="16">
        <v>0</v>
      </c>
      <c r="BK36" s="16">
        <v>0</v>
      </c>
      <c r="BL36" s="15">
        <v>0.8</v>
      </c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</row>
    <row r="37" spans="1:182" x14ac:dyDescent="0.35">
      <c r="A37">
        <v>36</v>
      </c>
      <c r="B37" t="s">
        <v>90</v>
      </c>
      <c r="C37" s="9">
        <v>12.4838740999</v>
      </c>
      <c r="D37" s="11">
        <v>32.790783685321998</v>
      </c>
      <c r="E37" s="12">
        <v>182.16659999999999</v>
      </c>
      <c r="F37" s="16">
        <v>0</v>
      </c>
      <c r="G37" s="16">
        <v>359</v>
      </c>
      <c r="H37" s="16">
        <v>38.875</v>
      </c>
      <c r="I37" s="16">
        <v>0</v>
      </c>
      <c r="J37" s="16">
        <v>2</v>
      </c>
      <c r="K37" s="16">
        <v>1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2">
        <v>239.91659999999999</v>
      </c>
      <c r="U37" s="16">
        <v>0</v>
      </c>
      <c r="V37" s="16">
        <v>256.5</v>
      </c>
      <c r="W37" s="16">
        <v>71.75</v>
      </c>
      <c r="X37" s="16">
        <v>0</v>
      </c>
      <c r="Y37" s="16">
        <v>12</v>
      </c>
      <c r="Z37" s="16">
        <v>2.5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2">
        <v>50.416600000000003</v>
      </c>
      <c r="AJ37" s="16">
        <v>0</v>
      </c>
      <c r="AK37" s="16">
        <v>50</v>
      </c>
      <c r="AL37" s="16">
        <v>71.75</v>
      </c>
      <c r="AM37" s="16">
        <v>0</v>
      </c>
      <c r="AN37" s="16">
        <v>7.6665999999999999</v>
      </c>
      <c r="AO37" s="16">
        <v>2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16">
        <v>0</v>
      </c>
      <c r="AW37" s="16">
        <v>0</v>
      </c>
      <c r="AX37" s="12">
        <v>36.75</v>
      </c>
      <c r="AY37" s="16">
        <v>0</v>
      </c>
      <c r="AZ37" s="16">
        <v>77.5</v>
      </c>
      <c r="BA37" s="16">
        <v>216.75</v>
      </c>
      <c r="BB37" s="16">
        <v>0</v>
      </c>
      <c r="BC37" s="16">
        <v>6.1665999999999999</v>
      </c>
      <c r="BD37" s="16">
        <v>2</v>
      </c>
      <c r="BE37" s="16">
        <v>0</v>
      </c>
      <c r="BF37" s="16">
        <v>0</v>
      </c>
      <c r="BG37" s="16">
        <v>0</v>
      </c>
      <c r="BH37" s="16">
        <v>0</v>
      </c>
      <c r="BI37" s="16">
        <v>0</v>
      </c>
      <c r="BJ37" s="16">
        <v>0</v>
      </c>
      <c r="BK37" s="16">
        <v>0</v>
      </c>
      <c r="BL37" s="15">
        <v>0</v>
      </c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</row>
    <row r="38" spans="1:182" x14ac:dyDescent="0.35">
      <c r="A38">
        <v>37</v>
      </c>
      <c r="B38" t="s">
        <v>100</v>
      </c>
      <c r="C38" s="9"/>
      <c r="D38" s="11"/>
      <c r="E38" s="12">
        <f>122.6666+262.6666</f>
        <v>385.33320000000003</v>
      </c>
      <c r="F38" s="16">
        <v>0</v>
      </c>
      <c r="G38" s="16">
        <v>1</v>
      </c>
      <c r="H38" s="16">
        <v>19.333300000000001</v>
      </c>
      <c r="I38" s="16">
        <v>0</v>
      </c>
      <c r="J38" s="16">
        <v>2.75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2">
        <f>98.6666+129.6666</f>
        <v>228.33319999999998</v>
      </c>
      <c r="U38" s="16">
        <v>0</v>
      </c>
      <c r="V38" s="16">
        <v>1</v>
      </c>
      <c r="W38" s="16">
        <v>19.333300000000001</v>
      </c>
      <c r="X38" s="16">
        <v>0</v>
      </c>
      <c r="Y38" s="16">
        <v>2.75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2">
        <f>98.6666+129.6666</f>
        <v>228.33319999999998</v>
      </c>
      <c r="AJ38" s="16">
        <v>0</v>
      </c>
      <c r="AK38" s="16">
        <v>1</v>
      </c>
      <c r="AL38" s="16">
        <v>19.333300000000001</v>
      </c>
      <c r="AM38" s="16">
        <v>0</v>
      </c>
      <c r="AN38" s="16">
        <v>2.75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16">
        <v>0</v>
      </c>
      <c r="AW38" s="16">
        <v>0</v>
      </c>
      <c r="AX38" s="12">
        <f>1061+999.5</f>
        <v>2060.5</v>
      </c>
      <c r="AY38" s="16">
        <v>3.5</v>
      </c>
      <c r="AZ38" s="16">
        <v>7</v>
      </c>
      <c r="BA38" s="16">
        <v>68</v>
      </c>
      <c r="BB38" s="16">
        <v>0</v>
      </c>
      <c r="BC38" s="16">
        <v>8.25</v>
      </c>
      <c r="BD38" s="16">
        <v>4.5</v>
      </c>
      <c r="BE38" s="16">
        <v>0</v>
      </c>
      <c r="BF38" s="16">
        <v>0</v>
      </c>
      <c r="BG38" s="16">
        <v>0</v>
      </c>
      <c r="BH38" s="16">
        <v>0</v>
      </c>
      <c r="BI38" s="16">
        <v>0</v>
      </c>
      <c r="BJ38" s="16">
        <v>0</v>
      </c>
      <c r="BK38" s="16">
        <v>0</v>
      </c>
      <c r="BL38" s="15">
        <v>0</v>
      </c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</row>
    <row r="39" spans="1:182" x14ac:dyDescent="0.35">
      <c r="A39">
        <v>38</v>
      </c>
      <c r="B39" t="s">
        <v>91</v>
      </c>
      <c r="C39" s="9">
        <v>22.430458080400001</v>
      </c>
      <c r="D39" s="11">
        <v>37.077461115326301</v>
      </c>
      <c r="E39" s="12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16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2">
        <v>0.5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1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2">
        <v>0.5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30.5</v>
      </c>
      <c r="AP39" s="16">
        <v>0</v>
      </c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2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14</v>
      </c>
      <c r="BE39" s="16">
        <v>0</v>
      </c>
      <c r="BF39" s="16">
        <v>0</v>
      </c>
      <c r="BG39" s="16">
        <v>0</v>
      </c>
      <c r="BH39" s="16">
        <v>0</v>
      </c>
      <c r="BI39" s="16">
        <v>0</v>
      </c>
      <c r="BJ39" s="16">
        <v>0</v>
      </c>
      <c r="BK39" s="16">
        <v>0</v>
      </c>
      <c r="BL39" s="15">
        <v>0</v>
      </c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</row>
    <row r="40" spans="1:182" x14ac:dyDescent="0.35">
      <c r="A40">
        <v>39</v>
      </c>
      <c r="B40" t="s">
        <v>92</v>
      </c>
      <c r="C40" s="9">
        <v>1.2467512835000001</v>
      </c>
      <c r="D40" s="11">
        <v>41.118610942814499</v>
      </c>
      <c r="E40" s="12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2">
        <v>68.150000000000006</v>
      </c>
      <c r="U40" s="16">
        <v>49.35</v>
      </c>
      <c r="V40" s="16">
        <v>0</v>
      </c>
      <c r="W40" s="16">
        <v>0</v>
      </c>
      <c r="X40" s="16">
        <v>0</v>
      </c>
      <c r="Y40" s="16">
        <v>68.150000000000006</v>
      </c>
      <c r="Z40" s="16">
        <v>0</v>
      </c>
      <c r="AA40" s="16">
        <v>4.7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44.65</v>
      </c>
      <c r="AI40" s="12">
        <v>68.150000000000006</v>
      </c>
      <c r="AJ40" s="16">
        <v>49.35</v>
      </c>
      <c r="AK40" s="16">
        <v>0</v>
      </c>
      <c r="AL40" s="16">
        <v>0</v>
      </c>
      <c r="AM40" s="16">
        <v>0</v>
      </c>
      <c r="AN40" s="16">
        <v>68.150000000000006</v>
      </c>
      <c r="AO40" s="16">
        <v>0</v>
      </c>
      <c r="AP40" s="16">
        <v>4.7</v>
      </c>
      <c r="AQ40" s="16">
        <v>0</v>
      </c>
      <c r="AR40" s="16">
        <v>0</v>
      </c>
      <c r="AS40" s="16">
        <v>0</v>
      </c>
      <c r="AT40" s="16">
        <v>0</v>
      </c>
      <c r="AU40" s="16">
        <v>0</v>
      </c>
      <c r="AV40" s="16">
        <v>0</v>
      </c>
      <c r="AW40" s="16">
        <v>44.65</v>
      </c>
      <c r="AX40" s="12">
        <v>0</v>
      </c>
      <c r="AY40" s="16">
        <v>0</v>
      </c>
      <c r="AZ40" s="16">
        <v>0</v>
      </c>
      <c r="BA40" s="16">
        <v>3.12</v>
      </c>
      <c r="BB40" s="16">
        <v>0</v>
      </c>
      <c r="BC40" s="16">
        <v>5.85</v>
      </c>
      <c r="BD40" s="16">
        <v>0</v>
      </c>
      <c r="BE40" s="16">
        <v>0</v>
      </c>
      <c r="BF40" s="16">
        <v>0</v>
      </c>
      <c r="BG40" s="16">
        <v>0</v>
      </c>
      <c r="BH40" s="16">
        <v>0</v>
      </c>
      <c r="BI40" s="16">
        <v>0</v>
      </c>
      <c r="BJ40" s="16">
        <v>0</v>
      </c>
      <c r="BK40" s="16">
        <v>0</v>
      </c>
      <c r="BL40" s="15">
        <v>30.3</v>
      </c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</row>
    <row r="41" spans="1:182" x14ac:dyDescent="0.35">
      <c r="C41" s="9"/>
      <c r="D41" s="11"/>
      <c r="E41" s="12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2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2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2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5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</row>
    <row r="42" spans="1:182" x14ac:dyDescent="0.35">
      <c r="A42" t="s">
        <v>104</v>
      </c>
      <c r="C42" s="9"/>
      <c r="D42" s="11"/>
      <c r="E42" s="12">
        <f>SUM(E2:E40)</f>
        <v>2786.5597499999999</v>
      </c>
      <c r="F42" s="12">
        <f t="shared" ref="F42:BL42" si="0">SUM(F2:F40)</f>
        <v>96.216650000000001</v>
      </c>
      <c r="G42" s="12">
        <f t="shared" si="0"/>
        <v>1064.9165</v>
      </c>
      <c r="H42" s="12">
        <f t="shared" si="0"/>
        <v>73.258299999999991</v>
      </c>
      <c r="I42" s="12">
        <f t="shared" si="0"/>
        <v>623</v>
      </c>
      <c r="J42" s="12">
        <f t="shared" si="0"/>
        <v>239.27500000000001</v>
      </c>
      <c r="K42" s="12">
        <f t="shared" si="0"/>
        <v>270.74150000000003</v>
      </c>
      <c r="L42" s="12">
        <f t="shared" si="0"/>
        <v>225.01660000000001</v>
      </c>
      <c r="M42" s="12">
        <f t="shared" si="0"/>
        <v>3.3332999999999999</v>
      </c>
      <c r="N42" s="12">
        <f t="shared" si="0"/>
        <v>350</v>
      </c>
      <c r="O42" s="12">
        <f t="shared" si="0"/>
        <v>27.5</v>
      </c>
      <c r="P42" s="12">
        <f t="shared" si="0"/>
        <v>3.5</v>
      </c>
      <c r="Q42" s="12">
        <f t="shared" si="0"/>
        <v>5.3</v>
      </c>
      <c r="R42" s="12">
        <f t="shared" si="0"/>
        <v>105.33329999999999</v>
      </c>
      <c r="S42" s="12">
        <f t="shared" si="0"/>
        <v>15.6</v>
      </c>
      <c r="T42" s="12">
        <f t="shared" si="0"/>
        <v>3205.33635</v>
      </c>
      <c r="U42" s="12">
        <f t="shared" si="0"/>
        <v>230.77115000000001</v>
      </c>
      <c r="V42" s="12">
        <f t="shared" si="0"/>
        <v>971.15060000000005</v>
      </c>
      <c r="W42" s="12">
        <f t="shared" si="0"/>
        <v>436.93330000000003</v>
      </c>
      <c r="X42" s="12">
        <f t="shared" si="0"/>
        <v>89.5</v>
      </c>
      <c r="Y42" s="12">
        <f t="shared" si="0"/>
        <v>233.5693</v>
      </c>
      <c r="Z42" s="12">
        <f t="shared" si="0"/>
        <v>646.70810000000006</v>
      </c>
      <c r="AA42" s="12">
        <f t="shared" si="0"/>
        <v>332.11649999999997</v>
      </c>
      <c r="AB42" s="12">
        <f t="shared" si="0"/>
        <v>18.833300000000001</v>
      </c>
      <c r="AC42" s="12">
        <f t="shared" si="0"/>
        <v>354.5</v>
      </c>
      <c r="AD42" s="12">
        <f t="shared" si="0"/>
        <v>74.166600000000003</v>
      </c>
      <c r="AE42" s="12">
        <f t="shared" si="0"/>
        <v>21.5</v>
      </c>
      <c r="AF42" s="12">
        <f t="shared" si="0"/>
        <v>4.8</v>
      </c>
      <c r="AG42" s="12">
        <f t="shared" si="0"/>
        <v>80.166600000000003</v>
      </c>
      <c r="AH42" s="12">
        <f t="shared" si="0"/>
        <v>139.15</v>
      </c>
      <c r="AI42" s="12">
        <f t="shared" si="0"/>
        <v>7119.98135</v>
      </c>
      <c r="AJ42" s="12">
        <f t="shared" si="0"/>
        <v>1260.0066499999998</v>
      </c>
      <c r="AK42" s="12">
        <f t="shared" si="0"/>
        <v>769.8039</v>
      </c>
      <c r="AL42" s="12">
        <f t="shared" si="0"/>
        <v>570.38329999999996</v>
      </c>
      <c r="AM42" s="12">
        <f t="shared" si="0"/>
        <v>84.5</v>
      </c>
      <c r="AN42" s="12">
        <f t="shared" si="0"/>
        <v>1501.7665000000002</v>
      </c>
      <c r="AO42" s="12">
        <f t="shared" si="0"/>
        <v>1687.1231</v>
      </c>
      <c r="AP42" s="12">
        <f t="shared" si="0"/>
        <v>1915.7832000000001</v>
      </c>
      <c r="AQ42" s="12">
        <f t="shared" si="0"/>
        <v>52.833300000000001</v>
      </c>
      <c r="AR42" s="12">
        <f t="shared" si="0"/>
        <v>475.5</v>
      </c>
      <c r="AS42" s="12">
        <f t="shared" si="0"/>
        <v>51.166600000000003</v>
      </c>
      <c r="AT42" s="12">
        <f t="shared" si="0"/>
        <v>15.5</v>
      </c>
      <c r="AU42" s="12">
        <f t="shared" si="0"/>
        <v>5.8</v>
      </c>
      <c r="AV42" s="12">
        <f t="shared" si="0"/>
        <v>80.166600000000003</v>
      </c>
      <c r="AW42" s="12">
        <f t="shared" si="0"/>
        <v>194.65</v>
      </c>
      <c r="AX42" s="12">
        <f t="shared" si="0"/>
        <v>3926.1883000000003</v>
      </c>
      <c r="AY42" s="12">
        <f t="shared" si="0"/>
        <v>134.5</v>
      </c>
      <c r="AZ42" s="12">
        <f t="shared" si="0"/>
        <v>372.0856</v>
      </c>
      <c r="BA42" s="12">
        <f t="shared" si="0"/>
        <v>798.42000000000007</v>
      </c>
      <c r="BB42" s="12">
        <f t="shared" si="0"/>
        <v>355</v>
      </c>
      <c r="BC42" s="12">
        <f t="shared" si="0"/>
        <v>416.32159999999999</v>
      </c>
      <c r="BD42" s="12">
        <f t="shared" si="0"/>
        <v>1169.3799000000001</v>
      </c>
      <c r="BE42" s="12">
        <f t="shared" si="0"/>
        <v>618.58320000000003</v>
      </c>
      <c r="BF42" s="12">
        <f t="shared" si="0"/>
        <v>47.47</v>
      </c>
      <c r="BG42" s="12">
        <f t="shared" si="0"/>
        <v>23.5</v>
      </c>
      <c r="BH42" s="12">
        <f t="shared" si="0"/>
        <v>48.166600000000003</v>
      </c>
      <c r="BI42" s="12">
        <f t="shared" si="0"/>
        <v>3</v>
      </c>
      <c r="BJ42" s="12">
        <f t="shared" si="0"/>
        <v>3.55</v>
      </c>
      <c r="BK42" s="12">
        <f t="shared" si="0"/>
        <v>59.833300000000001</v>
      </c>
      <c r="BL42" s="12">
        <f t="shared" si="0"/>
        <v>36.6</v>
      </c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</row>
    <row r="43" spans="1:182" x14ac:dyDescent="0.35"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2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2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2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4"/>
      <c r="BL43" s="15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</row>
    <row r="44" spans="1:182" x14ac:dyDescent="0.35">
      <c r="E44" s="12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>
        <f>SUM(E2:S40)</f>
        <v>5889.5509000000002</v>
      </c>
      <c r="T44" s="12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>
        <f>SUM(S2:AH40)</f>
        <v>6854.8017999999993</v>
      </c>
      <c r="AI44" s="12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>
        <f>SUM(AI2:AW40)</f>
        <v>15784.9645</v>
      </c>
      <c r="AX44" s="12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4"/>
      <c r="BL44" s="15">
        <f>SUM(AX2:BL40)</f>
        <v>8012.5984999999991</v>
      </c>
      <c r="BM44" s="13"/>
      <c r="BN44" s="13"/>
      <c r="BO44" s="13">
        <f>SUM(A44:BL44)</f>
        <v>36541.915699999998</v>
      </c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</row>
    <row r="45" spans="1:182" x14ac:dyDescent="0.35">
      <c r="E45" s="1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2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2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2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4"/>
      <c r="BL45" s="15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</row>
    <row r="46" spans="1:182" x14ac:dyDescent="0.35">
      <c r="E46" s="12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2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2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2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4"/>
      <c r="BL46" s="15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</row>
    <row r="47" spans="1:182" x14ac:dyDescent="0.35">
      <c r="E47" s="12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2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2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2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4"/>
      <c r="BL47" s="15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</row>
    <row r="48" spans="1:182" x14ac:dyDescent="0.35">
      <c r="E48" s="12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2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2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2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4"/>
      <c r="BL48" s="15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</row>
    <row r="49" spans="5:182" x14ac:dyDescent="0.35">
      <c r="E49" s="12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2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2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2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4"/>
      <c r="BL49" s="15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</row>
    <row r="50" spans="5:182" x14ac:dyDescent="0.35">
      <c r="E50" s="12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2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2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2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4"/>
      <c r="BL50" s="15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</row>
    <row r="51" spans="5:182" x14ac:dyDescent="0.35">
      <c r="E51" s="12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2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2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2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4"/>
      <c r="BL51" s="15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</row>
    <row r="52" spans="5:182" x14ac:dyDescent="0.35">
      <c r="E52" s="12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2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2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2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4"/>
      <c r="BL52" s="15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</row>
    <row r="53" spans="5:182" x14ac:dyDescent="0.35">
      <c r="E53" s="12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2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2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2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4"/>
      <c r="BL53" s="15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</row>
    <row r="54" spans="5:182" x14ac:dyDescent="0.35">
      <c r="E54" s="12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2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2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2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4"/>
      <c r="BL54" s="15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</row>
    <row r="55" spans="5:182" x14ac:dyDescent="0.35">
      <c r="E55" s="12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2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2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2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4"/>
      <c r="BL55" s="15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</row>
    <row r="56" spans="5:182" x14ac:dyDescent="0.35">
      <c r="E56" s="12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2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2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2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4"/>
      <c r="BL56" s="15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</row>
    <row r="57" spans="5:182" x14ac:dyDescent="0.35">
      <c r="E57" s="12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2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2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2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4"/>
      <c r="BL57" s="15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</row>
    <row r="58" spans="5:182" x14ac:dyDescent="0.35">
      <c r="E58" s="12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2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2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2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4"/>
      <c r="BL58" s="15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</row>
    <row r="59" spans="5:182" x14ac:dyDescent="0.35">
      <c r="E59" s="12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2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2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2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4"/>
      <c r="BL59" s="15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</row>
    <row r="60" spans="5:182" x14ac:dyDescent="0.35">
      <c r="E60" s="12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2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2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2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4"/>
      <c r="BL60" s="15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</row>
    <row r="61" spans="5:182" x14ac:dyDescent="0.35">
      <c r="E61" s="12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2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2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2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4"/>
      <c r="BL61" s="15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</row>
    <row r="62" spans="5:182" x14ac:dyDescent="0.35">
      <c r="E62" s="12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2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2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2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4"/>
      <c r="BL62" s="15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</row>
    <row r="63" spans="5:182" x14ac:dyDescent="0.35">
      <c r="E63" s="12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2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2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2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4"/>
      <c r="BL63" s="15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</row>
    <row r="64" spans="5:182" x14ac:dyDescent="0.35">
      <c r="E64" s="12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2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2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2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4"/>
      <c r="BL64" s="15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</row>
    <row r="65" spans="5:182" x14ac:dyDescent="0.35">
      <c r="E65" s="12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2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2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2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4"/>
      <c r="BL65" s="15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</row>
    <row r="66" spans="5:182" x14ac:dyDescent="0.35">
      <c r="E66" s="12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2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2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2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4"/>
      <c r="BL66" s="15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</row>
    <row r="67" spans="5:182" x14ac:dyDescent="0.35">
      <c r="E67" s="12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2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2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2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4"/>
      <c r="BL67" s="15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</row>
    <row r="68" spans="5:182" x14ac:dyDescent="0.35">
      <c r="E68" s="12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2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2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2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4"/>
      <c r="BL68" s="15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</row>
    <row r="69" spans="5:182" x14ac:dyDescent="0.35">
      <c r="E69" s="12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2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2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2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4"/>
      <c r="BL69" s="15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</row>
    <row r="70" spans="5:182" x14ac:dyDescent="0.35">
      <c r="E70" s="12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2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2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2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4"/>
      <c r="BL70" s="15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</row>
    <row r="71" spans="5:182" x14ac:dyDescent="0.35">
      <c r="E71" s="12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2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2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2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4"/>
      <c r="BL71" s="15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</row>
    <row r="72" spans="5:182" x14ac:dyDescent="0.35">
      <c r="E72" s="12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2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2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2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4"/>
      <c r="BL72" s="15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</row>
    <row r="73" spans="5:182" x14ac:dyDescent="0.35">
      <c r="E73" s="12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2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2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2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4"/>
      <c r="BL73" s="15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</row>
    <row r="74" spans="5:182" x14ac:dyDescent="0.35">
      <c r="E74" s="12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2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2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2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4"/>
      <c r="BL74" s="15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</row>
    <row r="75" spans="5:182" x14ac:dyDescent="0.35">
      <c r="E75" s="12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2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2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2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4"/>
      <c r="BL75" s="15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</row>
    <row r="76" spans="5:182" x14ac:dyDescent="0.35">
      <c r="E76" s="12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2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2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2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4"/>
      <c r="BL76" s="15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</row>
    <row r="77" spans="5:182" x14ac:dyDescent="0.35">
      <c r="E77" s="12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2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2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2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4"/>
      <c r="BL77" s="15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</row>
    <row r="78" spans="5:182" x14ac:dyDescent="0.35">
      <c r="E78" s="12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2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2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2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4"/>
      <c r="BL78" s="15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</row>
    <row r="79" spans="5:182" x14ac:dyDescent="0.35">
      <c r="E79" s="12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2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2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2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4"/>
      <c r="BL79" s="15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</row>
    <row r="80" spans="5:182" x14ac:dyDescent="0.35">
      <c r="E80" s="12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2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2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2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4"/>
      <c r="BL80" s="15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</row>
    <row r="81" spans="5:182" x14ac:dyDescent="0.35">
      <c r="E81" s="12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2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2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2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4"/>
      <c r="BL81" s="15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</row>
    <row r="82" spans="5:182" x14ac:dyDescent="0.35">
      <c r="E82" s="12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2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2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2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4"/>
      <c r="BL82" s="15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</row>
    <row r="83" spans="5:182" x14ac:dyDescent="0.35">
      <c r="E83" s="12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2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2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2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4"/>
      <c r="BL83" s="15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</row>
    <row r="84" spans="5:182" x14ac:dyDescent="0.35">
      <c r="E84" s="12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2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2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2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4"/>
      <c r="BL84" s="15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</row>
    <row r="85" spans="5:182" x14ac:dyDescent="0.35">
      <c r="E85" s="12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2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2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2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4"/>
      <c r="BL85" s="15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</row>
    <row r="86" spans="5:182" x14ac:dyDescent="0.35">
      <c r="E86" s="12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2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2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2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4"/>
      <c r="BL86" s="15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</row>
    <row r="87" spans="5:182" x14ac:dyDescent="0.35">
      <c r="E87" s="12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2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2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2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4"/>
      <c r="BL87" s="15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</row>
    <row r="88" spans="5:182" x14ac:dyDescent="0.35">
      <c r="E88" s="12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2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2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2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4"/>
      <c r="BL88" s="15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</row>
    <row r="89" spans="5:182" x14ac:dyDescent="0.35">
      <c r="E89" s="12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2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2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2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4"/>
      <c r="BL89" s="15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</row>
    <row r="90" spans="5:182" x14ac:dyDescent="0.35">
      <c r="E90" s="12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2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2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2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4"/>
      <c r="BL90" s="15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</row>
    <row r="91" spans="5:182" x14ac:dyDescent="0.35">
      <c r="E91" s="12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2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2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2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4"/>
      <c r="BL91" s="15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</row>
    <row r="92" spans="5:182" x14ac:dyDescent="0.35">
      <c r="E92" s="12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2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2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2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4"/>
      <c r="BL92" s="15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  <c r="FY92" s="7"/>
      <c r="FZ92" s="7"/>
    </row>
    <row r="93" spans="5:182" x14ac:dyDescent="0.35">
      <c r="E93" s="12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2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2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2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4"/>
      <c r="BL93" s="15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  <c r="FV93" s="7"/>
      <c r="FW93" s="7"/>
      <c r="FX93" s="7"/>
      <c r="FY93" s="7"/>
      <c r="FZ93" s="7"/>
    </row>
    <row r="94" spans="5:182" x14ac:dyDescent="0.35">
      <c r="E94" s="12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2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2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2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4"/>
      <c r="BL94" s="15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  <c r="FV94" s="7"/>
      <c r="FW94" s="7"/>
      <c r="FX94" s="7"/>
      <c r="FY94" s="7"/>
      <c r="FZ94" s="7"/>
    </row>
    <row r="95" spans="5:182" x14ac:dyDescent="0.35">
      <c r="E95" s="12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2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2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2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4"/>
      <c r="BL95" s="15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  <c r="FZ95" s="7"/>
    </row>
    <row r="96" spans="5:182" x14ac:dyDescent="0.35">
      <c r="E96" s="12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2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2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2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4"/>
      <c r="BL96" s="15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  <c r="FV96" s="7"/>
      <c r="FW96" s="7"/>
      <c r="FX96" s="7"/>
      <c r="FY96" s="7"/>
      <c r="FZ96" s="7"/>
    </row>
    <row r="97" spans="5:182" x14ac:dyDescent="0.35">
      <c r="E97" s="12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2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2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2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4"/>
      <c r="BL97" s="15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  <c r="FV97" s="7"/>
      <c r="FW97" s="7"/>
      <c r="FX97" s="7"/>
      <c r="FY97" s="7"/>
      <c r="FZ97" s="7"/>
    </row>
    <row r="98" spans="5:182" x14ac:dyDescent="0.35">
      <c r="E98" s="12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2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2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2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4"/>
      <c r="BL98" s="15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  <c r="FV98" s="7"/>
      <c r="FW98" s="7"/>
      <c r="FX98" s="7"/>
      <c r="FY98" s="7"/>
      <c r="FZ98" s="7"/>
    </row>
    <row r="99" spans="5:182" x14ac:dyDescent="0.35">
      <c r="E99" s="12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2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2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2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4"/>
      <c r="BL99" s="15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</row>
    <row r="100" spans="5:182" x14ac:dyDescent="0.35">
      <c r="E100" s="12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2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2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2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4"/>
      <c r="BL100" s="15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</row>
    <row r="101" spans="5:182" x14ac:dyDescent="0.35">
      <c r="E101" s="12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2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2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2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4"/>
      <c r="BL101" s="15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</row>
    <row r="102" spans="5:182" x14ac:dyDescent="0.35">
      <c r="E102" s="12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2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2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2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4"/>
      <c r="BL102" s="15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</row>
    <row r="103" spans="5:182" x14ac:dyDescent="0.35">
      <c r="E103" s="12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2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2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2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4"/>
      <c r="BL103" s="15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</row>
    <row r="104" spans="5:182" x14ac:dyDescent="0.35">
      <c r="E104" s="12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2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2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2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4"/>
      <c r="BL104" s="15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</row>
    <row r="105" spans="5:182" x14ac:dyDescent="0.35">
      <c r="E105" s="12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2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2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2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4"/>
      <c r="BL105" s="15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</row>
    <row r="106" spans="5:182" x14ac:dyDescent="0.35">
      <c r="E106" s="12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2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2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2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4"/>
      <c r="BL106" s="15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</row>
    <row r="107" spans="5:182" x14ac:dyDescent="0.35">
      <c r="E107" s="12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2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2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2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4"/>
      <c r="BL107" s="15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</row>
    <row r="108" spans="5:182" x14ac:dyDescent="0.35">
      <c r="E108" s="12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2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2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2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4"/>
      <c r="BL108" s="15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</row>
    <row r="109" spans="5:182" x14ac:dyDescent="0.35">
      <c r="E109" s="12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2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2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2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4"/>
      <c r="BL109" s="15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</row>
    <row r="110" spans="5:182" x14ac:dyDescent="0.35">
      <c r="E110" s="12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2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2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2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4"/>
      <c r="BL110" s="15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</row>
    <row r="111" spans="5:182" x14ac:dyDescent="0.35">
      <c r="E111" s="12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2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2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2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4"/>
      <c r="BL111" s="15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</row>
    <row r="112" spans="5:182" x14ac:dyDescent="0.35">
      <c r="E112" s="12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2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2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2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4"/>
      <c r="BL112" s="15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</row>
    <row r="113" spans="5:182" x14ac:dyDescent="0.35">
      <c r="E113" s="12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2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2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2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4"/>
      <c r="BL113" s="15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</row>
    <row r="114" spans="5:182" x14ac:dyDescent="0.35">
      <c r="E114" s="12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2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2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2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4"/>
      <c r="BL114" s="15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</row>
    <row r="115" spans="5:182" x14ac:dyDescent="0.35">
      <c r="E115" s="12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2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2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2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4"/>
      <c r="BL115" s="15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</row>
    <row r="116" spans="5:182" x14ac:dyDescent="0.35">
      <c r="E116" s="12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2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2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2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4"/>
      <c r="BL116" s="15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  <c r="FZ116" s="7"/>
    </row>
    <row r="117" spans="5:182" x14ac:dyDescent="0.35">
      <c r="E117" s="12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2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2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2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4"/>
      <c r="BL117" s="15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</row>
    <row r="118" spans="5:182" x14ac:dyDescent="0.35">
      <c r="E118" s="12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2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2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2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4"/>
      <c r="BL118" s="15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</row>
    <row r="119" spans="5:182" x14ac:dyDescent="0.35">
      <c r="E119" s="12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2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2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2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4"/>
      <c r="BL119" s="15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</row>
    <row r="120" spans="5:182" x14ac:dyDescent="0.35">
      <c r="E120" s="12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2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2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2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4"/>
      <c r="BL120" s="15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</row>
    <row r="121" spans="5:182" x14ac:dyDescent="0.35">
      <c r="E121" s="12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2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2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2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4"/>
      <c r="BL121" s="15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</row>
    <row r="122" spans="5:182" x14ac:dyDescent="0.35">
      <c r="E122" s="12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2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2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2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4"/>
      <c r="BL122" s="15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</row>
    <row r="123" spans="5:182" x14ac:dyDescent="0.35">
      <c r="E123" s="12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2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2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2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4"/>
      <c r="BL123" s="15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</row>
    <row r="124" spans="5:182" x14ac:dyDescent="0.35">
      <c r="E124" s="12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2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2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2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4"/>
      <c r="BL124" s="15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</row>
    <row r="125" spans="5:182" x14ac:dyDescent="0.35">
      <c r="E125" s="12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2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2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2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4"/>
      <c r="BL125" s="15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</row>
    <row r="126" spans="5:182" x14ac:dyDescent="0.35">
      <c r="E126" s="12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2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2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2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4"/>
      <c r="BL126" s="15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</row>
    <row r="127" spans="5:182" x14ac:dyDescent="0.35">
      <c r="E127" s="12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2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2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2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4"/>
      <c r="BL127" s="15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</row>
    <row r="128" spans="5:182" x14ac:dyDescent="0.35">
      <c r="E128" s="12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2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2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2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4"/>
      <c r="BL128" s="15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</row>
    <row r="129" spans="5:182" x14ac:dyDescent="0.35">
      <c r="E129" s="12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2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2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2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4"/>
      <c r="BL129" s="15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</row>
    <row r="130" spans="5:182" x14ac:dyDescent="0.35">
      <c r="E130" s="12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2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2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2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4"/>
      <c r="BL130" s="15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</row>
    <row r="131" spans="5:182" x14ac:dyDescent="0.35">
      <c r="E131" s="12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2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2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2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4"/>
      <c r="BL131" s="15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  <c r="FT131" s="7"/>
      <c r="FU131" s="7"/>
      <c r="FV131" s="7"/>
      <c r="FW131" s="7"/>
      <c r="FX131" s="7"/>
      <c r="FY131" s="7"/>
      <c r="FZ131" s="7"/>
    </row>
    <row r="132" spans="5:182" x14ac:dyDescent="0.35">
      <c r="E132" s="12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2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2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2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4"/>
      <c r="BL132" s="15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  <c r="FP132" s="7"/>
      <c r="FQ132" s="7"/>
      <c r="FR132" s="7"/>
      <c r="FS132" s="7"/>
      <c r="FT132" s="7"/>
      <c r="FU132" s="7"/>
      <c r="FV132" s="7"/>
      <c r="FW132" s="7"/>
      <c r="FX132" s="7"/>
      <c r="FY132" s="7"/>
      <c r="FZ132" s="7"/>
    </row>
    <row r="133" spans="5:182" x14ac:dyDescent="0.35">
      <c r="E133" s="12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2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2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2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4"/>
      <c r="BL133" s="15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  <c r="FV133" s="7"/>
      <c r="FW133" s="7"/>
      <c r="FX133" s="7"/>
      <c r="FY133" s="7"/>
      <c r="FZ133" s="7"/>
    </row>
    <row r="134" spans="5:182" x14ac:dyDescent="0.35">
      <c r="E134" s="12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2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2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2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4"/>
      <c r="BL134" s="15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  <c r="FV134" s="7"/>
      <c r="FW134" s="7"/>
      <c r="FX134" s="7"/>
      <c r="FY134" s="7"/>
      <c r="FZ134" s="7"/>
    </row>
    <row r="135" spans="5:182" x14ac:dyDescent="0.35">
      <c r="E135" s="12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2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2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2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4"/>
      <c r="BL135" s="15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  <c r="FY135" s="7"/>
      <c r="FZ135" s="7"/>
    </row>
    <row r="136" spans="5:182" x14ac:dyDescent="0.35">
      <c r="E136" s="12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2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2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2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4"/>
      <c r="BL136" s="15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  <c r="FV136" s="7"/>
      <c r="FW136" s="7"/>
      <c r="FX136" s="7"/>
      <c r="FY136" s="7"/>
      <c r="FZ136" s="7"/>
    </row>
    <row r="137" spans="5:182" x14ac:dyDescent="0.35">
      <c r="E137" s="12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2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2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2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4"/>
      <c r="BL137" s="15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  <c r="FZ137" s="7"/>
    </row>
    <row r="138" spans="5:182" x14ac:dyDescent="0.35">
      <c r="E138" s="12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2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2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2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4"/>
      <c r="BL138" s="15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  <c r="FP138" s="7"/>
      <c r="FQ138" s="7"/>
      <c r="FR138" s="7"/>
      <c r="FS138" s="7"/>
      <c r="FT138" s="7"/>
      <c r="FU138" s="7"/>
      <c r="FV138" s="7"/>
      <c r="FW138" s="7"/>
      <c r="FX138" s="7"/>
      <c r="FY138" s="7"/>
      <c r="FZ138" s="7"/>
    </row>
    <row r="139" spans="5:182" x14ac:dyDescent="0.35">
      <c r="E139" s="12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2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2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2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4"/>
      <c r="BL139" s="15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</row>
    <row r="140" spans="5:182" x14ac:dyDescent="0.35">
      <c r="E140" s="12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2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2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2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4"/>
      <c r="BL140" s="15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</row>
    <row r="141" spans="5:182" x14ac:dyDescent="0.35">
      <c r="E141" s="12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2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2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2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4"/>
      <c r="BL141" s="15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  <c r="FY141" s="7"/>
      <c r="FZ141" s="7"/>
    </row>
    <row r="142" spans="5:182" x14ac:dyDescent="0.35">
      <c r="E142" s="12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2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2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2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4"/>
      <c r="BL142" s="15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  <c r="EX142" s="7"/>
      <c r="EY142" s="7"/>
      <c r="EZ142" s="7"/>
      <c r="FA142" s="7"/>
      <c r="FB142" s="7"/>
      <c r="FC142" s="7"/>
      <c r="FD142" s="7"/>
      <c r="FE142" s="7"/>
      <c r="FF142" s="7"/>
      <c r="FG142" s="7"/>
      <c r="FH142" s="7"/>
      <c r="FI142" s="7"/>
      <c r="FJ142" s="7"/>
      <c r="FK142" s="7"/>
      <c r="FL142" s="7"/>
      <c r="FM142" s="7"/>
      <c r="FN142" s="7"/>
      <c r="FO142" s="7"/>
      <c r="FP142" s="7"/>
      <c r="FQ142" s="7"/>
      <c r="FR142" s="7"/>
      <c r="FS142" s="7"/>
      <c r="FT142" s="7"/>
      <c r="FU142" s="7"/>
      <c r="FV142" s="7"/>
      <c r="FW142" s="7"/>
      <c r="FX142" s="7"/>
      <c r="FY142" s="7"/>
      <c r="FZ142" s="7"/>
    </row>
    <row r="143" spans="5:182" x14ac:dyDescent="0.35">
      <c r="E143" s="12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2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2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2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4"/>
      <c r="BL143" s="15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  <c r="FV143" s="7"/>
      <c r="FW143" s="7"/>
      <c r="FX143" s="7"/>
      <c r="FY143" s="7"/>
      <c r="FZ143" s="7"/>
    </row>
    <row r="144" spans="5:182" x14ac:dyDescent="0.35">
      <c r="E144" s="12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2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2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2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4"/>
      <c r="BL144" s="15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  <c r="ET144" s="7"/>
      <c r="EU144" s="7"/>
      <c r="EV144" s="7"/>
      <c r="EW144" s="7"/>
      <c r="EX144" s="7"/>
      <c r="EY144" s="7"/>
      <c r="EZ144" s="7"/>
      <c r="FA144" s="7"/>
      <c r="FB144" s="7"/>
      <c r="FC144" s="7"/>
      <c r="FD144" s="7"/>
      <c r="FE144" s="7"/>
      <c r="FF144" s="7"/>
      <c r="FG144" s="7"/>
      <c r="FH144" s="7"/>
      <c r="FI144" s="7"/>
      <c r="FJ144" s="7"/>
      <c r="FK144" s="7"/>
      <c r="FL144" s="7"/>
      <c r="FM144" s="7"/>
      <c r="FN144" s="7"/>
      <c r="FO144" s="7"/>
      <c r="FP144" s="7"/>
      <c r="FQ144" s="7"/>
      <c r="FR144" s="7"/>
      <c r="FS144" s="7"/>
      <c r="FT144" s="7"/>
      <c r="FU144" s="7"/>
      <c r="FV144" s="7"/>
      <c r="FW144" s="7"/>
      <c r="FX144" s="7"/>
      <c r="FY144" s="7"/>
      <c r="FZ144" s="7"/>
    </row>
    <row r="145" spans="5:182" x14ac:dyDescent="0.35">
      <c r="E145" s="12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2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2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2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4"/>
      <c r="BL145" s="15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7"/>
      <c r="FL145" s="7"/>
      <c r="FM145" s="7"/>
      <c r="FN145" s="7"/>
      <c r="FO145" s="7"/>
      <c r="FP145" s="7"/>
      <c r="FQ145" s="7"/>
      <c r="FR145" s="7"/>
      <c r="FS145" s="7"/>
      <c r="FT145" s="7"/>
      <c r="FU145" s="7"/>
      <c r="FV145" s="7"/>
      <c r="FW145" s="7"/>
      <c r="FX145" s="7"/>
      <c r="FY145" s="7"/>
      <c r="FZ145" s="7"/>
    </row>
    <row r="146" spans="5:182" x14ac:dyDescent="0.35">
      <c r="E146" s="12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2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2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2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4"/>
      <c r="BL146" s="15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  <c r="FB146" s="7"/>
      <c r="FC146" s="7"/>
      <c r="FD146" s="7"/>
      <c r="FE146" s="7"/>
      <c r="FF146" s="7"/>
      <c r="FG146" s="7"/>
      <c r="FH146" s="7"/>
      <c r="FI146" s="7"/>
      <c r="FJ146" s="7"/>
      <c r="FK146" s="7"/>
      <c r="FL146" s="7"/>
      <c r="FM146" s="7"/>
      <c r="FN146" s="7"/>
      <c r="FO146" s="7"/>
      <c r="FP146" s="7"/>
      <c r="FQ146" s="7"/>
      <c r="FR146" s="7"/>
      <c r="FS146" s="7"/>
      <c r="FT146" s="7"/>
      <c r="FU146" s="7"/>
      <c r="FV146" s="7"/>
      <c r="FW146" s="7"/>
      <c r="FX146" s="7"/>
      <c r="FY146" s="7"/>
      <c r="FZ146" s="7"/>
    </row>
    <row r="147" spans="5:182" x14ac:dyDescent="0.35">
      <c r="E147" s="12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2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2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2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4"/>
      <c r="BL147" s="15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  <c r="EX147" s="7"/>
      <c r="EY147" s="7"/>
      <c r="EZ147" s="7"/>
      <c r="FA147" s="7"/>
      <c r="FB147" s="7"/>
      <c r="FC147" s="7"/>
      <c r="FD147" s="7"/>
      <c r="FE147" s="7"/>
      <c r="FF147" s="7"/>
      <c r="FG147" s="7"/>
      <c r="FH147" s="7"/>
      <c r="FI147" s="7"/>
      <c r="FJ147" s="7"/>
      <c r="FK147" s="7"/>
      <c r="FL147" s="7"/>
      <c r="FM147" s="7"/>
      <c r="FN147" s="7"/>
      <c r="FO147" s="7"/>
      <c r="FP147" s="7"/>
      <c r="FQ147" s="7"/>
      <c r="FR147" s="7"/>
      <c r="FS147" s="7"/>
      <c r="FT147" s="7"/>
      <c r="FU147" s="7"/>
      <c r="FV147" s="7"/>
      <c r="FW147" s="7"/>
      <c r="FX147" s="7"/>
      <c r="FY147" s="7"/>
      <c r="FZ147" s="7"/>
    </row>
    <row r="148" spans="5:182" x14ac:dyDescent="0.35">
      <c r="E148" s="12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2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2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2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4"/>
      <c r="BL148" s="15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  <c r="FV148" s="7"/>
      <c r="FW148" s="7"/>
      <c r="FX148" s="7"/>
      <c r="FY148" s="7"/>
      <c r="FZ148" s="7"/>
    </row>
    <row r="149" spans="5:182" x14ac:dyDescent="0.35">
      <c r="E149" s="12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2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2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2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4"/>
      <c r="BL149" s="15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</row>
    <row r="150" spans="5:182" x14ac:dyDescent="0.35">
      <c r="E150" s="12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2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2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2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4"/>
      <c r="BL150" s="15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  <c r="FV150" s="7"/>
      <c r="FW150" s="7"/>
      <c r="FX150" s="7"/>
      <c r="FY150" s="7"/>
      <c r="FZ150" s="7"/>
    </row>
    <row r="151" spans="5:182" x14ac:dyDescent="0.35">
      <c r="E151" s="12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2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2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2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4"/>
      <c r="BL151" s="15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  <c r="FZ151" s="7"/>
    </row>
    <row r="152" spans="5:182" x14ac:dyDescent="0.35">
      <c r="E152" s="12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2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2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2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4"/>
      <c r="BL152" s="15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  <c r="FV152" s="7"/>
      <c r="FW152" s="7"/>
      <c r="FX152" s="7"/>
      <c r="FY152" s="7"/>
      <c r="FZ152" s="7"/>
    </row>
    <row r="153" spans="5:182" x14ac:dyDescent="0.35">
      <c r="E153" s="12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2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2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2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4"/>
      <c r="BL153" s="15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  <c r="FV153" s="7"/>
      <c r="FW153" s="7"/>
      <c r="FX153" s="7"/>
      <c r="FY153" s="7"/>
      <c r="FZ153" s="7"/>
    </row>
    <row r="154" spans="5:182" x14ac:dyDescent="0.35">
      <c r="E154" s="12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2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2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2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4"/>
      <c r="BL154" s="15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  <c r="FY154" s="7"/>
      <c r="FZ154" s="7"/>
    </row>
    <row r="155" spans="5:182" x14ac:dyDescent="0.35">
      <c r="E155" s="12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2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2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2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4"/>
      <c r="BL155" s="15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7"/>
      <c r="FL155" s="7"/>
      <c r="FM155" s="7"/>
      <c r="FN155" s="7"/>
      <c r="FO155" s="7"/>
      <c r="FP155" s="7"/>
      <c r="FQ155" s="7"/>
      <c r="FR155" s="7"/>
      <c r="FS155" s="7"/>
      <c r="FT155" s="7"/>
      <c r="FU155" s="7"/>
      <c r="FV155" s="7"/>
      <c r="FW155" s="7"/>
      <c r="FX155" s="7"/>
      <c r="FY155" s="7"/>
      <c r="FZ155" s="7"/>
    </row>
    <row r="156" spans="5:182" x14ac:dyDescent="0.35">
      <c r="E156" s="12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2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2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2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4"/>
      <c r="BL156" s="15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Zerzeropulos</dc:creator>
  <cp:lastModifiedBy>ROOTS28b</cp:lastModifiedBy>
  <dcterms:created xsi:type="dcterms:W3CDTF">2022-09-22T12:19:03Z</dcterms:created>
  <dcterms:modified xsi:type="dcterms:W3CDTF">2023-03-09T12:11:05Z</dcterms:modified>
</cp:coreProperties>
</file>