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erzeropulos/Desktop/AbgabeKSMTeil2/Diss/RomanEconomy/Material/Amphorae/"/>
    </mc:Choice>
  </mc:AlternateContent>
  <xr:revisionPtr revIDLastSave="0" documentId="13_ncr:1_{C0B21E08-4A1F-F44B-B54A-81C44742FD9A}" xr6:coauthVersionLast="47" xr6:coauthVersionMax="47" xr10:uidLastSave="{00000000-0000-0000-0000-000000000000}"/>
  <bookViews>
    <workbookView xWindow="38080" yWindow="2240" windowWidth="27180" windowHeight="16440" xr2:uid="{17358810-2C2A-1A49-B32A-514656A39364}"/>
  </bookViews>
  <sheets>
    <sheet name="by origin" sheetId="1" r:id="rId1"/>
    <sheet name="Sheet2" sheetId="2" r:id="rId2"/>
    <sheet name="graph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2" l="1"/>
  <c r="N2" i="2"/>
  <c r="O2" i="2"/>
  <c r="M3" i="2"/>
  <c r="N3" i="2"/>
  <c r="O3" i="2"/>
  <c r="M4" i="2"/>
  <c r="N4" i="2"/>
  <c r="O4" i="2"/>
  <c r="M5" i="2"/>
  <c r="N5" i="2"/>
  <c r="O5" i="2"/>
  <c r="M6" i="2"/>
  <c r="N6" i="2"/>
  <c r="O6" i="2"/>
  <c r="L3" i="2"/>
  <c r="L4" i="2"/>
  <c r="L5" i="2"/>
  <c r="L6" i="2"/>
  <c r="L2" i="2"/>
  <c r="J3" i="2"/>
  <c r="J4" i="2"/>
  <c r="J5" i="2"/>
  <c r="J6" i="2"/>
  <c r="J2" i="2"/>
  <c r="H3" i="2"/>
  <c r="I3" i="2"/>
  <c r="H4" i="2"/>
  <c r="I4" i="2"/>
  <c r="H5" i="2"/>
  <c r="I5" i="2"/>
  <c r="H6" i="2"/>
  <c r="I6" i="2"/>
  <c r="I2" i="2"/>
  <c r="H2" i="2"/>
  <c r="G3" i="2"/>
  <c r="G4" i="2"/>
  <c r="G5" i="2"/>
  <c r="G6" i="2"/>
  <c r="G2" i="2"/>
  <c r="Q22" i="1"/>
  <c r="N22" i="1"/>
  <c r="J18" i="1"/>
  <c r="I7" i="1"/>
  <c r="K22" i="1" s="1"/>
  <c r="G3" i="1"/>
  <c r="H22" i="1" s="1"/>
</calcChain>
</file>

<file path=xl/sharedStrings.xml><?xml version="1.0" encoding="utf-8"?>
<sst xmlns="http://schemas.openxmlformats.org/spreadsheetml/2006/main" count="58" uniqueCount="19">
  <si>
    <t>Italy</t>
  </si>
  <si>
    <t>1st BCE</t>
  </si>
  <si>
    <t>2nd CE</t>
  </si>
  <si>
    <t>Iberian Peninsula</t>
  </si>
  <si>
    <t>1st CE</t>
  </si>
  <si>
    <t>North Africa</t>
  </si>
  <si>
    <t>Gallia</t>
  </si>
  <si>
    <t>Eastern/Aegean</t>
  </si>
  <si>
    <t>Dating slice</t>
  </si>
  <si>
    <t>Slice number</t>
  </si>
  <si>
    <t>Dating percentage</t>
  </si>
  <si>
    <t>A</t>
  </si>
  <si>
    <t>D</t>
  </si>
  <si>
    <t>BC</t>
  </si>
  <si>
    <t>1st-2nd CE</t>
  </si>
  <si>
    <t>BCD</t>
  </si>
  <si>
    <t>B</t>
  </si>
  <si>
    <t>C</t>
  </si>
  <si>
    <t>Arles Amphorae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</si>
</sst>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chemeClr val="tx1"/>
                </a:solidFill>
                <a:latin typeface="Arial" panose="020B0604020202020204" pitchFamily="34" charset="0"/>
              </a:rPr>
              <a:t>Arles Amphorae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'by origin'!$F$29:$I$29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'by origin'!$F$30:$I$30</c:f>
              <c:numCache>
                <c:formatCode>General</c:formatCode>
                <c:ptCount val="4"/>
                <c:pt idx="0">
                  <c:v>81.5</c:v>
                </c:pt>
                <c:pt idx="1">
                  <c:v>74</c:v>
                </c:pt>
                <c:pt idx="2">
                  <c:v>74</c:v>
                </c:pt>
                <c:pt idx="3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Arles Amphorae Percentage</a:t>
            </a:r>
            <a:r>
              <a:rPr lang="en-GB" baseline="0"/>
              <a:t> A - 50 BCE-0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9.5746947915915023E-3"/>
                  <c:y val="-0.2270270270270270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0.25351892653326591"/>
                  <c:y val="6.0780591615237287E-2"/>
                </c:manualLayout>
              </c:layout>
              <c:tx>
                <c:rich>
                  <a:bodyPr/>
                  <a:lstStyle/>
                  <a:p>
                    <a:fld id="{C04F3887-F793-6E48-B24D-B0F241DE1CF7}" type="CATEGORYNAME">
                      <a:rPr lang="en-US" baseline="0">
                        <a:solidFill>
                          <a:schemeClr val="tx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AB2FA54D-DEE9-A84E-B78E-37B603E479DC}" type="VALUE">
                      <a:rPr lang="en-US" baseline="0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graphs!$A$2:$A$6</c:f>
              <c:strCache>
                <c:ptCount val="5"/>
                <c:pt idx="0">
                  <c:v>Italy</c:v>
                </c:pt>
                <c:pt idx="1">
                  <c:v>Iberian Peninsula</c:v>
                </c:pt>
                <c:pt idx="2">
                  <c:v>North Africa</c:v>
                </c:pt>
                <c:pt idx="3">
                  <c:v>Gallia</c:v>
                </c:pt>
                <c:pt idx="4">
                  <c:v>Eastern/Aegean</c:v>
                </c:pt>
              </c:strCache>
            </c:strRef>
          </c:cat>
          <c:val>
            <c:numRef>
              <c:f>graphs!$B$2:$B$6</c:f>
              <c:numCache>
                <c:formatCode>General\%</c:formatCode>
                <c:ptCount val="5"/>
                <c:pt idx="0">
                  <c:v>98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Arles Amphorae Percentage</a:t>
            </a:r>
            <a:r>
              <a:rPr lang="en-GB" baseline="0"/>
              <a:t> B - 1-50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0.16926557235265507"/>
                  <c:y val="-0.1855106841519587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6.2800230634786222E-2"/>
                  <c:y val="1.5773386108489569E-3"/>
                </c:manualLayout>
              </c:layout>
              <c:tx>
                <c:rich>
                  <a:bodyPr/>
                  <a:lstStyle/>
                  <a:p>
                    <a:fld id="{9C2B9D74-48B9-C64C-964B-83F120D5BE8E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F817D4FC-F89E-6C43-B1D3-C3CA3D6FA84D}" type="VALUE">
                      <a:rPr lang="en-US" baseline="0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9.7047514369628288E-2"/>
                  <c:y val="0.1478875382079923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+mn-cs"/>
                      </a:defRPr>
                    </a:pPr>
                    <a:fld id="{AB094810-912C-7E4A-8892-90AAB0290EB3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100" b="0" i="0" u="none" strike="noStrike" kern="1200" baseline="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+mn-cs"/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E108385C-1C7C-3C48-8D4D-E52405417914}" type="VALU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100" b="0" i="0" u="none" strike="noStrike" kern="1200" baseline="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+mn-cs"/>
                        </a:defRPr>
                      </a:pPr>
                      <a:t>[VALUE]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-0.27478314924593233"/>
                  <c:y val="4.390461031369290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graphs!$A$2:$A$6</c:f>
              <c:strCache>
                <c:ptCount val="5"/>
                <c:pt idx="0">
                  <c:v>Italy</c:v>
                </c:pt>
                <c:pt idx="1">
                  <c:v>Iberian Peninsula</c:v>
                </c:pt>
                <c:pt idx="2">
                  <c:v>North Africa</c:v>
                </c:pt>
                <c:pt idx="3">
                  <c:v>Gallia</c:v>
                </c:pt>
                <c:pt idx="4">
                  <c:v>Eastern/Aegean</c:v>
                </c:pt>
              </c:strCache>
            </c:strRef>
          </c:cat>
          <c:val>
            <c:numRef>
              <c:f>graphs!$C$2:$C$6</c:f>
              <c:numCache>
                <c:formatCode>General\%</c:formatCode>
                <c:ptCount val="5"/>
                <c:pt idx="0">
                  <c:v>0</c:v>
                </c:pt>
                <c:pt idx="1">
                  <c:v>78</c:v>
                </c:pt>
                <c:pt idx="2">
                  <c:v>1</c:v>
                </c:pt>
                <c:pt idx="3">
                  <c:v>18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Arles Amphorae Percentage</a:t>
            </a:r>
            <a:r>
              <a:rPr lang="en-GB" baseline="0"/>
              <a:t> C - 51-100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0.15104000000000001"/>
                  <c:y val="-0.2066329810377980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6.0339257592800899E-2"/>
                  <c:y val="3.308883181046219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0.10148553430821143"/>
                  <c:y val="0.1472878858057181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+mn-cs"/>
                      </a:defRPr>
                    </a:pPr>
                    <a:fld id="{5F72FFA4-DB21-BF4C-894A-0F6E6D8F829A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100" b="0" i="0" u="none" strike="noStrike" kern="1200" baseline="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+mn-cs"/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FBDEECED-ED58-834F-AFB0-606823396C9F}" type="VALU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100" b="0" i="0" u="none" strike="noStrike" kern="1200" baseline="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+mn-cs"/>
                        </a:defRPr>
                      </a:pPr>
                      <a:t>[VALUE]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-0.25579932508436448"/>
                  <c:y val="6.051370584024590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graphs!$A$2:$A$6</c:f>
              <c:strCache>
                <c:ptCount val="5"/>
                <c:pt idx="0">
                  <c:v>Italy</c:v>
                </c:pt>
                <c:pt idx="1">
                  <c:v>Iberian Peninsula</c:v>
                </c:pt>
                <c:pt idx="2">
                  <c:v>North Africa</c:v>
                </c:pt>
                <c:pt idx="3">
                  <c:v>Gallia</c:v>
                </c:pt>
                <c:pt idx="4">
                  <c:v>Eastern/Aegean</c:v>
                </c:pt>
              </c:strCache>
            </c:strRef>
          </c:cat>
          <c:val>
            <c:numRef>
              <c:f>graphs!$D$2:$D$6</c:f>
              <c:numCache>
                <c:formatCode>General\%</c:formatCode>
                <c:ptCount val="5"/>
                <c:pt idx="0">
                  <c:v>0</c:v>
                </c:pt>
                <c:pt idx="1">
                  <c:v>78</c:v>
                </c:pt>
                <c:pt idx="2">
                  <c:v>1</c:v>
                </c:pt>
                <c:pt idx="3">
                  <c:v>18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Arles Amphorae Percentage</a:t>
            </a:r>
            <a:r>
              <a:rPr lang="en-GB" baseline="0"/>
              <a:t> D - 101-150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6.2397840269966337E-2"/>
                  <c:y val="0.1726342033721634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0.17161142857142858"/>
                  <c:y val="-0.1032208809319228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0.21855604049493813"/>
                  <c:y val="7.049765469835053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graphs!$A$2:$A$6</c:f>
              <c:strCache>
                <c:ptCount val="5"/>
                <c:pt idx="0">
                  <c:v>Italy</c:v>
                </c:pt>
                <c:pt idx="1">
                  <c:v>Iberian Peninsula</c:v>
                </c:pt>
                <c:pt idx="2">
                  <c:v>North Africa</c:v>
                </c:pt>
                <c:pt idx="3">
                  <c:v>Gallia</c:v>
                </c:pt>
                <c:pt idx="4">
                  <c:v>Eastern/Aegean</c:v>
                </c:pt>
              </c:strCache>
            </c:strRef>
          </c:cat>
          <c:val>
            <c:numRef>
              <c:f>graphs!$E$2:$E$6</c:f>
              <c:numCache>
                <c:formatCode>General\%</c:formatCode>
                <c:ptCount val="5"/>
                <c:pt idx="0">
                  <c:v>11</c:v>
                </c:pt>
                <c:pt idx="1">
                  <c:v>44</c:v>
                </c:pt>
                <c:pt idx="2">
                  <c:v>0</c:v>
                </c:pt>
                <c:pt idx="3">
                  <c:v>0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781050</xdr:colOff>
      <xdr:row>22</xdr:row>
      <xdr:rowOff>107950</xdr:rowOff>
    </xdr:from>
    <xdr:to>
      <xdr:col>14</xdr:col>
      <xdr:colOff>400050</xdr:colOff>
      <xdr:row>36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80DDEA-A198-F6FC-3EFB-3A592A32C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9</xdr:row>
      <xdr:rowOff>6350</xdr:rowOff>
    </xdr:from>
    <xdr:to>
      <xdr:col>6</xdr:col>
      <xdr:colOff>787400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722DC6-E87D-84A3-8092-1A34D2DD6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9</xdr:row>
      <xdr:rowOff>6350</xdr:rowOff>
    </xdr:from>
    <xdr:to>
      <xdr:col>13</xdr:col>
      <xdr:colOff>749300</xdr:colOff>
      <xdr:row>26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F90B10-0A2C-2446-85E2-93160C494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31750</xdr:colOff>
      <xdr:row>27</xdr:row>
      <xdr:rowOff>19050</xdr:rowOff>
    </xdr:from>
    <xdr:to>
      <xdr:col>6</xdr:col>
      <xdr:colOff>635000</xdr:colOff>
      <xdr:row>44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4D16E9-E0FB-39C1-4A58-C46B74580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107950</xdr:colOff>
      <xdr:row>27</xdr:row>
      <xdr:rowOff>57150</xdr:rowOff>
    </xdr:from>
    <xdr:to>
      <xdr:col>13</xdr:col>
      <xdr:colOff>711200</xdr:colOff>
      <xdr:row>44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7CAD63-AD4D-A6A4-FF71-E682D8B8A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0.67431</cdr:x>
      <cdr:y>0.81261</cdr:y>
    </cdr:from>
    <cdr:to>
      <cdr:x>0.93578</cdr:x>
      <cdr:y>0.8991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1317326-E44D-35E1-12F7-51CF37EBB279}"/>
            </a:ext>
          </a:extLst>
        </cdr:cNvPr>
        <cdr:cNvSpPr txBox="1"/>
      </cdr:nvSpPr>
      <cdr:spPr>
        <a:xfrm xmlns:a="http://schemas.openxmlformats.org/drawingml/2006/main">
          <a:off x="3733800" y="2863850"/>
          <a:ext cx="14478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0.64908</cdr:x>
      <cdr:y>0.81081</cdr:y>
    </cdr:from>
    <cdr:to>
      <cdr:x>0.92202</cdr:x>
      <cdr:y>0.91171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A9E60822-B685-8F5D-572C-6192234974A0}"/>
            </a:ext>
          </a:extLst>
        </cdr:cNvPr>
        <cdr:cNvSpPr txBox="1"/>
      </cdr:nvSpPr>
      <cdr:spPr>
        <a:xfrm xmlns:a="http://schemas.openxmlformats.org/drawingml/2006/main">
          <a:off x="3594100" y="2857500"/>
          <a:ext cx="1511300" cy="355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/>
            <a:t>Total: 81,5 fragments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0.64531</cdr:x>
      <cdr:y>0.81574</cdr:y>
    </cdr:from>
    <cdr:to>
      <cdr:x>0.91762</cdr:x>
      <cdr:y>0.91592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BA04D59-5A45-4F6B-881C-091D65154346}"/>
            </a:ext>
          </a:extLst>
        </cdr:cNvPr>
        <cdr:cNvSpPr txBox="1"/>
      </cdr:nvSpPr>
      <cdr:spPr>
        <a:xfrm xmlns:a="http://schemas.openxmlformats.org/drawingml/2006/main">
          <a:off x="3581400" y="2895600"/>
          <a:ext cx="1511300" cy="355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/>
            <a:t>Total: 74 fragments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0.65829</cdr:x>
      <cdr:y>0.81283</cdr:y>
    </cdr:from>
    <cdr:to>
      <cdr:x>0.93029</cdr:x>
      <cdr:y>0.91266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BA04D59-5A45-4F6B-881C-091D65154346}"/>
            </a:ext>
          </a:extLst>
        </cdr:cNvPr>
        <cdr:cNvSpPr txBox="1"/>
      </cdr:nvSpPr>
      <cdr:spPr>
        <a:xfrm xmlns:a="http://schemas.openxmlformats.org/drawingml/2006/main">
          <a:off x="3657600" y="2895600"/>
          <a:ext cx="1511300" cy="355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/>
            <a:t>Total: 74 fragments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0.66286</cdr:x>
      <cdr:y>0.79428</cdr:y>
    </cdr:from>
    <cdr:to>
      <cdr:x>0.93486</cdr:x>
      <cdr:y>0.89445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BA04D59-5A45-4F6B-881C-091D65154346}"/>
            </a:ext>
          </a:extLst>
        </cdr:cNvPr>
        <cdr:cNvSpPr txBox="1"/>
      </cdr:nvSpPr>
      <cdr:spPr>
        <a:xfrm xmlns:a="http://schemas.openxmlformats.org/drawingml/2006/main">
          <a:off x="3683000" y="2819400"/>
          <a:ext cx="1511300" cy="355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/>
            <a:t>Total: 4,5 fragments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41A96-09D2-6A40-AC41-67B0E5C0428E}">
  <dimension ref="A1:Q30"/>
  <sheetViews>
    <sheetView tabSelected="1" topLeftCell="C6" workbookViewId="0">
      <selection activeCell="K22" sqref="K22"/>
    </sheetView>
  </sheetViews>
  <sheetFormatPr baseColWidth="10" defaultRowHeight="16" x14ac:dyDescent="0.2"/>
  <cols>
    <col min="7" max="7" width="10.83203125" style="1"/>
    <col min="9" max="9" width="10.83203125" style="1"/>
    <col min="10" max="10" width="10.83203125" style="2"/>
    <col min="12" max="12" width="10.83203125" style="1"/>
    <col min="15" max="15" width="10.83203125" style="1"/>
  </cols>
  <sheetData>
    <row r="1" spans="1:17" x14ac:dyDescent="0.2">
      <c r="A1" t="s">
        <v>18</v>
      </c>
      <c r="D1" t="s">
        <v>8</v>
      </c>
      <c r="E1" t="s">
        <v>9</v>
      </c>
      <c r="F1" t="s">
        <v>10</v>
      </c>
      <c r="G1" s="1" t="s">
        <v>11</v>
      </c>
      <c r="I1" s="1" t="s">
        <v>16</v>
      </c>
      <c r="L1" s="1" t="s">
        <v>17</v>
      </c>
      <c r="O1" s="1" t="s">
        <v>12</v>
      </c>
    </row>
    <row r="2" spans="1:17" x14ac:dyDescent="0.2">
      <c r="G2" s="1" t="s">
        <v>11</v>
      </c>
      <c r="I2" s="1" t="s">
        <v>13</v>
      </c>
      <c r="J2" s="2" t="s">
        <v>15</v>
      </c>
      <c r="L2" s="1" t="s">
        <v>13</v>
      </c>
      <c r="M2" t="s">
        <v>15</v>
      </c>
      <c r="O2" s="1" t="s">
        <v>15</v>
      </c>
      <c r="P2" t="s">
        <v>12</v>
      </c>
    </row>
    <row r="3" spans="1:17" x14ac:dyDescent="0.2">
      <c r="A3" t="s">
        <v>0</v>
      </c>
      <c r="B3">
        <v>159</v>
      </c>
      <c r="C3" t="s">
        <v>1</v>
      </c>
      <c r="D3" t="s">
        <v>11</v>
      </c>
      <c r="E3">
        <v>1</v>
      </c>
      <c r="F3">
        <v>0.5</v>
      </c>
      <c r="G3" s="1">
        <f>B3*F3</f>
        <v>79.5</v>
      </c>
      <c r="I3" s="1">
        <v>0</v>
      </c>
      <c r="J3" s="3">
        <v>0</v>
      </c>
      <c r="L3" s="1">
        <v>0</v>
      </c>
      <c r="M3" s="3">
        <v>0</v>
      </c>
      <c r="O3" s="1">
        <v>0</v>
      </c>
      <c r="P3" s="3">
        <v>0</v>
      </c>
    </row>
    <row r="4" spans="1:17" x14ac:dyDescent="0.2">
      <c r="B4">
        <v>1</v>
      </c>
      <c r="C4" t="s">
        <v>2</v>
      </c>
      <c r="D4" t="s">
        <v>12</v>
      </c>
      <c r="E4">
        <v>1</v>
      </c>
      <c r="F4">
        <v>0.5</v>
      </c>
      <c r="G4" s="1">
        <v>0</v>
      </c>
      <c r="I4" s="1">
        <v>0</v>
      </c>
      <c r="J4" s="3">
        <v>0</v>
      </c>
      <c r="L4" s="1">
        <v>0</v>
      </c>
      <c r="M4" s="3">
        <v>0</v>
      </c>
      <c r="O4" s="1">
        <v>0</v>
      </c>
      <c r="P4" s="3">
        <v>0.5</v>
      </c>
    </row>
    <row r="5" spans="1:17" x14ac:dyDescent="0.2">
      <c r="H5">
        <v>79.5</v>
      </c>
      <c r="J5" s="3"/>
      <c r="K5">
        <v>0</v>
      </c>
      <c r="M5" s="3"/>
      <c r="N5">
        <v>0</v>
      </c>
      <c r="P5" s="3"/>
      <c r="Q5">
        <v>0.5</v>
      </c>
    </row>
    <row r="7" spans="1:17" x14ac:dyDescent="0.2">
      <c r="A7" t="s">
        <v>3</v>
      </c>
      <c r="B7">
        <v>115</v>
      </c>
      <c r="C7" t="s">
        <v>4</v>
      </c>
      <c r="D7" t="s">
        <v>13</v>
      </c>
      <c r="E7">
        <v>2</v>
      </c>
      <c r="F7">
        <v>1</v>
      </c>
      <c r="G7" s="1">
        <v>0</v>
      </c>
      <c r="I7" s="1">
        <f>B7/E7</f>
        <v>57.5</v>
      </c>
      <c r="J7" s="3">
        <v>0</v>
      </c>
      <c r="L7" s="1">
        <v>57.5</v>
      </c>
      <c r="M7">
        <v>0</v>
      </c>
      <c r="O7" s="1">
        <v>0</v>
      </c>
      <c r="P7" s="3">
        <v>0</v>
      </c>
    </row>
    <row r="8" spans="1:17" x14ac:dyDescent="0.2">
      <c r="B8">
        <v>19</v>
      </c>
      <c r="C8" t="s">
        <v>2</v>
      </c>
      <c r="D8" t="s">
        <v>12</v>
      </c>
      <c r="E8">
        <v>1</v>
      </c>
      <c r="F8">
        <v>0.5</v>
      </c>
      <c r="G8" s="1">
        <v>0</v>
      </c>
      <c r="I8" s="1">
        <v>0</v>
      </c>
      <c r="J8" s="3">
        <v>0</v>
      </c>
      <c r="L8" s="1">
        <v>0</v>
      </c>
      <c r="M8">
        <v>0</v>
      </c>
      <c r="O8" s="1">
        <v>0</v>
      </c>
      <c r="P8" s="3">
        <v>2</v>
      </c>
    </row>
    <row r="9" spans="1:17" x14ac:dyDescent="0.2">
      <c r="H9">
        <v>0</v>
      </c>
      <c r="J9" s="3"/>
      <c r="K9">
        <v>57.5</v>
      </c>
      <c r="N9">
        <v>57.5</v>
      </c>
      <c r="P9" s="3"/>
      <c r="Q9">
        <v>2</v>
      </c>
    </row>
    <row r="11" spans="1:17" x14ac:dyDescent="0.2">
      <c r="A11" t="s">
        <v>5</v>
      </c>
      <c r="B11">
        <v>4</v>
      </c>
      <c r="C11" t="s">
        <v>1</v>
      </c>
      <c r="D11" t="s">
        <v>11</v>
      </c>
      <c r="E11">
        <v>1</v>
      </c>
      <c r="F11">
        <v>0.5</v>
      </c>
      <c r="G11" s="1">
        <v>2</v>
      </c>
      <c r="I11" s="1">
        <v>0</v>
      </c>
      <c r="J11" s="3">
        <v>0</v>
      </c>
      <c r="L11" s="1">
        <v>0</v>
      </c>
      <c r="M11" s="3">
        <v>0</v>
      </c>
      <c r="O11" s="1">
        <v>0</v>
      </c>
      <c r="P11" s="3">
        <v>0</v>
      </c>
    </row>
    <row r="12" spans="1:17" x14ac:dyDescent="0.2">
      <c r="B12">
        <v>2</v>
      </c>
      <c r="C12" t="s">
        <v>4</v>
      </c>
      <c r="D12" t="s">
        <v>13</v>
      </c>
      <c r="E12">
        <v>2</v>
      </c>
      <c r="F12">
        <v>1</v>
      </c>
      <c r="G12" s="1">
        <v>0</v>
      </c>
      <c r="I12" s="1">
        <v>1</v>
      </c>
      <c r="J12" s="3">
        <v>0</v>
      </c>
      <c r="L12" s="1">
        <v>1</v>
      </c>
      <c r="M12" s="3">
        <v>0</v>
      </c>
      <c r="O12" s="1">
        <v>0</v>
      </c>
      <c r="P12" s="3">
        <v>0</v>
      </c>
    </row>
    <row r="13" spans="1:17" x14ac:dyDescent="0.2">
      <c r="H13">
        <v>2</v>
      </c>
      <c r="J13" s="3"/>
      <c r="K13">
        <v>1</v>
      </c>
      <c r="M13" s="3"/>
      <c r="N13">
        <v>1</v>
      </c>
      <c r="P13" s="3"/>
      <c r="Q13">
        <v>0</v>
      </c>
    </row>
    <row r="15" spans="1:17" x14ac:dyDescent="0.2">
      <c r="A15" t="s">
        <v>6</v>
      </c>
      <c r="B15">
        <v>27</v>
      </c>
      <c r="C15" t="s">
        <v>4</v>
      </c>
      <c r="D15" t="s">
        <v>13</v>
      </c>
      <c r="E15">
        <v>2</v>
      </c>
      <c r="F15">
        <v>1</v>
      </c>
      <c r="G15" s="1">
        <v>0</v>
      </c>
      <c r="I15" s="1">
        <v>13.5</v>
      </c>
      <c r="J15" s="3">
        <v>0</v>
      </c>
      <c r="L15" s="1">
        <v>13.5</v>
      </c>
      <c r="M15" s="3">
        <v>0</v>
      </c>
      <c r="O15" s="1">
        <v>0</v>
      </c>
      <c r="P15" s="3">
        <v>0</v>
      </c>
    </row>
    <row r="16" spans="1:17" x14ac:dyDescent="0.2">
      <c r="H16">
        <v>0</v>
      </c>
      <c r="K16">
        <v>13.5</v>
      </c>
      <c r="N16">
        <v>13.5</v>
      </c>
      <c r="Q16">
        <v>0</v>
      </c>
    </row>
    <row r="18" spans="1:17" x14ac:dyDescent="0.2">
      <c r="A18" t="s">
        <v>7</v>
      </c>
      <c r="B18">
        <v>8</v>
      </c>
      <c r="C18" t="s">
        <v>14</v>
      </c>
      <c r="D18" t="s">
        <v>15</v>
      </c>
      <c r="E18">
        <v>3</v>
      </c>
      <c r="F18">
        <v>0.75</v>
      </c>
      <c r="G18" s="1">
        <v>0</v>
      </c>
      <c r="I18" s="1">
        <v>0</v>
      </c>
      <c r="J18" s="2">
        <f>(B18/3)*F18</f>
        <v>2</v>
      </c>
      <c r="L18" s="1">
        <v>0</v>
      </c>
      <c r="M18">
        <v>2</v>
      </c>
      <c r="O18" s="1">
        <v>2</v>
      </c>
      <c r="P18" s="3">
        <v>0</v>
      </c>
    </row>
    <row r="19" spans="1:17" x14ac:dyDescent="0.2">
      <c r="H19">
        <v>0</v>
      </c>
      <c r="K19">
        <v>2</v>
      </c>
      <c r="N19">
        <v>2</v>
      </c>
      <c r="Q19">
        <v>2</v>
      </c>
    </row>
    <row r="22" spans="1:17" x14ac:dyDescent="0.2">
      <c r="H22">
        <f>SUM(G3:G18)</f>
        <v>81.5</v>
      </c>
      <c r="K22">
        <f>SUM(I3:J18)</f>
        <v>74</v>
      </c>
      <c r="N22">
        <f>SUM(L3:M18)</f>
        <v>74</v>
      </c>
      <c r="Q22">
        <f>SUM(O3:P18)</f>
        <v>4.5</v>
      </c>
    </row>
    <row r="29" spans="1:17" x14ac:dyDescent="0.2">
      <c r="F29" t="s">
        <v>11</v>
      </c>
      <c r="G29" s="1" t="s">
        <v>16</v>
      </c>
      <c r="H29" t="s">
        <v>17</v>
      </c>
      <c r="I29" s="1" t="s">
        <v>12</v>
      </c>
    </row>
    <row r="30" spans="1:17" x14ac:dyDescent="0.2">
      <c r="F30">
        <v>81.5</v>
      </c>
      <c r="G30">
        <v>74</v>
      </c>
      <c r="H30">
        <v>74</v>
      </c>
      <c r="I30">
        <v>4.5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D3312-4276-1D4E-B5C6-F0910F357D60}">
  <dimension ref="A1:O8"/>
  <sheetViews>
    <sheetView workbookViewId="0">
      <selection activeCell="B8" sqref="B8:E8"/>
    </sheetView>
  </sheetViews>
  <sheetFormatPr baseColWidth="10" defaultRowHeight="16" x14ac:dyDescent="0.2"/>
  <sheetData>
    <row r="1" spans="1:15" x14ac:dyDescent="0.2">
      <c r="B1" t="s">
        <v>11</v>
      </c>
      <c r="C1" t="s">
        <v>16</v>
      </c>
      <c r="D1" t="s">
        <v>17</v>
      </c>
      <c r="E1" t="s">
        <v>12</v>
      </c>
    </row>
    <row r="2" spans="1:15" x14ac:dyDescent="0.2">
      <c r="A2" t="s">
        <v>0</v>
      </c>
      <c r="B2">
        <v>79.5</v>
      </c>
      <c r="C2">
        <v>0</v>
      </c>
      <c r="D2">
        <v>0</v>
      </c>
      <c r="E2">
        <v>0.5</v>
      </c>
      <c r="G2">
        <f>B2/(81.5/100)</f>
        <v>97.546012269938657</v>
      </c>
      <c r="H2">
        <f>C2/(74/100)</f>
        <v>0</v>
      </c>
      <c r="I2">
        <f>D2/(74/100)</f>
        <v>0</v>
      </c>
      <c r="J2">
        <f>E2/(4.5/100)</f>
        <v>11.111111111111111</v>
      </c>
      <c r="L2" s="4">
        <f>ROUND(G2,0)</f>
        <v>98</v>
      </c>
      <c r="M2" s="4">
        <f t="shared" ref="M2:O6" si="0">ROUND(H2,0)</f>
        <v>0</v>
      </c>
      <c r="N2" s="4">
        <f t="shared" si="0"/>
        <v>0</v>
      </c>
      <c r="O2" s="4">
        <f t="shared" si="0"/>
        <v>11</v>
      </c>
    </row>
    <row r="3" spans="1:15" x14ac:dyDescent="0.2">
      <c r="A3" t="s">
        <v>3</v>
      </c>
      <c r="B3">
        <v>0</v>
      </c>
      <c r="C3">
        <v>57.5</v>
      </c>
      <c r="D3">
        <v>57.5</v>
      </c>
      <c r="E3">
        <v>2</v>
      </c>
      <c r="G3">
        <f t="shared" ref="G3:G6" si="1">B3/(81.5/100)</f>
        <v>0</v>
      </c>
      <c r="H3">
        <f t="shared" ref="H3:H6" si="2">C3/(74/100)</f>
        <v>77.702702702702709</v>
      </c>
      <c r="I3">
        <f t="shared" ref="I3:I6" si="3">D3/(74/100)</f>
        <v>77.702702702702709</v>
      </c>
      <c r="J3">
        <f t="shared" ref="J3:J6" si="4">E3/(4.5/100)</f>
        <v>44.444444444444443</v>
      </c>
      <c r="L3" s="4">
        <f t="shared" ref="L3:L6" si="5">ROUND(G3,0)</f>
        <v>0</v>
      </c>
      <c r="M3" s="4">
        <f t="shared" si="0"/>
        <v>78</v>
      </c>
      <c r="N3" s="4">
        <f t="shared" si="0"/>
        <v>78</v>
      </c>
      <c r="O3" s="4">
        <f t="shared" si="0"/>
        <v>44</v>
      </c>
    </row>
    <row r="4" spans="1:15" x14ac:dyDescent="0.2">
      <c r="A4" t="s">
        <v>5</v>
      </c>
      <c r="B4">
        <v>2</v>
      </c>
      <c r="C4">
        <v>1</v>
      </c>
      <c r="D4">
        <v>1</v>
      </c>
      <c r="E4">
        <v>0</v>
      </c>
      <c r="G4">
        <f t="shared" si="1"/>
        <v>2.4539877300613497</v>
      </c>
      <c r="H4">
        <f t="shared" si="2"/>
        <v>1.3513513513513513</v>
      </c>
      <c r="I4">
        <f t="shared" si="3"/>
        <v>1.3513513513513513</v>
      </c>
      <c r="J4">
        <f t="shared" si="4"/>
        <v>0</v>
      </c>
      <c r="L4" s="4">
        <f t="shared" si="5"/>
        <v>2</v>
      </c>
      <c r="M4" s="4">
        <f t="shared" si="0"/>
        <v>1</v>
      </c>
      <c r="N4" s="4">
        <f t="shared" si="0"/>
        <v>1</v>
      </c>
      <c r="O4" s="4">
        <f t="shared" si="0"/>
        <v>0</v>
      </c>
    </row>
    <row r="5" spans="1:15" x14ac:dyDescent="0.2">
      <c r="A5" t="s">
        <v>6</v>
      </c>
      <c r="B5">
        <v>0</v>
      </c>
      <c r="C5">
        <v>13.5</v>
      </c>
      <c r="D5">
        <v>13.5</v>
      </c>
      <c r="E5">
        <v>0</v>
      </c>
      <c r="G5">
        <f t="shared" si="1"/>
        <v>0</v>
      </c>
      <c r="H5">
        <f t="shared" si="2"/>
        <v>18.243243243243242</v>
      </c>
      <c r="I5">
        <f t="shared" si="3"/>
        <v>18.243243243243242</v>
      </c>
      <c r="J5">
        <f t="shared" si="4"/>
        <v>0</v>
      </c>
      <c r="L5" s="4">
        <f t="shared" si="5"/>
        <v>0</v>
      </c>
      <c r="M5" s="4">
        <f t="shared" si="0"/>
        <v>18</v>
      </c>
      <c r="N5" s="4">
        <f t="shared" si="0"/>
        <v>18</v>
      </c>
      <c r="O5" s="4">
        <f t="shared" si="0"/>
        <v>0</v>
      </c>
    </row>
    <row r="6" spans="1:15" x14ac:dyDescent="0.2">
      <c r="A6" t="s">
        <v>7</v>
      </c>
      <c r="B6">
        <v>0</v>
      </c>
      <c r="C6">
        <v>2</v>
      </c>
      <c r="D6">
        <v>2</v>
      </c>
      <c r="E6">
        <v>2</v>
      </c>
      <c r="G6">
        <f t="shared" si="1"/>
        <v>0</v>
      </c>
      <c r="H6">
        <f t="shared" si="2"/>
        <v>2.7027027027027026</v>
      </c>
      <c r="I6">
        <f t="shared" si="3"/>
        <v>2.7027027027027026</v>
      </c>
      <c r="J6">
        <f t="shared" si="4"/>
        <v>44.444444444444443</v>
      </c>
      <c r="L6" s="4">
        <f t="shared" si="5"/>
        <v>0</v>
      </c>
      <c r="M6" s="4">
        <f t="shared" si="0"/>
        <v>3</v>
      </c>
      <c r="N6" s="4">
        <f t="shared" si="0"/>
        <v>3</v>
      </c>
      <c r="O6" s="4">
        <f t="shared" si="0"/>
        <v>44</v>
      </c>
    </row>
    <row r="8" spans="1:15" x14ac:dyDescent="0.2">
      <c r="B8">
        <v>81.5</v>
      </c>
      <c r="C8">
        <v>74</v>
      </c>
      <c r="D8">
        <v>74</v>
      </c>
      <c r="E8">
        <v>4.5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57EA0-51B0-EE4B-9142-3D2B3BD622E4}">
  <dimension ref="A1:E8"/>
  <sheetViews>
    <sheetView topLeftCell="A8" workbookViewId="0">
      <selection activeCell="E2" activeCellId="1" sqref="A2:A6 E2:E6"/>
    </sheetView>
  </sheetViews>
  <sheetFormatPr baseColWidth="10" defaultRowHeight="16" x14ac:dyDescent="0.2"/>
  <sheetData>
    <row r="1" spans="1:5" x14ac:dyDescent="0.2">
      <c r="B1" t="s">
        <v>11</v>
      </c>
      <c r="C1" t="s">
        <v>16</v>
      </c>
      <c r="D1" t="s">
        <v>17</v>
      </c>
      <c r="E1" t="s">
        <v>12</v>
      </c>
    </row>
    <row r="2" spans="1:5" x14ac:dyDescent="0.2">
      <c r="A2" t="s">
        <v>0</v>
      </c>
      <c r="B2" s="4">
        <v>98</v>
      </c>
      <c r="C2" s="4">
        <v>0</v>
      </c>
      <c r="D2" s="4">
        <v>0</v>
      </c>
      <c r="E2" s="4">
        <v>11</v>
      </c>
    </row>
    <row r="3" spans="1:5" x14ac:dyDescent="0.2">
      <c r="A3" t="s">
        <v>3</v>
      </c>
      <c r="B3" s="4">
        <v>0</v>
      </c>
      <c r="C3" s="4">
        <v>78</v>
      </c>
      <c r="D3" s="4">
        <v>78</v>
      </c>
      <c r="E3" s="4">
        <v>44</v>
      </c>
    </row>
    <row r="4" spans="1:5" x14ac:dyDescent="0.2">
      <c r="A4" t="s">
        <v>5</v>
      </c>
      <c r="B4" s="4">
        <v>2</v>
      </c>
      <c r="C4" s="4">
        <v>1</v>
      </c>
      <c r="D4" s="4">
        <v>1</v>
      </c>
      <c r="E4" s="4">
        <v>0</v>
      </c>
    </row>
    <row r="5" spans="1:5" x14ac:dyDescent="0.2">
      <c r="A5" t="s">
        <v>6</v>
      </c>
      <c r="B5" s="4">
        <v>0</v>
      </c>
      <c r="C5" s="4">
        <v>18</v>
      </c>
      <c r="D5" s="4">
        <v>18</v>
      </c>
      <c r="E5" s="4">
        <v>0</v>
      </c>
    </row>
    <row r="6" spans="1:5" x14ac:dyDescent="0.2">
      <c r="A6" t="s">
        <v>7</v>
      </c>
      <c r="B6" s="4">
        <v>0</v>
      </c>
      <c r="C6" s="4">
        <v>3</v>
      </c>
      <c r="D6" s="4">
        <v>3</v>
      </c>
      <c r="E6" s="4">
        <v>44</v>
      </c>
    </row>
    <row r="8" spans="1:5" x14ac:dyDescent="0.2">
      <c r="B8">
        <v>81.5</v>
      </c>
      <c r="C8">
        <v>74</v>
      </c>
      <c r="D8">
        <v>74</v>
      </c>
      <c r="E8">
        <v>4.5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 origin</vt:lpstr>
      <vt:lpstr>Sheet2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Zerzeropulos</dc:creator>
  <cp:lastModifiedBy>K. Zerzeropulos</cp:lastModifiedBy>
  <dcterms:created xsi:type="dcterms:W3CDTF">2022-05-07T13:19:04Z</dcterms:created>
  <dcterms:modified xsi:type="dcterms:W3CDTF">2022-05-15T10:36:14Z</dcterms:modified>
</cp:coreProperties>
</file>