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3135D0FB-E1D1-894E-9292-3815DF286E9A}" xr6:coauthVersionLast="47" xr6:coauthVersionMax="47" xr10:uidLastSave="{00000000-0000-0000-0000-000000000000}"/>
  <bookViews>
    <workbookView xWindow="440" yWindow="740" windowWidth="27860" windowHeight="16940" activeTab="4" xr2:uid="{85BCBCC6-3395-5740-AAEF-9387DC291CCA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H3" i="4" l="1"/>
  <c r="M3" i="4" s="1"/>
  <c r="I3" i="4"/>
  <c r="N3" i="4" s="1"/>
  <c r="J3" i="4"/>
  <c r="O3" i="4" s="1"/>
  <c r="H4" i="4"/>
  <c r="M4" i="4" s="1"/>
  <c r="I4" i="4"/>
  <c r="N4" i="4" s="1"/>
  <c r="J4" i="4"/>
  <c r="O4" i="4" s="1"/>
  <c r="H5" i="4"/>
  <c r="M5" i="4" s="1"/>
  <c r="I5" i="4"/>
  <c r="N5" i="4" s="1"/>
  <c r="J5" i="4"/>
  <c r="O5" i="4" s="1"/>
  <c r="H6" i="4"/>
  <c r="M6" i="4" s="1"/>
  <c r="I6" i="4"/>
  <c r="N6" i="4" s="1"/>
  <c r="J6" i="4"/>
  <c r="O6" i="4" s="1"/>
  <c r="H7" i="4"/>
  <c r="M7" i="4" s="1"/>
  <c r="I7" i="4"/>
  <c r="N7" i="4" s="1"/>
  <c r="J7" i="4"/>
  <c r="O7" i="4" s="1"/>
  <c r="G3" i="4"/>
  <c r="L3" i="4" s="1"/>
  <c r="G4" i="4"/>
  <c r="L4" i="4" s="1"/>
  <c r="G5" i="4"/>
  <c r="L5" i="4" s="1"/>
  <c r="G6" i="4"/>
  <c r="L6" i="4" s="1"/>
  <c r="G7" i="4"/>
  <c r="L7" i="4" s="1"/>
  <c r="G2" i="4"/>
  <c r="L2" i="4" s="1"/>
  <c r="C9" i="4"/>
  <c r="H2" i="4" s="1"/>
  <c r="M2" i="4" s="1"/>
  <c r="D9" i="4"/>
  <c r="I2" i="4" s="1"/>
  <c r="N2" i="4" s="1"/>
  <c r="E9" i="4"/>
  <c r="J2" i="4" s="1"/>
  <c r="O2" i="4" s="1"/>
  <c r="B9" i="4"/>
  <c r="X81" i="2"/>
  <c r="T81" i="2"/>
  <c r="V127" i="2"/>
  <c r="T127" i="2"/>
  <c r="R127" i="2"/>
  <c r="O127" i="2"/>
  <c r="X89" i="2"/>
  <c r="X72" i="2"/>
  <c r="R61" i="2"/>
  <c r="U60" i="2"/>
  <c r="S60" i="2"/>
  <c r="T61" i="2" s="1"/>
  <c r="Q60" i="2"/>
  <c r="P60" i="2"/>
  <c r="N60" i="2"/>
  <c r="L60" i="2"/>
  <c r="I60" i="2"/>
  <c r="U45" i="2"/>
  <c r="V46" i="2" s="1"/>
  <c r="S45" i="2"/>
  <c r="T46" i="2" s="1"/>
  <c r="P45" i="2"/>
  <c r="M45" i="2"/>
  <c r="L45" i="2"/>
  <c r="I45" i="2"/>
  <c r="V31" i="2"/>
  <c r="T31" i="2"/>
  <c r="R31" i="2"/>
  <c r="O31" i="2"/>
  <c r="Q118" i="1"/>
  <c r="N118" i="1"/>
  <c r="U118" i="1"/>
  <c r="T118" i="1"/>
  <c r="R118" i="1"/>
  <c r="O118" i="1"/>
  <c r="V115" i="1"/>
  <c r="T115" i="1"/>
  <c r="R115" i="1"/>
  <c r="O115" i="1"/>
  <c r="U7" i="1"/>
  <c r="U8" i="1"/>
  <c r="U9" i="1"/>
  <c r="U10" i="1"/>
  <c r="U11" i="1"/>
  <c r="U12" i="1"/>
  <c r="U13" i="1"/>
  <c r="U14" i="1"/>
  <c r="U15" i="1"/>
  <c r="U16" i="1"/>
  <c r="U17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S7" i="1"/>
  <c r="S8" i="1"/>
  <c r="S9" i="1"/>
  <c r="S10" i="1"/>
  <c r="S11" i="1"/>
  <c r="S12" i="1"/>
  <c r="S13" i="1"/>
  <c r="S14" i="1"/>
  <c r="S15" i="1"/>
  <c r="S16" i="1"/>
  <c r="S17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6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Q7" i="1"/>
  <c r="Q8" i="1"/>
  <c r="Q9" i="1"/>
  <c r="Q10" i="1"/>
  <c r="Q11" i="1"/>
  <c r="Q12" i="1"/>
  <c r="Q13" i="1"/>
  <c r="Q14" i="1"/>
  <c r="Q15" i="1"/>
  <c r="Q16" i="1"/>
  <c r="Q1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P7" i="1"/>
  <c r="P8" i="1"/>
  <c r="P9" i="1"/>
  <c r="P10" i="1"/>
  <c r="P11" i="1"/>
  <c r="P12" i="1"/>
  <c r="P13" i="1"/>
  <c r="P14" i="1"/>
  <c r="P15" i="1"/>
  <c r="P16" i="1"/>
  <c r="P17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U6" i="1"/>
  <c r="S6" i="1"/>
  <c r="Q6" i="1"/>
  <c r="P6" i="1"/>
  <c r="N7" i="1"/>
  <c r="N8" i="1"/>
  <c r="N9" i="1"/>
  <c r="N10" i="1"/>
  <c r="N11" i="1"/>
  <c r="N12" i="1"/>
  <c r="N13" i="1"/>
  <c r="N14" i="1"/>
  <c r="N15" i="1"/>
  <c r="N16" i="1"/>
  <c r="N1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N6" i="1"/>
  <c r="L7" i="1"/>
  <c r="L8" i="1"/>
  <c r="L9" i="1"/>
  <c r="L10" i="1"/>
  <c r="L11" i="1"/>
  <c r="L12" i="1"/>
  <c r="L13" i="1"/>
  <c r="L14" i="1"/>
  <c r="L15" i="1"/>
  <c r="L16" i="1"/>
  <c r="L17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P51" i="1" s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7" i="1"/>
  <c r="I118" i="1"/>
  <c r="I7" i="1"/>
  <c r="I8" i="1"/>
  <c r="I9" i="1"/>
  <c r="I10" i="1"/>
  <c r="I11" i="1"/>
  <c r="I12" i="1"/>
  <c r="I13" i="1"/>
  <c r="I14" i="1"/>
  <c r="I15" i="1"/>
  <c r="I16" i="1"/>
  <c r="I17" i="1"/>
  <c r="I6" i="1"/>
  <c r="X127" i="2" l="1"/>
  <c r="Q45" i="2"/>
  <c r="R46" i="2" s="1"/>
  <c r="M60" i="2"/>
  <c r="O61" i="2" s="1"/>
  <c r="X61" i="2" s="1"/>
  <c r="X31" i="2"/>
  <c r="N45" i="2"/>
  <c r="O46" i="2" s="1"/>
  <c r="U109" i="1"/>
  <c r="U101" i="1"/>
  <c r="U93" i="1"/>
  <c r="S83" i="1"/>
  <c r="S75" i="1"/>
  <c r="S67" i="1"/>
  <c r="S59" i="1"/>
  <c r="V85" i="1"/>
  <c r="M13" i="1"/>
  <c r="R85" i="1"/>
  <c r="O85" i="1"/>
  <c r="S79" i="1"/>
  <c r="S71" i="1"/>
  <c r="S63" i="1"/>
  <c r="P53" i="1"/>
  <c r="P45" i="1"/>
  <c r="P52" i="1"/>
  <c r="P44" i="1"/>
  <c r="Q35" i="1"/>
  <c r="Q27" i="1"/>
  <c r="O55" i="1"/>
  <c r="V55" i="1"/>
  <c r="V18" i="1"/>
  <c r="T55" i="1"/>
  <c r="V36" i="1"/>
  <c r="S81" i="1"/>
  <c r="S73" i="1"/>
  <c r="S65" i="1"/>
  <c r="S57" i="1"/>
  <c r="T36" i="1"/>
  <c r="M11" i="1"/>
  <c r="T18" i="1"/>
  <c r="P43" i="1"/>
  <c r="R18" i="1"/>
  <c r="M15" i="1"/>
  <c r="M7" i="1"/>
  <c r="N33" i="1"/>
  <c r="N25" i="1"/>
  <c r="S77" i="1"/>
  <c r="S69" i="1"/>
  <c r="S61" i="1"/>
  <c r="U114" i="1"/>
  <c r="U106" i="1"/>
  <c r="U98" i="1"/>
  <c r="U90" i="1"/>
  <c r="U113" i="1"/>
  <c r="U105" i="1"/>
  <c r="U97" i="1"/>
  <c r="U89" i="1"/>
  <c r="P49" i="1"/>
  <c r="P41" i="1"/>
  <c r="M10" i="1"/>
  <c r="M17" i="1"/>
  <c r="M9" i="1"/>
  <c r="N32" i="1"/>
  <c r="N24" i="1"/>
  <c r="N31" i="1"/>
  <c r="N23" i="1"/>
  <c r="S84" i="1"/>
  <c r="S76" i="1"/>
  <c r="S68" i="1"/>
  <c r="S60" i="1"/>
  <c r="U112" i="1"/>
  <c r="U104" i="1"/>
  <c r="U96" i="1"/>
  <c r="U88" i="1"/>
  <c r="U111" i="1"/>
  <c r="U103" i="1"/>
  <c r="U95" i="1"/>
  <c r="U87" i="1"/>
  <c r="M16" i="1"/>
  <c r="M8" i="1"/>
  <c r="U110" i="1"/>
  <c r="U102" i="1"/>
  <c r="U94" i="1"/>
  <c r="P54" i="1"/>
  <c r="P46" i="1"/>
  <c r="P38" i="1"/>
  <c r="N30" i="1"/>
  <c r="N22" i="1"/>
  <c r="M14" i="1"/>
  <c r="N29" i="1"/>
  <c r="N21" i="1"/>
  <c r="S82" i="1"/>
  <c r="S74" i="1"/>
  <c r="S66" i="1"/>
  <c r="S58" i="1"/>
  <c r="U108" i="1"/>
  <c r="U100" i="1"/>
  <c r="U92" i="1"/>
  <c r="U107" i="1"/>
  <c r="U99" i="1"/>
  <c r="U91" i="1"/>
  <c r="Q28" i="1"/>
  <c r="Q20" i="1"/>
  <c r="M6" i="1"/>
  <c r="M12" i="1"/>
  <c r="P50" i="1"/>
  <c r="P42" i="1"/>
  <c r="S80" i="1"/>
  <c r="S72" i="1"/>
  <c r="S64" i="1"/>
  <c r="N34" i="1"/>
  <c r="N26" i="1"/>
  <c r="P48" i="1"/>
  <c r="P40" i="1"/>
  <c r="S78" i="1"/>
  <c r="S70" i="1"/>
  <c r="S62" i="1"/>
  <c r="P47" i="1"/>
  <c r="P39" i="1"/>
  <c r="N28" i="1"/>
  <c r="N20" i="1"/>
  <c r="Q34" i="1"/>
  <c r="Q26" i="1"/>
  <c r="N35" i="1"/>
  <c r="N27" i="1"/>
  <c r="Q33" i="1"/>
  <c r="Q25" i="1"/>
  <c r="Q32" i="1"/>
  <c r="Q24" i="1"/>
  <c r="Q31" i="1"/>
  <c r="Q23" i="1"/>
  <c r="Q30" i="1"/>
  <c r="Q22" i="1"/>
  <c r="Q29" i="1"/>
  <c r="Q21" i="1"/>
  <c r="X46" i="2" l="1"/>
  <c r="T85" i="1"/>
  <c r="R55" i="1"/>
  <c r="R36" i="1"/>
  <c r="O36" i="1"/>
  <c r="O18" i="1"/>
</calcChain>
</file>

<file path=xl/sharedStrings.xml><?xml version="1.0" encoding="utf-8"?>
<sst xmlns="http://schemas.openxmlformats.org/spreadsheetml/2006/main" count="1022" uniqueCount="168">
  <si>
    <t>Deposit</t>
  </si>
  <si>
    <t>Type</t>
  </si>
  <si>
    <t>No. Rims</t>
  </si>
  <si>
    <t>no. Handles</t>
  </si>
  <si>
    <t>% RBH</t>
  </si>
  <si>
    <t>Weight RBH</t>
  </si>
  <si>
    <t>% Weight RBH</t>
  </si>
  <si>
    <t>H A 1</t>
  </si>
  <si>
    <t>no. Bases</t>
  </si>
  <si>
    <t>H A 3</t>
  </si>
  <si>
    <t>0.8</t>
  </si>
  <si>
    <t>3.4</t>
  </si>
  <si>
    <t>6.3</t>
  </si>
  <si>
    <t>1.4</t>
  </si>
  <si>
    <t>H A 3b</t>
  </si>
  <si>
    <t>0.1</t>
  </si>
  <si>
    <t>0.4</t>
  </si>
  <si>
    <t>H A 4</t>
  </si>
  <si>
    <t>0.6</t>
  </si>
  <si>
    <t>H A 7</t>
  </si>
  <si>
    <t>Misc Min A</t>
  </si>
  <si>
    <t>0.2</t>
  </si>
  <si>
    <t>0.0</t>
  </si>
  <si>
    <t>Misc Trip A</t>
  </si>
  <si>
    <t xml:space="preserve">LR A 1 </t>
  </si>
  <si>
    <t>Total</t>
  </si>
  <si>
    <t>100</t>
  </si>
  <si>
    <t>Early to Mid 1. c. AD (42, 44, 46, 51, 53, 54, 55, 168.3)</t>
  </si>
  <si>
    <t>Misc A</t>
  </si>
  <si>
    <t>10.5</t>
  </si>
  <si>
    <t>19.0</t>
  </si>
  <si>
    <t>Double Handles</t>
  </si>
  <si>
    <t>0.3</t>
  </si>
  <si>
    <t>Misc Local A</t>
  </si>
  <si>
    <t>Fabric 1 Local</t>
  </si>
  <si>
    <t>Augustan Deposits (33, 35, 38, 39)</t>
  </si>
  <si>
    <t>7.1</t>
  </si>
  <si>
    <t>10.9</t>
  </si>
  <si>
    <t>1.6</t>
  </si>
  <si>
    <t>3.7</t>
  </si>
  <si>
    <t>0.7</t>
  </si>
  <si>
    <t>Misc Local</t>
  </si>
  <si>
    <t>1.7</t>
  </si>
  <si>
    <t>4.1</t>
  </si>
  <si>
    <t>5.7</t>
  </si>
  <si>
    <t>0.5</t>
  </si>
  <si>
    <t>0.9</t>
  </si>
  <si>
    <t>H A 9</t>
  </si>
  <si>
    <t>H A 12a</t>
  </si>
  <si>
    <t>ER A 4</t>
  </si>
  <si>
    <t>ER A 11a</t>
  </si>
  <si>
    <t>ER A 12</t>
  </si>
  <si>
    <t>Misc horned A</t>
  </si>
  <si>
    <t>1.5</t>
  </si>
  <si>
    <t>Misc Sub Punic</t>
  </si>
  <si>
    <t>2.3</t>
  </si>
  <si>
    <t>Misc Trip</t>
  </si>
  <si>
    <t>MR A 2</t>
  </si>
  <si>
    <t>13.3</t>
  </si>
  <si>
    <t>16.6</t>
  </si>
  <si>
    <t>Misc Western</t>
  </si>
  <si>
    <t>1.9</t>
  </si>
  <si>
    <t>Fabric 1 local</t>
  </si>
  <si>
    <t>1.2</t>
  </si>
  <si>
    <t>Double handles</t>
  </si>
  <si>
    <t>3.5</t>
  </si>
  <si>
    <t xml:space="preserve">Misc Horned </t>
  </si>
  <si>
    <t>ER A 1</t>
  </si>
  <si>
    <t>2.0</t>
  </si>
  <si>
    <t>3.3</t>
  </si>
  <si>
    <t>1.3</t>
  </si>
  <si>
    <t>7.5</t>
  </si>
  <si>
    <t>ER A 5</t>
  </si>
  <si>
    <t>5.3</t>
  </si>
  <si>
    <t xml:space="preserve">ER A 11b </t>
  </si>
  <si>
    <t>ER A 14</t>
  </si>
  <si>
    <t>1.1</t>
  </si>
  <si>
    <t>Misc Spanish</t>
  </si>
  <si>
    <t>Mid to Late 1st c. AD (58, 59, 61, 62, 64, 67, 69, 70)</t>
  </si>
  <si>
    <t>13.5</t>
  </si>
  <si>
    <t>19.3</t>
  </si>
  <si>
    <t>Misc local</t>
  </si>
  <si>
    <t>Η Α 1</t>
  </si>
  <si>
    <t>Η Α 3</t>
  </si>
  <si>
    <t>Η Α 3b</t>
  </si>
  <si>
    <t>8.2</t>
  </si>
  <si>
    <t>ER A 6</t>
  </si>
  <si>
    <t>ER A 9</t>
  </si>
  <si>
    <t>ER A 11b</t>
  </si>
  <si>
    <t>ER A 13</t>
  </si>
  <si>
    <t>Horned</t>
  </si>
  <si>
    <t>2.2</t>
  </si>
  <si>
    <t>2.5</t>
  </si>
  <si>
    <t>MR A 1a</t>
  </si>
  <si>
    <t>MR A 7</t>
  </si>
  <si>
    <t>LR A 1</t>
  </si>
  <si>
    <t>Early to Mid 2nd c AD (72, 73, 76, 77, 78, 79, 80)</t>
  </si>
  <si>
    <t xml:space="preserve">Misc </t>
  </si>
  <si>
    <t>14.1</t>
  </si>
  <si>
    <t>19.1</t>
  </si>
  <si>
    <t>Misc Import</t>
  </si>
  <si>
    <t xml:space="preserve">H A 1 </t>
  </si>
  <si>
    <t xml:space="preserve">ΕR A 1 </t>
  </si>
  <si>
    <t>ER A 2</t>
  </si>
  <si>
    <t>ER A 3</t>
  </si>
  <si>
    <t xml:space="preserve">ΕR A  5 </t>
  </si>
  <si>
    <t>ΕR A 6</t>
  </si>
  <si>
    <t>ER A 7</t>
  </si>
  <si>
    <t>ΕR A 12</t>
  </si>
  <si>
    <t>Misc horned</t>
  </si>
  <si>
    <t>MR A 1b</t>
  </si>
  <si>
    <t>5.1</t>
  </si>
  <si>
    <t>5.4</t>
  </si>
  <si>
    <t>MR A 3</t>
  </si>
  <si>
    <t>MR A 4</t>
  </si>
  <si>
    <t>MR A 14</t>
  </si>
  <si>
    <t>Hellenistic (Combination of 4, 5, 14, 17, 18, 23, 25, 27, 32, 168.l)</t>
  </si>
  <si>
    <t>Benghazi, Riley</t>
  </si>
  <si>
    <t>Time slice</t>
  </si>
  <si>
    <t>Total fragments</t>
  </si>
  <si>
    <t>Origin</t>
  </si>
  <si>
    <t>Rhodian</t>
  </si>
  <si>
    <t>Knidian</t>
  </si>
  <si>
    <t>Graeco-Italian</t>
  </si>
  <si>
    <t>Minoan</t>
  </si>
  <si>
    <t>Tripolitanian</t>
  </si>
  <si>
    <t>Cyrenaican</t>
  </si>
  <si>
    <t>Italian, Falernian</t>
  </si>
  <si>
    <t>Koussas, Morocco</t>
  </si>
  <si>
    <t>Campanian</t>
  </si>
  <si>
    <t>Tripolitanian/Punic</t>
  </si>
  <si>
    <t>western Mediterranean</t>
  </si>
  <si>
    <t>Spanish</t>
  </si>
  <si>
    <t>Tripolitanian copy of Koan</t>
  </si>
  <si>
    <t>Spanish?</t>
  </si>
  <si>
    <t>copy of Koan</t>
  </si>
  <si>
    <t>often at Knossos</t>
  </si>
  <si>
    <t>Koan</t>
  </si>
  <si>
    <t>maybe Rhodian/Aegean?</t>
  </si>
  <si>
    <t>widely spread</t>
  </si>
  <si>
    <t>maybe Paphos?</t>
  </si>
  <si>
    <t>ovoid</t>
  </si>
  <si>
    <t>A</t>
  </si>
  <si>
    <t>AB</t>
  </si>
  <si>
    <t>B</t>
  </si>
  <si>
    <t>C</t>
  </si>
  <si>
    <t>D</t>
  </si>
  <si>
    <t>Divison between slices</t>
  </si>
  <si>
    <t>Total A</t>
  </si>
  <si>
    <t>Total B</t>
  </si>
  <si>
    <t>Total C</t>
  </si>
  <si>
    <t>Total D</t>
  </si>
  <si>
    <t>North Italian, Adriatic</t>
  </si>
  <si>
    <t>Spanish-Moroccan</t>
  </si>
  <si>
    <t>Berenice Amphorae</t>
  </si>
  <si>
    <t>African</t>
  </si>
  <si>
    <t>dating slice</t>
  </si>
  <si>
    <t>number of slices</t>
  </si>
  <si>
    <t>Italian</t>
  </si>
  <si>
    <t>Aegaean</t>
  </si>
  <si>
    <t>Graeco-Italian is counted as Italian</t>
  </si>
  <si>
    <t>Iberian/Spanish</t>
  </si>
  <si>
    <t>Western Mediterranean</t>
  </si>
  <si>
    <t>Eastern Mediterranean</t>
  </si>
  <si>
    <t>Unidentified</t>
  </si>
  <si>
    <t>without unidentified</t>
  </si>
  <si>
    <t>Africa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</si>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</sst>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49" fontId="0" fillId="0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49" fontId="0" fillId="4" borderId="0" xfId="0" applyNumberFormat="1" applyFill="1"/>
    <xf numFmtId="0" fontId="0" fillId="4" borderId="1" xfId="0" applyFill="1" applyBorder="1"/>
    <xf numFmtId="0" fontId="0" fillId="4" borderId="2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5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Berenice A - 50 BCE</a:t>
            </a:r>
            <a:r>
              <a:rPr lang="en-GB" baseline="0"/>
              <a:t>-0 with unidentified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Africa</c:v>
                </c:pt>
                <c:pt idx="1">
                  <c:v>Italian</c:v>
                </c:pt>
                <c:pt idx="2">
                  <c:v>Aegaean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  <c:pt idx="6">
                  <c:v>Unidentified</c:v>
                </c:pt>
              </c:strCache>
            </c:strRef>
          </c:cat>
          <c:val>
            <c:numRef>
              <c:f>charts!$B$2:$B$8</c:f>
              <c:numCache>
                <c:formatCode>General</c:formatCode>
                <c:ptCount val="7"/>
                <c:pt idx="0">
                  <c:v>9.5</c:v>
                </c:pt>
                <c:pt idx="1">
                  <c:v>9</c:v>
                </c:pt>
                <c:pt idx="2">
                  <c:v>12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D-E347-ACE0-0CD0A8B2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88496"/>
        <c:axId val="429363744"/>
      </c:barChart>
      <c:catAx>
        <c:axId val="4350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9363744"/>
        <c:crosses val="autoZero"/>
        <c:auto val="1"/>
        <c:lblAlgn val="ctr"/>
        <c:lblOffset val="100"/>
        <c:noMultiLvlLbl val="0"/>
      </c:catAx>
      <c:valAx>
        <c:axId val="4293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50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Benghazi Amphorae</a:t>
            </a:r>
            <a:r>
              <a:rPr lang="en-GB" baseline="0"/>
              <a:t> Percentage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242925241821408"/>
                  <c:y val="0.143915198549821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6.8210725995699134E-2"/>
                  <c:y val="-0.193110236220472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828521434820648"/>
                  <c:y val="5.28057553956833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1315205926362008"/>
                  <c:y val="7.28139692970033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8962396055633"/>
                      <c:h val="0.136402877697841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African</c:v>
                </c:pt>
                <c:pt idx="1">
                  <c:v>Italian</c:v>
                </c:pt>
                <c:pt idx="2">
                  <c:v>Aegean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</c:strCache>
            </c:strRef>
          </c:cat>
          <c:val>
            <c:numRef>
              <c:f>percentage!$B$2:$B$7</c:f>
              <c:numCache>
                <c:formatCode>General\%</c:formatCode>
                <c:ptCount val="6"/>
                <c:pt idx="0">
                  <c:v>31</c:v>
                </c:pt>
                <c:pt idx="1">
                  <c:v>29</c:v>
                </c:pt>
                <c:pt idx="2">
                  <c:v>39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Benghazi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827556602153702"/>
                  <c:y val="8.27641194131309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9.3783043474705854E-2"/>
                  <c:y val="-0.182318869313997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5.2784359898937906E-2"/>
                  <c:y val="0.117553956834532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2765324895135771"/>
                  <c:y val="0.109226477086047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1629046369203849"/>
                  <c:y val="5.5844898884042371E-2"/>
                </c:manualLayout>
              </c:layout>
              <c:tx>
                <c:rich>
                  <a:bodyPr/>
                  <a:lstStyle/>
                  <a:p>
                    <a:fld id="{59655F80-1CFA-E646-BDBA-D717AE0A2F17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27DDF41E-76F9-E945-B39B-0AE0384E4D17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African</c:v>
                </c:pt>
                <c:pt idx="1">
                  <c:v>Italian</c:v>
                </c:pt>
                <c:pt idx="2">
                  <c:v>Aegean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</c:strCache>
            </c:strRef>
          </c:cat>
          <c:val>
            <c:numRef>
              <c:f>percentage!$C$2:$C$7</c:f>
              <c:numCache>
                <c:formatCode>General\%</c:formatCode>
                <c:ptCount val="6"/>
                <c:pt idx="0">
                  <c:v>39</c:v>
                </c:pt>
                <c:pt idx="1">
                  <c:v>38</c:v>
                </c:pt>
                <c:pt idx="2">
                  <c:v>7</c:v>
                </c:pt>
                <c:pt idx="3">
                  <c:v>2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Benghazi Amphorae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820243972094169"/>
                  <c:y val="0.122332464736871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7.0601933825629307E-2"/>
                  <c:y val="-0.171527502407522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7.1140141161111337E-2"/>
                  <c:y val="-4.43165467625899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1913932520093021"/>
                  <c:y val="-0.106600861043448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7017453388274653"/>
                  <c:y val="0.121854925508412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7225653788095133"/>
                  <c:y val="4.23944938537359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African</c:v>
                </c:pt>
                <c:pt idx="1">
                  <c:v>Italian</c:v>
                </c:pt>
                <c:pt idx="2">
                  <c:v>Aegean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</c:strCache>
            </c:strRef>
          </c:cat>
          <c:val>
            <c:numRef>
              <c:f>percentage!$D$2:$D$7</c:f>
              <c:numCache>
                <c:formatCode>General\%</c:formatCode>
                <c:ptCount val="6"/>
                <c:pt idx="0">
                  <c:v>34</c:v>
                </c:pt>
                <c:pt idx="1">
                  <c:v>19</c:v>
                </c:pt>
                <c:pt idx="2">
                  <c:v>2</c:v>
                </c:pt>
                <c:pt idx="3">
                  <c:v>8</c:v>
                </c:pt>
                <c:pt idx="4">
                  <c:v>35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Benghazi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527452759993795"/>
                  <c:y val="-5.8316040819807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5.574966680566798E-2"/>
                  <c:y val="-2.73438699223970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99778415548524"/>
                  <c:y val="-3.66809744449813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5.2886893811170801E-2"/>
                  <c:y val="8.44230933227209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4530690673011668"/>
                  <c:y val="4.01097245515790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23493201200317243"/>
                  <c:y val="2.81096676994797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African</c:v>
                </c:pt>
                <c:pt idx="1">
                  <c:v>Italian</c:v>
                </c:pt>
                <c:pt idx="2">
                  <c:v>Aegean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</c:strCache>
            </c:strRef>
          </c:cat>
          <c:val>
            <c:numRef>
              <c:f>percentage!$E$2:$E$7</c:f>
              <c:numCache>
                <c:formatCode>General\%</c:formatCode>
                <c:ptCount val="6"/>
                <c:pt idx="0">
                  <c:v>61</c:v>
                </c:pt>
                <c:pt idx="1">
                  <c:v>1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Berenice B - 1-50</a:t>
            </a:r>
            <a:r>
              <a:rPr lang="en-GB" baseline="0"/>
              <a:t> BCE with unidentified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Africa</c:v>
                </c:pt>
                <c:pt idx="1">
                  <c:v>Italian</c:v>
                </c:pt>
                <c:pt idx="2">
                  <c:v>Aegaean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  <c:pt idx="6">
                  <c:v>Unidentified</c:v>
                </c:pt>
              </c:strCache>
            </c:strRef>
          </c:cat>
          <c:val>
            <c:numRef>
              <c:f>charts!$C$2:$C$8</c:f>
              <c:numCache>
                <c:formatCode>General</c:formatCode>
                <c:ptCount val="7"/>
                <c:pt idx="0">
                  <c:v>16.5</c:v>
                </c:pt>
                <c:pt idx="1">
                  <c:v>17</c:v>
                </c:pt>
                <c:pt idx="2">
                  <c:v>3</c:v>
                </c:pt>
                <c:pt idx="3">
                  <c:v>1</c:v>
                </c:pt>
                <c:pt idx="4">
                  <c:v>4.5</c:v>
                </c:pt>
                <c:pt idx="5">
                  <c:v>0</c:v>
                </c:pt>
                <c:pt idx="6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5-A442-9116-A15CCDC8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23440"/>
        <c:axId val="433903824"/>
      </c:barChart>
      <c:catAx>
        <c:axId val="4880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903824"/>
        <c:crosses val="autoZero"/>
        <c:auto val="1"/>
        <c:lblAlgn val="ctr"/>
        <c:lblOffset val="100"/>
        <c:noMultiLvlLbl val="0"/>
      </c:catAx>
      <c:valAx>
        <c:axId val="4339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0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Berenice C - 51-100 CE with unidentified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Africa</c:v>
                </c:pt>
                <c:pt idx="1">
                  <c:v>Italian</c:v>
                </c:pt>
                <c:pt idx="2">
                  <c:v>Aegaean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  <c:pt idx="6">
                  <c:v>Unidentified</c:v>
                </c:pt>
              </c:strCache>
            </c:strRef>
          </c:cat>
          <c:val>
            <c:numRef>
              <c:f>charts!$D$2:$D$8</c:f>
              <c:numCache>
                <c:formatCode>General</c:formatCode>
                <c:ptCount val="7"/>
                <c:pt idx="0">
                  <c:v>42</c:v>
                </c:pt>
                <c:pt idx="1">
                  <c:v>23</c:v>
                </c:pt>
                <c:pt idx="2">
                  <c:v>3</c:v>
                </c:pt>
                <c:pt idx="3">
                  <c:v>10</c:v>
                </c:pt>
                <c:pt idx="4">
                  <c:v>43</c:v>
                </c:pt>
                <c:pt idx="5">
                  <c:v>3</c:v>
                </c:pt>
                <c:pt idx="6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9-0E4C-8615-D7C3DC95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61184"/>
        <c:axId val="489764320"/>
      </c:barChart>
      <c:catAx>
        <c:axId val="4897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9764320"/>
        <c:crosses val="autoZero"/>
        <c:auto val="1"/>
        <c:lblAlgn val="ctr"/>
        <c:lblOffset val="100"/>
        <c:noMultiLvlLbl val="0"/>
      </c:catAx>
      <c:valAx>
        <c:axId val="4897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97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Berenice D - 101-150 CE with unidentified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Africa</c:v>
                </c:pt>
                <c:pt idx="1">
                  <c:v>Italian</c:v>
                </c:pt>
                <c:pt idx="2">
                  <c:v>Aegaean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  <c:pt idx="6">
                  <c:v>Unidentified</c:v>
                </c:pt>
              </c:strCache>
            </c:strRef>
          </c:cat>
          <c:val>
            <c:numRef>
              <c:f>charts!$E$2:$E$8</c:f>
              <c:numCache>
                <c:formatCode>General</c:formatCode>
                <c:ptCount val="7"/>
                <c:pt idx="0">
                  <c:v>70</c:v>
                </c:pt>
                <c:pt idx="1">
                  <c:v>1</c:v>
                </c:pt>
                <c:pt idx="2">
                  <c:v>26</c:v>
                </c:pt>
                <c:pt idx="3">
                  <c:v>11</c:v>
                </c:pt>
                <c:pt idx="4">
                  <c:v>2</c:v>
                </c:pt>
                <c:pt idx="5">
                  <c:v>4</c:v>
                </c:pt>
                <c:pt idx="6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2-2849-A104-C0C68351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45360"/>
        <c:axId val="486693008"/>
      </c:barChart>
      <c:catAx>
        <c:axId val="4266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693008"/>
        <c:crosses val="autoZero"/>
        <c:auto val="1"/>
        <c:lblAlgn val="ctr"/>
        <c:lblOffset val="100"/>
        <c:noMultiLvlLbl val="0"/>
      </c:catAx>
      <c:valAx>
        <c:axId val="486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6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Berenice A - 50</a:t>
            </a:r>
            <a:r>
              <a:rPr lang="en-GB" baseline="0"/>
              <a:t> BCE-0 without unidentified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Africa</c:v>
                </c:pt>
                <c:pt idx="1">
                  <c:v>Italian</c:v>
                </c:pt>
                <c:pt idx="2">
                  <c:v>Aegaean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</c:strCache>
            </c:strRef>
          </c:cat>
          <c:val>
            <c:numRef>
              <c:f>charts!$B$2:$B$7</c:f>
              <c:numCache>
                <c:formatCode>General</c:formatCode>
                <c:ptCount val="6"/>
                <c:pt idx="0">
                  <c:v>9.5</c:v>
                </c:pt>
                <c:pt idx="1">
                  <c:v>9</c:v>
                </c:pt>
                <c:pt idx="2">
                  <c:v>12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0F49-A057-8FEE5EC3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55744"/>
        <c:axId val="469258560"/>
      </c:barChart>
      <c:catAx>
        <c:axId val="4903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9258560"/>
        <c:crosses val="autoZero"/>
        <c:auto val="1"/>
        <c:lblAlgn val="ctr"/>
        <c:lblOffset val="100"/>
        <c:noMultiLvlLbl val="0"/>
      </c:catAx>
      <c:valAx>
        <c:axId val="469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3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Berenice B - 1-50</a:t>
            </a:r>
            <a:r>
              <a:rPr lang="en-GB" baseline="0"/>
              <a:t> CE without unidentified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Africa</c:v>
                </c:pt>
                <c:pt idx="1">
                  <c:v>Italian</c:v>
                </c:pt>
                <c:pt idx="2">
                  <c:v>Aegaean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</c:strCache>
            </c:strRef>
          </c:cat>
          <c:val>
            <c:numRef>
              <c:f>charts!$C$2:$C$7</c:f>
              <c:numCache>
                <c:formatCode>General</c:formatCode>
                <c:ptCount val="6"/>
                <c:pt idx="0">
                  <c:v>16.5</c:v>
                </c:pt>
                <c:pt idx="1">
                  <c:v>17</c:v>
                </c:pt>
                <c:pt idx="2">
                  <c:v>3</c:v>
                </c:pt>
                <c:pt idx="3">
                  <c:v>1</c:v>
                </c:pt>
                <c:pt idx="4">
                  <c:v>4.5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D-0B4F-8C54-88494F46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74032"/>
        <c:axId val="463735040"/>
      </c:barChart>
      <c:catAx>
        <c:axId val="4653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3735040"/>
        <c:crosses val="autoZero"/>
        <c:auto val="1"/>
        <c:lblAlgn val="ctr"/>
        <c:lblOffset val="100"/>
        <c:noMultiLvlLbl val="0"/>
      </c:catAx>
      <c:valAx>
        <c:axId val="4637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53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Berenice</a:t>
            </a:r>
            <a:r>
              <a:rPr lang="en-GB" baseline="0"/>
              <a:t> C - 51-100 CE without unidentified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Africa</c:v>
                </c:pt>
                <c:pt idx="1">
                  <c:v>Italian</c:v>
                </c:pt>
                <c:pt idx="2">
                  <c:v>Aegaean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</c:strCache>
            </c:strRef>
          </c:cat>
          <c:val>
            <c:numRef>
              <c:f>charts!$D$2:$D$7</c:f>
              <c:numCache>
                <c:formatCode>General</c:formatCode>
                <c:ptCount val="6"/>
                <c:pt idx="0">
                  <c:v>42</c:v>
                </c:pt>
                <c:pt idx="1">
                  <c:v>23</c:v>
                </c:pt>
                <c:pt idx="2">
                  <c:v>3</c:v>
                </c:pt>
                <c:pt idx="3">
                  <c:v>10</c:v>
                </c:pt>
                <c:pt idx="4">
                  <c:v>43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D-224A-9907-1670F4B7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32384"/>
        <c:axId val="469011152"/>
      </c:barChart>
      <c:catAx>
        <c:axId val="4907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9011152"/>
        <c:crosses val="autoZero"/>
        <c:auto val="1"/>
        <c:lblAlgn val="ctr"/>
        <c:lblOffset val="100"/>
        <c:noMultiLvlLbl val="0"/>
      </c:catAx>
      <c:valAx>
        <c:axId val="4690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7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Berenice</a:t>
            </a:r>
            <a:r>
              <a:rPr lang="en-GB" baseline="0"/>
              <a:t> D - 101-150 CE without unidentified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Africa</c:v>
                </c:pt>
                <c:pt idx="1">
                  <c:v>Italian</c:v>
                </c:pt>
                <c:pt idx="2">
                  <c:v>Aegaean</c:v>
                </c:pt>
                <c:pt idx="3">
                  <c:v>Iberian/Spanish</c:v>
                </c:pt>
                <c:pt idx="4">
                  <c:v>Western Mediterranean</c:v>
                </c:pt>
                <c:pt idx="5">
                  <c:v>Eastern Mediterranean</c:v>
                </c:pt>
              </c:strCache>
            </c:strRef>
          </c:cat>
          <c:val>
            <c:numRef>
              <c:f>charts!$E$2:$E$7</c:f>
              <c:numCache>
                <c:formatCode>General</c:formatCode>
                <c:ptCount val="6"/>
                <c:pt idx="0">
                  <c:v>70</c:v>
                </c:pt>
                <c:pt idx="1">
                  <c:v>1</c:v>
                </c:pt>
                <c:pt idx="2">
                  <c:v>26</c:v>
                </c:pt>
                <c:pt idx="3">
                  <c:v>11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2-3348-B9A7-1FFFDAE8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68304"/>
        <c:axId val="490007408"/>
      </c:barChart>
      <c:catAx>
        <c:axId val="4314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007408"/>
        <c:crosses val="autoZero"/>
        <c:auto val="1"/>
        <c:lblAlgn val="ctr"/>
        <c:lblOffset val="100"/>
        <c:noMultiLvlLbl val="0"/>
      </c:catAx>
      <c:valAx>
        <c:axId val="4900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14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Benghazi: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Sheet1!$H$20:$K$20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Sheet1!$H$21:$K$21</c:f>
              <c:numCache>
                <c:formatCode>General</c:formatCode>
                <c:ptCount val="4"/>
                <c:pt idx="0">
                  <c:v>31</c:v>
                </c:pt>
                <c:pt idx="1">
                  <c:v>45</c:v>
                </c:pt>
                <c:pt idx="2">
                  <c:v>124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</xdr:row>
      <xdr:rowOff>177800</xdr:rowOff>
    </xdr:from>
    <xdr:to>
      <xdr:col>5</xdr:col>
      <xdr:colOff>76200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CC130-1162-EB4E-AE52-DB181C7D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9</xdr:row>
      <xdr:rowOff>177800</xdr:rowOff>
    </xdr:from>
    <xdr:to>
      <xdr:col>12</xdr:col>
      <xdr:colOff>292100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B7971-F53A-9546-8BE9-6BBFA848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31</xdr:row>
      <xdr:rowOff>101600</xdr:rowOff>
    </xdr:from>
    <xdr:to>
      <xdr:col>5</xdr:col>
      <xdr:colOff>25400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EBFD7-A019-3E4F-BE22-EEA0AA49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615950</xdr:colOff>
      <xdr:row>31</xdr:row>
      <xdr:rowOff>165100</xdr:rowOff>
    </xdr:from>
    <xdr:to>
      <xdr:col>12</xdr:col>
      <xdr:colOff>234950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651F8A-F913-1F4B-9E9E-7819BE694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361950</xdr:colOff>
      <xdr:row>54</xdr:row>
      <xdr:rowOff>50800</xdr:rowOff>
    </xdr:from>
    <xdr:to>
      <xdr:col>5</xdr:col>
      <xdr:colOff>19050</xdr:colOff>
      <xdr:row>67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AA7BDC-6A40-F941-9CF3-A96EFFFCB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577850</xdr:colOff>
      <xdr:row>54</xdr:row>
      <xdr:rowOff>63500</xdr:rowOff>
    </xdr:from>
    <xdr:to>
      <xdr:col>11</xdr:col>
      <xdr:colOff>196850</xdr:colOff>
      <xdr:row>67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EDA72B-4737-F941-B89B-BFF942E3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311150</xdr:colOff>
      <xdr:row>69</xdr:row>
      <xdr:rowOff>88900</xdr:rowOff>
    </xdr:from>
    <xdr:to>
      <xdr:col>4</xdr:col>
      <xdr:colOff>793750</xdr:colOff>
      <xdr:row>82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49E6A-C27F-8849-8D4E-315C502F7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539750</xdr:colOff>
      <xdr:row>69</xdr:row>
      <xdr:rowOff>101600</xdr:rowOff>
    </xdr:from>
    <xdr:to>
      <xdr:col>11</xdr:col>
      <xdr:colOff>158750</xdr:colOff>
      <xdr:row>83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6673FF-B1A7-404D-B2F2-5D6F40AB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12</xdr:row>
      <xdr:rowOff>165100</xdr:rowOff>
    </xdr:from>
    <xdr:to>
      <xdr:col>13</xdr:col>
      <xdr:colOff>254000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5FAFA-C063-8049-9FD9-67DA7BE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10</xdr:row>
      <xdr:rowOff>50800</xdr:rowOff>
    </xdr:from>
    <xdr:to>
      <xdr:col>7</xdr:col>
      <xdr:colOff>419100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2E03D-DA20-CD4F-96A5-C79991403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679450</xdr:colOff>
      <xdr:row>10</xdr:row>
      <xdr:rowOff>38100</xdr:rowOff>
    </xdr:from>
    <xdr:to>
      <xdr:col>15</xdr:col>
      <xdr:colOff>190500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D363B-BF9A-1742-B3AC-E23559F0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28</xdr:row>
      <xdr:rowOff>50800</xdr:rowOff>
    </xdr:from>
    <xdr:to>
      <xdr:col>7</xdr:col>
      <xdr:colOff>406400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95B001-4DBE-5C4F-B03E-FA526347F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654050</xdr:colOff>
      <xdr:row>28</xdr:row>
      <xdr:rowOff>88900</xdr:rowOff>
    </xdr:from>
    <xdr:to>
      <xdr:col>15</xdr:col>
      <xdr:colOff>165100</xdr:colOff>
      <xdr:row>46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DAA8A6-DC45-AD49-9FA2-7B55EA9D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0.69886</cdr:x>
      <cdr:y>0.89928</cdr:y>
    </cdr:from>
    <cdr:to>
      <cdr:x>1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A22D540F-F5FF-BB49-9BF0-A6BCA1028CF9}"/>
            </a:ext>
          </a:extLst>
        </cdr:cNvPr>
        <cdr:cNvSpPr txBox="1"/>
      </cdr:nvSpPr>
      <cdr:spPr>
        <a:xfrm xmlns:a="http://schemas.openxmlformats.org/drawingml/2006/main">
          <a:off x="4273564" y="3174998"/>
          <a:ext cx="1841486" cy="355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31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0.69886</cdr:x>
      <cdr:y>0.89928</cdr:y>
    </cdr:from>
    <cdr:to>
      <cdr:x>1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D890B386-2CB7-4B4F-897F-A07E6D14F6E3}"/>
            </a:ext>
          </a:extLst>
        </cdr:cNvPr>
        <cdr:cNvSpPr txBox="1"/>
      </cdr:nvSpPr>
      <cdr:spPr>
        <a:xfrm xmlns:a="http://schemas.openxmlformats.org/drawingml/2006/main">
          <a:off x="4273550" y="3175000"/>
          <a:ext cx="18415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45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0.69119</cdr:x>
      <cdr:y>0.86331</cdr:y>
    </cdr:from>
    <cdr:to>
      <cdr:x>0.99171</cdr:x>
      <cdr:y>0.96403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D890B386-2CB7-4B4F-897F-A07E6D14F6E3}"/>
            </a:ext>
          </a:extLst>
        </cdr:cNvPr>
        <cdr:cNvSpPr txBox="1"/>
      </cdr:nvSpPr>
      <cdr:spPr>
        <a:xfrm xmlns:a="http://schemas.openxmlformats.org/drawingml/2006/main">
          <a:off x="4235439" y="3047998"/>
          <a:ext cx="1841511" cy="355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124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0.69471</cdr:x>
      <cdr:y>0.87457</cdr:y>
    </cdr:from>
    <cdr:to>
      <cdr:x>0.99585</cdr:x>
      <cdr:y>0.96949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D890B386-2CB7-4B4F-897F-A07E6D14F6E3}"/>
            </a:ext>
          </a:extLst>
        </cdr:cNvPr>
        <cdr:cNvSpPr txBox="1"/>
      </cdr:nvSpPr>
      <cdr:spPr>
        <a:xfrm xmlns:a="http://schemas.openxmlformats.org/drawingml/2006/main">
          <a:off x="4248164" y="3276582"/>
          <a:ext cx="1841486" cy="355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114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CF32-3336-004C-9CE3-33393C59E49F}">
  <dimension ref="A1:V118"/>
  <sheetViews>
    <sheetView topLeftCell="A65" workbookViewId="0">
      <selection activeCell="A114" activeCellId="28" sqref="A6:XFD6 A13:XFD15 A20:XFD20 A21:XFD21 A24:XFD24 A32:XFD32 A35:XFD35 A38:XFD38 A42:XFD44 A47:XFD47 A54:XFD54 A57:XFD57 A59:XFD59 A62:XFD62 A77:XFD77 A82:XFD82 A83:XFD83 A84:XFD84 A87:XFD88 A91:XFD91 A93:XFD93 A94:XFD94 A103:XFD103 A104:XFD104 A109:XFD109 A110:XFD110 A113:XFD113 A112:XFD112 A114:XFD114"/>
    </sheetView>
  </sheetViews>
  <sheetFormatPr baseColWidth="10" defaultRowHeight="16" x14ac:dyDescent="0.2"/>
  <cols>
    <col min="1" max="1" width="19.83203125" style="1" customWidth="1"/>
    <col min="2" max="2" width="17" customWidth="1"/>
    <col min="6" max="6" width="10.83203125" style="2"/>
    <col min="7" max="7" width="15.5" customWidth="1"/>
    <col min="8" max="8" width="14.5" style="2" customWidth="1"/>
    <col min="9" max="9" width="14.1640625" customWidth="1"/>
    <col min="10" max="10" width="23.1640625" customWidth="1"/>
    <col min="11" max="11" width="10.83203125" style="6"/>
    <col min="12" max="12" width="10.83203125" style="7"/>
    <col min="13" max="13" width="10.83203125" style="12"/>
    <col min="14" max="15" width="10.83203125" style="6"/>
    <col min="16" max="16" width="10.83203125" style="12"/>
    <col min="17" max="18" width="10.83203125" style="6"/>
    <col min="19" max="19" width="10.83203125" style="12"/>
    <col min="20" max="20" width="10.83203125" style="14"/>
    <col min="21" max="21" width="10.83203125" style="12"/>
  </cols>
  <sheetData>
    <row r="1" spans="1:22" ht="17" x14ac:dyDescent="0.2">
      <c r="A1" s="1" t="s">
        <v>117</v>
      </c>
    </row>
    <row r="3" spans="1:22" ht="51" x14ac:dyDescent="0.2">
      <c r="A3" s="1" t="s">
        <v>0</v>
      </c>
      <c r="B3" t="s">
        <v>1</v>
      </c>
      <c r="C3" t="s">
        <v>2</v>
      </c>
      <c r="D3" t="s">
        <v>8</v>
      </c>
      <c r="E3" t="s">
        <v>3</v>
      </c>
      <c r="F3" s="2" t="s">
        <v>4</v>
      </c>
      <c r="G3" t="s">
        <v>5</v>
      </c>
      <c r="H3" s="2" t="s">
        <v>6</v>
      </c>
      <c r="I3" t="s">
        <v>119</v>
      </c>
      <c r="J3" s="2" t="s">
        <v>120</v>
      </c>
      <c r="K3" s="6" t="s">
        <v>118</v>
      </c>
      <c r="L3" s="15" t="s">
        <v>147</v>
      </c>
      <c r="M3" s="12" t="s">
        <v>142</v>
      </c>
      <c r="O3" s="6" t="s">
        <v>148</v>
      </c>
      <c r="P3" s="12" t="s">
        <v>144</v>
      </c>
      <c r="R3" s="6" t="s">
        <v>149</v>
      </c>
      <c r="S3" s="12" t="s">
        <v>145</v>
      </c>
      <c r="T3" s="14" t="s">
        <v>150</v>
      </c>
      <c r="U3" s="12" t="s">
        <v>146</v>
      </c>
      <c r="V3" s="13" t="s">
        <v>151</v>
      </c>
    </row>
    <row r="4" spans="1:22" x14ac:dyDescent="0.2">
      <c r="J4" s="2"/>
      <c r="L4" s="15"/>
      <c r="M4" s="12" t="s">
        <v>142</v>
      </c>
      <c r="N4" s="6" t="s">
        <v>143</v>
      </c>
      <c r="P4" s="12" t="s">
        <v>144</v>
      </c>
      <c r="Q4" s="6" t="s">
        <v>143</v>
      </c>
    </row>
    <row r="5" spans="1:22" s="17" customFormat="1" ht="68" x14ac:dyDescent="0.2">
      <c r="A5" s="16" t="s">
        <v>116</v>
      </c>
      <c r="F5" s="18"/>
      <c r="H5" s="18"/>
      <c r="L5" s="16"/>
      <c r="M5" s="19"/>
      <c r="P5" s="19"/>
      <c r="S5" s="19"/>
      <c r="T5" s="20"/>
      <c r="U5" s="19"/>
    </row>
    <row r="6" spans="1:22" s="6" customFormat="1" x14ac:dyDescent="0.2">
      <c r="A6" s="7"/>
      <c r="B6" s="6" t="s">
        <v>7</v>
      </c>
      <c r="C6" s="6">
        <v>11</v>
      </c>
      <c r="D6" s="6">
        <v>7</v>
      </c>
      <c r="E6" s="6">
        <v>15</v>
      </c>
      <c r="F6" s="8" t="s">
        <v>11</v>
      </c>
      <c r="G6" s="6">
        <v>2835</v>
      </c>
      <c r="H6" s="8" t="s">
        <v>12</v>
      </c>
      <c r="I6" s="6">
        <f>SUM(C6:E6)</f>
        <v>33</v>
      </c>
      <c r="K6" s="6" t="s">
        <v>142</v>
      </c>
      <c r="L6" s="7">
        <f>LEN(K6)</f>
        <v>1</v>
      </c>
      <c r="M6" s="12">
        <f>IF(K6="A",I6/L6,0)</f>
        <v>33</v>
      </c>
      <c r="N6" s="6">
        <f>IF(K6="AB",I6/L6,0)</f>
        <v>0</v>
      </c>
      <c r="P6" s="12">
        <f t="shared" ref="P6:P17" si="0">IF(K6="B",I6/L6,0)</f>
        <v>0</v>
      </c>
      <c r="Q6" s="6">
        <f t="shared" ref="Q6:Q17" si="1">IF(K6="AB",I6/L6,0)</f>
        <v>0</v>
      </c>
      <c r="S6" s="12">
        <f t="shared" ref="S6:S17" si="2">IF(K6="C",I6/L6,0)</f>
        <v>0</v>
      </c>
      <c r="T6" s="14"/>
      <c r="U6" s="12">
        <f t="shared" ref="U6:U17" si="3">IF(K6="D",I6/L6,0)</f>
        <v>0</v>
      </c>
    </row>
    <row r="7" spans="1:22" x14ac:dyDescent="0.2">
      <c r="B7" t="s">
        <v>9</v>
      </c>
      <c r="C7">
        <v>2</v>
      </c>
      <c r="D7">
        <v>2</v>
      </c>
      <c r="E7">
        <v>4</v>
      </c>
      <c r="F7" s="2" t="s">
        <v>10</v>
      </c>
      <c r="G7">
        <v>643</v>
      </c>
      <c r="H7" s="2" t="s">
        <v>13</v>
      </c>
      <c r="I7">
        <f t="shared" ref="I7:I67" si="4">SUM(C7:E7)</f>
        <v>8</v>
      </c>
      <c r="J7" t="s">
        <v>121</v>
      </c>
      <c r="K7" s="6" t="s">
        <v>142</v>
      </c>
      <c r="L7" s="7">
        <f t="shared" ref="L7:L64" si="5">LEN(K7)</f>
        <v>1</v>
      </c>
      <c r="M7" s="12">
        <f t="shared" ref="M7:M64" si="6">IF(K7="A",I7/L7,0)</f>
        <v>8</v>
      </c>
      <c r="N7" s="6">
        <f t="shared" ref="N7:N64" si="7">IF(K7="AB",I7/L7,0)</f>
        <v>0</v>
      </c>
      <c r="P7" s="12">
        <f t="shared" si="0"/>
        <v>0</v>
      </c>
      <c r="Q7" s="6">
        <f t="shared" si="1"/>
        <v>0</v>
      </c>
      <c r="S7" s="12">
        <f t="shared" si="2"/>
        <v>0</v>
      </c>
      <c r="U7" s="12">
        <f t="shared" si="3"/>
        <v>0</v>
      </c>
    </row>
    <row r="8" spans="1:22" x14ac:dyDescent="0.2">
      <c r="B8" t="s">
        <v>14</v>
      </c>
      <c r="C8">
        <v>1</v>
      </c>
      <c r="D8">
        <v>0</v>
      </c>
      <c r="E8">
        <v>0</v>
      </c>
      <c r="F8" s="2" t="s">
        <v>15</v>
      </c>
      <c r="G8">
        <v>180</v>
      </c>
      <c r="H8" s="2" t="s">
        <v>16</v>
      </c>
      <c r="I8">
        <f t="shared" si="4"/>
        <v>1</v>
      </c>
      <c r="J8" t="s">
        <v>121</v>
      </c>
      <c r="K8" s="6" t="s">
        <v>142</v>
      </c>
      <c r="L8" s="7">
        <f t="shared" si="5"/>
        <v>1</v>
      </c>
      <c r="M8" s="12">
        <f t="shared" si="6"/>
        <v>1</v>
      </c>
      <c r="N8" s="6">
        <f t="shared" si="7"/>
        <v>0</v>
      </c>
      <c r="P8" s="12">
        <f t="shared" si="0"/>
        <v>0</v>
      </c>
      <c r="Q8" s="6">
        <f t="shared" si="1"/>
        <v>0</v>
      </c>
      <c r="S8" s="12">
        <f t="shared" si="2"/>
        <v>0</v>
      </c>
      <c r="U8" s="12">
        <f t="shared" si="3"/>
        <v>0</v>
      </c>
    </row>
    <row r="9" spans="1:22" x14ac:dyDescent="0.2">
      <c r="B9" t="s">
        <v>17</v>
      </c>
      <c r="C9">
        <v>0</v>
      </c>
      <c r="D9">
        <v>1</v>
      </c>
      <c r="E9">
        <v>0</v>
      </c>
      <c r="F9" s="2" t="s">
        <v>15</v>
      </c>
      <c r="G9">
        <v>280</v>
      </c>
      <c r="H9" s="2" t="s">
        <v>18</v>
      </c>
      <c r="I9">
        <f t="shared" si="4"/>
        <v>1</v>
      </c>
      <c r="J9" t="s">
        <v>122</v>
      </c>
      <c r="K9" s="6" t="s">
        <v>142</v>
      </c>
      <c r="L9" s="7">
        <f t="shared" si="5"/>
        <v>1</v>
      </c>
      <c r="M9" s="12">
        <f t="shared" si="6"/>
        <v>1</v>
      </c>
      <c r="N9" s="6">
        <f t="shared" si="7"/>
        <v>0</v>
      </c>
      <c r="P9" s="12">
        <f t="shared" si="0"/>
        <v>0</v>
      </c>
      <c r="Q9" s="6">
        <f t="shared" si="1"/>
        <v>0</v>
      </c>
      <c r="S9" s="12">
        <f t="shared" si="2"/>
        <v>0</v>
      </c>
      <c r="U9" s="12">
        <f t="shared" si="3"/>
        <v>0</v>
      </c>
    </row>
    <row r="10" spans="1:22" x14ac:dyDescent="0.2">
      <c r="B10" t="s">
        <v>19</v>
      </c>
      <c r="C10">
        <v>5</v>
      </c>
      <c r="D10">
        <v>0</v>
      </c>
      <c r="E10">
        <v>1</v>
      </c>
      <c r="F10" s="2" t="s">
        <v>18</v>
      </c>
      <c r="G10">
        <v>270</v>
      </c>
      <c r="H10" s="2" t="s">
        <v>18</v>
      </c>
      <c r="I10">
        <f t="shared" si="4"/>
        <v>6</v>
      </c>
      <c r="J10" t="s">
        <v>123</v>
      </c>
      <c r="K10" s="6" t="s">
        <v>142</v>
      </c>
      <c r="L10" s="7">
        <f t="shared" si="5"/>
        <v>1</v>
      </c>
      <c r="M10" s="12">
        <f t="shared" si="6"/>
        <v>6</v>
      </c>
      <c r="N10" s="6">
        <f t="shared" si="7"/>
        <v>0</v>
      </c>
      <c r="P10" s="12">
        <f t="shared" si="0"/>
        <v>0</v>
      </c>
      <c r="Q10" s="6">
        <f t="shared" si="1"/>
        <v>0</v>
      </c>
      <c r="S10" s="12">
        <f t="shared" si="2"/>
        <v>0</v>
      </c>
      <c r="U10" s="12">
        <f t="shared" si="3"/>
        <v>0</v>
      </c>
    </row>
    <row r="11" spans="1:22" x14ac:dyDescent="0.2">
      <c r="B11" t="s">
        <v>20</v>
      </c>
      <c r="C11">
        <v>0</v>
      </c>
      <c r="D11">
        <v>1</v>
      </c>
      <c r="E11">
        <v>1</v>
      </c>
      <c r="F11" s="2" t="s">
        <v>21</v>
      </c>
      <c r="G11">
        <v>20</v>
      </c>
      <c r="H11" s="2" t="s">
        <v>22</v>
      </c>
      <c r="I11">
        <f t="shared" si="4"/>
        <v>2</v>
      </c>
      <c r="J11" t="s">
        <v>124</v>
      </c>
      <c r="K11" s="6" t="s">
        <v>142</v>
      </c>
      <c r="L11" s="7">
        <f t="shared" si="5"/>
        <v>1</v>
      </c>
      <c r="M11" s="12">
        <f t="shared" si="6"/>
        <v>2</v>
      </c>
      <c r="N11" s="6">
        <f t="shared" si="7"/>
        <v>0</v>
      </c>
      <c r="P11" s="12">
        <f t="shared" si="0"/>
        <v>0</v>
      </c>
      <c r="Q11" s="6">
        <f t="shared" si="1"/>
        <v>0</v>
      </c>
      <c r="S11" s="12">
        <f t="shared" si="2"/>
        <v>0</v>
      </c>
      <c r="U11" s="12">
        <f t="shared" si="3"/>
        <v>0</v>
      </c>
    </row>
    <row r="12" spans="1:22" x14ac:dyDescent="0.2">
      <c r="B12" t="s">
        <v>23</v>
      </c>
      <c r="C12">
        <v>0</v>
      </c>
      <c r="D12">
        <v>1</v>
      </c>
      <c r="E12">
        <v>0</v>
      </c>
      <c r="F12" s="2" t="s">
        <v>15</v>
      </c>
      <c r="G12">
        <v>30</v>
      </c>
      <c r="H12" s="2" t="s">
        <v>15</v>
      </c>
      <c r="I12">
        <f t="shared" si="4"/>
        <v>1</v>
      </c>
      <c r="J12" t="s">
        <v>125</v>
      </c>
      <c r="K12" s="6" t="s">
        <v>142</v>
      </c>
      <c r="L12" s="7">
        <f t="shared" si="5"/>
        <v>1</v>
      </c>
      <c r="M12" s="12">
        <f t="shared" si="6"/>
        <v>1</v>
      </c>
      <c r="N12" s="6">
        <f t="shared" si="7"/>
        <v>0</v>
      </c>
      <c r="P12" s="12">
        <f t="shared" si="0"/>
        <v>0</v>
      </c>
      <c r="Q12" s="6">
        <f t="shared" si="1"/>
        <v>0</v>
      </c>
      <c r="S12" s="12">
        <f t="shared" si="2"/>
        <v>0</v>
      </c>
      <c r="U12" s="12">
        <f t="shared" si="3"/>
        <v>0</v>
      </c>
    </row>
    <row r="13" spans="1:22" s="6" customFormat="1" x14ac:dyDescent="0.2">
      <c r="A13" s="7"/>
      <c r="B13" s="6" t="s">
        <v>24</v>
      </c>
      <c r="C13" s="6">
        <v>0</v>
      </c>
      <c r="D13" s="6">
        <v>0</v>
      </c>
      <c r="E13" s="6">
        <v>1</v>
      </c>
      <c r="F13" s="8" t="s">
        <v>15</v>
      </c>
      <c r="G13" s="6">
        <v>100</v>
      </c>
      <c r="H13" s="8" t="s">
        <v>21</v>
      </c>
      <c r="I13" s="6">
        <f t="shared" si="4"/>
        <v>1</v>
      </c>
      <c r="K13" s="6" t="s">
        <v>142</v>
      </c>
      <c r="L13" s="7">
        <f t="shared" si="5"/>
        <v>1</v>
      </c>
      <c r="M13" s="12">
        <f t="shared" si="6"/>
        <v>1</v>
      </c>
      <c r="N13" s="6">
        <f t="shared" si="7"/>
        <v>0</v>
      </c>
      <c r="P13" s="12">
        <f t="shared" si="0"/>
        <v>0</v>
      </c>
      <c r="Q13" s="6">
        <f t="shared" si="1"/>
        <v>0</v>
      </c>
      <c r="S13" s="12">
        <f t="shared" si="2"/>
        <v>0</v>
      </c>
      <c r="T13" s="14"/>
      <c r="U13" s="12">
        <f t="shared" si="3"/>
        <v>0</v>
      </c>
    </row>
    <row r="14" spans="1:22" x14ac:dyDescent="0.2">
      <c r="B14" t="s">
        <v>28</v>
      </c>
      <c r="C14">
        <v>29</v>
      </c>
      <c r="D14">
        <v>13</v>
      </c>
      <c r="E14">
        <v>65</v>
      </c>
      <c r="F14" s="2" t="s">
        <v>29</v>
      </c>
      <c r="G14">
        <v>8565</v>
      </c>
      <c r="H14" s="2" t="s">
        <v>30</v>
      </c>
      <c r="I14">
        <f t="shared" si="4"/>
        <v>107</v>
      </c>
      <c r="K14" s="6" t="s">
        <v>142</v>
      </c>
      <c r="L14" s="7">
        <f t="shared" si="5"/>
        <v>1</v>
      </c>
      <c r="M14" s="12">
        <f t="shared" si="6"/>
        <v>107</v>
      </c>
      <c r="N14" s="6">
        <f t="shared" si="7"/>
        <v>0</v>
      </c>
      <c r="P14" s="12">
        <f t="shared" si="0"/>
        <v>0</v>
      </c>
      <c r="Q14" s="6">
        <f t="shared" si="1"/>
        <v>0</v>
      </c>
      <c r="S14" s="12">
        <f t="shared" si="2"/>
        <v>0</v>
      </c>
      <c r="U14" s="12">
        <f t="shared" si="3"/>
        <v>0</v>
      </c>
    </row>
    <row r="15" spans="1:22" s="6" customFormat="1" x14ac:dyDescent="0.2">
      <c r="A15" s="7"/>
      <c r="B15" s="6" t="s">
        <v>31</v>
      </c>
      <c r="C15" s="6">
        <v>0</v>
      </c>
      <c r="D15" s="6">
        <v>0</v>
      </c>
      <c r="E15" s="6">
        <v>2</v>
      </c>
      <c r="F15" s="8" t="s">
        <v>21</v>
      </c>
      <c r="G15" s="6">
        <v>135</v>
      </c>
      <c r="H15" s="8" t="s">
        <v>32</v>
      </c>
      <c r="I15" s="6">
        <f t="shared" si="4"/>
        <v>2</v>
      </c>
      <c r="K15" s="6" t="s">
        <v>142</v>
      </c>
      <c r="L15" s="7">
        <f t="shared" si="5"/>
        <v>1</v>
      </c>
      <c r="M15" s="12">
        <f t="shared" si="6"/>
        <v>2</v>
      </c>
      <c r="N15" s="6">
        <f t="shared" si="7"/>
        <v>0</v>
      </c>
      <c r="P15" s="12">
        <f t="shared" si="0"/>
        <v>0</v>
      </c>
      <c r="Q15" s="6">
        <f t="shared" si="1"/>
        <v>0</v>
      </c>
      <c r="S15" s="12">
        <f t="shared" si="2"/>
        <v>0</v>
      </c>
      <c r="T15" s="14"/>
      <c r="U15" s="12">
        <f t="shared" si="3"/>
        <v>0</v>
      </c>
    </row>
    <row r="16" spans="1:22" x14ac:dyDescent="0.2">
      <c r="B16" t="s">
        <v>33</v>
      </c>
      <c r="C16">
        <v>1</v>
      </c>
      <c r="D16">
        <v>0</v>
      </c>
      <c r="E16">
        <v>0</v>
      </c>
      <c r="F16" s="2" t="s">
        <v>15</v>
      </c>
      <c r="G16">
        <v>140</v>
      </c>
      <c r="H16" s="2" t="s">
        <v>32</v>
      </c>
      <c r="I16">
        <f t="shared" si="4"/>
        <v>1</v>
      </c>
      <c r="J16" t="s">
        <v>126</v>
      </c>
      <c r="K16" s="6" t="s">
        <v>142</v>
      </c>
      <c r="L16" s="7">
        <f t="shared" si="5"/>
        <v>1</v>
      </c>
      <c r="M16" s="12">
        <f t="shared" si="6"/>
        <v>1</v>
      </c>
      <c r="N16" s="6">
        <f t="shared" si="7"/>
        <v>0</v>
      </c>
      <c r="P16" s="12">
        <f t="shared" si="0"/>
        <v>0</v>
      </c>
      <c r="Q16" s="6">
        <f t="shared" si="1"/>
        <v>0</v>
      </c>
      <c r="S16" s="12">
        <f t="shared" si="2"/>
        <v>0</v>
      </c>
      <c r="U16" s="12">
        <f t="shared" si="3"/>
        <v>0</v>
      </c>
    </row>
    <row r="17" spans="1:22" x14ac:dyDescent="0.2">
      <c r="B17" t="s">
        <v>34</v>
      </c>
      <c r="C17">
        <v>0</v>
      </c>
      <c r="D17">
        <v>0</v>
      </c>
      <c r="E17">
        <v>2</v>
      </c>
      <c r="F17" s="2" t="s">
        <v>21</v>
      </c>
      <c r="G17">
        <v>195</v>
      </c>
      <c r="H17" s="2" t="s">
        <v>16</v>
      </c>
      <c r="I17">
        <f t="shared" si="4"/>
        <v>2</v>
      </c>
      <c r="J17" t="s">
        <v>126</v>
      </c>
      <c r="K17" s="6" t="s">
        <v>142</v>
      </c>
      <c r="L17" s="7">
        <f t="shared" si="5"/>
        <v>1</v>
      </c>
      <c r="M17" s="12">
        <f t="shared" si="6"/>
        <v>2</v>
      </c>
      <c r="N17" s="6">
        <f t="shared" si="7"/>
        <v>0</v>
      </c>
      <c r="P17" s="12">
        <f t="shared" si="0"/>
        <v>0</v>
      </c>
      <c r="Q17" s="6">
        <f t="shared" si="1"/>
        <v>0</v>
      </c>
      <c r="S17" s="12">
        <f t="shared" si="2"/>
        <v>0</v>
      </c>
      <c r="U17" s="12">
        <f t="shared" si="3"/>
        <v>0</v>
      </c>
    </row>
    <row r="18" spans="1:22" x14ac:dyDescent="0.2">
      <c r="I18">
        <f t="shared" si="4"/>
        <v>0</v>
      </c>
      <c r="O18" s="6">
        <f>SUM(M6:N17)</f>
        <v>165</v>
      </c>
      <c r="R18" s="6">
        <f>SUM(P6:Q17)</f>
        <v>0</v>
      </c>
      <c r="T18" s="14">
        <f>SUM(S6:S17)</f>
        <v>0</v>
      </c>
      <c r="V18">
        <f>SUM(U6:U17)</f>
        <v>0</v>
      </c>
    </row>
    <row r="19" spans="1:22" s="4" customFormat="1" ht="34" x14ac:dyDescent="0.2">
      <c r="A19" s="3" t="s">
        <v>35</v>
      </c>
      <c r="F19" s="5"/>
      <c r="H19" s="5"/>
      <c r="K19" s="6"/>
      <c r="L19" s="7"/>
      <c r="M19" s="12"/>
      <c r="N19" s="6"/>
      <c r="O19" s="6"/>
      <c r="P19" s="12"/>
      <c r="Q19" s="6"/>
      <c r="R19" s="6"/>
      <c r="S19" s="12"/>
      <c r="T19" s="14"/>
      <c r="U19" s="12"/>
    </row>
    <row r="20" spans="1:22" x14ac:dyDescent="0.2">
      <c r="B20" t="s">
        <v>28</v>
      </c>
      <c r="C20">
        <v>9</v>
      </c>
      <c r="D20">
        <v>10</v>
      </c>
      <c r="E20">
        <v>22</v>
      </c>
      <c r="F20" s="2" t="s">
        <v>36</v>
      </c>
      <c r="G20">
        <v>3180</v>
      </c>
      <c r="H20" s="2" t="s">
        <v>37</v>
      </c>
      <c r="I20">
        <f t="shared" si="4"/>
        <v>41</v>
      </c>
      <c r="K20" s="6" t="s">
        <v>143</v>
      </c>
      <c r="L20" s="7">
        <f t="shared" si="5"/>
        <v>2</v>
      </c>
      <c r="M20" s="12">
        <f t="shared" si="6"/>
        <v>0</v>
      </c>
      <c r="N20" s="6">
        <f t="shared" si="7"/>
        <v>20.5</v>
      </c>
      <c r="P20" s="12">
        <f t="shared" ref="P20:P35" si="8">IF(K20="B",I20/L20,0)</f>
        <v>0</v>
      </c>
      <c r="Q20" s="6">
        <f t="shared" ref="Q20:Q35" si="9">IF(K20="AB",I20/L20,0)</f>
        <v>20.5</v>
      </c>
      <c r="S20" s="12">
        <f t="shared" ref="S20:S35" si="10">IF(K20="C",I20/L20,0)</f>
        <v>0</v>
      </c>
      <c r="U20" s="12">
        <f t="shared" ref="U20:U35" si="11">IF(K20="D",I20/L20,0)</f>
        <v>0</v>
      </c>
    </row>
    <row r="21" spans="1:22" s="6" customFormat="1" x14ac:dyDescent="0.2">
      <c r="A21" s="7"/>
      <c r="B21" s="6" t="s">
        <v>31</v>
      </c>
      <c r="C21" s="6">
        <v>1</v>
      </c>
      <c r="D21" s="6">
        <v>0</v>
      </c>
      <c r="E21" s="6">
        <v>8</v>
      </c>
      <c r="F21" s="8" t="s">
        <v>38</v>
      </c>
      <c r="G21" s="6">
        <v>1090</v>
      </c>
      <c r="H21" s="8" t="s">
        <v>39</v>
      </c>
      <c r="I21" s="6">
        <f t="shared" si="4"/>
        <v>9</v>
      </c>
      <c r="K21" s="6" t="s">
        <v>143</v>
      </c>
      <c r="L21" s="7">
        <f t="shared" si="5"/>
        <v>2</v>
      </c>
      <c r="M21" s="12">
        <f t="shared" si="6"/>
        <v>0</v>
      </c>
      <c r="N21" s="6">
        <f t="shared" si="7"/>
        <v>4.5</v>
      </c>
      <c r="P21" s="12">
        <f t="shared" si="8"/>
        <v>0</v>
      </c>
      <c r="Q21" s="6">
        <f t="shared" si="9"/>
        <v>4.5</v>
      </c>
      <c r="S21" s="12">
        <f t="shared" si="10"/>
        <v>0</v>
      </c>
      <c r="T21" s="14"/>
      <c r="U21" s="12">
        <f t="shared" si="11"/>
        <v>0</v>
      </c>
    </row>
    <row r="22" spans="1:22" x14ac:dyDescent="0.2">
      <c r="B22" t="s">
        <v>34</v>
      </c>
      <c r="C22">
        <v>0</v>
      </c>
      <c r="D22">
        <v>1</v>
      </c>
      <c r="E22">
        <v>1</v>
      </c>
      <c r="F22" s="2" t="s">
        <v>32</v>
      </c>
      <c r="G22">
        <v>215</v>
      </c>
      <c r="H22" s="2" t="s">
        <v>40</v>
      </c>
      <c r="I22">
        <f t="shared" si="4"/>
        <v>2</v>
      </c>
      <c r="J22" t="s">
        <v>126</v>
      </c>
      <c r="K22" s="6" t="s">
        <v>143</v>
      </c>
      <c r="L22" s="7">
        <f t="shared" si="5"/>
        <v>2</v>
      </c>
      <c r="M22" s="12">
        <f t="shared" si="6"/>
        <v>0</v>
      </c>
      <c r="N22" s="6">
        <f t="shared" si="7"/>
        <v>1</v>
      </c>
      <c r="P22" s="12">
        <f t="shared" si="8"/>
        <v>0</v>
      </c>
      <c r="Q22" s="6">
        <f t="shared" si="9"/>
        <v>1</v>
      </c>
      <c r="S22" s="12">
        <f t="shared" si="10"/>
        <v>0</v>
      </c>
      <c r="U22" s="12">
        <f t="shared" si="11"/>
        <v>0</v>
      </c>
    </row>
    <row r="23" spans="1:22" x14ac:dyDescent="0.2">
      <c r="B23" t="s">
        <v>41</v>
      </c>
      <c r="C23">
        <v>0</v>
      </c>
      <c r="D23">
        <v>1</v>
      </c>
      <c r="E23">
        <v>3</v>
      </c>
      <c r="F23" s="2" t="s">
        <v>40</v>
      </c>
      <c r="G23">
        <v>500</v>
      </c>
      <c r="H23" s="2" t="s">
        <v>42</v>
      </c>
      <c r="I23">
        <f t="shared" si="4"/>
        <v>4</v>
      </c>
      <c r="J23" t="s">
        <v>126</v>
      </c>
      <c r="K23" s="6" t="s">
        <v>143</v>
      </c>
      <c r="L23" s="7">
        <f t="shared" si="5"/>
        <v>2</v>
      </c>
      <c r="M23" s="12">
        <f t="shared" si="6"/>
        <v>0</v>
      </c>
      <c r="N23" s="6">
        <f t="shared" si="7"/>
        <v>2</v>
      </c>
      <c r="P23" s="12">
        <f t="shared" si="8"/>
        <v>0</v>
      </c>
      <c r="Q23" s="6">
        <f t="shared" si="9"/>
        <v>2</v>
      </c>
      <c r="S23" s="12">
        <f t="shared" si="10"/>
        <v>0</v>
      </c>
      <c r="U23" s="12">
        <f t="shared" si="11"/>
        <v>0</v>
      </c>
    </row>
    <row r="24" spans="1:22" s="6" customFormat="1" x14ac:dyDescent="0.2">
      <c r="A24" s="7"/>
      <c r="B24" s="6" t="s">
        <v>7</v>
      </c>
      <c r="C24" s="6">
        <v>7</v>
      </c>
      <c r="D24" s="6">
        <v>5</v>
      </c>
      <c r="E24" s="6">
        <v>12</v>
      </c>
      <c r="F24" s="8" t="s">
        <v>43</v>
      </c>
      <c r="G24" s="6">
        <v>1665</v>
      </c>
      <c r="H24" s="8" t="s">
        <v>44</v>
      </c>
      <c r="I24" s="6">
        <f t="shared" si="4"/>
        <v>24</v>
      </c>
      <c r="K24" s="6" t="s">
        <v>143</v>
      </c>
      <c r="L24" s="7">
        <f t="shared" si="5"/>
        <v>2</v>
      </c>
      <c r="M24" s="12">
        <f t="shared" si="6"/>
        <v>0</v>
      </c>
      <c r="N24" s="6">
        <f t="shared" si="7"/>
        <v>12</v>
      </c>
      <c r="P24" s="12">
        <f t="shared" si="8"/>
        <v>0</v>
      </c>
      <c r="Q24" s="6">
        <f t="shared" si="9"/>
        <v>12</v>
      </c>
      <c r="S24" s="12">
        <f t="shared" si="10"/>
        <v>0</v>
      </c>
      <c r="T24" s="14"/>
      <c r="U24" s="12">
        <f t="shared" si="11"/>
        <v>0</v>
      </c>
    </row>
    <row r="25" spans="1:22" x14ac:dyDescent="0.2">
      <c r="B25" t="s">
        <v>9</v>
      </c>
      <c r="C25">
        <v>1</v>
      </c>
      <c r="D25">
        <v>0</v>
      </c>
      <c r="E25">
        <v>2</v>
      </c>
      <c r="F25" s="2" t="s">
        <v>45</v>
      </c>
      <c r="G25">
        <v>250</v>
      </c>
      <c r="H25" s="2" t="s">
        <v>46</v>
      </c>
      <c r="I25">
        <f t="shared" si="4"/>
        <v>3</v>
      </c>
      <c r="J25" t="s">
        <v>121</v>
      </c>
      <c r="K25" s="6" t="s">
        <v>143</v>
      </c>
      <c r="L25" s="7">
        <f t="shared" si="5"/>
        <v>2</v>
      </c>
      <c r="M25" s="12">
        <f t="shared" si="6"/>
        <v>0</v>
      </c>
      <c r="N25" s="6">
        <f t="shared" si="7"/>
        <v>1.5</v>
      </c>
      <c r="P25" s="12">
        <f t="shared" si="8"/>
        <v>0</v>
      </c>
      <c r="Q25" s="6">
        <f t="shared" si="9"/>
        <v>1.5</v>
      </c>
      <c r="S25" s="12">
        <f t="shared" si="10"/>
        <v>0</v>
      </c>
      <c r="U25" s="12">
        <f t="shared" si="11"/>
        <v>0</v>
      </c>
    </row>
    <row r="26" spans="1:22" x14ac:dyDescent="0.2">
      <c r="B26" t="s">
        <v>19</v>
      </c>
      <c r="C26">
        <v>1</v>
      </c>
      <c r="D26">
        <v>0</v>
      </c>
      <c r="E26">
        <v>0</v>
      </c>
      <c r="F26" s="2" t="s">
        <v>21</v>
      </c>
      <c r="G26">
        <v>120</v>
      </c>
      <c r="H26" s="2" t="s">
        <v>16</v>
      </c>
      <c r="I26">
        <f t="shared" si="4"/>
        <v>1</v>
      </c>
      <c r="J26" t="s">
        <v>123</v>
      </c>
      <c r="K26" s="6" t="s">
        <v>143</v>
      </c>
      <c r="L26" s="7">
        <f t="shared" si="5"/>
        <v>2</v>
      </c>
      <c r="M26" s="12">
        <f t="shared" si="6"/>
        <v>0</v>
      </c>
      <c r="N26" s="6">
        <f t="shared" si="7"/>
        <v>0.5</v>
      </c>
      <c r="P26" s="12">
        <f t="shared" si="8"/>
        <v>0</v>
      </c>
      <c r="Q26" s="6">
        <f t="shared" si="9"/>
        <v>0.5</v>
      </c>
      <c r="S26" s="12">
        <f t="shared" si="10"/>
        <v>0</v>
      </c>
      <c r="U26" s="12">
        <f t="shared" si="11"/>
        <v>0</v>
      </c>
    </row>
    <row r="27" spans="1:22" x14ac:dyDescent="0.2">
      <c r="B27" t="s">
        <v>47</v>
      </c>
      <c r="C27">
        <v>1</v>
      </c>
      <c r="D27">
        <v>0</v>
      </c>
      <c r="E27">
        <v>0</v>
      </c>
      <c r="F27" s="2" t="s">
        <v>21</v>
      </c>
      <c r="G27">
        <v>170</v>
      </c>
      <c r="H27" s="2" t="s">
        <v>18</v>
      </c>
      <c r="I27">
        <f t="shared" si="4"/>
        <v>1</v>
      </c>
      <c r="J27" t="s">
        <v>127</v>
      </c>
      <c r="K27" s="6" t="s">
        <v>143</v>
      </c>
      <c r="L27" s="7">
        <f t="shared" si="5"/>
        <v>2</v>
      </c>
      <c r="M27" s="12">
        <f t="shared" si="6"/>
        <v>0</v>
      </c>
      <c r="N27" s="6">
        <f t="shared" si="7"/>
        <v>0.5</v>
      </c>
      <c r="P27" s="12">
        <f t="shared" si="8"/>
        <v>0</v>
      </c>
      <c r="Q27" s="6">
        <f t="shared" si="9"/>
        <v>0.5</v>
      </c>
      <c r="S27" s="12">
        <f t="shared" si="10"/>
        <v>0</v>
      </c>
      <c r="U27" s="12">
        <f t="shared" si="11"/>
        <v>0</v>
      </c>
    </row>
    <row r="28" spans="1:22" x14ac:dyDescent="0.2">
      <c r="B28" t="s">
        <v>48</v>
      </c>
      <c r="C28">
        <v>1</v>
      </c>
      <c r="D28">
        <v>0</v>
      </c>
      <c r="E28">
        <v>0</v>
      </c>
      <c r="F28" s="2" t="s">
        <v>21</v>
      </c>
      <c r="G28">
        <v>100</v>
      </c>
      <c r="H28" s="2" t="s">
        <v>32</v>
      </c>
      <c r="I28">
        <f t="shared" si="4"/>
        <v>1</v>
      </c>
      <c r="J28" t="s">
        <v>128</v>
      </c>
      <c r="K28" s="6" t="s">
        <v>143</v>
      </c>
      <c r="L28" s="7">
        <f t="shared" si="5"/>
        <v>2</v>
      </c>
      <c r="M28" s="12">
        <f t="shared" si="6"/>
        <v>0</v>
      </c>
      <c r="N28" s="6">
        <f t="shared" si="7"/>
        <v>0.5</v>
      </c>
      <c r="P28" s="12">
        <f t="shared" si="8"/>
        <v>0</v>
      </c>
      <c r="Q28" s="6">
        <f t="shared" si="9"/>
        <v>0.5</v>
      </c>
      <c r="S28" s="12">
        <f t="shared" si="10"/>
        <v>0</v>
      </c>
      <c r="U28" s="12">
        <f t="shared" si="11"/>
        <v>0</v>
      </c>
    </row>
    <row r="29" spans="1:22" x14ac:dyDescent="0.2">
      <c r="B29" t="s">
        <v>49</v>
      </c>
      <c r="C29">
        <v>1</v>
      </c>
      <c r="D29">
        <v>1</v>
      </c>
      <c r="E29">
        <v>2</v>
      </c>
      <c r="F29" s="2" t="s">
        <v>40</v>
      </c>
      <c r="G29">
        <v>255</v>
      </c>
      <c r="H29" s="2" t="s">
        <v>46</v>
      </c>
      <c r="I29">
        <f t="shared" si="4"/>
        <v>4</v>
      </c>
      <c r="J29" t="s">
        <v>129</v>
      </c>
      <c r="K29" s="6" t="s">
        <v>143</v>
      </c>
      <c r="L29" s="7">
        <f t="shared" si="5"/>
        <v>2</v>
      </c>
      <c r="M29" s="12">
        <f t="shared" si="6"/>
        <v>0</v>
      </c>
      <c r="N29" s="6">
        <f t="shared" si="7"/>
        <v>2</v>
      </c>
      <c r="P29" s="12">
        <f t="shared" si="8"/>
        <v>0</v>
      </c>
      <c r="Q29" s="6">
        <f t="shared" si="9"/>
        <v>2</v>
      </c>
      <c r="S29" s="12">
        <f t="shared" si="10"/>
        <v>0</v>
      </c>
      <c r="U29" s="12">
        <f t="shared" si="11"/>
        <v>0</v>
      </c>
    </row>
    <row r="30" spans="1:22" x14ac:dyDescent="0.2">
      <c r="B30" t="s">
        <v>50</v>
      </c>
      <c r="C30">
        <v>1</v>
      </c>
      <c r="D30">
        <v>0</v>
      </c>
      <c r="E30">
        <v>0</v>
      </c>
      <c r="F30" s="2" t="s">
        <v>21</v>
      </c>
      <c r="G30">
        <v>140</v>
      </c>
      <c r="H30" s="2" t="s">
        <v>45</v>
      </c>
      <c r="I30">
        <f t="shared" si="4"/>
        <v>1</v>
      </c>
      <c r="J30" t="s">
        <v>125</v>
      </c>
      <c r="K30" s="6" t="s">
        <v>143</v>
      </c>
      <c r="L30" s="7">
        <f t="shared" si="5"/>
        <v>2</v>
      </c>
      <c r="M30" s="12">
        <f t="shared" si="6"/>
        <v>0</v>
      </c>
      <c r="N30" s="6">
        <f t="shared" si="7"/>
        <v>0.5</v>
      </c>
      <c r="P30" s="12">
        <f t="shared" si="8"/>
        <v>0</v>
      </c>
      <c r="Q30" s="6">
        <f t="shared" si="9"/>
        <v>0.5</v>
      </c>
      <c r="S30" s="12">
        <f t="shared" si="10"/>
        <v>0</v>
      </c>
      <c r="U30" s="12">
        <f t="shared" si="11"/>
        <v>0</v>
      </c>
    </row>
    <row r="31" spans="1:22" x14ac:dyDescent="0.2">
      <c r="B31" t="s">
        <v>51</v>
      </c>
      <c r="C31">
        <v>1</v>
      </c>
      <c r="D31">
        <v>0</v>
      </c>
      <c r="E31">
        <v>0</v>
      </c>
      <c r="F31" s="2" t="s">
        <v>21</v>
      </c>
      <c r="G31">
        <v>70</v>
      </c>
      <c r="H31" s="2" t="s">
        <v>21</v>
      </c>
      <c r="I31">
        <f t="shared" si="4"/>
        <v>1</v>
      </c>
      <c r="J31" t="s">
        <v>126</v>
      </c>
      <c r="K31" s="6" t="s">
        <v>143</v>
      </c>
      <c r="L31" s="7">
        <f t="shared" si="5"/>
        <v>2</v>
      </c>
      <c r="M31" s="12">
        <f t="shared" si="6"/>
        <v>0</v>
      </c>
      <c r="N31" s="6">
        <f t="shared" si="7"/>
        <v>0.5</v>
      </c>
      <c r="P31" s="12">
        <f t="shared" si="8"/>
        <v>0</v>
      </c>
      <c r="Q31" s="6">
        <f t="shared" si="9"/>
        <v>0.5</v>
      </c>
      <c r="S31" s="12">
        <f t="shared" si="10"/>
        <v>0</v>
      </c>
      <c r="U31" s="12">
        <f t="shared" si="11"/>
        <v>0</v>
      </c>
    </row>
    <row r="32" spans="1:22" s="6" customFormat="1" x14ac:dyDescent="0.2">
      <c r="A32" s="7"/>
      <c r="B32" s="6" t="s">
        <v>52</v>
      </c>
      <c r="C32" s="6">
        <v>0</v>
      </c>
      <c r="D32" s="6">
        <v>0</v>
      </c>
      <c r="E32" s="6">
        <v>5</v>
      </c>
      <c r="F32" s="8" t="s">
        <v>46</v>
      </c>
      <c r="G32" s="6">
        <v>450</v>
      </c>
      <c r="H32" s="8" t="s">
        <v>53</v>
      </c>
      <c r="I32" s="6">
        <f t="shared" si="4"/>
        <v>5</v>
      </c>
      <c r="K32" s="6" t="s">
        <v>143</v>
      </c>
      <c r="L32" s="7">
        <f t="shared" si="5"/>
        <v>2</v>
      </c>
      <c r="M32" s="12">
        <f t="shared" si="6"/>
        <v>0</v>
      </c>
      <c r="N32" s="6">
        <f t="shared" si="7"/>
        <v>2.5</v>
      </c>
      <c r="P32" s="12">
        <f t="shared" si="8"/>
        <v>0</v>
      </c>
      <c r="Q32" s="6">
        <f t="shared" si="9"/>
        <v>2.5</v>
      </c>
      <c r="S32" s="12">
        <f t="shared" si="10"/>
        <v>0</v>
      </c>
      <c r="T32" s="14"/>
      <c r="U32" s="12">
        <f t="shared" si="11"/>
        <v>0</v>
      </c>
    </row>
    <row r="33" spans="1:22" x14ac:dyDescent="0.2">
      <c r="B33" t="s">
        <v>54</v>
      </c>
      <c r="C33">
        <v>0</v>
      </c>
      <c r="D33">
        <v>0</v>
      </c>
      <c r="E33">
        <v>2</v>
      </c>
      <c r="F33" s="2" t="s">
        <v>32</v>
      </c>
      <c r="G33">
        <v>670</v>
      </c>
      <c r="H33" s="2" t="s">
        <v>55</v>
      </c>
      <c r="I33">
        <f t="shared" si="4"/>
        <v>2</v>
      </c>
      <c r="J33" t="s">
        <v>130</v>
      </c>
      <c r="K33" s="6" t="s">
        <v>143</v>
      </c>
      <c r="L33" s="7">
        <f t="shared" si="5"/>
        <v>2</v>
      </c>
      <c r="M33" s="12">
        <f t="shared" si="6"/>
        <v>0</v>
      </c>
      <c r="N33" s="6">
        <f t="shared" si="7"/>
        <v>1</v>
      </c>
      <c r="P33" s="12">
        <f t="shared" si="8"/>
        <v>0</v>
      </c>
      <c r="Q33" s="6">
        <f t="shared" si="9"/>
        <v>1</v>
      </c>
      <c r="S33" s="12">
        <f t="shared" si="10"/>
        <v>0</v>
      </c>
      <c r="U33" s="12">
        <f t="shared" si="11"/>
        <v>0</v>
      </c>
    </row>
    <row r="34" spans="1:22" x14ac:dyDescent="0.2">
      <c r="B34" t="s">
        <v>56</v>
      </c>
      <c r="C34">
        <v>1</v>
      </c>
      <c r="D34">
        <v>0</v>
      </c>
      <c r="E34">
        <v>0</v>
      </c>
      <c r="F34" s="2" t="s">
        <v>21</v>
      </c>
      <c r="G34">
        <v>60</v>
      </c>
      <c r="H34" s="2" t="s">
        <v>21</v>
      </c>
      <c r="I34">
        <f t="shared" si="4"/>
        <v>1</v>
      </c>
      <c r="J34" t="s">
        <v>125</v>
      </c>
      <c r="K34" s="6" t="s">
        <v>143</v>
      </c>
      <c r="L34" s="7">
        <f t="shared" si="5"/>
        <v>2</v>
      </c>
      <c r="M34" s="12">
        <f t="shared" si="6"/>
        <v>0</v>
      </c>
      <c r="N34" s="6">
        <f t="shared" si="7"/>
        <v>0.5</v>
      </c>
      <c r="P34" s="12">
        <f t="shared" si="8"/>
        <v>0</v>
      </c>
      <c r="Q34" s="6">
        <f t="shared" si="9"/>
        <v>0.5</v>
      </c>
      <c r="S34" s="12">
        <f t="shared" si="10"/>
        <v>0</v>
      </c>
      <c r="U34" s="12">
        <f t="shared" si="11"/>
        <v>0</v>
      </c>
    </row>
    <row r="35" spans="1:22" x14ac:dyDescent="0.2">
      <c r="B35" t="s">
        <v>57</v>
      </c>
      <c r="C35">
        <v>0</v>
      </c>
      <c r="D35">
        <v>0</v>
      </c>
      <c r="E35">
        <v>1</v>
      </c>
      <c r="F35" s="2" t="s">
        <v>21</v>
      </c>
      <c r="G35">
        <v>80</v>
      </c>
      <c r="H35" s="2" t="s">
        <v>32</v>
      </c>
      <c r="I35">
        <f t="shared" si="4"/>
        <v>1</v>
      </c>
      <c r="K35" s="6" t="s">
        <v>143</v>
      </c>
      <c r="L35" s="7">
        <f t="shared" si="5"/>
        <v>2</v>
      </c>
      <c r="M35" s="12">
        <f t="shared" si="6"/>
        <v>0</v>
      </c>
      <c r="N35" s="6">
        <f t="shared" si="7"/>
        <v>0.5</v>
      </c>
      <c r="P35" s="12">
        <f t="shared" si="8"/>
        <v>0</v>
      </c>
      <c r="Q35" s="6">
        <f t="shared" si="9"/>
        <v>0.5</v>
      </c>
      <c r="S35" s="12">
        <f t="shared" si="10"/>
        <v>0</v>
      </c>
      <c r="U35" s="12">
        <f t="shared" si="11"/>
        <v>0</v>
      </c>
    </row>
    <row r="36" spans="1:22" x14ac:dyDescent="0.2">
      <c r="I36">
        <f t="shared" si="4"/>
        <v>0</v>
      </c>
      <c r="O36" s="6">
        <f>SUM(M20:N35)</f>
        <v>50.5</v>
      </c>
      <c r="R36" s="6">
        <f>SUM(P20:Q35)</f>
        <v>50.5</v>
      </c>
      <c r="T36" s="14">
        <f>SUM(S20:S35)</f>
        <v>0</v>
      </c>
      <c r="V36">
        <f>SUM(U20:U35)</f>
        <v>0</v>
      </c>
    </row>
    <row r="37" spans="1:22" s="4" customFormat="1" ht="51" x14ac:dyDescent="0.2">
      <c r="A37" s="3" t="s">
        <v>27</v>
      </c>
      <c r="F37" s="5"/>
      <c r="H37" s="5"/>
      <c r="K37" s="6"/>
      <c r="L37" s="7"/>
      <c r="M37" s="12"/>
      <c r="N37" s="6"/>
      <c r="O37" s="6"/>
      <c r="P37" s="12"/>
      <c r="Q37" s="6"/>
      <c r="R37" s="6"/>
      <c r="S37" s="12"/>
      <c r="T37" s="14"/>
      <c r="U37" s="12"/>
    </row>
    <row r="38" spans="1:22" x14ac:dyDescent="0.2">
      <c r="B38" t="s">
        <v>28</v>
      </c>
      <c r="C38">
        <v>32</v>
      </c>
      <c r="D38">
        <v>8</v>
      </c>
      <c r="E38">
        <v>53</v>
      </c>
      <c r="F38" s="2" t="s">
        <v>58</v>
      </c>
      <c r="G38">
        <v>6150</v>
      </c>
      <c r="H38" s="2" t="s">
        <v>59</v>
      </c>
      <c r="I38">
        <f t="shared" si="4"/>
        <v>93</v>
      </c>
      <c r="K38" s="6" t="s">
        <v>144</v>
      </c>
      <c r="L38" s="7">
        <f t="shared" si="5"/>
        <v>1</v>
      </c>
      <c r="M38" s="12">
        <f t="shared" si="6"/>
        <v>0</v>
      </c>
      <c r="N38" s="6">
        <f t="shared" si="7"/>
        <v>0</v>
      </c>
      <c r="P38" s="12">
        <f t="shared" ref="P38:P54" si="12">IF(K38="B",I38/L38,0)</f>
        <v>93</v>
      </c>
      <c r="Q38" s="6">
        <f t="shared" ref="Q38:Q54" si="13">IF(K38="AB",I38/L38,0)</f>
        <v>0</v>
      </c>
      <c r="S38" s="12">
        <f t="shared" ref="S38:S54" si="14">IF(K38="C",I38/L38,0)</f>
        <v>0</v>
      </c>
      <c r="U38" s="12">
        <f t="shared" ref="U38:U54" si="15">IF(K38="D",I38/L38,0)</f>
        <v>0</v>
      </c>
    </row>
    <row r="39" spans="1:22" x14ac:dyDescent="0.2">
      <c r="B39" t="s">
        <v>60</v>
      </c>
      <c r="C39">
        <v>0</v>
      </c>
      <c r="D39">
        <v>0</v>
      </c>
      <c r="E39">
        <v>4</v>
      </c>
      <c r="F39" s="2" t="s">
        <v>18</v>
      </c>
      <c r="G39">
        <v>690</v>
      </c>
      <c r="H39" s="2" t="s">
        <v>61</v>
      </c>
      <c r="I39">
        <f t="shared" si="4"/>
        <v>4</v>
      </c>
      <c r="J39" t="s">
        <v>131</v>
      </c>
      <c r="K39" s="6" t="s">
        <v>144</v>
      </c>
      <c r="L39" s="7">
        <f t="shared" si="5"/>
        <v>1</v>
      </c>
      <c r="M39" s="12">
        <f t="shared" si="6"/>
        <v>0</v>
      </c>
      <c r="N39" s="6">
        <f t="shared" si="7"/>
        <v>0</v>
      </c>
      <c r="P39" s="12">
        <f t="shared" si="12"/>
        <v>4</v>
      </c>
      <c r="Q39" s="6">
        <f t="shared" si="13"/>
        <v>0</v>
      </c>
      <c r="S39" s="12">
        <f t="shared" si="14"/>
        <v>0</v>
      </c>
      <c r="U39" s="12">
        <f t="shared" si="15"/>
        <v>0</v>
      </c>
    </row>
    <row r="40" spans="1:22" x14ac:dyDescent="0.2">
      <c r="B40" t="s">
        <v>41</v>
      </c>
      <c r="C40">
        <v>0</v>
      </c>
      <c r="D40">
        <v>0</v>
      </c>
      <c r="E40">
        <v>1</v>
      </c>
      <c r="F40" s="2" t="s">
        <v>15</v>
      </c>
      <c r="G40">
        <v>80</v>
      </c>
      <c r="H40" s="2" t="s">
        <v>21</v>
      </c>
      <c r="I40">
        <f t="shared" si="4"/>
        <v>1</v>
      </c>
      <c r="J40" t="s">
        <v>126</v>
      </c>
      <c r="K40" s="6" t="s">
        <v>144</v>
      </c>
      <c r="L40" s="7">
        <f t="shared" si="5"/>
        <v>1</v>
      </c>
      <c r="M40" s="12">
        <f t="shared" si="6"/>
        <v>0</v>
      </c>
      <c r="N40" s="6">
        <f t="shared" si="7"/>
        <v>0</v>
      </c>
      <c r="P40" s="12">
        <f t="shared" si="12"/>
        <v>1</v>
      </c>
      <c r="Q40" s="6">
        <f t="shared" si="13"/>
        <v>0</v>
      </c>
      <c r="S40" s="12">
        <f t="shared" si="14"/>
        <v>0</v>
      </c>
      <c r="U40" s="12">
        <f t="shared" si="15"/>
        <v>0</v>
      </c>
    </row>
    <row r="41" spans="1:22" x14ac:dyDescent="0.2">
      <c r="B41" t="s">
        <v>62</v>
      </c>
      <c r="C41">
        <v>1</v>
      </c>
      <c r="D41">
        <v>0</v>
      </c>
      <c r="E41">
        <v>4</v>
      </c>
      <c r="F41" s="2" t="s">
        <v>40</v>
      </c>
      <c r="G41">
        <v>430</v>
      </c>
      <c r="H41" s="2" t="s">
        <v>63</v>
      </c>
      <c r="I41">
        <f t="shared" si="4"/>
        <v>5</v>
      </c>
      <c r="J41" t="s">
        <v>126</v>
      </c>
      <c r="K41" s="6" t="s">
        <v>144</v>
      </c>
      <c r="L41" s="7">
        <f t="shared" si="5"/>
        <v>1</v>
      </c>
      <c r="M41" s="12">
        <f t="shared" si="6"/>
        <v>0</v>
      </c>
      <c r="N41" s="6">
        <f t="shared" si="7"/>
        <v>0</v>
      </c>
      <c r="P41" s="12">
        <f t="shared" si="12"/>
        <v>5</v>
      </c>
      <c r="Q41" s="6">
        <f t="shared" si="13"/>
        <v>0</v>
      </c>
      <c r="S41" s="12">
        <f t="shared" si="14"/>
        <v>0</v>
      </c>
      <c r="U41" s="12">
        <f t="shared" si="15"/>
        <v>0</v>
      </c>
    </row>
    <row r="42" spans="1:22" s="6" customFormat="1" x14ac:dyDescent="0.2">
      <c r="A42" s="7"/>
      <c r="B42" s="6" t="s">
        <v>64</v>
      </c>
      <c r="C42" s="6">
        <v>1</v>
      </c>
      <c r="D42" s="6">
        <v>0</v>
      </c>
      <c r="E42" s="6">
        <v>10</v>
      </c>
      <c r="F42" s="8" t="s">
        <v>38</v>
      </c>
      <c r="G42" s="6">
        <v>1145</v>
      </c>
      <c r="H42" s="8" t="s">
        <v>65</v>
      </c>
      <c r="I42" s="6">
        <f t="shared" si="4"/>
        <v>11</v>
      </c>
      <c r="K42" s="6" t="s">
        <v>144</v>
      </c>
      <c r="L42" s="7">
        <f t="shared" si="5"/>
        <v>1</v>
      </c>
      <c r="M42" s="12">
        <f t="shared" si="6"/>
        <v>0</v>
      </c>
      <c r="N42" s="6">
        <f t="shared" si="7"/>
        <v>0</v>
      </c>
      <c r="P42" s="12">
        <f t="shared" si="12"/>
        <v>11</v>
      </c>
      <c r="Q42" s="6">
        <f t="shared" si="13"/>
        <v>0</v>
      </c>
      <c r="S42" s="12">
        <f t="shared" si="14"/>
        <v>0</v>
      </c>
      <c r="T42" s="14"/>
      <c r="U42" s="12">
        <f t="shared" si="15"/>
        <v>0</v>
      </c>
    </row>
    <row r="43" spans="1:22" s="6" customFormat="1" x14ac:dyDescent="0.2">
      <c r="A43" s="7"/>
      <c r="B43" s="6" t="s">
        <v>66</v>
      </c>
      <c r="C43" s="6">
        <v>0</v>
      </c>
      <c r="D43" s="6">
        <v>0</v>
      </c>
      <c r="E43" s="6">
        <v>1</v>
      </c>
      <c r="F43" s="8" t="s">
        <v>15</v>
      </c>
      <c r="G43" s="6">
        <v>140</v>
      </c>
      <c r="H43" s="8" t="s">
        <v>16</v>
      </c>
      <c r="I43" s="6">
        <f t="shared" si="4"/>
        <v>1</v>
      </c>
      <c r="K43" s="6" t="s">
        <v>144</v>
      </c>
      <c r="L43" s="7">
        <f t="shared" si="5"/>
        <v>1</v>
      </c>
      <c r="M43" s="12">
        <f t="shared" si="6"/>
        <v>0</v>
      </c>
      <c r="N43" s="6">
        <f t="shared" si="7"/>
        <v>0</v>
      </c>
      <c r="P43" s="12">
        <f t="shared" si="12"/>
        <v>1</v>
      </c>
      <c r="Q43" s="6">
        <f t="shared" si="13"/>
        <v>0</v>
      </c>
      <c r="S43" s="12">
        <f t="shared" si="14"/>
        <v>0</v>
      </c>
      <c r="T43" s="14"/>
      <c r="U43" s="12">
        <f t="shared" si="15"/>
        <v>0</v>
      </c>
    </row>
    <row r="44" spans="1:22" s="6" customFormat="1" x14ac:dyDescent="0.2">
      <c r="A44" s="7"/>
      <c r="B44" s="6" t="s">
        <v>7</v>
      </c>
      <c r="C44" s="6">
        <v>1</v>
      </c>
      <c r="D44" s="6">
        <v>0</v>
      </c>
      <c r="E44" s="6">
        <v>0</v>
      </c>
      <c r="F44" s="8" t="s">
        <v>15</v>
      </c>
      <c r="G44" s="6">
        <v>20</v>
      </c>
      <c r="H44" s="8" t="s">
        <v>15</v>
      </c>
      <c r="I44" s="6">
        <f t="shared" si="4"/>
        <v>1</v>
      </c>
      <c r="K44" s="6" t="s">
        <v>144</v>
      </c>
      <c r="L44" s="7">
        <f t="shared" si="5"/>
        <v>1</v>
      </c>
      <c r="M44" s="12">
        <f t="shared" si="6"/>
        <v>0</v>
      </c>
      <c r="N44" s="6">
        <f t="shared" si="7"/>
        <v>0</v>
      </c>
      <c r="P44" s="12">
        <f t="shared" si="12"/>
        <v>1</v>
      </c>
      <c r="Q44" s="6">
        <f t="shared" si="13"/>
        <v>0</v>
      </c>
      <c r="S44" s="12">
        <f t="shared" si="14"/>
        <v>0</v>
      </c>
      <c r="T44" s="14"/>
      <c r="U44" s="12">
        <f t="shared" si="15"/>
        <v>0</v>
      </c>
    </row>
    <row r="45" spans="1:22" x14ac:dyDescent="0.2">
      <c r="B45" t="s">
        <v>9</v>
      </c>
      <c r="C45">
        <v>0</v>
      </c>
      <c r="D45">
        <v>0</v>
      </c>
      <c r="E45">
        <v>3</v>
      </c>
      <c r="F45" s="2" t="s">
        <v>16</v>
      </c>
      <c r="G45">
        <v>270</v>
      </c>
      <c r="H45" s="2" t="s">
        <v>40</v>
      </c>
      <c r="I45">
        <f t="shared" si="4"/>
        <v>3</v>
      </c>
      <c r="J45" t="s">
        <v>121</v>
      </c>
      <c r="K45" s="6" t="s">
        <v>144</v>
      </c>
      <c r="L45" s="7">
        <f t="shared" si="5"/>
        <v>1</v>
      </c>
      <c r="M45" s="12">
        <f t="shared" si="6"/>
        <v>0</v>
      </c>
      <c r="N45" s="6">
        <f t="shared" si="7"/>
        <v>0</v>
      </c>
      <c r="P45" s="12">
        <f t="shared" si="12"/>
        <v>3</v>
      </c>
      <c r="Q45" s="6">
        <f t="shared" si="13"/>
        <v>0</v>
      </c>
      <c r="S45" s="12">
        <f t="shared" si="14"/>
        <v>0</v>
      </c>
      <c r="U45" s="12">
        <f t="shared" si="15"/>
        <v>0</v>
      </c>
    </row>
    <row r="46" spans="1:22" x14ac:dyDescent="0.2">
      <c r="B46" t="s">
        <v>47</v>
      </c>
      <c r="C46">
        <v>1</v>
      </c>
      <c r="D46">
        <v>0</v>
      </c>
      <c r="E46">
        <v>0</v>
      </c>
      <c r="F46" s="2" t="s">
        <v>15</v>
      </c>
      <c r="G46">
        <v>90</v>
      </c>
      <c r="H46" s="2" t="s">
        <v>21</v>
      </c>
      <c r="I46">
        <f t="shared" si="4"/>
        <v>1</v>
      </c>
      <c r="J46" t="s">
        <v>127</v>
      </c>
      <c r="K46" s="6" t="s">
        <v>144</v>
      </c>
      <c r="L46" s="7">
        <f t="shared" si="5"/>
        <v>1</v>
      </c>
      <c r="M46" s="12">
        <f t="shared" si="6"/>
        <v>0</v>
      </c>
      <c r="N46" s="6">
        <f t="shared" si="7"/>
        <v>0</v>
      </c>
      <c r="P46" s="12">
        <f t="shared" si="12"/>
        <v>1</v>
      </c>
      <c r="Q46" s="6">
        <f t="shared" si="13"/>
        <v>0</v>
      </c>
      <c r="S46" s="12">
        <f t="shared" si="14"/>
        <v>0</v>
      </c>
      <c r="U46" s="12">
        <f t="shared" si="15"/>
        <v>0</v>
      </c>
    </row>
    <row r="47" spans="1:22" s="6" customFormat="1" x14ac:dyDescent="0.2">
      <c r="A47" s="7"/>
      <c r="B47" s="6" t="s">
        <v>67</v>
      </c>
      <c r="C47" s="6">
        <v>3</v>
      </c>
      <c r="D47" s="6">
        <v>1</v>
      </c>
      <c r="E47" s="6">
        <v>10</v>
      </c>
      <c r="F47" s="8" t="s">
        <v>68</v>
      </c>
      <c r="G47" s="6">
        <v>1230</v>
      </c>
      <c r="H47" s="8" t="s">
        <v>69</v>
      </c>
      <c r="I47" s="6">
        <f t="shared" si="4"/>
        <v>14</v>
      </c>
      <c r="K47" s="6" t="s">
        <v>144</v>
      </c>
      <c r="L47" s="7">
        <f t="shared" si="5"/>
        <v>1</v>
      </c>
      <c r="M47" s="12">
        <f t="shared" si="6"/>
        <v>0</v>
      </c>
      <c r="N47" s="6">
        <f t="shared" si="7"/>
        <v>0</v>
      </c>
      <c r="P47" s="12">
        <f t="shared" si="12"/>
        <v>14</v>
      </c>
      <c r="Q47" s="6">
        <f t="shared" si="13"/>
        <v>0</v>
      </c>
      <c r="S47" s="12">
        <f t="shared" si="14"/>
        <v>0</v>
      </c>
      <c r="T47" s="14"/>
      <c r="U47" s="12">
        <f t="shared" si="15"/>
        <v>0</v>
      </c>
    </row>
    <row r="48" spans="1:22" x14ac:dyDescent="0.2">
      <c r="B48" t="s">
        <v>49</v>
      </c>
      <c r="C48">
        <v>1</v>
      </c>
      <c r="D48">
        <v>2</v>
      </c>
      <c r="E48">
        <v>6</v>
      </c>
      <c r="F48" s="2" t="s">
        <v>70</v>
      </c>
      <c r="G48">
        <v>2785</v>
      </c>
      <c r="H48" s="2" t="s">
        <v>71</v>
      </c>
      <c r="I48">
        <f t="shared" si="4"/>
        <v>9</v>
      </c>
      <c r="J48" t="s">
        <v>129</v>
      </c>
      <c r="K48" s="6" t="s">
        <v>144</v>
      </c>
      <c r="L48" s="7">
        <f t="shared" si="5"/>
        <v>1</v>
      </c>
      <c r="M48" s="12">
        <f t="shared" si="6"/>
        <v>0</v>
      </c>
      <c r="N48" s="6">
        <f t="shared" si="7"/>
        <v>0</v>
      </c>
      <c r="P48" s="12">
        <f t="shared" si="12"/>
        <v>9</v>
      </c>
      <c r="Q48" s="6">
        <f t="shared" si="13"/>
        <v>0</v>
      </c>
      <c r="S48" s="12">
        <f t="shared" si="14"/>
        <v>0</v>
      </c>
      <c r="U48" s="12">
        <f t="shared" si="15"/>
        <v>0</v>
      </c>
    </row>
    <row r="49" spans="1:22" s="6" customFormat="1" x14ac:dyDescent="0.2">
      <c r="A49" s="7"/>
      <c r="B49" s="6" t="s">
        <v>72</v>
      </c>
      <c r="C49" s="6">
        <v>0</v>
      </c>
      <c r="D49" s="6">
        <v>0</v>
      </c>
      <c r="E49" s="6">
        <v>4</v>
      </c>
      <c r="F49" s="8" t="s">
        <v>18</v>
      </c>
      <c r="G49" s="6">
        <v>1970</v>
      </c>
      <c r="H49" s="8" t="s">
        <v>73</v>
      </c>
      <c r="I49" s="6">
        <f t="shared" si="4"/>
        <v>4</v>
      </c>
      <c r="J49" s="6" t="s">
        <v>152</v>
      </c>
      <c r="K49" s="6" t="s">
        <v>144</v>
      </c>
      <c r="L49" s="7">
        <f t="shared" si="5"/>
        <v>1</v>
      </c>
      <c r="M49" s="12">
        <f t="shared" si="6"/>
        <v>0</v>
      </c>
      <c r="N49" s="6">
        <f t="shared" si="7"/>
        <v>0</v>
      </c>
      <c r="P49" s="12">
        <f t="shared" si="12"/>
        <v>4</v>
      </c>
      <c r="Q49" s="6">
        <f t="shared" si="13"/>
        <v>0</v>
      </c>
      <c r="S49" s="12">
        <f t="shared" si="14"/>
        <v>0</v>
      </c>
      <c r="T49" s="14"/>
      <c r="U49" s="12">
        <f t="shared" si="15"/>
        <v>0</v>
      </c>
    </row>
    <row r="50" spans="1:22" x14ac:dyDescent="0.2">
      <c r="B50" t="s">
        <v>74</v>
      </c>
      <c r="C50">
        <v>1</v>
      </c>
      <c r="D50">
        <v>0</v>
      </c>
      <c r="E50">
        <v>0</v>
      </c>
      <c r="F50" s="2" t="s">
        <v>15</v>
      </c>
      <c r="G50">
        <v>15</v>
      </c>
      <c r="H50" s="2" t="s">
        <v>22</v>
      </c>
      <c r="I50">
        <f t="shared" si="4"/>
        <v>1</v>
      </c>
      <c r="J50" t="s">
        <v>125</v>
      </c>
      <c r="K50" s="6" t="s">
        <v>144</v>
      </c>
      <c r="L50" s="7">
        <f t="shared" si="5"/>
        <v>1</v>
      </c>
      <c r="M50" s="12">
        <f t="shared" si="6"/>
        <v>0</v>
      </c>
      <c r="N50" s="6">
        <f t="shared" si="7"/>
        <v>0</v>
      </c>
      <c r="P50" s="12">
        <f t="shared" si="12"/>
        <v>1</v>
      </c>
      <c r="Q50" s="6">
        <f t="shared" si="13"/>
        <v>0</v>
      </c>
      <c r="S50" s="12">
        <f t="shared" si="14"/>
        <v>0</v>
      </c>
      <c r="U50" s="12">
        <f t="shared" si="15"/>
        <v>0</v>
      </c>
    </row>
    <row r="51" spans="1:22" x14ac:dyDescent="0.2">
      <c r="B51" t="s">
        <v>51</v>
      </c>
      <c r="C51">
        <v>1</v>
      </c>
      <c r="D51">
        <v>0</v>
      </c>
      <c r="E51">
        <v>0</v>
      </c>
      <c r="F51" s="2" t="s">
        <v>15</v>
      </c>
      <c r="G51">
        <v>20</v>
      </c>
      <c r="H51" s="2" t="s">
        <v>15</v>
      </c>
      <c r="I51">
        <f t="shared" si="4"/>
        <v>1</v>
      </c>
      <c r="J51" t="s">
        <v>133</v>
      </c>
      <c r="K51" s="6" t="s">
        <v>144</v>
      </c>
      <c r="L51" s="7">
        <f t="shared" si="5"/>
        <v>1</v>
      </c>
      <c r="M51" s="12">
        <f t="shared" si="6"/>
        <v>0</v>
      </c>
      <c r="N51" s="6">
        <f t="shared" si="7"/>
        <v>0</v>
      </c>
      <c r="P51" s="12">
        <f t="shared" si="12"/>
        <v>1</v>
      </c>
      <c r="Q51" s="6">
        <f t="shared" si="13"/>
        <v>0</v>
      </c>
      <c r="S51" s="12">
        <f t="shared" si="14"/>
        <v>0</v>
      </c>
      <c r="U51" s="12">
        <f t="shared" si="15"/>
        <v>0</v>
      </c>
    </row>
    <row r="52" spans="1:22" s="6" customFormat="1" x14ac:dyDescent="0.2">
      <c r="A52" s="7"/>
      <c r="B52" s="6" t="s">
        <v>75</v>
      </c>
      <c r="C52" s="6">
        <v>3</v>
      </c>
      <c r="D52" s="6">
        <v>0</v>
      </c>
      <c r="E52" s="6">
        <v>0</v>
      </c>
      <c r="F52" s="8" t="s">
        <v>16</v>
      </c>
      <c r="G52" s="6">
        <v>410</v>
      </c>
      <c r="H52" s="8" t="s">
        <v>76</v>
      </c>
      <c r="I52" s="6">
        <f t="shared" si="4"/>
        <v>3</v>
      </c>
      <c r="J52" s="6" t="s">
        <v>126</v>
      </c>
      <c r="K52" s="6" t="s">
        <v>144</v>
      </c>
      <c r="L52" s="7">
        <f t="shared" si="5"/>
        <v>1</v>
      </c>
      <c r="M52" s="12">
        <f t="shared" si="6"/>
        <v>0</v>
      </c>
      <c r="N52" s="6">
        <f t="shared" si="7"/>
        <v>0</v>
      </c>
      <c r="P52" s="12">
        <f t="shared" si="12"/>
        <v>3</v>
      </c>
      <c r="Q52" s="6">
        <f t="shared" si="13"/>
        <v>0</v>
      </c>
      <c r="S52" s="12">
        <f t="shared" si="14"/>
        <v>0</v>
      </c>
      <c r="T52" s="14"/>
      <c r="U52" s="12">
        <f t="shared" si="15"/>
        <v>0</v>
      </c>
    </row>
    <row r="53" spans="1:22" x14ac:dyDescent="0.2">
      <c r="B53" t="s">
        <v>77</v>
      </c>
      <c r="C53">
        <v>1</v>
      </c>
      <c r="D53">
        <v>0</v>
      </c>
      <c r="E53">
        <v>0</v>
      </c>
      <c r="F53" t="s">
        <v>15</v>
      </c>
      <c r="G53">
        <v>80</v>
      </c>
      <c r="H53" s="2" t="s">
        <v>21</v>
      </c>
      <c r="I53">
        <f t="shared" si="4"/>
        <v>1</v>
      </c>
      <c r="J53" t="s">
        <v>132</v>
      </c>
      <c r="K53" s="6" t="s">
        <v>144</v>
      </c>
      <c r="L53" s="7">
        <f t="shared" si="5"/>
        <v>1</v>
      </c>
      <c r="M53" s="12">
        <f t="shared" si="6"/>
        <v>0</v>
      </c>
      <c r="N53" s="6">
        <f t="shared" si="7"/>
        <v>0</v>
      </c>
      <c r="P53" s="12">
        <f t="shared" si="12"/>
        <v>1</v>
      </c>
      <c r="Q53" s="6">
        <f t="shared" si="13"/>
        <v>0</v>
      </c>
      <c r="S53" s="12">
        <f t="shared" si="14"/>
        <v>0</v>
      </c>
      <c r="U53" s="12">
        <f t="shared" si="15"/>
        <v>0</v>
      </c>
    </row>
    <row r="54" spans="1:22" x14ac:dyDescent="0.2">
      <c r="B54" t="s">
        <v>57</v>
      </c>
      <c r="C54">
        <v>0</v>
      </c>
      <c r="D54">
        <v>0</v>
      </c>
      <c r="E54">
        <v>1</v>
      </c>
      <c r="F54" s="2" t="s">
        <v>15</v>
      </c>
      <c r="G54">
        <v>110</v>
      </c>
      <c r="H54" s="2" t="s">
        <v>32</v>
      </c>
      <c r="I54">
        <f t="shared" si="4"/>
        <v>1</v>
      </c>
      <c r="K54" s="6" t="s">
        <v>144</v>
      </c>
      <c r="L54" s="7">
        <f t="shared" si="5"/>
        <v>1</v>
      </c>
      <c r="M54" s="12">
        <f t="shared" si="6"/>
        <v>0</v>
      </c>
      <c r="N54" s="6">
        <f t="shared" si="7"/>
        <v>0</v>
      </c>
      <c r="P54" s="12">
        <f t="shared" si="12"/>
        <v>1</v>
      </c>
      <c r="Q54" s="6">
        <f t="shared" si="13"/>
        <v>0</v>
      </c>
      <c r="S54" s="12">
        <f t="shared" si="14"/>
        <v>0</v>
      </c>
      <c r="U54" s="12">
        <f t="shared" si="15"/>
        <v>0</v>
      </c>
    </row>
    <row r="55" spans="1:22" x14ac:dyDescent="0.2">
      <c r="I55">
        <f t="shared" si="4"/>
        <v>0</v>
      </c>
      <c r="O55" s="6">
        <f>SUM(M38:N54)</f>
        <v>0</v>
      </c>
      <c r="R55" s="6">
        <f>SUM(P38:Q54)</f>
        <v>154</v>
      </c>
      <c r="T55" s="14">
        <f>SUM(S38:S54)</f>
        <v>0</v>
      </c>
      <c r="V55">
        <f>SUM(U38:U54)</f>
        <v>0</v>
      </c>
    </row>
    <row r="56" spans="1:22" s="4" customFormat="1" ht="51" x14ac:dyDescent="0.2">
      <c r="A56" s="3" t="s">
        <v>78</v>
      </c>
      <c r="F56" s="5"/>
      <c r="H56" s="5"/>
      <c r="K56" s="6"/>
      <c r="L56" s="7"/>
      <c r="M56" s="12"/>
      <c r="N56" s="6"/>
      <c r="O56" s="6"/>
      <c r="P56" s="12"/>
      <c r="Q56" s="6"/>
      <c r="R56" s="6"/>
      <c r="S56" s="12">
        <f t="shared" ref="S56:S84" si="16">IF(K56="C",I56/L56,0)</f>
        <v>0</v>
      </c>
      <c r="T56" s="14"/>
      <c r="U56" s="12"/>
    </row>
    <row r="57" spans="1:22" x14ac:dyDescent="0.2">
      <c r="B57" t="s">
        <v>28</v>
      </c>
      <c r="C57">
        <v>89</v>
      </c>
      <c r="D57">
        <v>31</v>
      </c>
      <c r="E57">
        <v>173</v>
      </c>
      <c r="F57" s="2" t="s">
        <v>79</v>
      </c>
      <c r="G57">
        <v>26750</v>
      </c>
      <c r="H57" s="2" t="s">
        <v>80</v>
      </c>
      <c r="I57">
        <f t="shared" si="4"/>
        <v>293</v>
      </c>
      <c r="K57" s="6" t="s">
        <v>145</v>
      </c>
      <c r="L57" s="7">
        <f t="shared" si="5"/>
        <v>1</v>
      </c>
      <c r="M57" s="12">
        <f t="shared" si="6"/>
        <v>0</v>
      </c>
      <c r="N57" s="6">
        <f t="shared" si="7"/>
        <v>0</v>
      </c>
      <c r="P57" s="12">
        <f t="shared" ref="P57:P84" si="17">IF(K57="B",I57/L57,0)</f>
        <v>0</v>
      </c>
      <c r="Q57" s="6">
        <f t="shared" ref="Q57:Q84" si="18">IF(K57="AB",I57/L57,0)</f>
        <v>0</v>
      </c>
      <c r="S57" s="12">
        <f t="shared" si="16"/>
        <v>293</v>
      </c>
      <c r="U57" s="12">
        <f t="shared" ref="U57:U84" si="19">IF(K57="D",I57/L57,0)</f>
        <v>0</v>
      </c>
    </row>
    <row r="58" spans="1:22" x14ac:dyDescent="0.2">
      <c r="B58" t="s">
        <v>60</v>
      </c>
      <c r="C58">
        <v>2</v>
      </c>
      <c r="D58">
        <v>0</v>
      </c>
      <c r="E58">
        <v>5</v>
      </c>
      <c r="F58" s="2" t="s">
        <v>32</v>
      </c>
      <c r="G58">
        <v>1270</v>
      </c>
      <c r="H58" s="2" t="s">
        <v>46</v>
      </c>
      <c r="I58">
        <f t="shared" si="4"/>
        <v>7</v>
      </c>
      <c r="J58" t="s">
        <v>131</v>
      </c>
      <c r="K58" s="6" t="s">
        <v>145</v>
      </c>
      <c r="L58" s="7">
        <f t="shared" si="5"/>
        <v>1</v>
      </c>
      <c r="M58" s="12">
        <f t="shared" si="6"/>
        <v>0</v>
      </c>
      <c r="N58" s="6">
        <f t="shared" si="7"/>
        <v>0</v>
      </c>
      <c r="P58" s="12">
        <f t="shared" si="17"/>
        <v>0</v>
      </c>
      <c r="Q58" s="6">
        <f t="shared" si="18"/>
        <v>0</v>
      </c>
      <c r="S58" s="12">
        <f t="shared" si="16"/>
        <v>7</v>
      </c>
      <c r="U58" s="12">
        <f t="shared" si="19"/>
        <v>0</v>
      </c>
    </row>
    <row r="59" spans="1:22" s="6" customFormat="1" x14ac:dyDescent="0.2">
      <c r="A59" s="7"/>
      <c r="B59" s="6" t="s">
        <v>64</v>
      </c>
      <c r="C59" s="6">
        <v>0</v>
      </c>
      <c r="D59" s="6">
        <v>0</v>
      </c>
      <c r="E59" s="6">
        <v>16</v>
      </c>
      <c r="F59" s="8" t="s">
        <v>40</v>
      </c>
      <c r="G59" s="6">
        <v>1560</v>
      </c>
      <c r="H59" s="8" t="s">
        <v>76</v>
      </c>
      <c r="I59" s="6">
        <f t="shared" si="4"/>
        <v>16</v>
      </c>
      <c r="K59" s="6" t="s">
        <v>145</v>
      </c>
      <c r="L59" s="7">
        <f t="shared" si="5"/>
        <v>1</v>
      </c>
      <c r="M59" s="12">
        <f t="shared" si="6"/>
        <v>0</v>
      </c>
      <c r="N59" s="6">
        <f t="shared" si="7"/>
        <v>0</v>
      </c>
      <c r="P59" s="12">
        <f t="shared" si="17"/>
        <v>0</v>
      </c>
      <c r="Q59" s="6">
        <f t="shared" si="18"/>
        <v>0</v>
      </c>
      <c r="S59" s="12">
        <f t="shared" si="16"/>
        <v>16</v>
      </c>
      <c r="T59" s="14"/>
      <c r="U59" s="12">
        <f t="shared" si="19"/>
        <v>0</v>
      </c>
    </row>
    <row r="60" spans="1:22" x14ac:dyDescent="0.2">
      <c r="B60" t="s">
        <v>62</v>
      </c>
      <c r="C60">
        <v>0</v>
      </c>
      <c r="D60">
        <v>0</v>
      </c>
      <c r="E60">
        <v>23</v>
      </c>
      <c r="F60" s="2" t="s">
        <v>76</v>
      </c>
      <c r="G60">
        <v>1490</v>
      </c>
      <c r="H60" s="2" t="s">
        <v>76</v>
      </c>
      <c r="I60">
        <f t="shared" si="4"/>
        <v>23</v>
      </c>
      <c r="J60" t="s">
        <v>126</v>
      </c>
      <c r="K60" s="6" t="s">
        <v>145</v>
      </c>
      <c r="L60" s="7">
        <f t="shared" si="5"/>
        <v>1</v>
      </c>
      <c r="M60" s="12">
        <f t="shared" si="6"/>
        <v>0</v>
      </c>
      <c r="N60" s="6">
        <f t="shared" si="7"/>
        <v>0</v>
      </c>
      <c r="P60" s="12">
        <f t="shared" si="17"/>
        <v>0</v>
      </c>
      <c r="Q60" s="6">
        <f t="shared" si="18"/>
        <v>0</v>
      </c>
      <c r="S60" s="12">
        <f t="shared" si="16"/>
        <v>23</v>
      </c>
      <c r="U60" s="12">
        <f t="shared" si="19"/>
        <v>0</v>
      </c>
    </row>
    <row r="61" spans="1:22" x14ac:dyDescent="0.2">
      <c r="B61" t="s">
        <v>81</v>
      </c>
      <c r="C61">
        <v>1</v>
      </c>
      <c r="D61">
        <v>0</v>
      </c>
      <c r="E61">
        <v>2</v>
      </c>
      <c r="F61" s="2" t="s">
        <v>15</v>
      </c>
      <c r="G61">
        <v>215</v>
      </c>
      <c r="H61" s="2" t="s">
        <v>21</v>
      </c>
      <c r="I61">
        <f t="shared" si="4"/>
        <v>3</v>
      </c>
      <c r="J61" t="s">
        <v>126</v>
      </c>
      <c r="K61" s="6" t="s">
        <v>145</v>
      </c>
      <c r="L61" s="7">
        <f t="shared" si="5"/>
        <v>1</v>
      </c>
      <c r="M61" s="12">
        <f t="shared" si="6"/>
        <v>0</v>
      </c>
      <c r="N61" s="6">
        <f t="shared" si="7"/>
        <v>0</v>
      </c>
      <c r="P61" s="12">
        <f t="shared" si="17"/>
        <v>0</v>
      </c>
      <c r="Q61" s="6">
        <f t="shared" si="18"/>
        <v>0</v>
      </c>
      <c r="S61" s="12">
        <f t="shared" si="16"/>
        <v>3</v>
      </c>
      <c r="U61" s="12">
        <f t="shared" si="19"/>
        <v>0</v>
      </c>
    </row>
    <row r="62" spans="1:22" s="6" customFormat="1" x14ac:dyDescent="0.2">
      <c r="A62" s="7"/>
      <c r="B62" s="6" t="s">
        <v>82</v>
      </c>
      <c r="C62" s="6">
        <v>0</v>
      </c>
      <c r="D62" s="6">
        <v>1</v>
      </c>
      <c r="E62" s="6">
        <v>5</v>
      </c>
      <c r="F62" s="8" t="s">
        <v>32</v>
      </c>
      <c r="G62" s="6">
        <v>505</v>
      </c>
      <c r="H62" s="8" t="s">
        <v>16</v>
      </c>
      <c r="I62" s="6">
        <f t="shared" si="4"/>
        <v>6</v>
      </c>
      <c r="K62" s="6" t="s">
        <v>145</v>
      </c>
      <c r="L62" s="7">
        <f t="shared" si="5"/>
        <v>1</v>
      </c>
      <c r="M62" s="12">
        <f t="shared" si="6"/>
        <v>0</v>
      </c>
      <c r="N62" s="6">
        <f t="shared" si="7"/>
        <v>0</v>
      </c>
      <c r="P62" s="12">
        <f t="shared" si="17"/>
        <v>0</v>
      </c>
      <c r="Q62" s="6">
        <f t="shared" si="18"/>
        <v>0</v>
      </c>
      <c r="S62" s="12">
        <f t="shared" si="16"/>
        <v>6</v>
      </c>
      <c r="T62" s="14"/>
      <c r="U62" s="12">
        <f t="shared" si="19"/>
        <v>0</v>
      </c>
    </row>
    <row r="63" spans="1:22" x14ac:dyDescent="0.2">
      <c r="B63" t="s">
        <v>83</v>
      </c>
      <c r="C63">
        <v>0</v>
      </c>
      <c r="D63">
        <v>0</v>
      </c>
      <c r="E63">
        <v>1</v>
      </c>
      <c r="F63" s="2" t="s">
        <v>22</v>
      </c>
      <c r="G63">
        <v>160</v>
      </c>
      <c r="H63" s="2" t="s">
        <v>15</v>
      </c>
      <c r="I63">
        <f t="shared" si="4"/>
        <v>1</v>
      </c>
      <c r="J63" t="s">
        <v>121</v>
      </c>
      <c r="K63" s="6" t="s">
        <v>145</v>
      </c>
      <c r="L63" s="7">
        <f t="shared" si="5"/>
        <v>1</v>
      </c>
      <c r="M63" s="12">
        <f t="shared" si="6"/>
        <v>0</v>
      </c>
      <c r="N63" s="6">
        <f t="shared" si="7"/>
        <v>0</v>
      </c>
      <c r="P63" s="12">
        <f t="shared" si="17"/>
        <v>0</v>
      </c>
      <c r="Q63" s="6">
        <f t="shared" si="18"/>
        <v>0</v>
      </c>
      <c r="S63" s="12">
        <f t="shared" si="16"/>
        <v>1</v>
      </c>
      <c r="U63" s="12">
        <f t="shared" si="19"/>
        <v>0</v>
      </c>
    </row>
    <row r="64" spans="1:22" x14ac:dyDescent="0.2">
      <c r="B64" t="s">
        <v>84</v>
      </c>
      <c r="C64">
        <v>0</v>
      </c>
      <c r="D64">
        <v>0</v>
      </c>
      <c r="E64">
        <v>1</v>
      </c>
      <c r="F64" s="2" t="s">
        <v>22</v>
      </c>
      <c r="G64">
        <v>180</v>
      </c>
      <c r="H64" s="2" t="s">
        <v>15</v>
      </c>
      <c r="I64">
        <f t="shared" si="4"/>
        <v>1</v>
      </c>
      <c r="J64" t="s">
        <v>121</v>
      </c>
      <c r="K64" s="6" t="s">
        <v>145</v>
      </c>
      <c r="L64" s="7">
        <f t="shared" si="5"/>
        <v>1</v>
      </c>
      <c r="M64" s="12">
        <f t="shared" si="6"/>
        <v>0</v>
      </c>
      <c r="N64" s="6">
        <f t="shared" si="7"/>
        <v>0</v>
      </c>
      <c r="P64" s="12">
        <f t="shared" si="17"/>
        <v>0</v>
      </c>
      <c r="Q64" s="6">
        <f t="shared" si="18"/>
        <v>0</v>
      </c>
      <c r="S64" s="12">
        <f t="shared" si="16"/>
        <v>1</v>
      </c>
      <c r="U64" s="12">
        <f t="shared" si="19"/>
        <v>0</v>
      </c>
    </row>
    <row r="65" spans="1:21" x14ac:dyDescent="0.2">
      <c r="B65" t="s">
        <v>17</v>
      </c>
      <c r="C65">
        <v>0</v>
      </c>
      <c r="D65">
        <v>1</v>
      </c>
      <c r="E65">
        <v>0</v>
      </c>
      <c r="F65" s="2" t="s">
        <v>22</v>
      </c>
      <c r="G65">
        <v>350</v>
      </c>
      <c r="H65" s="2" t="s">
        <v>32</v>
      </c>
      <c r="I65">
        <f t="shared" si="4"/>
        <v>1</v>
      </c>
      <c r="J65" t="s">
        <v>122</v>
      </c>
      <c r="K65" s="6" t="s">
        <v>145</v>
      </c>
      <c r="L65" s="7">
        <f t="shared" ref="L65:L114" si="20">LEN(K65)</f>
        <v>1</v>
      </c>
      <c r="M65" s="12">
        <f t="shared" ref="M65:M114" si="21">IF(K65="A",I65/L65,0)</f>
        <v>0</v>
      </c>
      <c r="N65" s="6">
        <f t="shared" ref="N65:N114" si="22">IF(K65="AB",I65/L65,0)</f>
        <v>0</v>
      </c>
      <c r="P65" s="12">
        <f t="shared" si="17"/>
        <v>0</v>
      </c>
      <c r="Q65" s="6">
        <f t="shared" si="18"/>
        <v>0</v>
      </c>
      <c r="S65" s="12">
        <f t="shared" si="16"/>
        <v>1</v>
      </c>
      <c r="U65" s="12">
        <f t="shared" si="19"/>
        <v>0</v>
      </c>
    </row>
    <row r="66" spans="1:21" x14ac:dyDescent="0.2">
      <c r="B66" t="s">
        <v>47</v>
      </c>
      <c r="C66">
        <v>2</v>
      </c>
      <c r="D66">
        <v>0</v>
      </c>
      <c r="E66">
        <v>0</v>
      </c>
      <c r="F66" s="2" t="s">
        <v>15</v>
      </c>
      <c r="G66">
        <v>300</v>
      </c>
      <c r="H66" s="2" t="s">
        <v>21</v>
      </c>
      <c r="I66">
        <f t="shared" si="4"/>
        <v>2</v>
      </c>
      <c r="J66" t="s">
        <v>127</v>
      </c>
      <c r="K66" s="6" t="s">
        <v>145</v>
      </c>
      <c r="L66" s="7">
        <f t="shared" si="20"/>
        <v>1</v>
      </c>
      <c r="M66" s="12">
        <f t="shared" si="21"/>
        <v>0</v>
      </c>
      <c r="N66" s="6">
        <f t="shared" si="22"/>
        <v>0</v>
      </c>
      <c r="P66" s="12">
        <f t="shared" si="17"/>
        <v>0</v>
      </c>
      <c r="Q66" s="6">
        <f t="shared" si="18"/>
        <v>0</v>
      </c>
      <c r="S66" s="12">
        <f t="shared" si="16"/>
        <v>2</v>
      </c>
      <c r="U66" s="12">
        <f t="shared" si="19"/>
        <v>0</v>
      </c>
    </row>
    <row r="67" spans="1:21" s="6" customFormat="1" x14ac:dyDescent="0.2">
      <c r="A67" s="7"/>
      <c r="B67" s="6" t="s">
        <v>67</v>
      </c>
      <c r="C67" s="6">
        <v>12</v>
      </c>
      <c r="D67" s="6">
        <v>6</v>
      </c>
      <c r="E67" s="6">
        <v>18</v>
      </c>
      <c r="F67" s="8" t="s">
        <v>42</v>
      </c>
      <c r="G67" s="6">
        <v>11335</v>
      </c>
      <c r="H67" s="8" t="s">
        <v>85</v>
      </c>
      <c r="I67" s="6">
        <f t="shared" si="4"/>
        <v>36</v>
      </c>
      <c r="J67" s="6" t="s">
        <v>141</v>
      </c>
      <c r="K67" s="6" t="s">
        <v>145</v>
      </c>
      <c r="L67" s="7">
        <f t="shared" si="20"/>
        <v>1</v>
      </c>
      <c r="M67" s="12">
        <f t="shared" si="21"/>
        <v>0</v>
      </c>
      <c r="N67" s="6">
        <f t="shared" si="22"/>
        <v>0</v>
      </c>
      <c r="P67" s="12">
        <f t="shared" si="17"/>
        <v>0</v>
      </c>
      <c r="Q67" s="6">
        <f t="shared" si="18"/>
        <v>0</v>
      </c>
      <c r="S67" s="12">
        <f t="shared" si="16"/>
        <v>36</v>
      </c>
      <c r="T67" s="14"/>
      <c r="U67" s="12">
        <f t="shared" si="19"/>
        <v>0</v>
      </c>
    </row>
    <row r="68" spans="1:21" x14ac:dyDescent="0.2">
      <c r="B68" t="s">
        <v>49</v>
      </c>
      <c r="C68">
        <v>4</v>
      </c>
      <c r="D68">
        <v>4</v>
      </c>
      <c r="E68">
        <v>8</v>
      </c>
      <c r="F68" s="2" t="s">
        <v>40</v>
      </c>
      <c r="G68">
        <v>2310</v>
      </c>
      <c r="H68" s="2" t="s">
        <v>42</v>
      </c>
      <c r="I68">
        <f t="shared" ref="I68:I118" si="23">SUM(C68:E68)</f>
        <v>16</v>
      </c>
      <c r="J68" t="s">
        <v>129</v>
      </c>
      <c r="K68" s="6" t="s">
        <v>145</v>
      </c>
      <c r="L68" s="7">
        <f t="shared" si="20"/>
        <v>1</v>
      </c>
      <c r="M68" s="12">
        <f t="shared" si="21"/>
        <v>0</v>
      </c>
      <c r="N68" s="6">
        <f t="shared" si="22"/>
        <v>0</v>
      </c>
      <c r="P68" s="12">
        <f t="shared" si="17"/>
        <v>0</v>
      </c>
      <c r="Q68" s="6">
        <f t="shared" si="18"/>
        <v>0</v>
      </c>
      <c r="S68" s="12">
        <f t="shared" si="16"/>
        <v>16</v>
      </c>
      <c r="U68" s="12">
        <f t="shared" si="19"/>
        <v>0</v>
      </c>
    </row>
    <row r="69" spans="1:21" s="6" customFormat="1" x14ac:dyDescent="0.2">
      <c r="A69" s="7"/>
      <c r="B69" s="6" t="s">
        <v>72</v>
      </c>
      <c r="C69" s="6">
        <v>3</v>
      </c>
      <c r="D69" s="6">
        <v>0</v>
      </c>
      <c r="E69" s="6">
        <v>2</v>
      </c>
      <c r="F69" s="8" t="s">
        <v>21</v>
      </c>
      <c r="G69" s="6">
        <v>1840</v>
      </c>
      <c r="H69" s="8" t="s">
        <v>70</v>
      </c>
      <c r="I69" s="6">
        <f t="shared" si="23"/>
        <v>5</v>
      </c>
      <c r="J69" s="6" t="s">
        <v>152</v>
      </c>
      <c r="K69" s="6" t="s">
        <v>145</v>
      </c>
      <c r="L69" s="7">
        <f t="shared" si="20"/>
        <v>1</v>
      </c>
      <c r="M69" s="12">
        <f t="shared" si="21"/>
        <v>0</v>
      </c>
      <c r="N69" s="6">
        <f t="shared" si="22"/>
        <v>0</v>
      </c>
      <c r="P69" s="12">
        <f t="shared" si="17"/>
        <v>0</v>
      </c>
      <c r="Q69" s="6">
        <f t="shared" si="18"/>
        <v>0</v>
      </c>
      <c r="S69" s="12">
        <f t="shared" si="16"/>
        <v>5</v>
      </c>
      <c r="T69" s="14"/>
      <c r="U69" s="12">
        <f t="shared" si="19"/>
        <v>0</v>
      </c>
    </row>
    <row r="70" spans="1:21" x14ac:dyDescent="0.2">
      <c r="B70" t="s">
        <v>86</v>
      </c>
      <c r="C70">
        <v>3</v>
      </c>
      <c r="D70">
        <v>0</v>
      </c>
      <c r="E70">
        <v>0</v>
      </c>
      <c r="F70" s="2" t="s">
        <v>15</v>
      </c>
      <c r="G70">
        <v>290</v>
      </c>
      <c r="H70" s="2" t="s">
        <v>21</v>
      </c>
      <c r="I70">
        <f t="shared" si="23"/>
        <v>3</v>
      </c>
      <c r="J70" t="s">
        <v>134</v>
      </c>
      <c r="K70" s="6" t="s">
        <v>145</v>
      </c>
      <c r="L70" s="7">
        <f t="shared" si="20"/>
        <v>1</v>
      </c>
      <c r="M70" s="12">
        <f t="shared" si="21"/>
        <v>0</v>
      </c>
      <c r="N70" s="6">
        <f t="shared" si="22"/>
        <v>0</v>
      </c>
      <c r="P70" s="12">
        <f t="shared" si="17"/>
        <v>0</v>
      </c>
      <c r="Q70" s="6">
        <f t="shared" si="18"/>
        <v>0</v>
      </c>
      <c r="S70" s="12">
        <f t="shared" si="16"/>
        <v>3</v>
      </c>
      <c r="U70" s="12">
        <f t="shared" si="19"/>
        <v>0</v>
      </c>
    </row>
    <row r="71" spans="1:21" x14ac:dyDescent="0.2">
      <c r="B71" t="s">
        <v>87</v>
      </c>
      <c r="C71">
        <v>0</v>
      </c>
      <c r="D71">
        <v>0</v>
      </c>
      <c r="E71">
        <v>3</v>
      </c>
      <c r="F71" s="2" t="s">
        <v>15</v>
      </c>
      <c r="G71">
        <v>1040</v>
      </c>
      <c r="H71" s="2" t="s">
        <v>10</v>
      </c>
      <c r="I71">
        <f t="shared" si="23"/>
        <v>3</v>
      </c>
      <c r="J71" t="s">
        <v>132</v>
      </c>
      <c r="K71" s="6" t="s">
        <v>145</v>
      </c>
      <c r="L71" s="7">
        <f t="shared" si="20"/>
        <v>1</v>
      </c>
      <c r="M71" s="12">
        <f t="shared" si="21"/>
        <v>0</v>
      </c>
      <c r="N71" s="6">
        <f t="shared" si="22"/>
        <v>0</v>
      </c>
      <c r="P71" s="12">
        <f t="shared" si="17"/>
        <v>0</v>
      </c>
      <c r="Q71" s="6">
        <f t="shared" si="18"/>
        <v>0</v>
      </c>
      <c r="S71" s="12">
        <f t="shared" si="16"/>
        <v>3</v>
      </c>
      <c r="U71" s="12">
        <f t="shared" si="19"/>
        <v>0</v>
      </c>
    </row>
    <row r="72" spans="1:21" x14ac:dyDescent="0.2">
      <c r="B72" t="s">
        <v>50</v>
      </c>
      <c r="C72">
        <v>1</v>
      </c>
      <c r="D72">
        <v>0</v>
      </c>
      <c r="E72">
        <v>0</v>
      </c>
      <c r="F72" s="2" t="s">
        <v>22</v>
      </c>
      <c r="G72">
        <v>65</v>
      </c>
      <c r="H72" s="2" t="s">
        <v>22</v>
      </c>
      <c r="I72">
        <f t="shared" si="23"/>
        <v>1</v>
      </c>
      <c r="J72" t="s">
        <v>125</v>
      </c>
      <c r="K72" s="6" t="s">
        <v>145</v>
      </c>
      <c r="L72" s="7">
        <f t="shared" si="20"/>
        <v>1</v>
      </c>
      <c r="M72" s="12">
        <f t="shared" si="21"/>
        <v>0</v>
      </c>
      <c r="N72" s="6">
        <f t="shared" si="22"/>
        <v>0</v>
      </c>
      <c r="P72" s="12">
        <f t="shared" si="17"/>
        <v>0</v>
      </c>
      <c r="Q72" s="6">
        <f t="shared" si="18"/>
        <v>0</v>
      </c>
      <c r="S72" s="12">
        <f t="shared" si="16"/>
        <v>1</v>
      </c>
      <c r="U72" s="12">
        <f t="shared" si="19"/>
        <v>0</v>
      </c>
    </row>
    <row r="73" spans="1:21" x14ac:dyDescent="0.2">
      <c r="B73" t="s">
        <v>88</v>
      </c>
      <c r="C73">
        <v>2</v>
      </c>
      <c r="D73">
        <v>0</v>
      </c>
      <c r="E73">
        <v>0</v>
      </c>
      <c r="F73" s="2" t="s">
        <v>15</v>
      </c>
      <c r="G73">
        <v>530</v>
      </c>
      <c r="H73" s="2" t="s">
        <v>16</v>
      </c>
      <c r="I73">
        <f t="shared" si="23"/>
        <v>2</v>
      </c>
      <c r="J73" t="s">
        <v>125</v>
      </c>
      <c r="K73" s="6" t="s">
        <v>145</v>
      </c>
      <c r="L73" s="7">
        <f t="shared" si="20"/>
        <v>1</v>
      </c>
      <c r="M73" s="12">
        <f t="shared" si="21"/>
        <v>0</v>
      </c>
      <c r="N73" s="6">
        <f t="shared" si="22"/>
        <v>0</v>
      </c>
      <c r="P73" s="12">
        <f t="shared" si="17"/>
        <v>0</v>
      </c>
      <c r="Q73" s="6">
        <f t="shared" si="18"/>
        <v>0</v>
      </c>
      <c r="S73" s="12">
        <f t="shared" si="16"/>
        <v>2</v>
      </c>
      <c r="U73" s="12">
        <f t="shared" si="19"/>
        <v>0</v>
      </c>
    </row>
    <row r="74" spans="1:21" x14ac:dyDescent="0.2">
      <c r="B74" t="s">
        <v>51</v>
      </c>
      <c r="C74">
        <v>13</v>
      </c>
      <c r="D74">
        <v>0</v>
      </c>
      <c r="E74">
        <v>0</v>
      </c>
      <c r="F74" s="2" t="s">
        <v>18</v>
      </c>
      <c r="G74">
        <v>1650</v>
      </c>
      <c r="H74" s="2" t="s">
        <v>63</v>
      </c>
      <c r="I74">
        <f t="shared" si="23"/>
        <v>13</v>
      </c>
      <c r="J74" t="s">
        <v>135</v>
      </c>
      <c r="K74" s="6" t="s">
        <v>145</v>
      </c>
      <c r="L74" s="7">
        <f t="shared" si="20"/>
        <v>1</v>
      </c>
      <c r="M74" s="12">
        <f t="shared" si="21"/>
        <v>0</v>
      </c>
      <c r="N74" s="6">
        <f t="shared" si="22"/>
        <v>0</v>
      </c>
      <c r="P74" s="12">
        <f t="shared" si="17"/>
        <v>0</v>
      </c>
      <c r="Q74" s="6">
        <f t="shared" si="18"/>
        <v>0</v>
      </c>
      <c r="S74" s="12">
        <f t="shared" si="16"/>
        <v>13</v>
      </c>
      <c r="U74" s="12">
        <f t="shared" si="19"/>
        <v>0</v>
      </c>
    </row>
    <row r="75" spans="1:21" x14ac:dyDescent="0.2">
      <c r="B75" t="s">
        <v>89</v>
      </c>
      <c r="C75">
        <v>1</v>
      </c>
      <c r="D75">
        <v>0</v>
      </c>
      <c r="E75">
        <v>0</v>
      </c>
      <c r="F75" s="2" t="s">
        <v>22</v>
      </c>
      <c r="G75">
        <v>85</v>
      </c>
      <c r="H75" s="2" t="s">
        <v>15</v>
      </c>
      <c r="I75">
        <f t="shared" si="23"/>
        <v>1</v>
      </c>
      <c r="J75" t="s">
        <v>126</v>
      </c>
      <c r="K75" s="6" t="s">
        <v>145</v>
      </c>
      <c r="L75" s="7">
        <f t="shared" si="20"/>
        <v>1</v>
      </c>
      <c r="M75" s="12">
        <f t="shared" si="21"/>
        <v>0</v>
      </c>
      <c r="N75" s="6">
        <f t="shared" si="22"/>
        <v>0</v>
      </c>
      <c r="P75" s="12">
        <f t="shared" si="17"/>
        <v>0</v>
      </c>
      <c r="Q75" s="6">
        <f t="shared" si="18"/>
        <v>0</v>
      </c>
      <c r="S75" s="12">
        <f t="shared" si="16"/>
        <v>1</v>
      </c>
      <c r="U75" s="12">
        <f t="shared" si="19"/>
        <v>0</v>
      </c>
    </row>
    <row r="76" spans="1:21" x14ac:dyDescent="0.2">
      <c r="B76" t="s">
        <v>75</v>
      </c>
      <c r="C76">
        <v>6</v>
      </c>
      <c r="D76">
        <v>0</v>
      </c>
      <c r="E76">
        <v>0</v>
      </c>
      <c r="F76" s="2" t="s">
        <v>32</v>
      </c>
      <c r="G76">
        <v>770</v>
      </c>
      <c r="H76" s="2" t="s">
        <v>18</v>
      </c>
      <c r="I76">
        <f t="shared" si="23"/>
        <v>6</v>
      </c>
      <c r="J76" t="s">
        <v>126</v>
      </c>
      <c r="K76" s="6" t="s">
        <v>145</v>
      </c>
      <c r="L76" s="7">
        <f t="shared" si="20"/>
        <v>1</v>
      </c>
      <c r="M76" s="12">
        <f t="shared" si="21"/>
        <v>0</v>
      </c>
      <c r="N76" s="6">
        <f t="shared" si="22"/>
        <v>0</v>
      </c>
      <c r="P76" s="12">
        <f t="shared" si="17"/>
        <v>0</v>
      </c>
      <c r="Q76" s="6">
        <f t="shared" si="18"/>
        <v>0</v>
      </c>
      <c r="S76" s="12">
        <f t="shared" si="16"/>
        <v>6</v>
      </c>
      <c r="U76" s="12">
        <f t="shared" si="19"/>
        <v>0</v>
      </c>
    </row>
    <row r="77" spans="1:21" s="6" customFormat="1" x14ac:dyDescent="0.2">
      <c r="A77" s="7"/>
      <c r="B77" s="6" t="s">
        <v>90</v>
      </c>
      <c r="C77" s="6">
        <v>4</v>
      </c>
      <c r="D77" s="6">
        <v>0</v>
      </c>
      <c r="E77" s="6">
        <v>15</v>
      </c>
      <c r="F77" s="8" t="s">
        <v>46</v>
      </c>
      <c r="G77" s="6">
        <v>3075</v>
      </c>
      <c r="H77" s="8" t="s">
        <v>91</v>
      </c>
      <c r="I77" s="6">
        <f t="shared" si="23"/>
        <v>19</v>
      </c>
      <c r="K77" s="6" t="s">
        <v>145</v>
      </c>
      <c r="L77" s="7">
        <f t="shared" si="20"/>
        <v>1</v>
      </c>
      <c r="M77" s="12">
        <f t="shared" si="21"/>
        <v>0</v>
      </c>
      <c r="N77" s="6">
        <f t="shared" si="22"/>
        <v>0</v>
      </c>
      <c r="P77" s="12">
        <f t="shared" si="17"/>
        <v>0</v>
      </c>
      <c r="Q77" s="6">
        <f t="shared" si="18"/>
        <v>0</v>
      </c>
      <c r="S77" s="12">
        <f t="shared" si="16"/>
        <v>19</v>
      </c>
      <c r="T77" s="14"/>
      <c r="U77" s="12">
        <f t="shared" si="19"/>
        <v>0</v>
      </c>
    </row>
    <row r="78" spans="1:21" x14ac:dyDescent="0.2">
      <c r="B78" t="s">
        <v>77</v>
      </c>
      <c r="C78">
        <v>2</v>
      </c>
      <c r="D78">
        <v>1</v>
      </c>
      <c r="E78">
        <v>1</v>
      </c>
      <c r="F78" s="2" t="s">
        <v>21</v>
      </c>
      <c r="G78">
        <v>3475</v>
      </c>
      <c r="H78" s="2" t="s">
        <v>92</v>
      </c>
      <c r="I78">
        <f t="shared" si="23"/>
        <v>4</v>
      </c>
      <c r="J78" t="s">
        <v>132</v>
      </c>
      <c r="K78" s="6" t="s">
        <v>145</v>
      </c>
      <c r="L78" s="7">
        <f t="shared" si="20"/>
        <v>1</v>
      </c>
      <c r="M78" s="12">
        <f t="shared" si="21"/>
        <v>0</v>
      </c>
      <c r="N78" s="6">
        <f t="shared" si="22"/>
        <v>0</v>
      </c>
      <c r="P78" s="12">
        <f t="shared" si="17"/>
        <v>0</v>
      </c>
      <c r="Q78" s="6">
        <f t="shared" si="18"/>
        <v>0</v>
      </c>
      <c r="S78" s="12">
        <f t="shared" si="16"/>
        <v>4</v>
      </c>
      <c r="U78" s="12">
        <f t="shared" si="19"/>
        <v>0</v>
      </c>
    </row>
    <row r="79" spans="1:21" x14ac:dyDescent="0.2">
      <c r="B79" t="s">
        <v>54</v>
      </c>
      <c r="C79">
        <v>1</v>
      </c>
      <c r="D79">
        <v>0</v>
      </c>
      <c r="E79">
        <v>0</v>
      </c>
      <c r="F79" s="2" t="s">
        <v>22</v>
      </c>
      <c r="G79">
        <v>50</v>
      </c>
      <c r="H79" s="2" t="s">
        <v>22</v>
      </c>
      <c r="I79">
        <f t="shared" si="23"/>
        <v>1</v>
      </c>
      <c r="J79" t="s">
        <v>130</v>
      </c>
      <c r="K79" s="6" t="s">
        <v>145</v>
      </c>
      <c r="L79" s="7">
        <f t="shared" si="20"/>
        <v>1</v>
      </c>
      <c r="M79" s="12">
        <f t="shared" si="21"/>
        <v>0</v>
      </c>
      <c r="N79" s="6">
        <f t="shared" si="22"/>
        <v>0</v>
      </c>
      <c r="P79" s="12">
        <f t="shared" si="17"/>
        <v>0</v>
      </c>
      <c r="Q79" s="6">
        <f t="shared" si="18"/>
        <v>0</v>
      </c>
      <c r="S79" s="12">
        <f t="shared" si="16"/>
        <v>1</v>
      </c>
      <c r="U79" s="12">
        <f t="shared" si="19"/>
        <v>0</v>
      </c>
    </row>
    <row r="80" spans="1:21" x14ac:dyDescent="0.2">
      <c r="B80" t="s">
        <v>56</v>
      </c>
      <c r="C80">
        <v>2</v>
      </c>
      <c r="D80">
        <v>0</v>
      </c>
      <c r="E80">
        <v>3</v>
      </c>
      <c r="F80" s="2" t="s">
        <v>21</v>
      </c>
      <c r="G80">
        <v>600</v>
      </c>
      <c r="H80" s="2" t="s">
        <v>16</v>
      </c>
      <c r="I80">
        <f t="shared" si="23"/>
        <v>5</v>
      </c>
      <c r="J80" t="s">
        <v>125</v>
      </c>
      <c r="K80" s="6" t="s">
        <v>145</v>
      </c>
      <c r="L80" s="7">
        <f t="shared" si="20"/>
        <v>1</v>
      </c>
      <c r="M80" s="12">
        <f t="shared" si="21"/>
        <v>0</v>
      </c>
      <c r="N80" s="6">
        <f t="shared" si="22"/>
        <v>0</v>
      </c>
      <c r="P80" s="12">
        <f t="shared" si="17"/>
        <v>0</v>
      </c>
      <c r="Q80" s="6">
        <f t="shared" si="18"/>
        <v>0</v>
      </c>
      <c r="S80" s="12">
        <f t="shared" si="16"/>
        <v>5</v>
      </c>
      <c r="U80" s="12">
        <f t="shared" si="19"/>
        <v>0</v>
      </c>
    </row>
    <row r="81" spans="1:22" s="6" customFormat="1" x14ac:dyDescent="0.2">
      <c r="A81" s="7"/>
      <c r="B81" s="6" t="s">
        <v>93</v>
      </c>
      <c r="C81" s="6">
        <v>1</v>
      </c>
      <c r="D81" s="6">
        <v>0</v>
      </c>
      <c r="E81" s="6">
        <v>2</v>
      </c>
      <c r="F81" s="8" t="s">
        <v>15</v>
      </c>
      <c r="G81" s="6">
        <v>480</v>
      </c>
      <c r="H81" s="8" t="s">
        <v>32</v>
      </c>
      <c r="I81" s="6">
        <f t="shared" si="23"/>
        <v>3</v>
      </c>
      <c r="J81" s="6" t="s">
        <v>136</v>
      </c>
      <c r="K81" s="6" t="s">
        <v>145</v>
      </c>
      <c r="L81" s="7">
        <f t="shared" si="20"/>
        <v>1</v>
      </c>
      <c r="M81" s="12">
        <f t="shared" si="21"/>
        <v>0</v>
      </c>
      <c r="N81" s="6">
        <f t="shared" si="22"/>
        <v>0</v>
      </c>
      <c r="P81" s="12">
        <f t="shared" si="17"/>
        <v>0</v>
      </c>
      <c r="Q81" s="6">
        <f t="shared" si="18"/>
        <v>0</v>
      </c>
      <c r="S81" s="12">
        <f t="shared" si="16"/>
        <v>3</v>
      </c>
      <c r="T81" s="14"/>
      <c r="U81" s="12">
        <f t="shared" si="19"/>
        <v>0</v>
      </c>
    </row>
    <row r="82" spans="1:22" x14ac:dyDescent="0.2">
      <c r="B82" t="s">
        <v>57</v>
      </c>
      <c r="C82">
        <v>0</v>
      </c>
      <c r="D82">
        <v>0</v>
      </c>
      <c r="E82">
        <v>3</v>
      </c>
      <c r="F82" s="2" t="s">
        <v>15</v>
      </c>
      <c r="G82">
        <v>200</v>
      </c>
      <c r="H82" s="2" t="s">
        <v>15</v>
      </c>
      <c r="I82">
        <f t="shared" si="23"/>
        <v>3</v>
      </c>
      <c r="K82" s="6" t="s">
        <v>145</v>
      </c>
      <c r="L82" s="7">
        <f t="shared" si="20"/>
        <v>1</v>
      </c>
      <c r="M82" s="12">
        <f t="shared" si="21"/>
        <v>0</v>
      </c>
      <c r="N82" s="6">
        <f t="shared" si="22"/>
        <v>0</v>
      </c>
      <c r="P82" s="12">
        <f t="shared" si="17"/>
        <v>0</v>
      </c>
      <c r="Q82" s="6">
        <f t="shared" si="18"/>
        <v>0</v>
      </c>
      <c r="S82" s="12">
        <f t="shared" si="16"/>
        <v>3</v>
      </c>
      <c r="U82" s="12">
        <f t="shared" si="19"/>
        <v>0</v>
      </c>
    </row>
    <row r="83" spans="1:22" s="6" customFormat="1" x14ac:dyDescent="0.2">
      <c r="A83" s="7"/>
      <c r="B83" s="6" t="s">
        <v>94</v>
      </c>
      <c r="C83" s="6">
        <v>0</v>
      </c>
      <c r="D83" s="6">
        <v>0</v>
      </c>
      <c r="E83" s="6">
        <v>1</v>
      </c>
      <c r="F83" s="8" t="s">
        <v>22</v>
      </c>
      <c r="G83" s="6">
        <v>160</v>
      </c>
      <c r="H83" s="8" t="s">
        <v>15</v>
      </c>
      <c r="I83" s="6">
        <f t="shared" si="23"/>
        <v>1</v>
      </c>
      <c r="K83" s="6" t="s">
        <v>145</v>
      </c>
      <c r="L83" s="7">
        <f t="shared" si="20"/>
        <v>1</v>
      </c>
      <c r="M83" s="12">
        <f t="shared" si="21"/>
        <v>0</v>
      </c>
      <c r="N83" s="6">
        <f t="shared" si="22"/>
        <v>0</v>
      </c>
      <c r="P83" s="12">
        <f t="shared" si="17"/>
        <v>0</v>
      </c>
      <c r="Q83" s="6">
        <f t="shared" si="18"/>
        <v>0</v>
      </c>
      <c r="S83" s="12">
        <f t="shared" si="16"/>
        <v>1</v>
      </c>
      <c r="T83" s="14"/>
      <c r="U83" s="12">
        <f t="shared" si="19"/>
        <v>0</v>
      </c>
    </row>
    <row r="84" spans="1:22" x14ac:dyDescent="0.2">
      <c r="B84" t="s">
        <v>95</v>
      </c>
      <c r="C84">
        <v>2</v>
      </c>
      <c r="D84">
        <v>0</v>
      </c>
      <c r="E84">
        <v>4</v>
      </c>
      <c r="F84" s="2" t="s">
        <v>32</v>
      </c>
      <c r="G84">
        <v>555</v>
      </c>
      <c r="H84" s="2" t="s">
        <v>16</v>
      </c>
      <c r="I84">
        <f t="shared" si="23"/>
        <v>6</v>
      </c>
      <c r="K84" s="6" t="s">
        <v>145</v>
      </c>
      <c r="L84" s="7">
        <f t="shared" si="20"/>
        <v>1</v>
      </c>
      <c r="M84" s="12">
        <f t="shared" si="21"/>
        <v>0</v>
      </c>
      <c r="N84" s="6">
        <f t="shared" si="22"/>
        <v>0</v>
      </c>
      <c r="P84" s="12">
        <f t="shared" si="17"/>
        <v>0</v>
      </c>
      <c r="Q84" s="6">
        <f t="shared" si="18"/>
        <v>0</v>
      </c>
      <c r="S84" s="12">
        <f t="shared" si="16"/>
        <v>6</v>
      </c>
      <c r="U84" s="12">
        <f t="shared" si="19"/>
        <v>0</v>
      </c>
    </row>
    <row r="85" spans="1:22" x14ac:dyDescent="0.2">
      <c r="I85">
        <f t="shared" si="23"/>
        <v>0</v>
      </c>
      <c r="O85" s="6">
        <f>SUM(M57:N84)</f>
        <v>0</v>
      </c>
      <c r="R85" s="6">
        <f>SUM(P57:Q84)</f>
        <v>0</v>
      </c>
      <c r="T85" s="14">
        <f>SUM(S57:S84)</f>
        <v>481</v>
      </c>
      <c r="V85">
        <f>SUM(U57:U84)</f>
        <v>0</v>
      </c>
    </row>
    <row r="86" spans="1:22" s="4" customFormat="1" ht="51" x14ac:dyDescent="0.2">
      <c r="A86" s="3" t="s">
        <v>96</v>
      </c>
      <c r="F86" s="5"/>
      <c r="H86" s="5"/>
      <c r="K86" s="6"/>
      <c r="L86" s="7">
        <f t="shared" si="20"/>
        <v>0</v>
      </c>
      <c r="M86" s="12">
        <f t="shared" si="21"/>
        <v>0</v>
      </c>
      <c r="N86" s="6">
        <f t="shared" si="22"/>
        <v>0</v>
      </c>
      <c r="O86" s="6"/>
      <c r="P86" s="12">
        <f t="shared" ref="P86:P114" si="24">IF(K86="B",I86/L86,0)</f>
        <v>0</v>
      </c>
      <c r="Q86" s="6">
        <f t="shared" ref="Q86:Q114" si="25">IF(K86="AB",I86/L86,0)</f>
        <v>0</v>
      </c>
      <c r="R86" s="6"/>
      <c r="S86" s="12">
        <f t="shared" ref="S86:S114" si="26">IF(K86="C",I86/L86,0)</f>
        <v>0</v>
      </c>
      <c r="T86" s="14"/>
      <c r="U86" s="12">
        <f t="shared" ref="U86:U114" si="27">IF(K86="D",I86/L86,0)</f>
        <v>0</v>
      </c>
    </row>
    <row r="87" spans="1:22" x14ac:dyDescent="0.2">
      <c r="B87" t="s">
        <v>97</v>
      </c>
      <c r="C87">
        <v>60</v>
      </c>
      <c r="D87">
        <v>26</v>
      </c>
      <c r="E87">
        <v>201</v>
      </c>
      <c r="F87" s="2" t="s">
        <v>98</v>
      </c>
      <c r="G87">
        <v>21240</v>
      </c>
      <c r="H87" s="2" t="s">
        <v>99</v>
      </c>
      <c r="I87">
        <f t="shared" si="23"/>
        <v>287</v>
      </c>
      <c r="K87" s="6" t="s">
        <v>146</v>
      </c>
      <c r="L87" s="7">
        <f t="shared" si="20"/>
        <v>1</v>
      </c>
      <c r="M87" s="12">
        <f t="shared" si="21"/>
        <v>0</v>
      </c>
      <c r="N87" s="6">
        <f t="shared" si="22"/>
        <v>0</v>
      </c>
      <c r="P87" s="12">
        <f t="shared" si="24"/>
        <v>0</v>
      </c>
      <c r="Q87" s="6">
        <f t="shared" si="25"/>
        <v>0</v>
      </c>
      <c r="S87" s="12">
        <f t="shared" si="26"/>
        <v>0</v>
      </c>
      <c r="U87" s="12">
        <f t="shared" si="27"/>
        <v>287</v>
      </c>
    </row>
    <row r="88" spans="1:22" s="6" customFormat="1" x14ac:dyDescent="0.2">
      <c r="A88" s="7"/>
      <c r="B88" s="6" t="s">
        <v>64</v>
      </c>
      <c r="C88" s="6">
        <v>0</v>
      </c>
      <c r="D88" s="6">
        <v>0</v>
      </c>
      <c r="E88" s="6">
        <v>9</v>
      </c>
      <c r="F88" s="8" t="s">
        <v>16</v>
      </c>
      <c r="G88" s="6">
        <v>1190</v>
      </c>
      <c r="H88" s="8" t="s">
        <v>76</v>
      </c>
      <c r="I88" s="6">
        <f t="shared" si="23"/>
        <v>9</v>
      </c>
      <c r="K88" s="6" t="s">
        <v>146</v>
      </c>
      <c r="L88" s="7">
        <f t="shared" si="20"/>
        <v>1</v>
      </c>
      <c r="M88" s="12">
        <f t="shared" si="21"/>
        <v>0</v>
      </c>
      <c r="N88" s="6">
        <f t="shared" si="22"/>
        <v>0</v>
      </c>
      <c r="P88" s="12">
        <f t="shared" si="24"/>
        <v>0</v>
      </c>
      <c r="Q88" s="6">
        <f t="shared" si="25"/>
        <v>0</v>
      </c>
      <c r="S88" s="12">
        <f t="shared" si="26"/>
        <v>0</v>
      </c>
      <c r="T88" s="14"/>
      <c r="U88" s="12">
        <f t="shared" si="27"/>
        <v>9</v>
      </c>
    </row>
    <row r="89" spans="1:22" x14ac:dyDescent="0.2">
      <c r="B89" t="s">
        <v>60</v>
      </c>
      <c r="C89">
        <v>1</v>
      </c>
      <c r="D89">
        <v>0</v>
      </c>
      <c r="E89">
        <v>1</v>
      </c>
      <c r="F89" s="2" t="s">
        <v>15</v>
      </c>
      <c r="G89">
        <v>390</v>
      </c>
      <c r="H89" s="2" t="s">
        <v>16</v>
      </c>
      <c r="I89">
        <f t="shared" si="23"/>
        <v>2</v>
      </c>
      <c r="J89" t="s">
        <v>131</v>
      </c>
      <c r="K89" s="6" t="s">
        <v>146</v>
      </c>
      <c r="L89" s="7">
        <f t="shared" si="20"/>
        <v>1</v>
      </c>
      <c r="M89" s="12">
        <f t="shared" si="21"/>
        <v>0</v>
      </c>
      <c r="N89" s="6">
        <f t="shared" si="22"/>
        <v>0</v>
      </c>
      <c r="P89" s="12">
        <f t="shared" si="24"/>
        <v>0</v>
      </c>
      <c r="Q89" s="6">
        <f t="shared" si="25"/>
        <v>0</v>
      </c>
      <c r="S89" s="12">
        <f t="shared" si="26"/>
        <v>0</v>
      </c>
      <c r="U89" s="12">
        <f t="shared" si="27"/>
        <v>2</v>
      </c>
    </row>
    <row r="90" spans="1:22" x14ac:dyDescent="0.2">
      <c r="B90" t="s">
        <v>62</v>
      </c>
      <c r="C90">
        <v>14</v>
      </c>
      <c r="D90">
        <v>1</v>
      </c>
      <c r="E90">
        <v>31</v>
      </c>
      <c r="F90" s="2" t="s">
        <v>55</v>
      </c>
      <c r="G90">
        <v>2070</v>
      </c>
      <c r="H90" s="2" t="s">
        <v>61</v>
      </c>
      <c r="I90">
        <f t="shared" si="23"/>
        <v>46</v>
      </c>
      <c r="J90" t="s">
        <v>126</v>
      </c>
      <c r="K90" s="6" t="s">
        <v>146</v>
      </c>
      <c r="L90" s="7">
        <f t="shared" si="20"/>
        <v>1</v>
      </c>
      <c r="M90" s="12">
        <f t="shared" si="21"/>
        <v>0</v>
      </c>
      <c r="N90" s="6">
        <f t="shared" si="22"/>
        <v>0</v>
      </c>
      <c r="P90" s="12">
        <f t="shared" si="24"/>
        <v>0</v>
      </c>
      <c r="Q90" s="6">
        <f t="shared" si="25"/>
        <v>0</v>
      </c>
      <c r="S90" s="12">
        <f t="shared" si="26"/>
        <v>0</v>
      </c>
      <c r="U90" s="12">
        <f t="shared" si="27"/>
        <v>46</v>
      </c>
    </row>
    <row r="91" spans="1:22" s="6" customFormat="1" x14ac:dyDescent="0.2">
      <c r="A91" s="7"/>
      <c r="B91" s="6" t="s">
        <v>100</v>
      </c>
      <c r="C91" s="6">
        <v>0</v>
      </c>
      <c r="D91" s="6">
        <v>1</v>
      </c>
      <c r="E91" s="6">
        <v>1</v>
      </c>
      <c r="F91" s="8" t="s">
        <v>15</v>
      </c>
      <c r="G91" s="6">
        <v>1200</v>
      </c>
      <c r="H91" s="8" t="s">
        <v>76</v>
      </c>
      <c r="I91" s="6">
        <f t="shared" si="23"/>
        <v>2</v>
      </c>
      <c r="K91" s="6" t="s">
        <v>146</v>
      </c>
      <c r="L91" s="7">
        <f t="shared" si="20"/>
        <v>1</v>
      </c>
      <c r="M91" s="12">
        <f t="shared" si="21"/>
        <v>0</v>
      </c>
      <c r="N91" s="6">
        <f t="shared" si="22"/>
        <v>0</v>
      </c>
      <c r="P91" s="12">
        <f t="shared" si="24"/>
        <v>0</v>
      </c>
      <c r="Q91" s="6">
        <f t="shared" si="25"/>
        <v>0</v>
      </c>
      <c r="S91" s="12">
        <f t="shared" si="26"/>
        <v>0</v>
      </c>
      <c r="T91" s="14"/>
      <c r="U91" s="12">
        <f t="shared" si="27"/>
        <v>2</v>
      </c>
    </row>
    <row r="92" spans="1:22" x14ac:dyDescent="0.2">
      <c r="B92" t="s">
        <v>41</v>
      </c>
      <c r="C92">
        <v>2</v>
      </c>
      <c r="D92">
        <v>0</v>
      </c>
      <c r="E92">
        <v>4</v>
      </c>
      <c r="F92" s="2" t="s">
        <v>32</v>
      </c>
      <c r="G92">
        <v>430</v>
      </c>
      <c r="H92" s="2" t="s">
        <v>16</v>
      </c>
      <c r="I92">
        <f t="shared" si="23"/>
        <v>6</v>
      </c>
      <c r="J92" t="s">
        <v>126</v>
      </c>
      <c r="K92" s="6" t="s">
        <v>146</v>
      </c>
      <c r="L92" s="7">
        <f t="shared" si="20"/>
        <v>1</v>
      </c>
      <c r="M92" s="12">
        <f t="shared" si="21"/>
        <v>0</v>
      </c>
      <c r="N92" s="6">
        <f t="shared" si="22"/>
        <v>0</v>
      </c>
      <c r="P92" s="12">
        <f t="shared" si="24"/>
        <v>0</v>
      </c>
      <c r="Q92" s="6">
        <f t="shared" si="25"/>
        <v>0</v>
      </c>
      <c r="S92" s="12">
        <f t="shared" si="26"/>
        <v>0</v>
      </c>
      <c r="U92" s="12">
        <f t="shared" si="27"/>
        <v>6</v>
      </c>
    </row>
    <row r="93" spans="1:22" s="6" customFormat="1" x14ac:dyDescent="0.2">
      <c r="A93" s="7"/>
      <c r="B93" s="6" t="s">
        <v>101</v>
      </c>
      <c r="C93" s="6">
        <v>1</v>
      </c>
      <c r="D93" s="6">
        <v>1</v>
      </c>
      <c r="E93" s="6">
        <v>0</v>
      </c>
      <c r="F93" s="8" t="s">
        <v>15</v>
      </c>
      <c r="G93" s="6">
        <v>80</v>
      </c>
      <c r="H93" s="8" t="s">
        <v>15</v>
      </c>
      <c r="I93" s="6">
        <f t="shared" si="23"/>
        <v>2</v>
      </c>
      <c r="K93" s="6" t="s">
        <v>146</v>
      </c>
      <c r="L93" s="7">
        <f t="shared" si="20"/>
        <v>1</v>
      </c>
      <c r="M93" s="12">
        <f t="shared" si="21"/>
        <v>0</v>
      </c>
      <c r="N93" s="6">
        <f t="shared" si="22"/>
        <v>0</v>
      </c>
      <c r="P93" s="12">
        <f t="shared" si="24"/>
        <v>0</v>
      </c>
      <c r="Q93" s="6">
        <f t="shared" si="25"/>
        <v>0</v>
      </c>
      <c r="S93" s="12">
        <f t="shared" si="26"/>
        <v>0</v>
      </c>
      <c r="T93" s="14"/>
      <c r="U93" s="12">
        <f t="shared" si="27"/>
        <v>2</v>
      </c>
    </row>
    <row r="94" spans="1:22" s="6" customFormat="1" x14ac:dyDescent="0.2">
      <c r="A94" s="7"/>
      <c r="B94" s="6" t="s">
        <v>9</v>
      </c>
      <c r="C94" s="6">
        <v>0</v>
      </c>
      <c r="D94" s="6">
        <v>0</v>
      </c>
      <c r="E94" s="6">
        <v>1</v>
      </c>
      <c r="F94" s="8" t="s">
        <v>22</v>
      </c>
      <c r="G94" s="6">
        <v>45</v>
      </c>
      <c r="H94" s="8" t="s">
        <v>22</v>
      </c>
      <c r="I94" s="6">
        <f t="shared" si="23"/>
        <v>1</v>
      </c>
      <c r="K94" s="6" t="s">
        <v>146</v>
      </c>
      <c r="L94" s="7">
        <f t="shared" si="20"/>
        <v>1</v>
      </c>
      <c r="M94" s="12">
        <f t="shared" si="21"/>
        <v>0</v>
      </c>
      <c r="N94" s="6">
        <f t="shared" si="22"/>
        <v>0</v>
      </c>
      <c r="P94" s="12">
        <f t="shared" si="24"/>
        <v>0</v>
      </c>
      <c r="Q94" s="6">
        <f t="shared" si="25"/>
        <v>0</v>
      </c>
      <c r="S94" s="12">
        <f t="shared" si="26"/>
        <v>0</v>
      </c>
      <c r="T94" s="14"/>
      <c r="U94" s="12">
        <f t="shared" si="27"/>
        <v>1</v>
      </c>
    </row>
    <row r="95" spans="1:22" x14ac:dyDescent="0.2">
      <c r="B95" t="s">
        <v>102</v>
      </c>
      <c r="C95">
        <v>6</v>
      </c>
      <c r="D95">
        <v>0</v>
      </c>
      <c r="E95">
        <v>16</v>
      </c>
      <c r="F95" s="2" t="s">
        <v>76</v>
      </c>
      <c r="G95">
        <v>1495</v>
      </c>
      <c r="H95" s="2" t="s">
        <v>70</v>
      </c>
      <c r="I95">
        <f t="shared" si="23"/>
        <v>22</v>
      </c>
      <c r="J95" t="s">
        <v>121</v>
      </c>
      <c r="K95" s="6" t="s">
        <v>146</v>
      </c>
      <c r="L95" s="7">
        <f t="shared" si="20"/>
        <v>1</v>
      </c>
      <c r="M95" s="12">
        <f t="shared" si="21"/>
        <v>0</v>
      </c>
      <c r="N95" s="6">
        <f t="shared" si="22"/>
        <v>0</v>
      </c>
      <c r="P95" s="12">
        <f t="shared" si="24"/>
        <v>0</v>
      </c>
      <c r="Q95" s="6">
        <f t="shared" si="25"/>
        <v>0</v>
      </c>
      <c r="S95" s="12">
        <f t="shared" si="26"/>
        <v>0</v>
      </c>
      <c r="U95" s="12">
        <f t="shared" si="27"/>
        <v>22</v>
      </c>
    </row>
    <row r="96" spans="1:22" x14ac:dyDescent="0.2">
      <c r="B96" t="s">
        <v>103</v>
      </c>
      <c r="C96">
        <v>1</v>
      </c>
      <c r="D96">
        <v>0</v>
      </c>
      <c r="E96">
        <v>2</v>
      </c>
      <c r="F96" s="2" t="s">
        <v>15</v>
      </c>
      <c r="G96">
        <v>580</v>
      </c>
      <c r="H96" s="2" t="s">
        <v>45</v>
      </c>
      <c r="I96">
        <f t="shared" si="23"/>
        <v>3</v>
      </c>
      <c r="J96" t="s">
        <v>137</v>
      </c>
      <c r="K96" s="6" t="s">
        <v>146</v>
      </c>
      <c r="L96" s="7">
        <f t="shared" si="20"/>
        <v>1</v>
      </c>
      <c r="M96" s="12">
        <f t="shared" si="21"/>
        <v>0</v>
      </c>
      <c r="N96" s="6">
        <f t="shared" si="22"/>
        <v>0</v>
      </c>
      <c r="P96" s="12">
        <f t="shared" si="24"/>
        <v>0</v>
      </c>
      <c r="Q96" s="6">
        <f t="shared" si="25"/>
        <v>0</v>
      </c>
      <c r="S96" s="12">
        <f t="shared" si="26"/>
        <v>0</v>
      </c>
      <c r="U96" s="12">
        <f t="shared" si="27"/>
        <v>3</v>
      </c>
    </row>
    <row r="97" spans="1:21" ht="20" customHeight="1" x14ac:dyDescent="0.2">
      <c r="B97" t="s">
        <v>104</v>
      </c>
      <c r="C97">
        <v>0</v>
      </c>
      <c r="D97">
        <v>0</v>
      </c>
      <c r="E97">
        <v>1</v>
      </c>
      <c r="F97" s="2" t="s">
        <v>22</v>
      </c>
      <c r="G97">
        <v>100</v>
      </c>
      <c r="H97" s="2" t="s">
        <v>15</v>
      </c>
      <c r="I97">
        <f t="shared" si="23"/>
        <v>1</v>
      </c>
      <c r="J97" t="s">
        <v>138</v>
      </c>
      <c r="K97" s="6" t="s">
        <v>146</v>
      </c>
      <c r="L97" s="7">
        <f t="shared" si="20"/>
        <v>1</v>
      </c>
      <c r="M97" s="12">
        <f t="shared" si="21"/>
        <v>0</v>
      </c>
      <c r="N97" s="6">
        <f t="shared" si="22"/>
        <v>0</v>
      </c>
      <c r="P97" s="12">
        <f t="shared" si="24"/>
        <v>0</v>
      </c>
      <c r="Q97" s="6">
        <f t="shared" si="25"/>
        <v>0</v>
      </c>
      <c r="S97" s="12">
        <f t="shared" si="26"/>
        <v>0</v>
      </c>
      <c r="U97" s="12">
        <f t="shared" si="27"/>
        <v>1</v>
      </c>
    </row>
    <row r="98" spans="1:21" ht="17" customHeight="1" x14ac:dyDescent="0.2">
      <c r="B98" t="s">
        <v>49</v>
      </c>
      <c r="C98">
        <v>2</v>
      </c>
      <c r="D98">
        <v>1</v>
      </c>
      <c r="E98">
        <v>6</v>
      </c>
      <c r="F98" s="2" t="s">
        <v>16</v>
      </c>
      <c r="G98">
        <v>1170</v>
      </c>
      <c r="H98" s="2" t="s">
        <v>76</v>
      </c>
      <c r="I98">
        <f t="shared" si="23"/>
        <v>9</v>
      </c>
      <c r="J98" t="s">
        <v>129</v>
      </c>
      <c r="K98" s="6" t="s">
        <v>146</v>
      </c>
      <c r="L98" s="7">
        <f t="shared" si="20"/>
        <v>1</v>
      </c>
      <c r="M98" s="12">
        <f t="shared" si="21"/>
        <v>0</v>
      </c>
      <c r="N98" s="6">
        <f t="shared" si="22"/>
        <v>0</v>
      </c>
      <c r="P98" s="12">
        <f t="shared" si="24"/>
        <v>0</v>
      </c>
      <c r="Q98" s="6">
        <f t="shared" si="25"/>
        <v>0</v>
      </c>
      <c r="S98" s="12">
        <f t="shared" si="26"/>
        <v>0</v>
      </c>
      <c r="U98" s="12">
        <f t="shared" si="27"/>
        <v>9</v>
      </c>
    </row>
    <row r="99" spans="1:21" s="6" customFormat="1" x14ac:dyDescent="0.2">
      <c r="A99" s="7"/>
      <c r="B99" s="6" t="s">
        <v>105</v>
      </c>
      <c r="C99" s="6">
        <v>0</v>
      </c>
      <c r="D99" s="6">
        <v>0</v>
      </c>
      <c r="E99" s="6">
        <v>1</v>
      </c>
      <c r="F99" s="8" t="s">
        <v>22</v>
      </c>
      <c r="G99" s="6">
        <v>60</v>
      </c>
      <c r="H99" s="8" t="s">
        <v>15</v>
      </c>
      <c r="I99" s="6">
        <f t="shared" si="23"/>
        <v>1</v>
      </c>
      <c r="J99" s="6" t="s">
        <v>152</v>
      </c>
      <c r="K99" s="6" t="s">
        <v>146</v>
      </c>
      <c r="L99" s="7">
        <f t="shared" si="20"/>
        <v>1</v>
      </c>
      <c r="M99" s="12">
        <f t="shared" si="21"/>
        <v>0</v>
      </c>
      <c r="N99" s="6">
        <f t="shared" si="22"/>
        <v>0</v>
      </c>
      <c r="P99" s="12">
        <f t="shared" si="24"/>
        <v>0</v>
      </c>
      <c r="Q99" s="6">
        <f t="shared" si="25"/>
        <v>0</v>
      </c>
      <c r="S99" s="12">
        <f t="shared" si="26"/>
        <v>0</v>
      </c>
      <c r="T99" s="14"/>
      <c r="U99" s="12">
        <f t="shared" si="27"/>
        <v>1</v>
      </c>
    </row>
    <row r="100" spans="1:21" s="6" customFormat="1" x14ac:dyDescent="0.2">
      <c r="A100" s="7"/>
      <c r="B100" s="6" t="s">
        <v>106</v>
      </c>
      <c r="C100" s="6">
        <v>2</v>
      </c>
      <c r="D100" s="6">
        <v>0</v>
      </c>
      <c r="E100" s="6">
        <v>1</v>
      </c>
      <c r="F100" s="8" t="s">
        <v>15</v>
      </c>
      <c r="G100" s="6">
        <v>370</v>
      </c>
      <c r="H100" s="8" t="s">
        <v>32</v>
      </c>
      <c r="I100" s="6">
        <f t="shared" si="23"/>
        <v>3</v>
      </c>
      <c r="J100" s="6" t="s">
        <v>153</v>
      </c>
      <c r="K100" s="6" t="s">
        <v>146</v>
      </c>
      <c r="L100" s="7">
        <f t="shared" si="20"/>
        <v>1</v>
      </c>
      <c r="M100" s="12">
        <f t="shared" si="21"/>
        <v>0</v>
      </c>
      <c r="N100" s="6">
        <f t="shared" si="22"/>
        <v>0</v>
      </c>
      <c r="P100" s="12">
        <f t="shared" si="24"/>
        <v>0</v>
      </c>
      <c r="Q100" s="6">
        <f t="shared" si="25"/>
        <v>0</v>
      </c>
      <c r="S100" s="12">
        <f t="shared" si="26"/>
        <v>0</v>
      </c>
      <c r="T100" s="14"/>
      <c r="U100" s="12">
        <f t="shared" si="27"/>
        <v>3</v>
      </c>
    </row>
    <row r="101" spans="1:21" s="6" customFormat="1" x14ac:dyDescent="0.2">
      <c r="A101" s="7"/>
      <c r="B101" s="6" t="s">
        <v>107</v>
      </c>
      <c r="C101" s="6">
        <v>1</v>
      </c>
      <c r="D101" s="6">
        <v>0</v>
      </c>
      <c r="E101" s="6">
        <v>0</v>
      </c>
      <c r="F101" s="8" t="s">
        <v>22</v>
      </c>
      <c r="G101" s="6">
        <v>90</v>
      </c>
      <c r="H101" s="8" t="s">
        <v>15</v>
      </c>
      <c r="I101" s="6">
        <f t="shared" si="23"/>
        <v>1</v>
      </c>
      <c r="J101" s="6" t="s">
        <v>153</v>
      </c>
      <c r="K101" s="6" t="s">
        <v>146</v>
      </c>
      <c r="L101" s="7">
        <f t="shared" si="20"/>
        <v>1</v>
      </c>
      <c r="M101" s="12">
        <f t="shared" si="21"/>
        <v>0</v>
      </c>
      <c r="N101" s="6">
        <f t="shared" si="22"/>
        <v>0</v>
      </c>
      <c r="P101" s="12">
        <f t="shared" si="24"/>
        <v>0</v>
      </c>
      <c r="Q101" s="6">
        <f t="shared" si="25"/>
        <v>0</v>
      </c>
      <c r="S101" s="12">
        <f t="shared" si="26"/>
        <v>0</v>
      </c>
      <c r="T101" s="14"/>
      <c r="U101" s="12">
        <f t="shared" si="27"/>
        <v>1</v>
      </c>
    </row>
    <row r="102" spans="1:21" x14ac:dyDescent="0.2">
      <c r="B102" t="s">
        <v>108</v>
      </c>
      <c r="C102">
        <v>3</v>
      </c>
      <c r="D102">
        <v>0</v>
      </c>
      <c r="E102">
        <v>0</v>
      </c>
      <c r="F102" s="2" t="s">
        <v>15</v>
      </c>
      <c r="G102">
        <v>50</v>
      </c>
      <c r="H102" s="2" t="s">
        <v>15</v>
      </c>
      <c r="I102">
        <f t="shared" si="23"/>
        <v>3</v>
      </c>
      <c r="J102" s="6" t="s">
        <v>125</v>
      </c>
      <c r="K102" s="6" t="s">
        <v>146</v>
      </c>
      <c r="L102" s="7">
        <f t="shared" si="20"/>
        <v>1</v>
      </c>
      <c r="M102" s="12">
        <f t="shared" si="21"/>
        <v>0</v>
      </c>
      <c r="N102" s="6">
        <f t="shared" si="22"/>
        <v>0</v>
      </c>
      <c r="P102" s="12">
        <f t="shared" si="24"/>
        <v>0</v>
      </c>
      <c r="Q102" s="6">
        <f t="shared" si="25"/>
        <v>0</v>
      </c>
      <c r="S102" s="12">
        <f t="shared" si="26"/>
        <v>0</v>
      </c>
      <c r="U102" s="12">
        <f t="shared" si="27"/>
        <v>3</v>
      </c>
    </row>
    <row r="103" spans="1:21" s="6" customFormat="1" x14ac:dyDescent="0.2">
      <c r="A103" s="7"/>
      <c r="B103" s="6" t="s">
        <v>75</v>
      </c>
      <c r="C103" s="6">
        <v>12</v>
      </c>
      <c r="D103" s="6">
        <v>2</v>
      </c>
      <c r="E103" s="6">
        <v>0</v>
      </c>
      <c r="F103" s="8" t="s">
        <v>18</v>
      </c>
      <c r="G103" s="6">
        <v>675</v>
      </c>
      <c r="H103" s="8" t="s">
        <v>18</v>
      </c>
      <c r="I103" s="6">
        <f t="shared" si="23"/>
        <v>14</v>
      </c>
      <c r="K103" s="6" t="s">
        <v>146</v>
      </c>
      <c r="L103" s="7">
        <f t="shared" si="20"/>
        <v>1</v>
      </c>
      <c r="M103" s="12">
        <f t="shared" si="21"/>
        <v>0</v>
      </c>
      <c r="N103" s="6">
        <f t="shared" si="22"/>
        <v>0</v>
      </c>
      <c r="P103" s="12">
        <f t="shared" si="24"/>
        <v>0</v>
      </c>
      <c r="Q103" s="6">
        <f t="shared" si="25"/>
        <v>0</v>
      </c>
      <c r="S103" s="12">
        <f t="shared" si="26"/>
        <v>0</v>
      </c>
      <c r="T103" s="14"/>
      <c r="U103" s="12">
        <f t="shared" si="27"/>
        <v>14</v>
      </c>
    </row>
    <row r="104" spans="1:21" s="6" customFormat="1" x14ac:dyDescent="0.2">
      <c r="A104" s="7"/>
      <c r="B104" s="6" t="s">
        <v>109</v>
      </c>
      <c r="C104" s="6">
        <v>0</v>
      </c>
      <c r="D104" s="6">
        <v>0</v>
      </c>
      <c r="E104" s="6">
        <v>4</v>
      </c>
      <c r="F104" s="8" t="s">
        <v>21</v>
      </c>
      <c r="G104" s="6">
        <v>660</v>
      </c>
      <c r="H104" s="8" t="s">
        <v>18</v>
      </c>
      <c r="I104" s="6">
        <f t="shared" si="23"/>
        <v>4</v>
      </c>
      <c r="K104" s="6" t="s">
        <v>146</v>
      </c>
      <c r="L104" s="7">
        <f t="shared" si="20"/>
        <v>1</v>
      </c>
      <c r="M104" s="12">
        <f t="shared" si="21"/>
        <v>0</v>
      </c>
      <c r="N104" s="6">
        <f t="shared" si="22"/>
        <v>0</v>
      </c>
      <c r="P104" s="12">
        <f t="shared" si="24"/>
        <v>0</v>
      </c>
      <c r="Q104" s="6">
        <f t="shared" si="25"/>
        <v>0</v>
      </c>
      <c r="S104" s="12">
        <f t="shared" si="26"/>
        <v>0</v>
      </c>
      <c r="T104" s="14"/>
      <c r="U104" s="12">
        <f t="shared" si="27"/>
        <v>4</v>
      </c>
    </row>
    <row r="105" spans="1:21" x14ac:dyDescent="0.2">
      <c r="B105" t="s">
        <v>77</v>
      </c>
      <c r="C105">
        <v>5</v>
      </c>
      <c r="D105">
        <v>0</v>
      </c>
      <c r="E105">
        <v>2</v>
      </c>
      <c r="F105" s="2" t="s">
        <v>32</v>
      </c>
      <c r="G105">
        <v>1295</v>
      </c>
      <c r="H105" s="2" t="s">
        <v>63</v>
      </c>
      <c r="I105">
        <f t="shared" si="23"/>
        <v>7</v>
      </c>
      <c r="J105" s="6" t="s">
        <v>132</v>
      </c>
      <c r="K105" s="6" t="s">
        <v>146</v>
      </c>
      <c r="L105" s="7">
        <f t="shared" si="20"/>
        <v>1</v>
      </c>
      <c r="M105" s="12">
        <f t="shared" si="21"/>
        <v>0</v>
      </c>
      <c r="N105" s="6">
        <f t="shared" si="22"/>
        <v>0</v>
      </c>
      <c r="P105" s="12">
        <f t="shared" si="24"/>
        <v>0</v>
      </c>
      <c r="Q105" s="6">
        <f t="shared" si="25"/>
        <v>0</v>
      </c>
      <c r="S105" s="12">
        <f t="shared" si="26"/>
        <v>0</v>
      </c>
      <c r="U105" s="12">
        <f t="shared" si="27"/>
        <v>7</v>
      </c>
    </row>
    <row r="106" spans="1:21" x14ac:dyDescent="0.2">
      <c r="B106" t="s">
        <v>56</v>
      </c>
      <c r="C106">
        <v>2</v>
      </c>
      <c r="D106">
        <v>2</v>
      </c>
      <c r="E106">
        <v>11</v>
      </c>
      <c r="F106" s="2" t="s">
        <v>40</v>
      </c>
      <c r="G106">
        <v>1660</v>
      </c>
      <c r="H106" s="2" t="s">
        <v>53</v>
      </c>
      <c r="I106">
        <f t="shared" si="23"/>
        <v>15</v>
      </c>
      <c r="J106" s="6" t="s">
        <v>125</v>
      </c>
      <c r="K106" s="6" t="s">
        <v>146</v>
      </c>
      <c r="L106" s="7">
        <f t="shared" si="20"/>
        <v>1</v>
      </c>
      <c r="M106" s="12">
        <f t="shared" si="21"/>
        <v>0</v>
      </c>
      <c r="N106" s="6">
        <f t="shared" si="22"/>
        <v>0</v>
      </c>
      <c r="P106" s="12">
        <f t="shared" si="24"/>
        <v>0</v>
      </c>
      <c r="Q106" s="6">
        <f t="shared" si="25"/>
        <v>0</v>
      </c>
      <c r="S106" s="12">
        <f t="shared" si="26"/>
        <v>0</v>
      </c>
      <c r="U106" s="12">
        <f t="shared" si="27"/>
        <v>15</v>
      </c>
    </row>
    <row r="107" spans="1:21" x14ac:dyDescent="0.2">
      <c r="B107" t="s">
        <v>93</v>
      </c>
      <c r="C107">
        <v>1</v>
      </c>
      <c r="D107">
        <v>0</v>
      </c>
      <c r="E107">
        <v>1</v>
      </c>
      <c r="F107" s="2" t="s">
        <v>15</v>
      </c>
      <c r="G107">
        <v>240</v>
      </c>
      <c r="H107" s="2" t="s">
        <v>21</v>
      </c>
      <c r="I107">
        <f t="shared" si="23"/>
        <v>2</v>
      </c>
      <c r="J107" s="6" t="s">
        <v>136</v>
      </c>
      <c r="K107" s="6" t="s">
        <v>146</v>
      </c>
      <c r="L107" s="7">
        <f t="shared" si="20"/>
        <v>1</v>
      </c>
      <c r="M107" s="12">
        <f t="shared" si="21"/>
        <v>0</v>
      </c>
      <c r="N107" s="6">
        <f t="shared" si="22"/>
        <v>0</v>
      </c>
      <c r="P107" s="12">
        <f t="shared" si="24"/>
        <v>0</v>
      </c>
      <c r="Q107" s="6">
        <f t="shared" si="25"/>
        <v>0</v>
      </c>
      <c r="S107" s="12">
        <f t="shared" si="26"/>
        <v>0</v>
      </c>
      <c r="U107" s="12">
        <f t="shared" si="27"/>
        <v>2</v>
      </c>
    </row>
    <row r="108" spans="1:21" x14ac:dyDescent="0.2">
      <c r="B108" t="s">
        <v>110</v>
      </c>
      <c r="C108">
        <v>1</v>
      </c>
      <c r="D108">
        <v>0</v>
      </c>
      <c r="E108">
        <v>0</v>
      </c>
      <c r="F108" s="2" t="s">
        <v>22</v>
      </c>
      <c r="G108">
        <v>40</v>
      </c>
      <c r="H108" s="2" t="s">
        <v>22</v>
      </c>
      <c r="I108">
        <f t="shared" si="23"/>
        <v>1</v>
      </c>
      <c r="J108" s="6" t="s">
        <v>136</v>
      </c>
      <c r="K108" s="6" t="s">
        <v>146</v>
      </c>
      <c r="L108" s="7">
        <f t="shared" si="20"/>
        <v>1</v>
      </c>
      <c r="M108" s="12">
        <f t="shared" si="21"/>
        <v>0</v>
      </c>
      <c r="N108" s="6">
        <f t="shared" si="22"/>
        <v>0</v>
      </c>
      <c r="P108" s="12">
        <f t="shared" si="24"/>
        <v>0</v>
      </c>
      <c r="Q108" s="6">
        <f t="shared" si="25"/>
        <v>0</v>
      </c>
      <c r="S108" s="12">
        <f t="shared" si="26"/>
        <v>0</v>
      </c>
      <c r="U108" s="12">
        <f t="shared" si="27"/>
        <v>1</v>
      </c>
    </row>
    <row r="109" spans="1:21" x14ac:dyDescent="0.2">
      <c r="B109" t="s">
        <v>57</v>
      </c>
      <c r="C109">
        <v>27</v>
      </c>
      <c r="D109">
        <v>1</v>
      </c>
      <c r="E109">
        <v>76</v>
      </c>
      <c r="F109" s="2" t="s">
        <v>111</v>
      </c>
      <c r="G109">
        <v>5985</v>
      </c>
      <c r="H109" s="2" t="s">
        <v>112</v>
      </c>
      <c r="I109">
        <f t="shared" si="23"/>
        <v>104</v>
      </c>
      <c r="J109" s="6"/>
      <c r="K109" s="6" t="s">
        <v>146</v>
      </c>
      <c r="L109" s="7">
        <f t="shared" si="20"/>
        <v>1</v>
      </c>
      <c r="M109" s="12">
        <f t="shared" si="21"/>
        <v>0</v>
      </c>
      <c r="N109" s="6">
        <f t="shared" si="22"/>
        <v>0</v>
      </c>
      <c r="P109" s="12">
        <f t="shared" si="24"/>
        <v>0</v>
      </c>
      <c r="Q109" s="6">
        <f t="shared" si="25"/>
        <v>0</v>
      </c>
      <c r="S109" s="12">
        <f t="shared" si="26"/>
        <v>0</v>
      </c>
      <c r="U109" s="12">
        <f t="shared" si="27"/>
        <v>104</v>
      </c>
    </row>
    <row r="110" spans="1:21" x14ac:dyDescent="0.2">
      <c r="B110" t="s">
        <v>113</v>
      </c>
      <c r="C110">
        <v>0</v>
      </c>
      <c r="D110">
        <v>1</v>
      </c>
      <c r="E110">
        <v>0</v>
      </c>
      <c r="F110" s="2" t="s">
        <v>22</v>
      </c>
      <c r="G110">
        <v>60</v>
      </c>
      <c r="H110" s="2" t="s">
        <v>15</v>
      </c>
      <c r="I110">
        <f t="shared" si="23"/>
        <v>1</v>
      </c>
      <c r="J110" s="6" t="s">
        <v>139</v>
      </c>
      <c r="K110" s="6" t="s">
        <v>146</v>
      </c>
      <c r="L110" s="7">
        <f t="shared" si="20"/>
        <v>1</v>
      </c>
      <c r="M110" s="12">
        <f t="shared" si="21"/>
        <v>0</v>
      </c>
      <c r="N110" s="6">
        <f t="shared" si="22"/>
        <v>0</v>
      </c>
      <c r="P110" s="12">
        <f t="shared" si="24"/>
        <v>0</v>
      </c>
      <c r="Q110" s="6">
        <f t="shared" si="25"/>
        <v>0</v>
      </c>
      <c r="S110" s="12">
        <f t="shared" si="26"/>
        <v>0</v>
      </c>
      <c r="U110" s="12">
        <f t="shared" si="27"/>
        <v>1</v>
      </c>
    </row>
    <row r="111" spans="1:21" x14ac:dyDescent="0.2">
      <c r="B111" t="s">
        <v>114</v>
      </c>
      <c r="C111">
        <v>0</v>
      </c>
      <c r="D111">
        <v>0</v>
      </c>
      <c r="E111">
        <v>1</v>
      </c>
      <c r="F111" s="2" t="s">
        <v>22</v>
      </c>
      <c r="G111">
        <v>65</v>
      </c>
      <c r="H111" s="2" t="s">
        <v>15</v>
      </c>
      <c r="I111">
        <f t="shared" si="23"/>
        <v>1</v>
      </c>
      <c r="J111" s="6" t="s">
        <v>140</v>
      </c>
      <c r="K111" s="6" t="s">
        <v>146</v>
      </c>
      <c r="L111" s="7">
        <f t="shared" si="20"/>
        <v>1</v>
      </c>
      <c r="M111" s="12">
        <f t="shared" si="21"/>
        <v>0</v>
      </c>
      <c r="N111" s="6">
        <f t="shared" si="22"/>
        <v>0</v>
      </c>
      <c r="P111" s="12">
        <f t="shared" si="24"/>
        <v>0</v>
      </c>
      <c r="Q111" s="6">
        <f t="shared" si="25"/>
        <v>0</v>
      </c>
      <c r="S111" s="12">
        <f t="shared" si="26"/>
        <v>0</v>
      </c>
      <c r="U111" s="12">
        <f t="shared" si="27"/>
        <v>1</v>
      </c>
    </row>
    <row r="112" spans="1:21" s="6" customFormat="1" x14ac:dyDescent="0.2">
      <c r="A112" s="7"/>
      <c r="B112" s="6" t="s">
        <v>94</v>
      </c>
      <c r="C112" s="6">
        <v>0</v>
      </c>
      <c r="D112" s="6">
        <v>0</v>
      </c>
      <c r="E112" s="6">
        <v>2</v>
      </c>
      <c r="F112" s="8" t="s">
        <v>15</v>
      </c>
      <c r="G112" s="6">
        <v>290</v>
      </c>
      <c r="H112" s="8" t="s">
        <v>32</v>
      </c>
      <c r="I112" s="6">
        <f t="shared" si="23"/>
        <v>2</v>
      </c>
      <c r="K112" s="6" t="s">
        <v>146</v>
      </c>
      <c r="L112" s="7">
        <f t="shared" si="20"/>
        <v>1</v>
      </c>
      <c r="M112" s="12">
        <f t="shared" si="21"/>
        <v>0</v>
      </c>
      <c r="N112" s="6">
        <f t="shared" si="22"/>
        <v>0</v>
      </c>
      <c r="P112" s="12">
        <f t="shared" si="24"/>
        <v>0</v>
      </c>
      <c r="Q112" s="6">
        <f t="shared" si="25"/>
        <v>0</v>
      </c>
      <c r="S112" s="12">
        <f t="shared" si="26"/>
        <v>0</v>
      </c>
      <c r="T112" s="14"/>
      <c r="U112" s="12">
        <f t="shared" si="27"/>
        <v>2</v>
      </c>
    </row>
    <row r="113" spans="1:22" s="6" customFormat="1" x14ac:dyDescent="0.2">
      <c r="A113" s="7"/>
      <c r="B113" s="6" t="s">
        <v>115</v>
      </c>
      <c r="C113" s="6">
        <v>2</v>
      </c>
      <c r="D113" s="6">
        <v>0</v>
      </c>
      <c r="E113" s="6">
        <v>0</v>
      </c>
      <c r="F113" s="8" t="s">
        <v>15</v>
      </c>
      <c r="G113" s="6">
        <v>360</v>
      </c>
      <c r="H113" s="8" t="s">
        <v>32</v>
      </c>
      <c r="I113" s="6">
        <f t="shared" si="23"/>
        <v>2</v>
      </c>
      <c r="K113" s="6" t="s">
        <v>146</v>
      </c>
      <c r="L113" s="7">
        <f t="shared" si="20"/>
        <v>1</v>
      </c>
      <c r="M113" s="12">
        <f t="shared" si="21"/>
        <v>0</v>
      </c>
      <c r="N113" s="6">
        <f t="shared" si="22"/>
        <v>0</v>
      </c>
      <c r="P113" s="12">
        <f t="shared" si="24"/>
        <v>0</v>
      </c>
      <c r="Q113" s="6">
        <f t="shared" si="25"/>
        <v>0</v>
      </c>
      <c r="S113" s="12">
        <f t="shared" si="26"/>
        <v>0</v>
      </c>
      <c r="T113" s="14"/>
      <c r="U113" s="12">
        <f t="shared" si="27"/>
        <v>2</v>
      </c>
    </row>
    <row r="114" spans="1:22" s="6" customFormat="1" x14ac:dyDescent="0.2">
      <c r="A114" s="7"/>
      <c r="B114" s="6" t="s">
        <v>95</v>
      </c>
      <c r="C114" s="6">
        <v>1</v>
      </c>
      <c r="D114" s="6">
        <v>1</v>
      </c>
      <c r="E114" s="6">
        <v>3</v>
      </c>
      <c r="F114" s="8" t="s">
        <v>21</v>
      </c>
      <c r="G114" s="6">
        <v>390</v>
      </c>
      <c r="H114" s="8" t="s">
        <v>16</v>
      </c>
      <c r="I114" s="6">
        <f t="shared" si="23"/>
        <v>5</v>
      </c>
      <c r="K114" s="6" t="s">
        <v>146</v>
      </c>
      <c r="L114" s="7">
        <f t="shared" si="20"/>
        <v>1</v>
      </c>
      <c r="M114" s="12">
        <f t="shared" si="21"/>
        <v>0</v>
      </c>
      <c r="N114" s="6">
        <f t="shared" si="22"/>
        <v>0</v>
      </c>
      <c r="P114" s="12">
        <f t="shared" si="24"/>
        <v>0</v>
      </c>
      <c r="Q114" s="6">
        <f t="shared" si="25"/>
        <v>0</v>
      </c>
      <c r="S114" s="12">
        <f t="shared" si="26"/>
        <v>0</v>
      </c>
      <c r="T114" s="14"/>
      <c r="U114" s="12">
        <f t="shared" si="27"/>
        <v>5</v>
      </c>
    </row>
    <row r="115" spans="1:22" s="6" customFormat="1" x14ac:dyDescent="0.2">
      <c r="A115" s="7"/>
      <c r="F115" s="8"/>
      <c r="H115" s="8"/>
      <c r="L115" s="7"/>
      <c r="M115" s="12"/>
      <c r="O115" s="6">
        <f>SUM(M87:N114)</f>
        <v>0</v>
      </c>
      <c r="P115" s="12"/>
      <c r="R115" s="6">
        <f>SUM(P87:Q114)</f>
        <v>0</v>
      </c>
      <c r="S115" s="12"/>
      <c r="T115" s="14">
        <f>SUM(S87:S114)</f>
        <v>0</v>
      </c>
      <c r="U115" s="12"/>
      <c r="V115" s="6">
        <f>SUM(U87:U114)</f>
        <v>556</v>
      </c>
    </row>
    <row r="116" spans="1:22" s="6" customFormat="1" x14ac:dyDescent="0.2">
      <c r="A116" s="7"/>
      <c r="F116" s="8"/>
      <c r="H116" s="8"/>
      <c r="L116" s="7"/>
      <c r="M116" s="12"/>
      <c r="P116" s="12"/>
      <c r="S116" s="12"/>
      <c r="T116" s="14"/>
      <c r="U116" s="12"/>
    </row>
    <row r="117" spans="1:22" x14ac:dyDescent="0.2">
      <c r="I117">
        <f t="shared" si="23"/>
        <v>0</v>
      </c>
    </row>
    <row r="118" spans="1:22" s="10" customFormat="1" x14ac:dyDescent="0.2">
      <c r="A118" s="9"/>
      <c r="B118" s="10" t="s">
        <v>25</v>
      </c>
      <c r="C118" s="10">
        <v>1074</v>
      </c>
      <c r="D118" s="10">
        <v>359</v>
      </c>
      <c r="E118" s="10">
        <v>606</v>
      </c>
      <c r="F118" s="11" t="s">
        <v>26</v>
      </c>
      <c r="G118" s="10">
        <v>111049</v>
      </c>
      <c r="H118" s="11" t="s">
        <v>26</v>
      </c>
      <c r="I118" s="10">
        <f t="shared" si="23"/>
        <v>2039</v>
      </c>
      <c r="K118" s="6"/>
      <c r="L118" s="7"/>
      <c r="M118" s="12"/>
      <c r="N118" s="6">
        <f>SUM(M6:N114)</f>
        <v>215.5</v>
      </c>
      <c r="O118" s="6">
        <f>SUM(O6:O115)</f>
        <v>215.5</v>
      </c>
      <c r="P118" s="12"/>
      <c r="Q118" s="6">
        <f>SUM(P6:Q114)</f>
        <v>204.5</v>
      </c>
      <c r="R118" s="6">
        <f>SUM(R6:R115)</f>
        <v>204.5</v>
      </c>
      <c r="S118" s="12"/>
      <c r="T118" s="14">
        <f>SUM(T6:T116)</f>
        <v>481</v>
      </c>
      <c r="U118" s="12">
        <f>SUM(V6:V115)</f>
        <v>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1575-40D0-6448-BCF4-0CCFA5A61B52}">
  <dimension ref="A1:X127"/>
  <sheetViews>
    <sheetView topLeftCell="F74" workbookViewId="0">
      <selection activeCell="V127" activeCellId="27" sqref="O31 R31 T31 V31 O46 R46 T46 V46 O61 R61 T61 V61 O72 R72 T72 V72 O81 R81 T81 V81 O89 R89 T89 V89 O127 R127 T127 V127"/>
    </sheetView>
  </sheetViews>
  <sheetFormatPr baseColWidth="10" defaultRowHeight="16" x14ac:dyDescent="0.2"/>
  <sheetData>
    <row r="1" spans="1:21" x14ac:dyDescent="0.2">
      <c r="A1" t="s">
        <v>154</v>
      </c>
      <c r="C1" t="s">
        <v>165</v>
      </c>
    </row>
    <row r="3" spans="1:21" x14ac:dyDescent="0.2">
      <c r="B3" t="s">
        <v>1</v>
      </c>
      <c r="C3" t="s">
        <v>2</v>
      </c>
      <c r="D3" t="s">
        <v>8</v>
      </c>
      <c r="E3" t="s">
        <v>3</v>
      </c>
      <c r="F3" s="2" t="s">
        <v>4</v>
      </c>
      <c r="G3" t="s">
        <v>5</v>
      </c>
      <c r="H3" s="2" t="s">
        <v>6</v>
      </c>
      <c r="I3" t="s">
        <v>119</v>
      </c>
      <c r="J3" s="2" t="s">
        <v>120</v>
      </c>
      <c r="K3" t="s">
        <v>156</v>
      </c>
      <c r="L3" s="2" t="s">
        <v>157</v>
      </c>
      <c r="M3" t="s">
        <v>142</v>
      </c>
      <c r="P3" t="s">
        <v>144</v>
      </c>
      <c r="S3" t="s">
        <v>145</v>
      </c>
      <c r="U3" t="s">
        <v>146</v>
      </c>
    </row>
    <row r="4" spans="1:21" s="17" customFormat="1" x14ac:dyDescent="0.2">
      <c r="A4" s="17" t="s">
        <v>155</v>
      </c>
    </row>
    <row r="5" spans="1:21" x14ac:dyDescent="0.2">
      <c r="A5" s="1"/>
      <c r="B5" t="s">
        <v>23</v>
      </c>
      <c r="C5">
        <v>0</v>
      </c>
      <c r="D5">
        <v>1</v>
      </c>
      <c r="E5">
        <v>0</v>
      </c>
      <c r="F5" s="2" t="s">
        <v>15</v>
      </c>
      <c r="G5">
        <v>30</v>
      </c>
      <c r="H5" s="2" t="s">
        <v>15</v>
      </c>
      <c r="I5">
        <v>1</v>
      </c>
      <c r="J5" t="s">
        <v>125</v>
      </c>
      <c r="K5" s="6" t="s">
        <v>142</v>
      </c>
      <c r="L5" s="7">
        <v>1</v>
      </c>
      <c r="M5" s="12">
        <v>1</v>
      </c>
      <c r="N5" s="6">
        <v>0</v>
      </c>
      <c r="O5" s="6"/>
      <c r="P5" s="12">
        <v>0</v>
      </c>
      <c r="Q5" s="6">
        <v>0</v>
      </c>
      <c r="R5" s="6"/>
      <c r="S5" s="12">
        <v>0</v>
      </c>
      <c r="T5" s="14"/>
      <c r="U5" s="12">
        <v>0</v>
      </c>
    </row>
    <row r="6" spans="1:21" x14ac:dyDescent="0.2">
      <c r="A6" s="1"/>
      <c r="B6" t="s">
        <v>33</v>
      </c>
      <c r="C6">
        <v>1</v>
      </c>
      <c r="D6">
        <v>0</v>
      </c>
      <c r="E6">
        <v>0</v>
      </c>
      <c r="F6" s="2" t="s">
        <v>15</v>
      </c>
      <c r="G6">
        <v>140</v>
      </c>
      <c r="H6" s="2" t="s">
        <v>32</v>
      </c>
      <c r="I6">
        <v>1</v>
      </c>
      <c r="J6" t="s">
        <v>126</v>
      </c>
      <c r="K6" s="6" t="s">
        <v>142</v>
      </c>
      <c r="L6" s="7">
        <v>1</v>
      </c>
      <c r="M6" s="12">
        <v>1</v>
      </c>
      <c r="N6" s="6">
        <v>0</v>
      </c>
      <c r="O6" s="6"/>
      <c r="P6" s="12">
        <v>0</v>
      </c>
      <c r="Q6" s="6">
        <v>0</v>
      </c>
      <c r="R6" s="6"/>
      <c r="S6" s="12">
        <v>0</v>
      </c>
      <c r="T6" s="14"/>
      <c r="U6" s="12">
        <v>0</v>
      </c>
    </row>
    <row r="7" spans="1:21" x14ac:dyDescent="0.2">
      <c r="A7" s="1"/>
      <c r="B7" t="s">
        <v>34</v>
      </c>
      <c r="C7">
        <v>0</v>
      </c>
      <c r="D7">
        <v>0</v>
      </c>
      <c r="E7">
        <v>2</v>
      </c>
      <c r="F7" s="2" t="s">
        <v>21</v>
      </c>
      <c r="G7">
        <v>195</v>
      </c>
      <c r="H7" s="2" t="s">
        <v>16</v>
      </c>
      <c r="I7">
        <v>2</v>
      </c>
      <c r="J7" t="s">
        <v>126</v>
      </c>
      <c r="K7" s="6" t="s">
        <v>142</v>
      </c>
      <c r="L7" s="7">
        <v>1</v>
      </c>
      <c r="M7" s="12">
        <v>2</v>
      </c>
      <c r="N7" s="6">
        <v>0</v>
      </c>
      <c r="O7" s="6"/>
      <c r="P7" s="12">
        <v>0</v>
      </c>
      <c r="Q7" s="6">
        <v>0</v>
      </c>
      <c r="R7" s="6"/>
      <c r="S7" s="12">
        <v>0</v>
      </c>
      <c r="T7" s="14"/>
      <c r="U7" s="12">
        <v>0</v>
      </c>
    </row>
    <row r="8" spans="1:21" x14ac:dyDescent="0.2">
      <c r="A8" s="1"/>
      <c r="B8" t="s">
        <v>34</v>
      </c>
      <c r="C8">
        <v>0</v>
      </c>
      <c r="D8">
        <v>1</v>
      </c>
      <c r="E8">
        <v>1</v>
      </c>
      <c r="F8" s="2" t="s">
        <v>32</v>
      </c>
      <c r="G8">
        <v>215</v>
      </c>
      <c r="H8" s="2" t="s">
        <v>40</v>
      </c>
      <c r="I8">
        <v>2</v>
      </c>
      <c r="J8" t="s">
        <v>126</v>
      </c>
      <c r="K8" s="6" t="s">
        <v>143</v>
      </c>
      <c r="L8" s="7">
        <v>2</v>
      </c>
      <c r="M8" s="12">
        <v>0</v>
      </c>
      <c r="N8" s="6">
        <v>1</v>
      </c>
      <c r="O8" s="6"/>
      <c r="P8" s="12">
        <v>0</v>
      </c>
      <c r="Q8" s="6">
        <v>1</v>
      </c>
      <c r="R8" s="6"/>
      <c r="S8" s="12">
        <v>0</v>
      </c>
      <c r="T8" s="14"/>
      <c r="U8" s="12">
        <v>0</v>
      </c>
    </row>
    <row r="9" spans="1:21" x14ac:dyDescent="0.2">
      <c r="A9" s="1"/>
      <c r="B9" t="s">
        <v>41</v>
      </c>
      <c r="C9">
        <v>0</v>
      </c>
      <c r="D9">
        <v>1</v>
      </c>
      <c r="E9">
        <v>3</v>
      </c>
      <c r="F9" s="2" t="s">
        <v>40</v>
      </c>
      <c r="G9">
        <v>500</v>
      </c>
      <c r="H9" s="2" t="s">
        <v>42</v>
      </c>
      <c r="I9">
        <v>4</v>
      </c>
      <c r="J9" t="s">
        <v>126</v>
      </c>
      <c r="K9" s="6" t="s">
        <v>143</v>
      </c>
      <c r="L9" s="7">
        <v>2</v>
      </c>
      <c r="M9" s="12">
        <v>0</v>
      </c>
      <c r="N9" s="6">
        <v>2</v>
      </c>
      <c r="O9" s="6"/>
      <c r="P9" s="12">
        <v>0</v>
      </c>
      <c r="Q9" s="6">
        <v>2</v>
      </c>
      <c r="R9" s="6"/>
      <c r="S9" s="12">
        <v>0</v>
      </c>
      <c r="T9" s="14"/>
      <c r="U9" s="12">
        <v>0</v>
      </c>
    </row>
    <row r="10" spans="1:21" x14ac:dyDescent="0.2">
      <c r="A10" s="1"/>
      <c r="B10" t="s">
        <v>50</v>
      </c>
      <c r="C10">
        <v>1</v>
      </c>
      <c r="D10">
        <v>0</v>
      </c>
      <c r="E10">
        <v>0</v>
      </c>
      <c r="F10" s="2" t="s">
        <v>21</v>
      </c>
      <c r="G10">
        <v>140</v>
      </c>
      <c r="H10" s="2" t="s">
        <v>45</v>
      </c>
      <c r="I10">
        <v>1</v>
      </c>
      <c r="J10" t="s">
        <v>125</v>
      </c>
      <c r="K10" s="6" t="s">
        <v>143</v>
      </c>
      <c r="L10" s="7">
        <v>2</v>
      </c>
      <c r="M10" s="12">
        <v>0</v>
      </c>
      <c r="N10" s="6">
        <v>0.5</v>
      </c>
      <c r="O10" s="6"/>
      <c r="P10" s="12">
        <v>0</v>
      </c>
      <c r="Q10" s="6">
        <v>0.5</v>
      </c>
      <c r="R10" s="6"/>
      <c r="S10" s="12">
        <v>0</v>
      </c>
      <c r="T10" s="14"/>
      <c r="U10" s="12">
        <v>0</v>
      </c>
    </row>
    <row r="11" spans="1:21" x14ac:dyDescent="0.2">
      <c r="A11" s="1"/>
      <c r="B11" t="s">
        <v>51</v>
      </c>
      <c r="C11">
        <v>1</v>
      </c>
      <c r="D11">
        <v>0</v>
      </c>
      <c r="E11">
        <v>0</v>
      </c>
      <c r="F11" s="2" t="s">
        <v>21</v>
      </c>
      <c r="G11">
        <v>70</v>
      </c>
      <c r="H11" s="2" t="s">
        <v>21</v>
      </c>
      <c r="I11">
        <v>1</v>
      </c>
      <c r="J11" t="s">
        <v>126</v>
      </c>
      <c r="K11" s="6" t="s">
        <v>143</v>
      </c>
      <c r="L11" s="7">
        <v>2</v>
      </c>
      <c r="M11" s="12">
        <v>0</v>
      </c>
      <c r="N11" s="6">
        <v>0.5</v>
      </c>
      <c r="O11" s="6"/>
      <c r="P11" s="12">
        <v>0</v>
      </c>
      <c r="Q11" s="6">
        <v>0.5</v>
      </c>
      <c r="R11" s="6"/>
      <c r="S11" s="12">
        <v>0</v>
      </c>
      <c r="T11" s="14"/>
      <c r="U11" s="12">
        <v>0</v>
      </c>
    </row>
    <row r="12" spans="1:21" x14ac:dyDescent="0.2">
      <c r="A12" s="1"/>
      <c r="B12" t="s">
        <v>54</v>
      </c>
      <c r="C12">
        <v>0</v>
      </c>
      <c r="D12">
        <v>0</v>
      </c>
      <c r="E12">
        <v>2</v>
      </c>
      <c r="F12" s="2" t="s">
        <v>32</v>
      </c>
      <c r="G12">
        <v>670</v>
      </c>
      <c r="H12" s="2" t="s">
        <v>55</v>
      </c>
      <c r="I12">
        <v>2</v>
      </c>
      <c r="J12" t="s">
        <v>130</v>
      </c>
      <c r="K12" s="6" t="s">
        <v>143</v>
      </c>
      <c r="L12" s="7">
        <v>2</v>
      </c>
      <c r="M12" s="12">
        <v>0</v>
      </c>
      <c r="N12" s="6">
        <v>1</v>
      </c>
      <c r="O12" s="6"/>
      <c r="P12" s="12">
        <v>0</v>
      </c>
      <c r="Q12" s="6">
        <v>1</v>
      </c>
      <c r="R12" s="6"/>
      <c r="S12" s="12">
        <v>0</v>
      </c>
      <c r="T12" s="14"/>
      <c r="U12" s="12">
        <v>0</v>
      </c>
    </row>
    <row r="13" spans="1:21" x14ac:dyDescent="0.2">
      <c r="A13" s="1"/>
      <c r="B13" t="s">
        <v>56</v>
      </c>
      <c r="C13">
        <v>1</v>
      </c>
      <c r="D13">
        <v>0</v>
      </c>
      <c r="E13">
        <v>0</v>
      </c>
      <c r="F13" s="2" t="s">
        <v>21</v>
      </c>
      <c r="G13">
        <v>60</v>
      </c>
      <c r="H13" s="2" t="s">
        <v>21</v>
      </c>
      <c r="I13">
        <v>1</v>
      </c>
      <c r="J13" t="s">
        <v>125</v>
      </c>
      <c r="K13" s="6" t="s">
        <v>143</v>
      </c>
      <c r="L13" s="7">
        <v>2</v>
      </c>
      <c r="M13" s="12">
        <v>0</v>
      </c>
      <c r="N13" s="6">
        <v>0.5</v>
      </c>
      <c r="O13" s="6"/>
      <c r="P13" s="12">
        <v>0</v>
      </c>
      <c r="Q13" s="6">
        <v>0.5</v>
      </c>
      <c r="R13" s="6"/>
      <c r="S13" s="12">
        <v>0</v>
      </c>
      <c r="T13" s="14"/>
      <c r="U13" s="12">
        <v>0</v>
      </c>
    </row>
    <row r="14" spans="1:21" x14ac:dyDescent="0.2">
      <c r="A14" s="1"/>
      <c r="B14" t="s">
        <v>41</v>
      </c>
      <c r="C14">
        <v>0</v>
      </c>
      <c r="D14">
        <v>0</v>
      </c>
      <c r="E14">
        <v>1</v>
      </c>
      <c r="F14" s="2" t="s">
        <v>15</v>
      </c>
      <c r="G14">
        <v>80</v>
      </c>
      <c r="H14" s="2" t="s">
        <v>21</v>
      </c>
      <c r="I14">
        <v>1</v>
      </c>
      <c r="J14" t="s">
        <v>126</v>
      </c>
      <c r="K14" s="6" t="s">
        <v>144</v>
      </c>
      <c r="L14" s="7">
        <v>1</v>
      </c>
      <c r="M14" s="12">
        <v>0</v>
      </c>
      <c r="N14" s="6">
        <v>0</v>
      </c>
      <c r="O14" s="6"/>
      <c r="P14" s="12">
        <v>1</v>
      </c>
      <c r="Q14" s="6">
        <v>0</v>
      </c>
      <c r="R14" s="6"/>
      <c r="S14" s="12">
        <v>0</v>
      </c>
      <c r="T14" s="14"/>
      <c r="U14" s="12">
        <v>0</v>
      </c>
    </row>
    <row r="15" spans="1:21" x14ac:dyDescent="0.2">
      <c r="A15" s="1"/>
      <c r="B15" t="s">
        <v>62</v>
      </c>
      <c r="C15">
        <v>1</v>
      </c>
      <c r="D15">
        <v>0</v>
      </c>
      <c r="E15">
        <v>4</v>
      </c>
      <c r="F15" s="2" t="s">
        <v>40</v>
      </c>
      <c r="G15">
        <v>430</v>
      </c>
      <c r="H15" s="2" t="s">
        <v>63</v>
      </c>
      <c r="I15">
        <v>5</v>
      </c>
      <c r="J15" t="s">
        <v>126</v>
      </c>
      <c r="K15" s="6" t="s">
        <v>144</v>
      </c>
      <c r="L15" s="7">
        <v>1</v>
      </c>
      <c r="M15" s="12">
        <v>0</v>
      </c>
      <c r="N15" s="6">
        <v>0</v>
      </c>
      <c r="O15" s="6"/>
      <c r="P15" s="12">
        <v>5</v>
      </c>
      <c r="Q15" s="6">
        <v>0</v>
      </c>
      <c r="R15" s="6"/>
      <c r="S15" s="12">
        <v>0</v>
      </c>
      <c r="T15" s="14"/>
      <c r="U15" s="12">
        <v>0</v>
      </c>
    </row>
    <row r="16" spans="1:21" x14ac:dyDescent="0.2">
      <c r="A16" s="1"/>
      <c r="B16" t="s">
        <v>74</v>
      </c>
      <c r="C16">
        <v>1</v>
      </c>
      <c r="D16">
        <v>0</v>
      </c>
      <c r="E16">
        <v>0</v>
      </c>
      <c r="F16" s="2" t="s">
        <v>15</v>
      </c>
      <c r="G16">
        <v>15</v>
      </c>
      <c r="H16" s="2" t="s">
        <v>22</v>
      </c>
      <c r="I16">
        <v>1</v>
      </c>
      <c r="J16" t="s">
        <v>125</v>
      </c>
      <c r="K16" s="6" t="s">
        <v>144</v>
      </c>
      <c r="L16" s="7">
        <v>1</v>
      </c>
      <c r="M16" s="12">
        <v>0</v>
      </c>
      <c r="N16" s="6">
        <v>0</v>
      </c>
      <c r="O16" s="6"/>
      <c r="P16" s="12">
        <v>1</v>
      </c>
      <c r="Q16" s="6">
        <v>0</v>
      </c>
      <c r="R16" s="6"/>
      <c r="S16" s="12">
        <v>0</v>
      </c>
      <c r="T16" s="14"/>
      <c r="U16" s="12">
        <v>0</v>
      </c>
    </row>
    <row r="17" spans="1:24" x14ac:dyDescent="0.2">
      <c r="A17" s="1"/>
      <c r="B17" t="s">
        <v>51</v>
      </c>
      <c r="C17">
        <v>1</v>
      </c>
      <c r="D17">
        <v>0</v>
      </c>
      <c r="E17">
        <v>0</v>
      </c>
      <c r="F17" s="2" t="s">
        <v>15</v>
      </c>
      <c r="G17">
        <v>20</v>
      </c>
      <c r="H17" s="2" t="s">
        <v>15</v>
      </c>
      <c r="I17">
        <v>1</v>
      </c>
      <c r="J17" t="s">
        <v>133</v>
      </c>
      <c r="K17" s="6" t="s">
        <v>144</v>
      </c>
      <c r="L17" s="7">
        <v>1</v>
      </c>
      <c r="M17" s="12">
        <v>0</v>
      </c>
      <c r="N17" s="6">
        <v>0</v>
      </c>
      <c r="O17" s="6"/>
      <c r="P17" s="12">
        <v>1</v>
      </c>
      <c r="Q17" s="6">
        <v>0</v>
      </c>
      <c r="R17" s="6"/>
      <c r="S17" s="12">
        <v>0</v>
      </c>
      <c r="T17" s="14"/>
      <c r="U17" s="12">
        <v>0</v>
      </c>
    </row>
    <row r="18" spans="1:24" s="6" customFormat="1" x14ac:dyDescent="0.2">
      <c r="A18" s="7"/>
      <c r="B18" s="6" t="s">
        <v>75</v>
      </c>
      <c r="C18" s="6">
        <v>3</v>
      </c>
      <c r="D18" s="6">
        <v>0</v>
      </c>
      <c r="E18" s="6">
        <v>0</v>
      </c>
      <c r="F18" s="8" t="s">
        <v>16</v>
      </c>
      <c r="G18" s="6">
        <v>410</v>
      </c>
      <c r="H18" s="8" t="s">
        <v>76</v>
      </c>
      <c r="I18" s="6">
        <v>3</v>
      </c>
      <c r="J18" s="6" t="s">
        <v>126</v>
      </c>
      <c r="K18" s="6" t="s">
        <v>144</v>
      </c>
      <c r="L18" s="7">
        <v>1</v>
      </c>
      <c r="M18" s="12">
        <v>0</v>
      </c>
      <c r="N18" s="6">
        <v>0</v>
      </c>
      <c r="P18" s="12">
        <v>3</v>
      </c>
      <c r="Q18" s="6">
        <v>0</v>
      </c>
      <c r="S18" s="12">
        <v>0</v>
      </c>
      <c r="T18" s="14"/>
      <c r="U18" s="12">
        <v>0</v>
      </c>
    </row>
    <row r="19" spans="1:24" x14ac:dyDescent="0.2">
      <c r="A19" s="1"/>
      <c r="B19" t="s">
        <v>62</v>
      </c>
      <c r="C19">
        <v>0</v>
      </c>
      <c r="D19">
        <v>0</v>
      </c>
      <c r="E19">
        <v>23</v>
      </c>
      <c r="F19" s="2" t="s">
        <v>76</v>
      </c>
      <c r="G19">
        <v>1490</v>
      </c>
      <c r="H19" s="2" t="s">
        <v>76</v>
      </c>
      <c r="I19">
        <v>23</v>
      </c>
      <c r="J19" t="s">
        <v>126</v>
      </c>
      <c r="K19" s="6" t="s">
        <v>145</v>
      </c>
      <c r="L19" s="7">
        <v>1</v>
      </c>
      <c r="M19" s="12">
        <v>0</v>
      </c>
      <c r="N19" s="6">
        <v>0</v>
      </c>
      <c r="O19" s="6"/>
      <c r="P19" s="12">
        <v>0</v>
      </c>
      <c r="Q19" s="6">
        <v>0</v>
      </c>
      <c r="R19" s="6"/>
      <c r="S19" s="12">
        <v>23</v>
      </c>
      <c r="T19" s="14"/>
      <c r="U19" s="12">
        <v>0</v>
      </c>
    </row>
    <row r="20" spans="1:24" x14ac:dyDescent="0.2">
      <c r="A20" s="1"/>
      <c r="B20" t="s">
        <v>81</v>
      </c>
      <c r="C20">
        <v>1</v>
      </c>
      <c r="D20">
        <v>0</v>
      </c>
      <c r="E20">
        <v>2</v>
      </c>
      <c r="F20" s="2" t="s">
        <v>15</v>
      </c>
      <c r="G20">
        <v>215</v>
      </c>
      <c r="H20" s="2" t="s">
        <v>21</v>
      </c>
      <c r="I20">
        <v>3</v>
      </c>
      <c r="J20" t="s">
        <v>126</v>
      </c>
      <c r="K20" s="6" t="s">
        <v>145</v>
      </c>
      <c r="L20" s="7">
        <v>1</v>
      </c>
      <c r="M20" s="12">
        <v>0</v>
      </c>
      <c r="N20" s="6">
        <v>0</v>
      </c>
      <c r="O20" s="6"/>
      <c r="P20" s="12">
        <v>0</v>
      </c>
      <c r="Q20" s="6">
        <v>0</v>
      </c>
      <c r="R20" s="6"/>
      <c r="S20" s="12">
        <v>3</v>
      </c>
      <c r="T20" s="14"/>
      <c r="U20" s="12">
        <v>0</v>
      </c>
    </row>
    <row r="21" spans="1:24" x14ac:dyDescent="0.2">
      <c r="A21" s="1"/>
      <c r="B21" t="s">
        <v>50</v>
      </c>
      <c r="C21">
        <v>1</v>
      </c>
      <c r="D21">
        <v>0</v>
      </c>
      <c r="E21">
        <v>0</v>
      </c>
      <c r="F21" s="2" t="s">
        <v>22</v>
      </c>
      <c r="G21">
        <v>65</v>
      </c>
      <c r="H21" s="2" t="s">
        <v>22</v>
      </c>
      <c r="I21">
        <v>1</v>
      </c>
      <c r="J21" t="s">
        <v>125</v>
      </c>
      <c r="K21" s="6" t="s">
        <v>145</v>
      </c>
      <c r="L21" s="7">
        <v>1</v>
      </c>
      <c r="M21" s="12">
        <v>0</v>
      </c>
      <c r="N21" s="6">
        <v>0</v>
      </c>
      <c r="O21" s="6"/>
      <c r="P21" s="12">
        <v>0</v>
      </c>
      <c r="Q21" s="6">
        <v>0</v>
      </c>
      <c r="R21" s="6"/>
      <c r="S21" s="12">
        <v>1</v>
      </c>
      <c r="T21" s="14"/>
      <c r="U21" s="12">
        <v>0</v>
      </c>
    </row>
    <row r="22" spans="1:24" x14ac:dyDescent="0.2">
      <c r="A22" s="1"/>
      <c r="B22" t="s">
        <v>88</v>
      </c>
      <c r="C22">
        <v>2</v>
      </c>
      <c r="D22">
        <v>0</v>
      </c>
      <c r="E22">
        <v>0</v>
      </c>
      <c r="F22" s="2" t="s">
        <v>15</v>
      </c>
      <c r="G22">
        <v>530</v>
      </c>
      <c r="H22" s="2" t="s">
        <v>16</v>
      </c>
      <c r="I22">
        <v>2</v>
      </c>
      <c r="J22" t="s">
        <v>125</v>
      </c>
      <c r="K22" s="6" t="s">
        <v>145</v>
      </c>
      <c r="L22" s="7">
        <v>1</v>
      </c>
      <c r="M22" s="12">
        <v>0</v>
      </c>
      <c r="N22" s="6">
        <v>0</v>
      </c>
      <c r="O22" s="6"/>
      <c r="P22" s="12">
        <v>0</v>
      </c>
      <c r="Q22" s="6">
        <v>0</v>
      </c>
      <c r="R22" s="6"/>
      <c r="S22" s="12">
        <v>2</v>
      </c>
      <c r="T22" s="14"/>
      <c r="U22" s="12">
        <v>0</v>
      </c>
    </row>
    <row r="23" spans="1:24" x14ac:dyDescent="0.2">
      <c r="A23" s="1"/>
      <c r="B23" t="s">
        <v>89</v>
      </c>
      <c r="C23">
        <v>1</v>
      </c>
      <c r="D23">
        <v>0</v>
      </c>
      <c r="E23">
        <v>0</v>
      </c>
      <c r="F23" s="2" t="s">
        <v>22</v>
      </c>
      <c r="G23">
        <v>85</v>
      </c>
      <c r="H23" s="2" t="s">
        <v>15</v>
      </c>
      <c r="I23">
        <v>1</v>
      </c>
      <c r="J23" t="s">
        <v>126</v>
      </c>
      <c r="K23" s="6" t="s">
        <v>145</v>
      </c>
      <c r="L23" s="7">
        <v>1</v>
      </c>
      <c r="M23" s="12">
        <v>0</v>
      </c>
      <c r="N23" s="6">
        <v>0</v>
      </c>
      <c r="O23" s="6"/>
      <c r="P23" s="12">
        <v>0</v>
      </c>
      <c r="Q23" s="6">
        <v>0</v>
      </c>
      <c r="R23" s="6"/>
      <c r="S23" s="12">
        <v>1</v>
      </c>
      <c r="T23" s="14"/>
      <c r="U23" s="12">
        <v>0</v>
      </c>
    </row>
    <row r="24" spans="1:24" x14ac:dyDescent="0.2">
      <c r="A24" s="1"/>
      <c r="B24" t="s">
        <v>75</v>
      </c>
      <c r="C24">
        <v>6</v>
      </c>
      <c r="D24">
        <v>0</v>
      </c>
      <c r="E24">
        <v>0</v>
      </c>
      <c r="F24" s="2" t="s">
        <v>32</v>
      </c>
      <c r="G24">
        <v>770</v>
      </c>
      <c r="H24" s="2" t="s">
        <v>18</v>
      </c>
      <c r="I24">
        <v>6</v>
      </c>
      <c r="J24" t="s">
        <v>126</v>
      </c>
      <c r="K24" s="6" t="s">
        <v>145</v>
      </c>
      <c r="L24" s="7">
        <v>1</v>
      </c>
      <c r="M24" s="12">
        <v>0</v>
      </c>
      <c r="N24" s="6">
        <v>0</v>
      </c>
      <c r="O24" s="6"/>
      <c r="P24" s="12">
        <v>0</v>
      </c>
      <c r="Q24" s="6">
        <v>0</v>
      </c>
      <c r="R24" s="6"/>
      <c r="S24" s="12">
        <v>6</v>
      </c>
      <c r="T24" s="14"/>
      <c r="U24" s="12">
        <v>0</v>
      </c>
    </row>
    <row r="25" spans="1:24" x14ac:dyDescent="0.2">
      <c r="A25" s="1"/>
      <c r="B25" t="s">
        <v>54</v>
      </c>
      <c r="C25">
        <v>1</v>
      </c>
      <c r="D25">
        <v>0</v>
      </c>
      <c r="E25">
        <v>0</v>
      </c>
      <c r="F25" s="2" t="s">
        <v>22</v>
      </c>
      <c r="G25">
        <v>50</v>
      </c>
      <c r="H25" s="2" t="s">
        <v>22</v>
      </c>
      <c r="I25">
        <v>1</v>
      </c>
      <c r="J25" t="s">
        <v>130</v>
      </c>
      <c r="K25" s="6" t="s">
        <v>145</v>
      </c>
      <c r="L25" s="7">
        <v>1</v>
      </c>
      <c r="M25" s="12">
        <v>0</v>
      </c>
      <c r="N25" s="6">
        <v>0</v>
      </c>
      <c r="O25" s="6"/>
      <c r="P25" s="12">
        <v>0</v>
      </c>
      <c r="Q25" s="6">
        <v>0</v>
      </c>
      <c r="R25" s="6"/>
      <c r="S25" s="12">
        <v>1</v>
      </c>
      <c r="T25" s="14"/>
      <c r="U25" s="12">
        <v>0</v>
      </c>
    </row>
    <row r="26" spans="1:24" x14ac:dyDescent="0.2">
      <c r="A26" s="1"/>
      <c r="B26" t="s">
        <v>56</v>
      </c>
      <c r="C26">
        <v>2</v>
      </c>
      <c r="D26">
        <v>0</v>
      </c>
      <c r="E26">
        <v>3</v>
      </c>
      <c r="F26" s="2" t="s">
        <v>21</v>
      </c>
      <c r="G26">
        <v>600</v>
      </c>
      <c r="H26" s="2" t="s">
        <v>16</v>
      </c>
      <c r="I26">
        <v>5</v>
      </c>
      <c r="J26" t="s">
        <v>125</v>
      </c>
      <c r="K26" s="6" t="s">
        <v>145</v>
      </c>
      <c r="L26" s="7">
        <v>1</v>
      </c>
      <c r="M26" s="12">
        <v>0</v>
      </c>
      <c r="N26" s="6">
        <v>0</v>
      </c>
      <c r="O26" s="6"/>
      <c r="P26" s="12">
        <v>0</v>
      </c>
      <c r="Q26" s="6">
        <v>0</v>
      </c>
      <c r="R26" s="6"/>
      <c r="S26" s="12">
        <v>5</v>
      </c>
      <c r="T26" s="14"/>
      <c r="U26" s="12">
        <v>0</v>
      </c>
    </row>
    <row r="27" spans="1:24" x14ac:dyDescent="0.2">
      <c r="A27" s="1"/>
      <c r="B27" t="s">
        <v>62</v>
      </c>
      <c r="C27">
        <v>14</v>
      </c>
      <c r="D27">
        <v>1</v>
      </c>
      <c r="E27">
        <v>31</v>
      </c>
      <c r="F27" s="2" t="s">
        <v>55</v>
      </c>
      <c r="G27">
        <v>2070</v>
      </c>
      <c r="H27" s="2" t="s">
        <v>61</v>
      </c>
      <c r="I27">
        <v>46</v>
      </c>
      <c r="J27" t="s">
        <v>126</v>
      </c>
      <c r="K27" s="6" t="s">
        <v>146</v>
      </c>
      <c r="L27" s="7">
        <v>1</v>
      </c>
      <c r="M27" s="12">
        <v>0</v>
      </c>
      <c r="N27" s="6">
        <v>0</v>
      </c>
      <c r="O27" s="6"/>
      <c r="P27" s="12">
        <v>0</v>
      </c>
      <c r="Q27" s="6">
        <v>0</v>
      </c>
      <c r="R27" s="6"/>
      <c r="S27" s="12">
        <v>0</v>
      </c>
      <c r="T27" s="14"/>
      <c r="U27" s="12">
        <v>46</v>
      </c>
    </row>
    <row r="28" spans="1:24" x14ac:dyDescent="0.2">
      <c r="A28" s="1"/>
      <c r="B28" t="s">
        <v>41</v>
      </c>
      <c r="C28">
        <v>2</v>
      </c>
      <c r="D28">
        <v>0</v>
      </c>
      <c r="E28">
        <v>4</v>
      </c>
      <c r="F28" s="2" t="s">
        <v>32</v>
      </c>
      <c r="G28">
        <v>430</v>
      </c>
      <c r="H28" s="2" t="s">
        <v>16</v>
      </c>
      <c r="I28">
        <v>6</v>
      </c>
      <c r="J28" t="s">
        <v>126</v>
      </c>
      <c r="K28" s="6" t="s">
        <v>146</v>
      </c>
      <c r="L28" s="7">
        <v>1</v>
      </c>
      <c r="M28" s="12">
        <v>0</v>
      </c>
      <c r="N28" s="6">
        <v>0</v>
      </c>
      <c r="O28" s="6"/>
      <c r="P28" s="12">
        <v>0</v>
      </c>
      <c r="Q28" s="6">
        <v>0</v>
      </c>
      <c r="R28" s="6"/>
      <c r="S28" s="12">
        <v>0</v>
      </c>
      <c r="T28" s="14"/>
      <c r="U28" s="12">
        <v>6</v>
      </c>
    </row>
    <row r="29" spans="1:24" x14ac:dyDescent="0.2">
      <c r="A29" s="1"/>
      <c r="B29" t="s">
        <v>108</v>
      </c>
      <c r="C29">
        <v>3</v>
      </c>
      <c r="D29">
        <v>0</v>
      </c>
      <c r="E29">
        <v>0</v>
      </c>
      <c r="F29" s="2" t="s">
        <v>15</v>
      </c>
      <c r="G29">
        <v>50</v>
      </c>
      <c r="H29" s="2" t="s">
        <v>15</v>
      </c>
      <c r="I29">
        <v>3</v>
      </c>
      <c r="J29" s="6" t="s">
        <v>125</v>
      </c>
      <c r="K29" s="6" t="s">
        <v>146</v>
      </c>
      <c r="L29" s="7">
        <v>1</v>
      </c>
      <c r="M29" s="12">
        <v>0</v>
      </c>
      <c r="N29" s="6">
        <v>0</v>
      </c>
      <c r="O29" s="6"/>
      <c r="P29" s="12">
        <v>0</v>
      </c>
      <c r="Q29" s="6">
        <v>0</v>
      </c>
      <c r="R29" s="6"/>
      <c r="S29" s="12">
        <v>0</v>
      </c>
      <c r="T29" s="14"/>
      <c r="U29" s="12">
        <v>3</v>
      </c>
    </row>
    <row r="30" spans="1:24" x14ac:dyDescent="0.2">
      <c r="A30" s="1"/>
      <c r="B30" t="s">
        <v>56</v>
      </c>
      <c r="C30">
        <v>2</v>
      </c>
      <c r="D30">
        <v>2</v>
      </c>
      <c r="E30">
        <v>11</v>
      </c>
      <c r="F30" s="2" t="s">
        <v>40</v>
      </c>
      <c r="G30">
        <v>1660</v>
      </c>
      <c r="H30" s="2" t="s">
        <v>53</v>
      </c>
      <c r="I30">
        <v>15</v>
      </c>
      <c r="J30" s="6" t="s">
        <v>125</v>
      </c>
      <c r="K30" s="6" t="s">
        <v>146</v>
      </c>
      <c r="L30" s="7">
        <v>1</v>
      </c>
      <c r="M30" s="12">
        <v>0</v>
      </c>
      <c r="N30" s="6">
        <v>0</v>
      </c>
      <c r="O30" s="6"/>
      <c r="P30" s="12">
        <v>0</v>
      </c>
      <c r="Q30" s="6">
        <v>0</v>
      </c>
      <c r="R30" s="6"/>
      <c r="S30" s="12">
        <v>0</v>
      </c>
      <c r="T30" s="14"/>
      <c r="U30" s="12">
        <v>15</v>
      </c>
    </row>
    <row r="31" spans="1:24" x14ac:dyDescent="0.2">
      <c r="O31">
        <f>SUM(M5:N30)</f>
        <v>9.5</v>
      </c>
      <c r="R31">
        <f>SUM(P5:Q30)</f>
        <v>16.5</v>
      </c>
      <c r="T31">
        <f>SUM(S5:S30)</f>
        <v>42</v>
      </c>
      <c r="V31">
        <f>SUM(U5:U30)</f>
        <v>70</v>
      </c>
      <c r="X31">
        <f>SUM(O31:V31)</f>
        <v>138</v>
      </c>
    </row>
    <row r="34" spans="1:24" s="17" customFormat="1" x14ac:dyDescent="0.2">
      <c r="A34" s="17" t="s">
        <v>158</v>
      </c>
      <c r="B34" s="17" t="s">
        <v>160</v>
      </c>
    </row>
    <row r="35" spans="1:24" x14ac:dyDescent="0.2">
      <c r="A35" s="1"/>
      <c r="B35" t="s">
        <v>19</v>
      </c>
      <c r="C35">
        <v>5</v>
      </c>
      <c r="D35">
        <v>0</v>
      </c>
      <c r="E35">
        <v>1</v>
      </c>
      <c r="F35" s="2" t="s">
        <v>18</v>
      </c>
      <c r="G35">
        <v>270</v>
      </c>
      <c r="H35" s="2" t="s">
        <v>18</v>
      </c>
      <c r="I35">
        <v>6</v>
      </c>
      <c r="J35" t="s">
        <v>123</v>
      </c>
      <c r="K35" s="6" t="s">
        <v>142</v>
      </c>
      <c r="L35" s="7">
        <v>1</v>
      </c>
      <c r="M35" s="12">
        <v>6</v>
      </c>
      <c r="N35" s="6">
        <v>0</v>
      </c>
      <c r="O35" s="6"/>
      <c r="P35" s="12">
        <v>0</v>
      </c>
      <c r="Q35" s="6">
        <v>0</v>
      </c>
      <c r="R35" s="6"/>
      <c r="S35" s="12">
        <v>0</v>
      </c>
      <c r="T35" s="14"/>
      <c r="U35" s="12">
        <v>0</v>
      </c>
    </row>
    <row r="36" spans="1:24" x14ac:dyDescent="0.2">
      <c r="A36" s="1"/>
      <c r="B36" t="s">
        <v>47</v>
      </c>
      <c r="C36">
        <v>1</v>
      </c>
      <c r="D36">
        <v>0</v>
      </c>
      <c r="E36">
        <v>0</v>
      </c>
      <c r="F36" s="2" t="s">
        <v>21</v>
      </c>
      <c r="G36">
        <v>170</v>
      </c>
      <c r="H36" s="2" t="s">
        <v>18</v>
      </c>
      <c r="I36">
        <v>1</v>
      </c>
      <c r="J36" t="s">
        <v>127</v>
      </c>
      <c r="K36" s="6" t="s">
        <v>143</v>
      </c>
      <c r="L36" s="7">
        <v>2</v>
      </c>
      <c r="M36" s="12">
        <v>0</v>
      </c>
      <c r="N36" s="6">
        <v>0.5</v>
      </c>
      <c r="O36" s="6"/>
      <c r="P36" s="12">
        <v>0</v>
      </c>
      <c r="Q36" s="6">
        <v>0.5</v>
      </c>
      <c r="R36" s="6"/>
      <c r="S36" s="12">
        <v>0</v>
      </c>
      <c r="T36" s="14"/>
      <c r="U36" s="12">
        <v>0</v>
      </c>
    </row>
    <row r="37" spans="1:24" x14ac:dyDescent="0.2">
      <c r="A37" s="1"/>
      <c r="B37" t="s">
        <v>49</v>
      </c>
      <c r="C37">
        <v>1</v>
      </c>
      <c r="D37">
        <v>1</v>
      </c>
      <c r="E37">
        <v>2</v>
      </c>
      <c r="F37" s="2" t="s">
        <v>40</v>
      </c>
      <c r="G37">
        <v>255</v>
      </c>
      <c r="H37" s="2" t="s">
        <v>46</v>
      </c>
      <c r="I37">
        <v>4</v>
      </c>
      <c r="J37" t="s">
        <v>129</v>
      </c>
      <c r="K37" s="6" t="s">
        <v>143</v>
      </c>
      <c r="L37" s="7">
        <v>2</v>
      </c>
      <c r="M37" s="12">
        <v>0</v>
      </c>
      <c r="N37" s="6">
        <v>2</v>
      </c>
      <c r="O37" s="6"/>
      <c r="P37" s="12">
        <v>0</v>
      </c>
      <c r="Q37" s="6">
        <v>2</v>
      </c>
      <c r="R37" s="6"/>
      <c r="S37" s="12">
        <v>0</v>
      </c>
      <c r="T37" s="14"/>
      <c r="U37" s="12">
        <v>0</v>
      </c>
    </row>
    <row r="38" spans="1:24" x14ac:dyDescent="0.2">
      <c r="A38" s="1"/>
      <c r="B38" t="s">
        <v>47</v>
      </c>
      <c r="C38">
        <v>1</v>
      </c>
      <c r="D38">
        <v>0</v>
      </c>
      <c r="E38">
        <v>0</v>
      </c>
      <c r="F38" s="2" t="s">
        <v>15</v>
      </c>
      <c r="G38">
        <v>90</v>
      </c>
      <c r="H38" s="2" t="s">
        <v>21</v>
      </c>
      <c r="I38">
        <v>1</v>
      </c>
      <c r="J38" t="s">
        <v>127</v>
      </c>
      <c r="K38" s="6" t="s">
        <v>144</v>
      </c>
      <c r="L38" s="7">
        <v>1</v>
      </c>
      <c r="M38" s="12">
        <v>0</v>
      </c>
      <c r="N38" s="6">
        <v>0</v>
      </c>
      <c r="O38" s="6"/>
      <c r="P38" s="12">
        <v>1</v>
      </c>
      <c r="Q38" s="6">
        <v>0</v>
      </c>
      <c r="R38" s="6"/>
      <c r="S38" s="12">
        <v>0</v>
      </c>
      <c r="T38" s="14"/>
      <c r="U38" s="12">
        <v>0</v>
      </c>
    </row>
    <row r="39" spans="1:24" x14ac:dyDescent="0.2">
      <c r="A39" s="1"/>
      <c r="B39" t="s">
        <v>49</v>
      </c>
      <c r="C39">
        <v>1</v>
      </c>
      <c r="D39">
        <v>2</v>
      </c>
      <c r="E39">
        <v>6</v>
      </c>
      <c r="F39" s="2" t="s">
        <v>70</v>
      </c>
      <c r="G39">
        <v>2785</v>
      </c>
      <c r="H39" s="2" t="s">
        <v>71</v>
      </c>
      <c r="I39">
        <v>9</v>
      </c>
      <c r="J39" t="s">
        <v>129</v>
      </c>
      <c r="K39" s="6" t="s">
        <v>144</v>
      </c>
      <c r="L39" s="7">
        <v>1</v>
      </c>
      <c r="M39" s="12">
        <v>0</v>
      </c>
      <c r="N39" s="6">
        <v>0</v>
      </c>
      <c r="O39" s="6"/>
      <c r="P39" s="12">
        <v>9</v>
      </c>
      <c r="Q39" s="6">
        <v>0</v>
      </c>
      <c r="R39" s="6"/>
      <c r="S39" s="12">
        <v>0</v>
      </c>
      <c r="T39" s="14"/>
      <c r="U39" s="12">
        <v>0</v>
      </c>
    </row>
    <row r="40" spans="1:24" s="6" customFormat="1" x14ac:dyDescent="0.2">
      <c r="A40" s="7"/>
      <c r="B40" s="6" t="s">
        <v>72</v>
      </c>
      <c r="C40" s="6">
        <v>0</v>
      </c>
      <c r="D40" s="6">
        <v>0</v>
      </c>
      <c r="E40" s="6">
        <v>4</v>
      </c>
      <c r="F40" s="8" t="s">
        <v>18</v>
      </c>
      <c r="G40" s="6">
        <v>1970</v>
      </c>
      <c r="H40" s="8" t="s">
        <v>73</v>
      </c>
      <c r="I40" s="6">
        <v>4</v>
      </c>
      <c r="J40" s="6" t="s">
        <v>152</v>
      </c>
      <c r="K40" s="6" t="s">
        <v>144</v>
      </c>
      <c r="L40" s="7">
        <v>1</v>
      </c>
      <c r="M40" s="12">
        <v>0</v>
      </c>
      <c r="N40" s="6">
        <v>0</v>
      </c>
      <c r="P40" s="12">
        <v>4</v>
      </c>
      <c r="Q40" s="6">
        <v>0</v>
      </c>
      <c r="S40" s="12">
        <v>0</v>
      </c>
      <c r="T40" s="14"/>
      <c r="U40" s="12">
        <v>0</v>
      </c>
    </row>
    <row r="41" spans="1:24" x14ac:dyDescent="0.2">
      <c r="A41" s="1"/>
      <c r="B41" t="s">
        <v>47</v>
      </c>
      <c r="C41">
        <v>2</v>
      </c>
      <c r="D41">
        <v>0</v>
      </c>
      <c r="E41">
        <v>0</v>
      </c>
      <c r="F41" s="2" t="s">
        <v>15</v>
      </c>
      <c r="G41">
        <v>300</v>
      </c>
      <c r="H41" s="2" t="s">
        <v>21</v>
      </c>
      <c r="I41">
        <v>2</v>
      </c>
      <c r="J41" t="s">
        <v>127</v>
      </c>
      <c r="K41" s="6" t="s">
        <v>145</v>
      </c>
      <c r="L41" s="7">
        <v>1</v>
      </c>
      <c r="M41" s="12">
        <v>0</v>
      </c>
      <c r="N41" s="6">
        <v>0</v>
      </c>
      <c r="O41" s="6"/>
      <c r="P41" s="12">
        <v>0</v>
      </c>
      <c r="Q41" s="6">
        <v>0</v>
      </c>
      <c r="R41" s="6"/>
      <c r="S41" s="12">
        <v>2</v>
      </c>
      <c r="T41" s="14"/>
      <c r="U41" s="12">
        <v>0</v>
      </c>
    </row>
    <row r="42" spans="1:24" x14ac:dyDescent="0.2">
      <c r="A42" s="1"/>
      <c r="B42" t="s">
        <v>49</v>
      </c>
      <c r="C42">
        <v>4</v>
      </c>
      <c r="D42">
        <v>4</v>
      </c>
      <c r="E42">
        <v>8</v>
      </c>
      <c r="F42" s="2" t="s">
        <v>40</v>
      </c>
      <c r="G42">
        <v>2310</v>
      </c>
      <c r="H42" s="2" t="s">
        <v>42</v>
      </c>
      <c r="I42">
        <v>16</v>
      </c>
      <c r="J42" t="s">
        <v>129</v>
      </c>
      <c r="K42" s="6" t="s">
        <v>145</v>
      </c>
      <c r="L42" s="7">
        <v>1</v>
      </c>
      <c r="M42" s="12">
        <v>0</v>
      </c>
      <c r="N42" s="6">
        <v>0</v>
      </c>
      <c r="O42" s="6"/>
      <c r="P42" s="12">
        <v>0</v>
      </c>
      <c r="Q42" s="6">
        <v>0</v>
      </c>
      <c r="R42" s="6"/>
      <c r="S42" s="12">
        <v>16</v>
      </c>
      <c r="T42" s="14"/>
      <c r="U42" s="12">
        <v>0</v>
      </c>
    </row>
    <row r="43" spans="1:24" s="6" customFormat="1" x14ac:dyDescent="0.2">
      <c r="A43" s="7"/>
      <c r="B43" s="6" t="s">
        <v>72</v>
      </c>
      <c r="C43" s="6">
        <v>3</v>
      </c>
      <c r="D43" s="6">
        <v>0</v>
      </c>
      <c r="E43" s="6">
        <v>2</v>
      </c>
      <c r="F43" s="8" t="s">
        <v>21</v>
      </c>
      <c r="G43" s="6">
        <v>1840</v>
      </c>
      <c r="H43" s="8" t="s">
        <v>70</v>
      </c>
      <c r="I43" s="6">
        <v>5</v>
      </c>
      <c r="J43" s="6" t="s">
        <v>152</v>
      </c>
      <c r="K43" s="6" t="s">
        <v>145</v>
      </c>
      <c r="L43" s="7">
        <v>1</v>
      </c>
      <c r="M43" s="12">
        <v>0</v>
      </c>
      <c r="N43" s="6">
        <v>0</v>
      </c>
      <c r="P43" s="12">
        <v>0</v>
      </c>
      <c r="Q43" s="6">
        <v>0</v>
      </c>
      <c r="S43" s="12">
        <v>5</v>
      </c>
      <c r="T43" s="14"/>
      <c r="U43" s="12">
        <v>0</v>
      </c>
    </row>
    <row r="44" spans="1:24" s="6" customFormat="1" x14ac:dyDescent="0.2">
      <c r="A44" s="7"/>
      <c r="B44" s="6" t="s">
        <v>105</v>
      </c>
      <c r="C44" s="6">
        <v>0</v>
      </c>
      <c r="D44" s="6">
        <v>0</v>
      </c>
      <c r="E44" s="6">
        <v>1</v>
      </c>
      <c r="F44" s="8" t="s">
        <v>22</v>
      </c>
      <c r="G44" s="6">
        <v>60</v>
      </c>
      <c r="H44" s="8" t="s">
        <v>15</v>
      </c>
      <c r="I44" s="6">
        <v>1</v>
      </c>
      <c r="J44" s="6" t="s">
        <v>152</v>
      </c>
      <c r="K44" s="6" t="s">
        <v>146</v>
      </c>
      <c r="L44" s="7">
        <v>1</v>
      </c>
      <c r="M44" s="12">
        <v>0</v>
      </c>
      <c r="N44" s="6">
        <v>0</v>
      </c>
      <c r="P44" s="12">
        <v>0</v>
      </c>
      <c r="Q44" s="6">
        <v>0</v>
      </c>
      <c r="S44" s="12">
        <v>0</v>
      </c>
      <c r="T44" s="14"/>
      <c r="U44" s="12">
        <v>1</v>
      </c>
    </row>
    <row r="45" spans="1:24" x14ac:dyDescent="0.2">
      <c r="A45" s="1"/>
      <c r="B45" t="s">
        <v>19</v>
      </c>
      <c r="C45">
        <v>1</v>
      </c>
      <c r="D45">
        <v>0</v>
      </c>
      <c r="E45">
        <v>0</v>
      </c>
      <c r="F45" s="2" t="s">
        <v>21</v>
      </c>
      <c r="G45">
        <v>120</v>
      </c>
      <c r="H45" s="2" t="s">
        <v>16</v>
      </c>
      <c r="I45">
        <f t="shared" ref="I45" si="0">SUM(C45:E45)</f>
        <v>1</v>
      </c>
      <c r="J45" t="s">
        <v>123</v>
      </c>
      <c r="K45" s="6" t="s">
        <v>143</v>
      </c>
      <c r="L45" s="7">
        <f t="shared" ref="L45" si="1">LEN(K45)</f>
        <v>2</v>
      </c>
      <c r="M45" s="12">
        <f t="shared" ref="M45" si="2">IF(K45="A",I45/L45,0)</f>
        <v>0</v>
      </c>
      <c r="N45" s="6">
        <f t="shared" ref="N45" si="3">IF(K45="AB",I45/L45,0)</f>
        <v>0.5</v>
      </c>
      <c r="O45" s="6"/>
      <c r="P45" s="12">
        <f t="shared" ref="P45" si="4">IF(K45="B",I45/L45,0)</f>
        <v>0</v>
      </c>
      <c r="Q45" s="6">
        <f t="shared" ref="Q45" si="5">IF(K45="AB",I45/L45,0)</f>
        <v>0.5</v>
      </c>
      <c r="R45" s="6"/>
      <c r="S45" s="12">
        <f t="shared" ref="S45" si="6">IF(K45="C",I45/L45,0)</f>
        <v>0</v>
      </c>
      <c r="T45" s="14"/>
      <c r="U45" s="12">
        <f t="shared" ref="U45" si="7">IF(K45="D",I45/L45,0)</f>
        <v>0</v>
      </c>
    </row>
    <row r="46" spans="1:24" x14ac:dyDescent="0.2">
      <c r="A46" s="1"/>
      <c r="F46" s="2"/>
      <c r="H46" s="2"/>
      <c r="K46" s="6"/>
      <c r="L46" s="7"/>
      <c r="M46" s="13"/>
      <c r="N46" s="6"/>
      <c r="O46" s="6">
        <f>SUM(M35:N45)</f>
        <v>9</v>
      </c>
      <c r="P46" s="13"/>
      <c r="Q46" s="6"/>
      <c r="R46" s="6">
        <f>SUM(P35:Q45)</f>
        <v>17</v>
      </c>
      <c r="S46" s="13"/>
      <c r="T46" s="13">
        <f>SUM(S35:S45)</f>
        <v>23</v>
      </c>
      <c r="U46" s="13"/>
      <c r="V46">
        <f>SUM(U35:U45)</f>
        <v>1</v>
      </c>
      <c r="X46">
        <f>SUM(O46:V46)</f>
        <v>50</v>
      </c>
    </row>
    <row r="47" spans="1:24" x14ac:dyDescent="0.2">
      <c r="A47" s="1"/>
      <c r="F47" s="2"/>
      <c r="H47" s="2"/>
      <c r="K47" s="6"/>
      <c r="L47" s="7"/>
      <c r="M47" s="13"/>
      <c r="N47" s="6"/>
      <c r="O47" s="6"/>
      <c r="P47" s="13"/>
      <c r="Q47" s="6"/>
      <c r="R47" s="6"/>
      <c r="S47" s="13"/>
      <c r="T47" s="13"/>
      <c r="U47" s="13"/>
    </row>
    <row r="49" spans="1:24" s="17" customFormat="1" x14ac:dyDescent="0.2">
      <c r="A49" s="17" t="s">
        <v>159</v>
      </c>
    </row>
    <row r="50" spans="1:24" x14ac:dyDescent="0.2">
      <c r="A50" s="1"/>
      <c r="B50" t="s">
        <v>9</v>
      </c>
      <c r="C50">
        <v>2</v>
      </c>
      <c r="D50">
        <v>2</v>
      </c>
      <c r="E50">
        <v>4</v>
      </c>
      <c r="F50" s="2" t="s">
        <v>10</v>
      </c>
      <c r="G50">
        <v>643</v>
      </c>
      <c r="H50" s="2" t="s">
        <v>13</v>
      </c>
      <c r="I50">
        <v>8</v>
      </c>
      <c r="J50" t="s">
        <v>121</v>
      </c>
      <c r="K50" s="6" t="s">
        <v>142</v>
      </c>
      <c r="L50" s="7">
        <v>1</v>
      </c>
      <c r="M50" s="12">
        <v>8</v>
      </c>
      <c r="N50" s="6">
        <v>0</v>
      </c>
      <c r="O50" s="6"/>
      <c r="P50" s="12">
        <v>0</v>
      </c>
      <c r="Q50" s="6">
        <v>0</v>
      </c>
      <c r="R50" s="6"/>
      <c r="S50" s="12">
        <v>0</v>
      </c>
      <c r="T50" s="14"/>
      <c r="U50" s="12">
        <v>0</v>
      </c>
    </row>
    <row r="51" spans="1:24" x14ac:dyDescent="0.2">
      <c r="A51" s="1"/>
      <c r="B51" t="s">
        <v>14</v>
      </c>
      <c r="C51">
        <v>1</v>
      </c>
      <c r="D51">
        <v>0</v>
      </c>
      <c r="E51">
        <v>0</v>
      </c>
      <c r="F51" s="2" t="s">
        <v>15</v>
      </c>
      <c r="G51">
        <v>180</v>
      </c>
      <c r="H51" s="2" t="s">
        <v>16</v>
      </c>
      <c r="I51">
        <v>1</v>
      </c>
      <c r="J51" t="s">
        <v>121</v>
      </c>
      <c r="K51" s="6" t="s">
        <v>142</v>
      </c>
      <c r="L51" s="7">
        <v>1</v>
      </c>
      <c r="M51" s="12">
        <v>1</v>
      </c>
      <c r="N51" s="6">
        <v>0</v>
      </c>
      <c r="O51" s="6"/>
      <c r="P51" s="12">
        <v>0</v>
      </c>
      <c r="Q51" s="6">
        <v>0</v>
      </c>
      <c r="R51" s="6"/>
      <c r="S51" s="12">
        <v>0</v>
      </c>
      <c r="T51" s="14"/>
      <c r="U51" s="12">
        <v>0</v>
      </c>
    </row>
    <row r="52" spans="1:24" x14ac:dyDescent="0.2">
      <c r="A52" s="1"/>
      <c r="B52" t="s">
        <v>17</v>
      </c>
      <c r="C52">
        <v>0</v>
      </c>
      <c r="D52">
        <v>1</v>
      </c>
      <c r="E52">
        <v>0</v>
      </c>
      <c r="F52" s="2" t="s">
        <v>15</v>
      </c>
      <c r="G52">
        <v>280</v>
      </c>
      <c r="H52" s="2" t="s">
        <v>18</v>
      </c>
      <c r="I52">
        <v>1</v>
      </c>
      <c r="J52" t="s">
        <v>122</v>
      </c>
      <c r="K52" s="6" t="s">
        <v>142</v>
      </c>
      <c r="L52" s="7">
        <v>1</v>
      </c>
      <c r="M52" s="12">
        <v>1</v>
      </c>
      <c r="N52" s="6">
        <v>0</v>
      </c>
      <c r="O52" s="6"/>
      <c r="P52" s="12">
        <v>0</v>
      </c>
      <c r="Q52" s="6">
        <v>0</v>
      </c>
      <c r="R52" s="6"/>
      <c r="S52" s="12">
        <v>0</v>
      </c>
      <c r="T52" s="14"/>
      <c r="U52" s="12">
        <v>0</v>
      </c>
    </row>
    <row r="53" spans="1:24" x14ac:dyDescent="0.2">
      <c r="A53" s="1"/>
      <c r="B53" t="s">
        <v>9</v>
      </c>
      <c r="C53">
        <v>0</v>
      </c>
      <c r="D53">
        <v>0</v>
      </c>
      <c r="E53">
        <v>3</v>
      </c>
      <c r="F53" s="2" t="s">
        <v>16</v>
      </c>
      <c r="G53">
        <v>270</v>
      </c>
      <c r="H53" s="2" t="s">
        <v>40</v>
      </c>
      <c r="I53">
        <v>3</v>
      </c>
      <c r="J53" t="s">
        <v>121</v>
      </c>
      <c r="K53" s="6" t="s">
        <v>144</v>
      </c>
      <c r="L53" s="7">
        <v>1</v>
      </c>
      <c r="M53" s="12">
        <v>0</v>
      </c>
      <c r="N53" s="6">
        <v>0</v>
      </c>
      <c r="O53" s="6"/>
      <c r="P53" s="12">
        <v>3</v>
      </c>
      <c r="Q53" s="6">
        <v>0</v>
      </c>
      <c r="R53" s="6"/>
      <c r="S53" s="12">
        <v>0</v>
      </c>
      <c r="T53" s="14"/>
      <c r="U53" s="12">
        <v>0</v>
      </c>
    </row>
    <row r="54" spans="1:24" x14ac:dyDescent="0.2">
      <c r="A54" s="1"/>
      <c r="B54" t="s">
        <v>83</v>
      </c>
      <c r="C54">
        <v>0</v>
      </c>
      <c r="D54">
        <v>0</v>
      </c>
      <c r="E54">
        <v>1</v>
      </c>
      <c r="F54" s="2" t="s">
        <v>22</v>
      </c>
      <c r="G54">
        <v>160</v>
      </c>
      <c r="H54" s="2" t="s">
        <v>15</v>
      </c>
      <c r="I54">
        <v>1</v>
      </c>
      <c r="J54" t="s">
        <v>121</v>
      </c>
      <c r="K54" s="6" t="s">
        <v>145</v>
      </c>
      <c r="L54" s="7">
        <v>1</v>
      </c>
      <c r="M54" s="12">
        <v>0</v>
      </c>
      <c r="N54" s="6">
        <v>0</v>
      </c>
      <c r="O54" s="6"/>
      <c r="P54" s="12">
        <v>0</v>
      </c>
      <c r="Q54" s="6">
        <v>0</v>
      </c>
      <c r="R54" s="6"/>
      <c r="S54" s="12">
        <v>1</v>
      </c>
      <c r="T54" s="14"/>
      <c r="U54" s="12">
        <v>0</v>
      </c>
    </row>
    <row r="55" spans="1:24" x14ac:dyDescent="0.2">
      <c r="A55" s="1"/>
      <c r="B55" t="s">
        <v>84</v>
      </c>
      <c r="C55">
        <v>0</v>
      </c>
      <c r="D55">
        <v>0</v>
      </c>
      <c r="E55">
        <v>1</v>
      </c>
      <c r="F55" s="2" t="s">
        <v>22</v>
      </c>
      <c r="G55">
        <v>180</v>
      </c>
      <c r="H55" s="2" t="s">
        <v>15</v>
      </c>
      <c r="I55">
        <v>1</v>
      </c>
      <c r="J55" t="s">
        <v>121</v>
      </c>
      <c r="K55" s="6" t="s">
        <v>145</v>
      </c>
      <c r="L55" s="7">
        <v>1</v>
      </c>
      <c r="M55" s="12">
        <v>0</v>
      </c>
      <c r="N55" s="6">
        <v>0</v>
      </c>
      <c r="O55" s="6"/>
      <c r="P55" s="12">
        <v>0</v>
      </c>
      <c r="Q55" s="6">
        <v>0</v>
      </c>
      <c r="R55" s="6"/>
      <c r="S55" s="12">
        <v>1</v>
      </c>
      <c r="T55" s="14"/>
      <c r="U55" s="12">
        <v>0</v>
      </c>
    </row>
    <row r="56" spans="1:24" x14ac:dyDescent="0.2">
      <c r="A56" s="1"/>
      <c r="B56" t="s">
        <v>17</v>
      </c>
      <c r="C56">
        <v>0</v>
      </c>
      <c r="D56">
        <v>1</v>
      </c>
      <c r="E56">
        <v>0</v>
      </c>
      <c r="F56" s="2" t="s">
        <v>22</v>
      </c>
      <c r="G56">
        <v>350</v>
      </c>
      <c r="H56" s="2" t="s">
        <v>32</v>
      </c>
      <c r="I56">
        <v>1</v>
      </c>
      <c r="J56" t="s">
        <v>122</v>
      </c>
      <c r="K56" s="6" t="s">
        <v>145</v>
      </c>
      <c r="L56" s="7">
        <v>1</v>
      </c>
      <c r="M56" s="12">
        <v>0</v>
      </c>
      <c r="N56" s="6">
        <v>0</v>
      </c>
      <c r="O56" s="6"/>
      <c r="P56" s="12">
        <v>0</v>
      </c>
      <c r="Q56" s="6">
        <v>0</v>
      </c>
      <c r="R56" s="6"/>
      <c r="S56" s="12">
        <v>1</v>
      </c>
      <c r="T56" s="14"/>
      <c r="U56" s="12">
        <v>0</v>
      </c>
    </row>
    <row r="57" spans="1:24" x14ac:dyDescent="0.2">
      <c r="A57" s="1"/>
      <c r="B57" t="s">
        <v>102</v>
      </c>
      <c r="C57">
        <v>6</v>
      </c>
      <c r="D57">
        <v>0</v>
      </c>
      <c r="E57">
        <v>16</v>
      </c>
      <c r="F57" s="2" t="s">
        <v>76</v>
      </c>
      <c r="G57">
        <v>1495</v>
      </c>
      <c r="H57" s="2" t="s">
        <v>70</v>
      </c>
      <c r="I57">
        <v>22</v>
      </c>
      <c r="J57" t="s">
        <v>121</v>
      </c>
      <c r="K57" s="6" t="s">
        <v>146</v>
      </c>
      <c r="L57" s="7">
        <v>1</v>
      </c>
      <c r="M57" s="12">
        <v>0</v>
      </c>
      <c r="N57" s="6">
        <v>0</v>
      </c>
      <c r="O57" s="6"/>
      <c r="P57" s="12">
        <v>0</v>
      </c>
      <c r="Q57" s="6">
        <v>0</v>
      </c>
      <c r="R57" s="6"/>
      <c r="S57" s="12">
        <v>0</v>
      </c>
      <c r="T57" s="14"/>
      <c r="U57" s="12">
        <v>22</v>
      </c>
    </row>
    <row r="58" spans="1:24" x14ac:dyDescent="0.2">
      <c r="A58" s="1"/>
      <c r="B58" t="s">
        <v>103</v>
      </c>
      <c r="C58">
        <v>1</v>
      </c>
      <c r="D58">
        <v>0</v>
      </c>
      <c r="E58">
        <v>2</v>
      </c>
      <c r="F58" s="2" t="s">
        <v>15</v>
      </c>
      <c r="G58">
        <v>580</v>
      </c>
      <c r="H58" s="2" t="s">
        <v>45</v>
      </c>
      <c r="I58">
        <v>3</v>
      </c>
      <c r="J58" t="s">
        <v>137</v>
      </c>
      <c r="K58" s="6" t="s">
        <v>146</v>
      </c>
      <c r="L58" s="7">
        <v>1</v>
      </c>
      <c r="M58" s="12">
        <v>0</v>
      </c>
      <c r="N58" s="6">
        <v>0</v>
      </c>
      <c r="O58" s="6"/>
      <c r="P58" s="12">
        <v>0</v>
      </c>
      <c r="Q58" s="6">
        <v>0</v>
      </c>
      <c r="R58" s="6"/>
      <c r="S58" s="12">
        <v>0</v>
      </c>
      <c r="T58" s="14"/>
      <c r="U58" s="12">
        <v>3</v>
      </c>
    </row>
    <row r="59" spans="1:24" ht="20" customHeight="1" x14ac:dyDescent="0.2">
      <c r="A59" s="1"/>
      <c r="B59" t="s">
        <v>104</v>
      </c>
      <c r="C59">
        <v>0</v>
      </c>
      <c r="D59">
        <v>0</v>
      </c>
      <c r="E59">
        <v>1</v>
      </c>
      <c r="F59" s="2" t="s">
        <v>22</v>
      </c>
      <c r="G59">
        <v>100</v>
      </c>
      <c r="H59" s="2" t="s">
        <v>15</v>
      </c>
      <c r="I59">
        <v>1</v>
      </c>
      <c r="J59" t="s">
        <v>138</v>
      </c>
      <c r="K59" s="6" t="s">
        <v>146</v>
      </c>
      <c r="L59" s="7">
        <v>1</v>
      </c>
      <c r="M59" s="12">
        <v>0</v>
      </c>
      <c r="N59" s="6">
        <v>0</v>
      </c>
      <c r="O59" s="6"/>
      <c r="P59" s="12">
        <v>0</v>
      </c>
      <c r="Q59" s="6">
        <v>0</v>
      </c>
      <c r="R59" s="6"/>
      <c r="S59" s="12">
        <v>0</v>
      </c>
      <c r="T59" s="14"/>
      <c r="U59" s="12">
        <v>1</v>
      </c>
    </row>
    <row r="60" spans="1:24" x14ac:dyDescent="0.2">
      <c r="A60" s="1"/>
      <c r="B60" t="s">
        <v>20</v>
      </c>
      <c r="C60">
        <v>0</v>
      </c>
      <c r="D60">
        <v>1</v>
      </c>
      <c r="E60">
        <v>1</v>
      </c>
      <c r="F60" s="2" t="s">
        <v>21</v>
      </c>
      <c r="G60">
        <v>20</v>
      </c>
      <c r="H60" s="2" t="s">
        <v>22</v>
      </c>
      <c r="I60">
        <f t="shared" ref="I60" si="8">SUM(C60:E60)</f>
        <v>2</v>
      </c>
      <c r="J60" t="s">
        <v>124</v>
      </c>
      <c r="K60" s="6" t="s">
        <v>142</v>
      </c>
      <c r="L60" s="7">
        <f t="shared" ref="L60" si="9">LEN(K60)</f>
        <v>1</v>
      </c>
      <c r="M60" s="12">
        <f t="shared" ref="M60" si="10">IF(K60="A",I60/L60,0)</f>
        <v>2</v>
      </c>
      <c r="N60" s="6">
        <f t="shared" ref="N60" si="11">IF(K60="AB",I60/L60,0)</f>
        <v>0</v>
      </c>
      <c r="O60" s="6"/>
      <c r="P60" s="12">
        <f t="shared" ref="P60" si="12">IF(K60="B",I60/L60,0)</f>
        <v>0</v>
      </c>
      <c r="Q60" s="6">
        <f t="shared" ref="Q60" si="13">IF(K60="AB",I60/L60,0)</f>
        <v>0</v>
      </c>
      <c r="R60" s="6"/>
      <c r="S60" s="12">
        <f t="shared" ref="S60" si="14">IF(K60="C",I60/L60,0)</f>
        <v>0</v>
      </c>
      <c r="T60" s="14"/>
      <c r="U60" s="12">
        <f t="shared" ref="U60" si="15">IF(K60="D",I60/L60,0)</f>
        <v>0</v>
      </c>
    </row>
    <row r="61" spans="1:24" x14ac:dyDescent="0.2">
      <c r="A61" s="1"/>
      <c r="F61" s="2"/>
      <c r="H61" s="2"/>
      <c r="K61" s="6"/>
      <c r="L61" s="7"/>
      <c r="M61" s="13"/>
      <c r="N61" s="6"/>
      <c r="O61" s="6">
        <f>SUM(M50:N60)</f>
        <v>12</v>
      </c>
      <c r="P61" s="13"/>
      <c r="Q61" s="6"/>
      <c r="R61" s="6">
        <f>SUM(P50:Q60)</f>
        <v>3</v>
      </c>
      <c r="S61" s="13"/>
      <c r="T61" s="13">
        <f>SUM(S50:S60)</f>
        <v>3</v>
      </c>
      <c r="U61" s="13"/>
      <c r="V61">
        <v>26</v>
      </c>
      <c r="X61">
        <f>SUM(O61:V61)</f>
        <v>44</v>
      </c>
    </row>
    <row r="64" spans="1:24" s="17" customFormat="1" x14ac:dyDescent="0.2">
      <c r="A64" s="17" t="s">
        <v>161</v>
      </c>
    </row>
    <row r="65" spans="1:24" x14ac:dyDescent="0.2">
      <c r="A65" s="1"/>
      <c r="B65" t="s">
        <v>77</v>
      </c>
      <c r="C65">
        <v>1</v>
      </c>
      <c r="D65">
        <v>0</v>
      </c>
      <c r="E65">
        <v>0</v>
      </c>
      <c r="F65" t="s">
        <v>15</v>
      </c>
      <c r="G65">
        <v>80</v>
      </c>
      <c r="H65" s="2" t="s">
        <v>21</v>
      </c>
      <c r="I65">
        <v>1</v>
      </c>
      <c r="J65" t="s">
        <v>132</v>
      </c>
      <c r="K65" s="6" t="s">
        <v>144</v>
      </c>
      <c r="L65" s="7">
        <v>1</v>
      </c>
      <c r="M65" s="12">
        <v>0</v>
      </c>
      <c r="N65" s="6">
        <v>0</v>
      </c>
      <c r="O65" s="6"/>
      <c r="P65" s="12">
        <v>1</v>
      </c>
      <c r="Q65" s="6">
        <v>0</v>
      </c>
      <c r="R65" s="6"/>
      <c r="S65" s="12">
        <v>0</v>
      </c>
      <c r="T65" s="14"/>
      <c r="U65" s="12">
        <v>0</v>
      </c>
    </row>
    <row r="66" spans="1:24" x14ac:dyDescent="0.2">
      <c r="A66" s="1"/>
      <c r="B66" t="s">
        <v>86</v>
      </c>
      <c r="C66">
        <v>3</v>
      </c>
      <c r="D66">
        <v>0</v>
      </c>
      <c r="E66">
        <v>0</v>
      </c>
      <c r="F66" s="2" t="s">
        <v>15</v>
      </c>
      <c r="G66">
        <v>290</v>
      </c>
      <c r="H66" s="2" t="s">
        <v>21</v>
      </c>
      <c r="I66">
        <v>3</v>
      </c>
      <c r="J66" t="s">
        <v>134</v>
      </c>
      <c r="K66" s="6" t="s">
        <v>145</v>
      </c>
      <c r="L66" s="7">
        <v>1</v>
      </c>
      <c r="M66" s="12">
        <v>0</v>
      </c>
      <c r="N66" s="6">
        <v>0</v>
      </c>
      <c r="O66" s="6"/>
      <c r="P66" s="12">
        <v>0</v>
      </c>
      <c r="Q66" s="6">
        <v>0</v>
      </c>
      <c r="R66" s="6"/>
      <c r="S66" s="12">
        <v>3</v>
      </c>
      <c r="T66" s="14"/>
      <c r="U66" s="12">
        <v>0</v>
      </c>
    </row>
    <row r="67" spans="1:24" x14ac:dyDescent="0.2">
      <c r="A67" s="1"/>
      <c r="B67" t="s">
        <v>87</v>
      </c>
      <c r="C67">
        <v>0</v>
      </c>
      <c r="D67">
        <v>0</v>
      </c>
      <c r="E67">
        <v>3</v>
      </c>
      <c r="F67" s="2" t="s">
        <v>15</v>
      </c>
      <c r="G67">
        <v>1040</v>
      </c>
      <c r="H67" s="2" t="s">
        <v>10</v>
      </c>
      <c r="I67">
        <v>3</v>
      </c>
      <c r="J67" t="s">
        <v>132</v>
      </c>
      <c r="K67" s="6" t="s">
        <v>145</v>
      </c>
      <c r="L67" s="7">
        <v>1</v>
      </c>
      <c r="M67" s="12">
        <v>0</v>
      </c>
      <c r="N67" s="6">
        <v>0</v>
      </c>
      <c r="O67" s="6"/>
      <c r="P67" s="12">
        <v>0</v>
      </c>
      <c r="Q67" s="6">
        <v>0</v>
      </c>
      <c r="R67" s="6"/>
      <c r="S67" s="12">
        <v>3</v>
      </c>
      <c r="T67" s="14"/>
      <c r="U67" s="12">
        <v>0</v>
      </c>
    </row>
    <row r="68" spans="1:24" x14ac:dyDescent="0.2">
      <c r="A68" s="1"/>
      <c r="B68" t="s">
        <v>77</v>
      </c>
      <c r="C68">
        <v>2</v>
      </c>
      <c r="D68">
        <v>1</v>
      </c>
      <c r="E68">
        <v>1</v>
      </c>
      <c r="F68" s="2" t="s">
        <v>21</v>
      </c>
      <c r="G68">
        <v>3475</v>
      </c>
      <c r="H68" s="2" t="s">
        <v>92</v>
      </c>
      <c r="I68">
        <v>4</v>
      </c>
      <c r="J68" t="s">
        <v>132</v>
      </c>
      <c r="K68" s="6" t="s">
        <v>145</v>
      </c>
      <c r="L68" s="7">
        <v>1</v>
      </c>
      <c r="M68" s="12">
        <v>0</v>
      </c>
      <c r="N68" s="6">
        <v>0</v>
      </c>
      <c r="O68" s="6"/>
      <c r="P68" s="12">
        <v>0</v>
      </c>
      <c r="Q68" s="6">
        <v>0</v>
      </c>
      <c r="R68" s="6"/>
      <c r="S68" s="12">
        <v>4</v>
      </c>
      <c r="T68" s="14"/>
      <c r="U68" s="12">
        <v>0</v>
      </c>
    </row>
    <row r="69" spans="1:24" s="6" customFormat="1" x14ac:dyDescent="0.2">
      <c r="A69" s="7"/>
      <c r="B69" s="6" t="s">
        <v>106</v>
      </c>
      <c r="C69" s="6">
        <v>2</v>
      </c>
      <c r="D69" s="6">
        <v>0</v>
      </c>
      <c r="E69" s="6">
        <v>1</v>
      </c>
      <c r="F69" s="8" t="s">
        <v>15</v>
      </c>
      <c r="G69" s="6">
        <v>370</v>
      </c>
      <c r="H69" s="8" t="s">
        <v>32</v>
      </c>
      <c r="I69" s="6">
        <v>3</v>
      </c>
      <c r="J69" s="6" t="s">
        <v>153</v>
      </c>
      <c r="K69" s="6" t="s">
        <v>146</v>
      </c>
      <c r="L69" s="7">
        <v>1</v>
      </c>
      <c r="M69" s="12">
        <v>0</v>
      </c>
      <c r="N69" s="6">
        <v>0</v>
      </c>
      <c r="P69" s="12">
        <v>0</v>
      </c>
      <c r="Q69" s="6">
        <v>0</v>
      </c>
      <c r="S69" s="12">
        <v>0</v>
      </c>
      <c r="T69" s="14"/>
      <c r="U69" s="12">
        <v>3</v>
      </c>
    </row>
    <row r="70" spans="1:24" s="6" customFormat="1" x14ac:dyDescent="0.2">
      <c r="A70" s="7"/>
      <c r="B70" s="6" t="s">
        <v>107</v>
      </c>
      <c r="C70" s="6">
        <v>1</v>
      </c>
      <c r="D70" s="6">
        <v>0</v>
      </c>
      <c r="E70" s="6">
        <v>0</v>
      </c>
      <c r="F70" s="8" t="s">
        <v>22</v>
      </c>
      <c r="G70" s="6">
        <v>90</v>
      </c>
      <c r="H70" s="8" t="s">
        <v>15</v>
      </c>
      <c r="I70" s="6">
        <v>1</v>
      </c>
      <c r="J70" s="6" t="s">
        <v>153</v>
      </c>
      <c r="K70" s="6" t="s">
        <v>146</v>
      </c>
      <c r="L70" s="7">
        <v>1</v>
      </c>
      <c r="M70" s="12">
        <v>0</v>
      </c>
      <c r="N70" s="6">
        <v>0</v>
      </c>
      <c r="P70" s="12">
        <v>0</v>
      </c>
      <c r="Q70" s="6">
        <v>0</v>
      </c>
      <c r="S70" s="12">
        <v>0</v>
      </c>
      <c r="T70" s="14"/>
      <c r="U70" s="12">
        <v>1</v>
      </c>
    </row>
    <row r="71" spans="1:24" x14ac:dyDescent="0.2">
      <c r="A71" s="1"/>
      <c r="B71" t="s">
        <v>77</v>
      </c>
      <c r="C71">
        <v>5</v>
      </c>
      <c r="D71">
        <v>0</v>
      </c>
      <c r="E71">
        <v>2</v>
      </c>
      <c r="F71" s="2" t="s">
        <v>32</v>
      </c>
      <c r="G71">
        <v>1295</v>
      </c>
      <c r="H71" s="2" t="s">
        <v>63</v>
      </c>
      <c r="I71">
        <v>7</v>
      </c>
      <c r="J71" s="6" t="s">
        <v>132</v>
      </c>
      <c r="K71" s="6" t="s">
        <v>146</v>
      </c>
      <c r="L71" s="7">
        <v>1</v>
      </c>
      <c r="M71" s="12">
        <v>0</v>
      </c>
      <c r="N71" s="6">
        <v>0</v>
      </c>
      <c r="O71" s="6"/>
      <c r="P71" s="12">
        <v>0</v>
      </c>
      <c r="Q71" s="6">
        <v>0</v>
      </c>
      <c r="R71" s="6"/>
      <c r="S71" s="12">
        <v>0</v>
      </c>
      <c r="T71" s="14"/>
      <c r="U71" s="12">
        <v>7</v>
      </c>
    </row>
    <row r="72" spans="1:24" x14ac:dyDescent="0.2">
      <c r="O72">
        <v>0</v>
      </c>
      <c r="R72">
        <v>1</v>
      </c>
      <c r="T72">
        <v>10</v>
      </c>
      <c r="V72">
        <v>11</v>
      </c>
      <c r="X72">
        <f>SUM(O72:V72)</f>
        <v>22</v>
      </c>
    </row>
    <row r="75" spans="1:24" s="17" customFormat="1" x14ac:dyDescent="0.2">
      <c r="A75" s="17" t="s">
        <v>162</v>
      </c>
    </row>
    <row r="76" spans="1:24" x14ac:dyDescent="0.2">
      <c r="A76" s="1"/>
      <c r="B76" t="s">
        <v>60</v>
      </c>
      <c r="C76">
        <v>0</v>
      </c>
      <c r="D76">
        <v>0</v>
      </c>
      <c r="E76">
        <v>4</v>
      </c>
      <c r="F76" s="2" t="s">
        <v>18</v>
      </c>
      <c r="G76">
        <v>690</v>
      </c>
      <c r="H76" s="2" t="s">
        <v>61</v>
      </c>
      <c r="I76">
        <v>4</v>
      </c>
      <c r="J76" t="s">
        <v>131</v>
      </c>
      <c r="K76" s="6" t="s">
        <v>144</v>
      </c>
      <c r="L76" s="7">
        <v>1</v>
      </c>
      <c r="M76" s="12">
        <v>0</v>
      </c>
      <c r="N76" s="6">
        <v>0</v>
      </c>
      <c r="O76" s="6"/>
      <c r="P76" s="12">
        <v>4</v>
      </c>
      <c r="Q76" s="6">
        <v>0</v>
      </c>
      <c r="R76" s="6"/>
      <c r="S76" s="12">
        <v>0</v>
      </c>
      <c r="T76" s="14"/>
      <c r="U76" s="12">
        <v>0</v>
      </c>
    </row>
    <row r="77" spans="1:24" x14ac:dyDescent="0.2">
      <c r="A77" s="1"/>
      <c r="B77" t="s">
        <v>60</v>
      </c>
      <c r="C77">
        <v>2</v>
      </c>
      <c r="D77">
        <v>0</v>
      </c>
      <c r="E77">
        <v>5</v>
      </c>
      <c r="F77" s="2" t="s">
        <v>32</v>
      </c>
      <c r="G77">
        <v>1270</v>
      </c>
      <c r="H77" s="2" t="s">
        <v>46</v>
      </c>
      <c r="I77">
        <v>7</v>
      </c>
      <c r="J77" t="s">
        <v>131</v>
      </c>
      <c r="K77" s="6" t="s">
        <v>145</v>
      </c>
      <c r="L77" s="7">
        <v>1</v>
      </c>
      <c r="M77" s="12">
        <v>0</v>
      </c>
      <c r="N77" s="6">
        <v>0</v>
      </c>
      <c r="O77" s="6"/>
      <c r="P77" s="12">
        <v>0</v>
      </c>
      <c r="Q77" s="6">
        <v>0</v>
      </c>
      <c r="R77" s="6"/>
      <c r="S77" s="12">
        <v>7</v>
      </c>
      <c r="T77" s="14"/>
      <c r="U77" s="12">
        <v>0</v>
      </c>
    </row>
    <row r="78" spans="1:24" s="6" customFormat="1" x14ac:dyDescent="0.2">
      <c r="A78" s="7"/>
      <c r="B78" s="6" t="s">
        <v>67</v>
      </c>
      <c r="C78" s="6">
        <v>12</v>
      </c>
      <c r="D78" s="6">
        <v>6</v>
      </c>
      <c r="E78" s="6">
        <v>18</v>
      </c>
      <c r="F78" s="8" t="s">
        <v>42</v>
      </c>
      <c r="G78" s="6">
        <v>11335</v>
      </c>
      <c r="H78" s="8" t="s">
        <v>85</v>
      </c>
      <c r="I78" s="6">
        <v>36</v>
      </c>
      <c r="J78" s="6" t="s">
        <v>141</v>
      </c>
      <c r="K78" s="6" t="s">
        <v>145</v>
      </c>
      <c r="L78" s="7">
        <v>1</v>
      </c>
      <c r="M78" s="12">
        <v>0</v>
      </c>
      <c r="N78" s="6">
        <v>0</v>
      </c>
      <c r="P78" s="12">
        <v>0</v>
      </c>
      <c r="Q78" s="6">
        <v>0</v>
      </c>
      <c r="S78" s="12">
        <v>36</v>
      </c>
      <c r="T78" s="14"/>
      <c r="U78" s="12">
        <v>0</v>
      </c>
    </row>
    <row r="79" spans="1:24" x14ac:dyDescent="0.2">
      <c r="A79" s="1"/>
      <c r="B79" t="s">
        <v>60</v>
      </c>
      <c r="C79">
        <v>1</v>
      </c>
      <c r="D79">
        <v>0</v>
      </c>
      <c r="E79">
        <v>1</v>
      </c>
      <c r="F79" s="2" t="s">
        <v>15</v>
      </c>
      <c r="G79">
        <v>390</v>
      </c>
      <c r="H79" s="2" t="s">
        <v>16</v>
      </c>
      <c r="I79">
        <v>2</v>
      </c>
      <c r="J79" t="s">
        <v>131</v>
      </c>
      <c r="K79" s="6" t="s">
        <v>146</v>
      </c>
      <c r="L79" s="7">
        <v>1</v>
      </c>
      <c r="M79" s="12">
        <v>0</v>
      </c>
      <c r="N79" s="6">
        <v>0</v>
      </c>
      <c r="O79" s="6"/>
      <c r="P79" s="12">
        <v>0</v>
      </c>
      <c r="Q79" s="6">
        <v>0</v>
      </c>
      <c r="R79" s="6"/>
      <c r="S79" s="12">
        <v>0</v>
      </c>
      <c r="T79" s="14"/>
      <c r="U79" s="12">
        <v>2</v>
      </c>
    </row>
    <row r="80" spans="1:24" x14ac:dyDescent="0.2">
      <c r="A80" s="1"/>
      <c r="B80" t="s">
        <v>48</v>
      </c>
      <c r="C80">
        <v>1</v>
      </c>
      <c r="D80">
        <v>0</v>
      </c>
      <c r="E80">
        <v>0</v>
      </c>
      <c r="F80" s="2" t="s">
        <v>21</v>
      </c>
      <c r="G80">
        <v>100</v>
      </c>
      <c r="H80" s="2" t="s">
        <v>32</v>
      </c>
      <c r="I80">
        <v>1</v>
      </c>
      <c r="J80" t="s">
        <v>128</v>
      </c>
      <c r="K80" s="6" t="s">
        <v>143</v>
      </c>
      <c r="L80" s="7">
        <v>2</v>
      </c>
      <c r="M80" s="12">
        <v>0</v>
      </c>
      <c r="N80" s="6">
        <v>0.5</v>
      </c>
      <c r="O80" s="6"/>
      <c r="P80" s="12">
        <v>0</v>
      </c>
      <c r="Q80" s="6">
        <v>0.5</v>
      </c>
      <c r="R80" s="6"/>
      <c r="S80" s="12">
        <v>0</v>
      </c>
      <c r="T80" s="14"/>
      <c r="U80" s="12">
        <v>0</v>
      </c>
    </row>
    <row r="81" spans="1:24" x14ac:dyDescent="0.2">
      <c r="O81">
        <v>0.5</v>
      </c>
      <c r="R81">
        <v>4.5</v>
      </c>
      <c r="T81">
        <f>SUM(S76:S80)</f>
        <v>43</v>
      </c>
      <c r="V81">
        <v>2</v>
      </c>
      <c r="X81">
        <f>SUM(O81:V81)</f>
        <v>50</v>
      </c>
    </row>
    <row r="84" spans="1:24" s="17" customFormat="1" x14ac:dyDescent="0.2">
      <c r="A84" s="17" t="s">
        <v>163</v>
      </c>
    </row>
    <row r="85" spans="1:24" s="6" customFormat="1" x14ac:dyDescent="0.2">
      <c r="A85" s="7"/>
      <c r="B85" s="6" t="s">
        <v>93</v>
      </c>
      <c r="C85" s="6">
        <v>1</v>
      </c>
      <c r="D85" s="6">
        <v>0</v>
      </c>
      <c r="E85" s="6">
        <v>2</v>
      </c>
      <c r="F85" s="8" t="s">
        <v>15</v>
      </c>
      <c r="G85" s="6">
        <v>480</v>
      </c>
      <c r="H85" s="8" t="s">
        <v>32</v>
      </c>
      <c r="I85" s="6">
        <v>3</v>
      </c>
      <c r="J85" s="6" t="s">
        <v>136</v>
      </c>
      <c r="K85" s="6" t="s">
        <v>145</v>
      </c>
      <c r="L85" s="7">
        <v>1</v>
      </c>
      <c r="M85" s="12">
        <v>0</v>
      </c>
      <c r="N85" s="6">
        <v>0</v>
      </c>
      <c r="P85" s="12">
        <v>0</v>
      </c>
      <c r="Q85" s="6">
        <v>0</v>
      </c>
      <c r="S85" s="12">
        <v>3</v>
      </c>
      <c r="T85" s="14"/>
      <c r="U85" s="12">
        <v>0</v>
      </c>
    </row>
    <row r="86" spans="1:24" x14ac:dyDescent="0.2">
      <c r="A86" s="1"/>
      <c r="B86" t="s">
        <v>93</v>
      </c>
      <c r="C86">
        <v>1</v>
      </c>
      <c r="D86">
        <v>0</v>
      </c>
      <c r="E86">
        <v>1</v>
      </c>
      <c r="F86" s="2" t="s">
        <v>15</v>
      </c>
      <c r="G86">
        <v>240</v>
      </c>
      <c r="H86" s="2" t="s">
        <v>21</v>
      </c>
      <c r="I86">
        <v>2</v>
      </c>
      <c r="J86" s="6" t="s">
        <v>136</v>
      </c>
      <c r="K86" s="6" t="s">
        <v>146</v>
      </c>
      <c r="L86" s="7">
        <v>1</v>
      </c>
      <c r="M86" s="12">
        <v>0</v>
      </c>
      <c r="N86" s="6">
        <v>0</v>
      </c>
      <c r="O86" s="6"/>
      <c r="P86" s="12">
        <v>0</v>
      </c>
      <c r="Q86" s="6">
        <v>0</v>
      </c>
      <c r="R86" s="6"/>
      <c r="S86" s="12">
        <v>0</v>
      </c>
      <c r="T86" s="14"/>
      <c r="U86" s="12">
        <v>2</v>
      </c>
    </row>
    <row r="87" spans="1:24" x14ac:dyDescent="0.2">
      <c r="A87" s="1"/>
      <c r="B87" t="s">
        <v>110</v>
      </c>
      <c r="C87">
        <v>1</v>
      </c>
      <c r="D87">
        <v>0</v>
      </c>
      <c r="E87">
        <v>0</v>
      </c>
      <c r="F87" s="2" t="s">
        <v>22</v>
      </c>
      <c r="G87">
        <v>40</v>
      </c>
      <c r="H87" s="2" t="s">
        <v>22</v>
      </c>
      <c r="I87">
        <v>1</v>
      </c>
      <c r="J87" s="6" t="s">
        <v>136</v>
      </c>
      <c r="K87" s="6" t="s">
        <v>146</v>
      </c>
      <c r="L87" s="7">
        <v>1</v>
      </c>
      <c r="M87" s="12">
        <v>0</v>
      </c>
      <c r="N87" s="6">
        <v>0</v>
      </c>
      <c r="O87" s="6"/>
      <c r="P87" s="12">
        <v>0</v>
      </c>
      <c r="Q87" s="6">
        <v>0</v>
      </c>
      <c r="R87" s="6"/>
      <c r="S87" s="12">
        <v>0</v>
      </c>
      <c r="T87" s="14"/>
      <c r="U87" s="12">
        <v>1</v>
      </c>
    </row>
    <row r="88" spans="1:24" x14ac:dyDescent="0.2">
      <c r="A88" s="1"/>
      <c r="B88" t="s">
        <v>114</v>
      </c>
      <c r="C88">
        <v>0</v>
      </c>
      <c r="D88">
        <v>0</v>
      </c>
      <c r="E88">
        <v>1</v>
      </c>
      <c r="F88" s="2" t="s">
        <v>22</v>
      </c>
      <c r="G88">
        <v>65</v>
      </c>
      <c r="H88" s="2" t="s">
        <v>15</v>
      </c>
      <c r="I88">
        <v>1</v>
      </c>
      <c r="J88" s="6" t="s">
        <v>140</v>
      </c>
      <c r="K88" s="6" t="s">
        <v>146</v>
      </c>
      <c r="L88" s="7">
        <v>1</v>
      </c>
      <c r="M88" s="12">
        <v>0</v>
      </c>
      <c r="N88" s="6">
        <v>0</v>
      </c>
      <c r="O88" s="6"/>
      <c r="P88" s="12">
        <v>0</v>
      </c>
      <c r="Q88" s="6">
        <v>0</v>
      </c>
      <c r="R88" s="6"/>
      <c r="S88" s="12">
        <v>0</v>
      </c>
      <c r="T88" s="14"/>
      <c r="U88" s="12">
        <v>1</v>
      </c>
    </row>
    <row r="89" spans="1:24" x14ac:dyDescent="0.2">
      <c r="O89">
        <v>0</v>
      </c>
      <c r="R89">
        <v>0</v>
      </c>
      <c r="T89">
        <v>3</v>
      </c>
      <c r="V89">
        <v>4</v>
      </c>
      <c r="X89">
        <f>SUM(O89:V89)</f>
        <v>7</v>
      </c>
    </row>
    <row r="92" spans="1:24" s="17" customFormat="1" x14ac:dyDescent="0.2">
      <c r="A92" s="17" t="s">
        <v>164</v>
      </c>
    </row>
    <row r="93" spans="1:24" s="6" customFormat="1" x14ac:dyDescent="0.2">
      <c r="A93" s="7"/>
      <c r="B93" s="6" t="s">
        <v>7</v>
      </c>
      <c r="C93" s="6">
        <v>11</v>
      </c>
      <c r="D93" s="6">
        <v>7</v>
      </c>
      <c r="E93" s="6">
        <v>15</v>
      </c>
      <c r="F93" s="8" t="s">
        <v>11</v>
      </c>
      <c r="G93" s="6">
        <v>2835</v>
      </c>
      <c r="H93" s="8" t="s">
        <v>12</v>
      </c>
      <c r="I93" s="6">
        <v>33</v>
      </c>
      <c r="K93" s="6" t="s">
        <v>142</v>
      </c>
      <c r="L93" s="7">
        <v>1</v>
      </c>
      <c r="M93" s="12">
        <v>33</v>
      </c>
      <c r="N93" s="6">
        <v>0</v>
      </c>
      <c r="P93" s="12">
        <v>0</v>
      </c>
      <c r="Q93" s="6">
        <v>0</v>
      </c>
      <c r="S93" s="12">
        <v>0</v>
      </c>
      <c r="T93" s="14"/>
      <c r="U93" s="12">
        <v>0</v>
      </c>
    </row>
    <row r="94" spans="1:24" s="6" customFormat="1" x14ac:dyDescent="0.2">
      <c r="A94" s="7"/>
      <c r="B94" s="6" t="s">
        <v>24</v>
      </c>
      <c r="C94" s="6">
        <v>0</v>
      </c>
      <c r="D94" s="6">
        <v>0</v>
      </c>
      <c r="E94" s="6">
        <v>1</v>
      </c>
      <c r="F94" s="8" t="s">
        <v>15</v>
      </c>
      <c r="G94" s="6">
        <v>100</v>
      </c>
      <c r="H94" s="8" t="s">
        <v>21</v>
      </c>
      <c r="I94" s="6">
        <v>1</v>
      </c>
      <c r="K94" s="6" t="s">
        <v>142</v>
      </c>
      <c r="L94" s="7">
        <v>1</v>
      </c>
      <c r="M94" s="12">
        <v>1</v>
      </c>
      <c r="N94" s="6">
        <v>0</v>
      </c>
      <c r="P94" s="12">
        <v>0</v>
      </c>
      <c r="Q94" s="6">
        <v>0</v>
      </c>
      <c r="S94" s="12">
        <v>0</v>
      </c>
      <c r="T94" s="14"/>
      <c r="U94" s="12">
        <v>0</v>
      </c>
    </row>
    <row r="95" spans="1:24" x14ac:dyDescent="0.2">
      <c r="A95" s="1"/>
      <c r="B95" t="s">
        <v>28</v>
      </c>
      <c r="C95">
        <v>29</v>
      </c>
      <c r="D95">
        <v>13</v>
      </c>
      <c r="E95">
        <v>65</v>
      </c>
      <c r="F95" s="2" t="s">
        <v>29</v>
      </c>
      <c r="G95">
        <v>8565</v>
      </c>
      <c r="H95" s="2" t="s">
        <v>30</v>
      </c>
      <c r="I95">
        <v>107</v>
      </c>
      <c r="K95" s="6" t="s">
        <v>142</v>
      </c>
      <c r="L95" s="7">
        <v>1</v>
      </c>
      <c r="M95" s="12">
        <v>107</v>
      </c>
      <c r="N95" s="6">
        <v>0</v>
      </c>
      <c r="O95" s="6"/>
      <c r="P95" s="12">
        <v>0</v>
      </c>
      <c r="Q95" s="6">
        <v>0</v>
      </c>
      <c r="R95" s="6"/>
      <c r="S95" s="12">
        <v>0</v>
      </c>
      <c r="T95" s="14"/>
      <c r="U95" s="12">
        <v>0</v>
      </c>
    </row>
    <row r="96" spans="1:24" s="6" customFormat="1" x14ac:dyDescent="0.2">
      <c r="A96" s="7"/>
      <c r="B96" s="6" t="s">
        <v>31</v>
      </c>
      <c r="C96" s="6">
        <v>0</v>
      </c>
      <c r="D96" s="6">
        <v>0</v>
      </c>
      <c r="E96" s="6">
        <v>2</v>
      </c>
      <c r="F96" s="8" t="s">
        <v>21</v>
      </c>
      <c r="G96" s="6">
        <v>135</v>
      </c>
      <c r="H96" s="8" t="s">
        <v>32</v>
      </c>
      <c r="I96" s="6">
        <v>2</v>
      </c>
      <c r="K96" s="6" t="s">
        <v>142</v>
      </c>
      <c r="L96" s="7">
        <v>1</v>
      </c>
      <c r="M96" s="12">
        <v>2</v>
      </c>
      <c r="N96" s="6">
        <v>0</v>
      </c>
      <c r="P96" s="12">
        <v>0</v>
      </c>
      <c r="Q96" s="6">
        <v>0</v>
      </c>
      <c r="S96" s="12">
        <v>0</v>
      </c>
      <c r="T96" s="14"/>
      <c r="U96" s="12">
        <v>0</v>
      </c>
    </row>
    <row r="97" spans="1:21" x14ac:dyDescent="0.2">
      <c r="A97" s="1"/>
      <c r="B97" t="s">
        <v>28</v>
      </c>
      <c r="C97">
        <v>9</v>
      </c>
      <c r="D97">
        <v>10</v>
      </c>
      <c r="E97">
        <v>22</v>
      </c>
      <c r="F97" s="2" t="s">
        <v>36</v>
      </c>
      <c r="G97">
        <v>3180</v>
      </c>
      <c r="H97" s="2" t="s">
        <v>37</v>
      </c>
      <c r="I97">
        <v>41</v>
      </c>
      <c r="K97" s="6" t="s">
        <v>143</v>
      </c>
      <c r="L97" s="7">
        <v>2</v>
      </c>
      <c r="M97" s="12">
        <v>0</v>
      </c>
      <c r="N97" s="6">
        <v>20.5</v>
      </c>
      <c r="O97" s="6"/>
      <c r="P97" s="12">
        <v>0</v>
      </c>
      <c r="Q97" s="6">
        <v>20.5</v>
      </c>
      <c r="R97" s="6"/>
      <c r="S97" s="12">
        <v>0</v>
      </c>
      <c r="T97" s="14"/>
      <c r="U97" s="12">
        <v>0</v>
      </c>
    </row>
    <row r="98" spans="1:21" s="6" customFormat="1" x14ac:dyDescent="0.2">
      <c r="A98" s="7"/>
      <c r="B98" s="6" t="s">
        <v>31</v>
      </c>
      <c r="C98" s="6">
        <v>1</v>
      </c>
      <c r="D98" s="6">
        <v>0</v>
      </c>
      <c r="E98" s="6">
        <v>8</v>
      </c>
      <c r="F98" s="8" t="s">
        <v>38</v>
      </c>
      <c r="G98" s="6">
        <v>1090</v>
      </c>
      <c r="H98" s="8" t="s">
        <v>39</v>
      </c>
      <c r="I98" s="6">
        <v>9</v>
      </c>
      <c r="K98" s="6" t="s">
        <v>143</v>
      </c>
      <c r="L98" s="7">
        <v>2</v>
      </c>
      <c r="M98" s="12">
        <v>0</v>
      </c>
      <c r="N98" s="6">
        <v>4.5</v>
      </c>
      <c r="P98" s="12">
        <v>0</v>
      </c>
      <c r="Q98" s="6">
        <v>4.5</v>
      </c>
      <c r="S98" s="12">
        <v>0</v>
      </c>
      <c r="T98" s="14"/>
      <c r="U98" s="12">
        <v>0</v>
      </c>
    </row>
    <row r="99" spans="1:21" s="6" customFormat="1" x14ac:dyDescent="0.2">
      <c r="A99" s="7"/>
      <c r="B99" s="6" t="s">
        <v>7</v>
      </c>
      <c r="C99" s="6">
        <v>7</v>
      </c>
      <c r="D99" s="6">
        <v>5</v>
      </c>
      <c r="E99" s="6">
        <v>12</v>
      </c>
      <c r="F99" s="8" t="s">
        <v>43</v>
      </c>
      <c r="G99" s="6">
        <v>1665</v>
      </c>
      <c r="H99" s="8" t="s">
        <v>44</v>
      </c>
      <c r="I99" s="6">
        <v>24</v>
      </c>
      <c r="K99" s="6" t="s">
        <v>143</v>
      </c>
      <c r="L99" s="7">
        <v>2</v>
      </c>
      <c r="M99" s="12">
        <v>0</v>
      </c>
      <c r="N99" s="6">
        <v>12</v>
      </c>
      <c r="P99" s="12">
        <v>0</v>
      </c>
      <c r="Q99" s="6">
        <v>12</v>
      </c>
      <c r="S99" s="12">
        <v>0</v>
      </c>
      <c r="T99" s="14"/>
      <c r="U99" s="12">
        <v>0</v>
      </c>
    </row>
    <row r="100" spans="1:21" s="6" customFormat="1" x14ac:dyDescent="0.2">
      <c r="A100" s="7"/>
      <c r="B100" s="6" t="s">
        <v>52</v>
      </c>
      <c r="C100" s="6">
        <v>0</v>
      </c>
      <c r="D100" s="6">
        <v>0</v>
      </c>
      <c r="E100" s="6">
        <v>5</v>
      </c>
      <c r="F100" s="8" t="s">
        <v>46</v>
      </c>
      <c r="G100" s="6">
        <v>450</v>
      </c>
      <c r="H100" s="8" t="s">
        <v>53</v>
      </c>
      <c r="I100" s="6">
        <v>5</v>
      </c>
      <c r="K100" s="6" t="s">
        <v>143</v>
      </c>
      <c r="L100" s="7">
        <v>2</v>
      </c>
      <c r="M100" s="12">
        <v>0</v>
      </c>
      <c r="N100" s="6">
        <v>2.5</v>
      </c>
      <c r="P100" s="12">
        <v>0</v>
      </c>
      <c r="Q100" s="6">
        <v>2.5</v>
      </c>
      <c r="S100" s="12">
        <v>0</v>
      </c>
      <c r="T100" s="14"/>
      <c r="U100" s="12">
        <v>0</v>
      </c>
    </row>
    <row r="101" spans="1:21" x14ac:dyDescent="0.2">
      <c r="A101" s="1"/>
      <c r="B101" t="s">
        <v>57</v>
      </c>
      <c r="C101">
        <v>0</v>
      </c>
      <c r="D101">
        <v>0</v>
      </c>
      <c r="E101">
        <v>1</v>
      </c>
      <c r="F101" s="2" t="s">
        <v>21</v>
      </c>
      <c r="G101">
        <v>80</v>
      </c>
      <c r="H101" s="2" t="s">
        <v>32</v>
      </c>
      <c r="I101">
        <v>1</v>
      </c>
      <c r="K101" s="6" t="s">
        <v>143</v>
      </c>
      <c r="L101" s="7">
        <v>2</v>
      </c>
      <c r="M101" s="12">
        <v>0</v>
      </c>
      <c r="N101" s="6">
        <v>0.5</v>
      </c>
      <c r="O101" s="6"/>
      <c r="P101" s="12">
        <v>0</v>
      </c>
      <c r="Q101" s="6">
        <v>0.5</v>
      </c>
      <c r="R101" s="6"/>
      <c r="S101" s="12">
        <v>0</v>
      </c>
      <c r="T101" s="14"/>
      <c r="U101" s="12">
        <v>0</v>
      </c>
    </row>
    <row r="102" spans="1:21" x14ac:dyDescent="0.2">
      <c r="A102" s="1"/>
      <c r="B102" t="s">
        <v>28</v>
      </c>
      <c r="C102">
        <v>32</v>
      </c>
      <c r="D102">
        <v>8</v>
      </c>
      <c r="E102">
        <v>53</v>
      </c>
      <c r="F102" s="2" t="s">
        <v>58</v>
      </c>
      <c r="G102">
        <v>6150</v>
      </c>
      <c r="H102" s="2" t="s">
        <v>59</v>
      </c>
      <c r="I102">
        <v>93</v>
      </c>
      <c r="K102" s="6" t="s">
        <v>144</v>
      </c>
      <c r="L102" s="7">
        <v>1</v>
      </c>
      <c r="M102" s="12">
        <v>0</v>
      </c>
      <c r="N102" s="6">
        <v>0</v>
      </c>
      <c r="O102" s="6"/>
      <c r="P102" s="12">
        <v>93</v>
      </c>
      <c r="Q102" s="6">
        <v>0</v>
      </c>
      <c r="R102" s="6"/>
      <c r="S102" s="12">
        <v>0</v>
      </c>
      <c r="T102" s="14"/>
      <c r="U102" s="12">
        <v>0</v>
      </c>
    </row>
    <row r="103" spans="1:21" s="6" customFormat="1" x14ac:dyDescent="0.2">
      <c r="A103" s="7"/>
      <c r="B103" s="6" t="s">
        <v>64</v>
      </c>
      <c r="C103" s="6">
        <v>1</v>
      </c>
      <c r="D103" s="6">
        <v>0</v>
      </c>
      <c r="E103" s="6">
        <v>10</v>
      </c>
      <c r="F103" s="8" t="s">
        <v>38</v>
      </c>
      <c r="G103" s="6">
        <v>1145</v>
      </c>
      <c r="H103" s="8" t="s">
        <v>65</v>
      </c>
      <c r="I103" s="6">
        <v>11</v>
      </c>
      <c r="K103" s="6" t="s">
        <v>144</v>
      </c>
      <c r="L103" s="7">
        <v>1</v>
      </c>
      <c r="M103" s="12">
        <v>0</v>
      </c>
      <c r="N103" s="6">
        <v>0</v>
      </c>
      <c r="P103" s="12">
        <v>11</v>
      </c>
      <c r="Q103" s="6">
        <v>0</v>
      </c>
      <c r="S103" s="12">
        <v>0</v>
      </c>
      <c r="T103" s="14"/>
      <c r="U103" s="12">
        <v>0</v>
      </c>
    </row>
    <row r="104" spans="1:21" s="6" customFormat="1" x14ac:dyDescent="0.2">
      <c r="A104" s="7"/>
      <c r="B104" s="6" t="s">
        <v>66</v>
      </c>
      <c r="C104" s="6">
        <v>0</v>
      </c>
      <c r="D104" s="6">
        <v>0</v>
      </c>
      <c r="E104" s="6">
        <v>1</v>
      </c>
      <c r="F104" s="8" t="s">
        <v>15</v>
      </c>
      <c r="G104" s="6">
        <v>140</v>
      </c>
      <c r="H104" s="8" t="s">
        <v>16</v>
      </c>
      <c r="I104" s="6">
        <v>1</v>
      </c>
      <c r="K104" s="6" t="s">
        <v>144</v>
      </c>
      <c r="L104" s="7">
        <v>1</v>
      </c>
      <c r="M104" s="12">
        <v>0</v>
      </c>
      <c r="N104" s="6">
        <v>0</v>
      </c>
      <c r="P104" s="12">
        <v>1</v>
      </c>
      <c r="Q104" s="6">
        <v>0</v>
      </c>
      <c r="S104" s="12">
        <v>0</v>
      </c>
      <c r="T104" s="14"/>
      <c r="U104" s="12">
        <v>0</v>
      </c>
    </row>
    <row r="105" spans="1:21" s="6" customFormat="1" x14ac:dyDescent="0.2">
      <c r="A105" s="7"/>
      <c r="B105" s="6" t="s">
        <v>7</v>
      </c>
      <c r="C105" s="6">
        <v>1</v>
      </c>
      <c r="D105" s="6">
        <v>0</v>
      </c>
      <c r="E105" s="6">
        <v>0</v>
      </c>
      <c r="F105" s="8" t="s">
        <v>15</v>
      </c>
      <c r="G105" s="6">
        <v>20</v>
      </c>
      <c r="H105" s="8" t="s">
        <v>15</v>
      </c>
      <c r="I105" s="6">
        <v>1</v>
      </c>
      <c r="K105" s="6" t="s">
        <v>144</v>
      </c>
      <c r="L105" s="7">
        <v>1</v>
      </c>
      <c r="M105" s="12">
        <v>0</v>
      </c>
      <c r="N105" s="6">
        <v>0</v>
      </c>
      <c r="P105" s="12">
        <v>1</v>
      </c>
      <c r="Q105" s="6">
        <v>0</v>
      </c>
      <c r="S105" s="12">
        <v>0</v>
      </c>
      <c r="T105" s="14"/>
      <c r="U105" s="12">
        <v>0</v>
      </c>
    </row>
    <row r="106" spans="1:21" s="6" customFormat="1" x14ac:dyDescent="0.2">
      <c r="A106" s="7"/>
      <c r="B106" s="6" t="s">
        <v>67</v>
      </c>
      <c r="C106" s="6">
        <v>3</v>
      </c>
      <c r="D106" s="6">
        <v>1</v>
      </c>
      <c r="E106" s="6">
        <v>10</v>
      </c>
      <c r="F106" s="8" t="s">
        <v>68</v>
      </c>
      <c r="G106" s="6">
        <v>1230</v>
      </c>
      <c r="H106" s="8" t="s">
        <v>69</v>
      </c>
      <c r="I106" s="6">
        <v>14</v>
      </c>
      <c r="K106" s="6" t="s">
        <v>144</v>
      </c>
      <c r="L106" s="7">
        <v>1</v>
      </c>
      <c r="M106" s="12">
        <v>0</v>
      </c>
      <c r="N106" s="6">
        <v>0</v>
      </c>
      <c r="P106" s="12">
        <v>14</v>
      </c>
      <c r="Q106" s="6">
        <v>0</v>
      </c>
      <c r="S106" s="12">
        <v>0</v>
      </c>
      <c r="T106" s="14"/>
      <c r="U106" s="12">
        <v>0</v>
      </c>
    </row>
    <row r="107" spans="1:21" x14ac:dyDescent="0.2">
      <c r="A107" s="1"/>
      <c r="B107" t="s">
        <v>57</v>
      </c>
      <c r="C107">
        <v>0</v>
      </c>
      <c r="D107">
        <v>0</v>
      </c>
      <c r="E107">
        <v>1</v>
      </c>
      <c r="F107" s="2" t="s">
        <v>15</v>
      </c>
      <c r="G107">
        <v>110</v>
      </c>
      <c r="H107" s="2" t="s">
        <v>32</v>
      </c>
      <c r="I107">
        <v>1</v>
      </c>
      <c r="K107" s="6" t="s">
        <v>144</v>
      </c>
      <c r="L107" s="7">
        <v>1</v>
      </c>
      <c r="M107" s="12">
        <v>0</v>
      </c>
      <c r="N107" s="6">
        <v>0</v>
      </c>
      <c r="O107" s="6"/>
      <c r="P107" s="12">
        <v>1</v>
      </c>
      <c r="Q107" s="6">
        <v>0</v>
      </c>
      <c r="R107" s="6"/>
      <c r="S107" s="12">
        <v>0</v>
      </c>
      <c r="T107" s="14"/>
      <c r="U107" s="12">
        <v>0</v>
      </c>
    </row>
    <row r="108" spans="1:21" x14ac:dyDescent="0.2">
      <c r="A108" s="1"/>
      <c r="B108" t="s">
        <v>28</v>
      </c>
      <c r="C108">
        <v>89</v>
      </c>
      <c r="D108">
        <v>31</v>
      </c>
      <c r="E108">
        <v>173</v>
      </c>
      <c r="F108" s="2" t="s">
        <v>79</v>
      </c>
      <c r="G108">
        <v>26750</v>
      </c>
      <c r="H108" s="2" t="s">
        <v>80</v>
      </c>
      <c r="I108">
        <v>293</v>
      </c>
      <c r="K108" s="6" t="s">
        <v>145</v>
      </c>
      <c r="L108" s="7">
        <v>1</v>
      </c>
      <c r="M108" s="12">
        <v>0</v>
      </c>
      <c r="N108" s="6">
        <v>0</v>
      </c>
      <c r="O108" s="6"/>
      <c r="P108" s="12">
        <v>0</v>
      </c>
      <c r="Q108" s="6">
        <v>0</v>
      </c>
      <c r="R108" s="6"/>
      <c r="S108" s="12">
        <v>293</v>
      </c>
      <c r="T108" s="14"/>
      <c r="U108" s="12">
        <v>0</v>
      </c>
    </row>
    <row r="109" spans="1:21" s="6" customFormat="1" x14ac:dyDescent="0.2">
      <c r="A109" s="7"/>
      <c r="B109" s="6" t="s">
        <v>64</v>
      </c>
      <c r="C109" s="6">
        <v>0</v>
      </c>
      <c r="D109" s="6">
        <v>0</v>
      </c>
      <c r="E109" s="6">
        <v>16</v>
      </c>
      <c r="F109" s="8" t="s">
        <v>40</v>
      </c>
      <c r="G109" s="6">
        <v>1560</v>
      </c>
      <c r="H109" s="8" t="s">
        <v>76</v>
      </c>
      <c r="I109" s="6">
        <v>16</v>
      </c>
      <c r="K109" s="6" t="s">
        <v>145</v>
      </c>
      <c r="L109" s="7">
        <v>1</v>
      </c>
      <c r="M109" s="12">
        <v>0</v>
      </c>
      <c r="N109" s="6">
        <v>0</v>
      </c>
      <c r="P109" s="12">
        <v>0</v>
      </c>
      <c r="Q109" s="6">
        <v>0</v>
      </c>
      <c r="S109" s="12">
        <v>16</v>
      </c>
      <c r="T109" s="14"/>
      <c r="U109" s="12">
        <v>0</v>
      </c>
    </row>
    <row r="110" spans="1:21" s="6" customFormat="1" x14ac:dyDescent="0.2">
      <c r="A110" s="7"/>
      <c r="B110" s="6" t="s">
        <v>82</v>
      </c>
      <c r="C110" s="6">
        <v>0</v>
      </c>
      <c r="D110" s="6">
        <v>1</v>
      </c>
      <c r="E110" s="6">
        <v>5</v>
      </c>
      <c r="F110" s="8" t="s">
        <v>32</v>
      </c>
      <c r="G110" s="6">
        <v>505</v>
      </c>
      <c r="H110" s="8" t="s">
        <v>16</v>
      </c>
      <c r="I110" s="6">
        <v>6</v>
      </c>
      <c r="K110" s="6" t="s">
        <v>145</v>
      </c>
      <c r="L110" s="7">
        <v>1</v>
      </c>
      <c r="M110" s="12">
        <v>0</v>
      </c>
      <c r="N110" s="6">
        <v>0</v>
      </c>
      <c r="P110" s="12">
        <v>0</v>
      </c>
      <c r="Q110" s="6">
        <v>0</v>
      </c>
      <c r="S110" s="12">
        <v>6</v>
      </c>
      <c r="T110" s="14"/>
      <c r="U110" s="12">
        <v>0</v>
      </c>
    </row>
    <row r="111" spans="1:21" s="6" customFormat="1" x14ac:dyDescent="0.2">
      <c r="A111" s="7"/>
      <c r="B111" s="6" t="s">
        <v>90</v>
      </c>
      <c r="C111" s="6">
        <v>4</v>
      </c>
      <c r="D111" s="6">
        <v>0</v>
      </c>
      <c r="E111" s="6">
        <v>15</v>
      </c>
      <c r="F111" s="8" t="s">
        <v>46</v>
      </c>
      <c r="G111" s="6">
        <v>3075</v>
      </c>
      <c r="H111" s="8" t="s">
        <v>91</v>
      </c>
      <c r="I111" s="6">
        <v>19</v>
      </c>
      <c r="K111" s="6" t="s">
        <v>145</v>
      </c>
      <c r="L111" s="7">
        <v>1</v>
      </c>
      <c r="M111" s="12">
        <v>0</v>
      </c>
      <c r="N111" s="6">
        <v>0</v>
      </c>
      <c r="P111" s="12">
        <v>0</v>
      </c>
      <c r="Q111" s="6">
        <v>0</v>
      </c>
      <c r="S111" s="12">
        <v>19</v>
      </c>
      <c r="T111" s="14"/>
      <c r="U111" s="12">
        <v>0</v>
      </c>
    </row>
    <row r="112" spans="1:21" x14ac:dyDescent="0.2">
      <c r="A112" s="1"/>
      <c r="B112" t="s">
        <v>57</v>
      </c>
      <c r="C112">
        <v>0</v>
      </c>
      <c r="D112">
        <v>0</v>
      </c>
      <c r="E112">
        <v>3</v>
      </c>
      <c r="F112" s="2" t="s">
        <v>15</v>
      </c>
      <c r="G112">
        <v>200</v>
      </c>
      <c r="H112" s="2" t="s">
        <v>15</v>
      </c>
      <c r="I112">
        <v>3</v>
      </c>
      <c r="K112" s="6" t="s">
        <v>145</v>
      </c>
      <c r="L112" s="7">
        <v>1</v>
      </c>
      <c r="M112" s="12">
        <v>0</v>
      </c>
      <c r="N112" s="6">
        <v>0</v>
      </c>
      <c r="O112" s="6"/>
      <c r="P112" s="12">
        <v>0</v>
      </c>
      <c r="Q112" s="6">
        <v>0</v>
      </c>
      <c r="R112" s="6"/>
      <c r="S112" s="12">
        <v>3</v>
      </c>
      <c r="T112" s="14"/>
      <c r="U112" s="12">
        <v>0</v>
      </c>
    </row>
    <row r="113" spans="1:24" s="6" customFormat="1" x14ac:dyDescent="0.2">
      <c r="A113" s="7"/>
      <c r="B113" s="6" t="s">
        <v>94</v>
      </c>
      <c r="C113" s="6">
        <v>0</v>
      </c>
      <c r="D113" s="6">
        <v>0</v>
      </c>
      <c r="E113" s="6">
        <v>1</v>
      </c>
      <c r="F113" s="8" t="s">
        <v>22</v>
      </c>
      <c r="G113" s="6">
        <v>160</v>
      </c>
      <c r="H113" s="8" t="s">
        <v>15</v>
      </c>
      <c r="I113" s="6">
        <v>1</v>
      </c>
      <c r="K113" s="6" t="s">
        <v>145</v>
      </c>
      <c r="L113" s="7">
        <v>1</v>
      </c>
      <c r="M113" s="12">
        <v>0</v>
      </c>
      <c r="N113" s="6">
        <v>0</v>
      </c>
      <c r="P113" s="12">
        <v>0</v>
      </c>
      <c r="Q113" s="6">
        <v>0</v>
      </c>
      <c r="S113" s="12">
        <v>1</v>
      </c>
      <c r="T113" s="14"/>
      <c r="U113" s="12">
        <v>0</v>
      </c>
    </row>
    <row r="114" spans="1:24" x14ac:dyDescent="0.2">
      <c r="A114" s="1"/>
      <c r="B114" t="s">
        <v>95</v>
      </c>
      <c r="C114">
        <v>2</v>
      </c>
      <c r="D114">
        <v>0</v>
      </c>
      <c r="E114">
        <v>4</v>
      </c>
      <c r="F114" s="2" t="s">
        <v>32</v>
      </c>
      <c r="G114">
        <v>555</v>
      </c>
      <c r="H114" s="2" t="s">
        <v>16</v>
      </c>
      <c r="I114">
        <v>6</v>
      </c>
      <c r="K114" s="6" t="s">
        <v>145</v>
      </c>
      <c r="L114" s="7">
        <v>1</v>
      </c>
      <c r="M114" s="12">
        <v>0</v>
      </c>
      <c r="N114" s="6">
        <v>0</v>
      </c>
      <c r="O114" s="6"/>
      <c r="P114" s="12">
        <v>0</v>
      </c>
      <c r="Q114" s="6">
        <v>0</v>
      </c>
      <c r="R114" s="6"/>
      <c r="S114" s="12">
        <v>6</v>
      </c>
      <c r="T114" s="14"/>
      <c r="U114" s="12">
        <v>0</v>
      </c>
    </row>
    <row r="115" spans="1:24" x14ac:dyDescent="0.2">
      <c r="A115" s="1"/>
      <c r="B115" t="s">
        <v>97</v>
      </c>
      <c r="C115">
        <v>60</v>
      </c>
      <c r="D115">
        <v>26</v>
      </c>
      <c r="E115">
        <v>201</v>
      </c>
      <c r="F115" s="2" t="s">
        <v>98</v>
      </c>
      <c r="G115">
        <v>21240</v>
      </c>
      <c r="H115" s="2" t="s">
        <v>99</v>
      </c>
      <c r="I115">
        <v>287</v>
      </c>
      <c r="K115" s="6" t="s">
        <v>146</v>
      </c>
      <c r="L115" s="7">
        <v>1</v>
      </c>
      <c r="M115" s="12">
        <v>0</v>
      </c>
      <c r="N115" s="6">
        <v>0</v>
      </c>
      <c r="O115" s="6"/>
      <c r="P115" s="12">
        <v>0</v>
      </c>
      <c r="Q115" s="6">
        <v>0</v>
      </c>
      <c r="R115" s="6"/>
      <c r="S115" s="12">
        <v>0</v>
      </c>
      <c r="T115" s="14"/>
      <c r="U115" s="12">
        <v>287</v>
      </c>
    </row>
    <row r="116" spans="1:24" s="6" customFormat="1" x14ac:dyDescent="0.2">
      <c r="A116" s="7"/>
      <c r="B116" s="6" t="s">
        <v>64</v>
      </c>
      <c r="C116" s="6">
        <v>0</v>
      </c>
      <c r="D116" s="6">
        <v>0</v>
      </c>
      <c r="E116" s="6">
        <v>9</v>
      </c>
      <c r="F116" s="8" t="s">
        <v>16</v>
      </c>
      <c r="G116" s="6">
        <v>1190</v>
      </c>
      <c r="H116" s="8" t="s">
        <v>76</v>
      </c>
      <c r="I116" s="6">
        <v>9</v>
      </c>
      <c r="K116" s="6" t="s">
        <v>146</v>
      </c>
      <c r="L116" s="7">
        <v>1</v>
      </c>
      <c r="M116" s="12">
        <v>0</v>
      </c>
      <c r="N116" s="6">
        <v>0</v>
      </c>
      <c r="P116" s="12">
        <v>0</v>
      </c>
      <c r="Q116" s="6">
        <v>0</v>
      </c>
      <c r="S116" s="12">
        <v>0</v>
      </c>
      <c r="T116" s="14"/>
      <c r="U116" s="12">
        <v>9</v>
      </c>
    </row>
    <row r="117" spans="1:24" s="6" customFormat="1" x14ac:dyDescent="0.2">
      <c r="A117" s="7"/>
      <c r="B117" s="6" t="s">
        <v>100</v>
      </c>
      <c r="C117" s="6">
        <v>0</v>
      </c>
      <c r="D117" s="6">
        <v>1</v>
      </c>
      <c r="E117" s="6">
        <v>1</v>
      </c>
      <c r="F117" s="8" t="s">
        <v>15</v>
      </c>
      <c r="G117" s="6">
        <v>1200</v>
      </c>
      <c r="H117" s="8" t="s">
        <v>76</v>
      </c>
      <c r="I117" s="6">
        <v>2</v>
      </c>
      <c r="K117" s="6" t="s">
        <v>146</v>
      </c>
      <c r="L117" s="7">
        <v>1</v>
      </c>
      <c r="M117" s="12">
        <v>0</v>
      </c>
      <c r="N117" s="6">
        <v>0</v>
      </c>
      <c r="P117" s="12">
        <v>0</v>
      </c>
      <c r="Q117" s="6">
        <v>0</v>
      </c>
      <c r="S117" s="12">
        <v>0</v>
      </c>
      <c r="T117" s="14"/>
      <c r="U117" s="12">
        <v>2</v>
      </c>
    </row>
    <row r="118" spans="1:24" s="6" customFormat="1" x14ac:dyDescent="0.2">
      <c r="A118" s="7"/>
      <c r="B118" s="6" t="s">
        <v>101</v>
      </c>
      <c r="C118" s="6">
        <v>1</v>
      </c>
      <c r="D118" s="6">
        <v>1</v>
      </c>
      <c r="E118" s="6">
        <v>0</v>
      </c>
      <c r="F118" s="8" t="s">
        <v>15</v>
      </c>
      <c r="G118" s="6">
        <v>80</v>
      </c>
      <c r="H118" s="8" t="s">
        <v>15</v>
      </c>
      <c r="I118" s="6">
        <v>2</v>
      </c>
      <c r="K118" s="6" t="s">
        <v>146</v>
      </c>
      <c r="L118" s="7">
        <v>1</v>
      </c>
      <c r="M118" s="12">
        <v>0</v>
      </c>
      <c r="N118" s="6">
        <v>0</v>
      </c>
      <c r="P118" s="12">
        <v>0</v>
      </c>
      <c r="Q118" s="6">
        <v>0</v>
      </c>
      <c r="S118" s="12">
        <v>0</v>
      </c>
      <c r="T118" s="14"/>
      <c r="U118" s="12">
        <v>2</v>
      </c>
    </row>
    <row r="119" spans="1:24" s="6" customFormat="1" x14ac:dyDescent="0.2">
      <c r="A119" s="7"/>
      <c r="B119" s="6" t="s">
        <v>9</v>
      </c>
      <c r="C119" s="6">
        <v>0</v>
      </c>
      <c r="D119" s="6">
        <v>0</v>
      </c>
      <c r="E119" s="6">
        <v>1</v>
      </c>
      <c r="F119" s="8" t="s">
        <v>22</v>
      </c>
      <c r="G119" s="6">
        <v>45</v>
      </c>
      <c r="H119" s="8" t="s">
        <v>22</v>
      </c>
      <c r="I119" s="6">
        <v>1</v>
      </c>
      <c r="K119" s="6" t="s">
        <v>146</v>
      </c>
      <c r="L119" s="7">
        <v>1</v>
      </c>
      <c r="M119" s="12">
        <v>0</v>
      </c>
      <c r="N119" s="6">
        <v>0</v>
      </c>
      <c r="P119" s="12">
        <v>0</v>
      </c>
      <c r="Q119" s="6">
        <v>0</v>
      </c>
      <c r="S119" s="12">
        <v>0</v>
      </c>
      <c r="T119" s="14"/>
      <c r="U119" s="12">
        <v>1</v>
      </c>
    </row>
    <row r="120" spans="1:24" s="6" customFormat="1" x14ac:dyDescent="0.2">
      <c r="A120" s="7"/>
      <c r="B120" s="6" t="s">
        <v>75</v>
      </c>
      <c r="C120" s="6">
        <v>12</v>
      </c>
      <c r="D120" s="6">
        <v>2</v>
      </c>
      <c r="E120" s="6">
        <v>0</v>
      </c>
      <c r="F120" s="8" t="s">
        <v>18</v>
      </c>
      <c r="G120" s="6">
        <v>675</v>
      </c>
      <c r="H120" s="8" t="s">
        <v>18</v>
      </c>
      <c r="I120" s="6">
        <v>14</v>
      </c>
      <c r="K120" s="6" t="s">
        <v>146</v>
      </c>
      <c r="L120" s="7">
        <v>1</v>
      </c>
      <c r="M120" s="12">
        <v>0</v>
      </c>
      <c r="N120" s="6">
        <v>0</v>
      </c>
      <c r="P120" s="12">
        <v>0</v>
      </c>
      <c r="Q120" s="6">
        <v>0</v>
      </c>
      <c r="S120" s="12">
        <v>0</v>
      </c>
      <c r="T120" s="14"/>
      <c r="U120" s="12">
        <v>14</v>
      </c>
    </row>
    <row r="121" spans="1:24" s="6" customFormat="1" x14ac:dyDescent="0.2">
      <c r="A121" s="7"/>
      <c r="B121" s="6" t="s">
        <v>109</v>
      </c>
      <c r="C121" s="6">
        <v>0</v>
      </c>
      <c r="D121" s="6">
        <v>0</v>
      </c>
      <c r="E121" s="6">
        <v>4</v>
      </c>
      <c r="F121" s="8" t="s">
        <v>21</v>
      </c>
      <c r="G121" s="6">
        <v>660</v>
      </c>
      <c r="H121" s="8" t="s">
        <v>18</v>
      </c>
      <c r="I121" s="6">
        <v>4</v>
      </c>
      <c r="K121" s="6" t="s">
        <v>146</v>
      </c>
      <c r="L121" s="7">
        <v>1</v>
      </c>
      <c r="M121" s="12">
        <v>0</v>
      </c>
      <c r="N121" s="6">
        <v>0</v>
      </c>
      <c r="P121" s="12">
        <v>0</v>
      </c>
      <c r="Q121" s="6">
        <v>0</v>
      </c>
      <c r="S121" s="12">
        <v>0</v>
      </c>
      <c r="T121" s="14"/>
      <c r="U121" s="12">
        <v>4</v>
      </c>
    </row>
    <row r="122" spans="1:24" x14ac:dyDescent="0.2">
      <c r="A122" s="1"/>
      <c r="B122" t="s">
        <v>57</v>
      </c>
      <c r="C122">
        <v>27</v>
      </c>
      <c r="D122">
        <v>1</v>
      </c>
      <c r="E122">
        <v>76</v>
      </c>
      <c r="F122" s="2" t="s">
        <v>111</v>
      </c>
      <c r="G122">
        <v>5985</v>
      </c>
      <c r="H122" s="2" t="s">
        <v>112</v>
      </c>
      <c r="I122">
        <v>104</v>
      </c>
      <c r="J122" s="6"/>
      <c r="K122" s="6" t="s">
        <v>146</v>
      </c>
      <c r="L122" s="7">
        <v>1</v>
      </c>
      <c r="M122" s="12">
        <v>0</v>
      </c>
      <c r="N122" s="6">
        <v>0</v>
      </c>
      <c r="O122" s="6"/>
      <c r="P122" s="12">
        <v>0</v>
      </c>
      <c r="Q122" s="6">
        <v>0</v>
      </c>
      <c r="R122" s="6"/>
      <c r="S122" s="12">
        <v>0</v>
      </c>
      <c r="T122" s="14"/>
      <c r="U122" s="12">
        <v>104</v>
      </c>
    </row>
    <row r="123" spans="1:24" x14ac:dyDescent="0.2">
      <c r="A123" s="1"/>
      <c r="B123" t="s">
        <v>113</v>
      </c>
      <c r="C123">
        <v>0</v>
      </c>
      <c r="D123">
        <v>1</v>
      </c>
      <c r="E123">
        <v>0</v>
      </c>
      <c r="F123" s="2" t="s">
        <v>22</v>
      </c>
      <c r="G123">
        <v>60</v>
      </c>
      <c r="H123" s="2" t="s">
        <v>15</v>
      </c>
      <c r="I123">
        <v>1</v>
      </c>
      <c r="J123" s="6" t="s">
        <v>139</v>
      </c>
      <c r="K123" s="6" t="s">
        <v>146</v>
      </c>
      <c r="L123" s="7">
        <v>1</v>
      </c>
      <c r="M123" s="12">
        <v>0</v>
      </c>
      <c r="N123" s="6">
        <v>0</v>
      </c>
      <c r="O123" s="6"/>
      <c r="P123" s="12">
        <v>0</v>
      </c>
      <c r="Q123" s="6">
        <v>0</v>
      </c>
      <c r="R123" s="6"/>
      <c r="S123" s="12">
        <v>0</v>
      </c>
      <c r="T123" s="14"/>
      <c r="U123" s="12">
        <v>1</v>
      </c>
    </row>
    <row r="124" spans="1:24" s="6" customFormat="1" x14ac:dyDescent="0.2">
      <c r="A124" s="7"/>
      <c r="B124" s="6" t="s">
        <v>94</v>
      </c>
      <c r="C124" s="6">
        <v>0</v>
      </c>
      <c r="D124" s="6">
        <v>0</v>
      </c>
      <c r="E124" s="6">
        <v>2</v>
      </c>
      <c r="F124" s="8" t="s">
        <v>15</v>
      </c>
      <c r="G124" s="6">
        <v>290</v>
      </c>
      <c r="H124" s="8" t="s">
        <v>32</v>
      </c>
      <c r="I124" s="6">
        <v>2</v>
      </c>
      <c r="K124" s="6" t="s">
        <v>146</v>
      </c>
      <c r="L124" s="7">
        <v>1</v>
      </c>
      <c r="M124" s="12">
        <v>0</v>
      </c>
      <c r="N124" s="6">
        <v>0</v>
      </c>
      <c r="P124" s="12">
        <v>0</v>
      </c>
      <c r="Q124" s="6">
        <v>0</v>
      </c>
      <c r="S124" s="12">
        <v>0</v>
      </c>
      <c r="T124" s="14"/>
      <c r="U124" s="12">
        <v>2</v>
      </c>
    </row>
    <row r="125" spans="1:24" s="6" customFormat="1" x14ac:dyDescent="0.2">
      <c r="A125" s="7"/>
      <c r="B125" s="6" t="s">
        <v>115</v>
      </c>
      <c r="C125" s="6">
        <v>2</v>
      </c>
      <c r="D125" s="6">
        <v>0</v>
      </c>
      <c r="E125" s="6">
        <v>0</v>
      </c>
      <c r="F125" s="8" t="s">
        <v>15</v>
      </c>
      <c r="G125" s="6">
        <v>360</v>
      </c>
      <c r="H125" s="8" t="s">
        <v>32</v>
      </c>
      <c r="I125" s="6">
        <v>2</v>
      </c>
      <c r="K125" s="6" t="s">
        <v>146</v>
      </c>
      <c r="L125" s="7">
        <v>1</v>
      </c>
      <c r="M125" s="12">
        <v>0</v>
      </c>
      <c r="N125" s="6">
        <v>0</v>
      </c>
      <c r="P125" s="12">
        <v>0</v>
      </c>
      <c r="Q125" s="6">
        <v>0</v>
      </c>
      <c r="S125" s="12">
        <v>0</v>
      </c>
      <c r="T125" s="14"/>
      <c r="U125" s="12">
        <v>2</v>
      </c>
    </row>
    <row r="126" spans="1:24" s="6" customFormat="1" x14ac:dyDescent="0.2">
      <c r="A126" s="7"/>
      <c r="B126" s="6" t="s">
        <v>95</v>
      </c>
      <c r="C126" s="6">
        <v>1</v>
      </c>
      <c r="D126" s="6">
        <v>1</v>
      </c>
      <c r="E126" s="6">
        <v>3</v>
      </c>
      <c r="F126" s="8" t="s">
        <v>21</v>
      </c>
      <c r="G126" s="6">
        <v>390</v>
      </c>
      <c r="H126" s="8" t="s">
        <v>16</v>
      </c>
      <c r="I126" s="6">
        <v>5</v>
      </c>
      <c r="K126" s="6" t="s">
        <v>146</v>
      </c>
      <c r="L126" s="7">
        <v>1</v>
      </c>
      <c r="M126" s="12">
        <v>0</v>
      </c>
      <c r="N126" s="6">
        <v>0</v>
      </c>
      <c r="P126" s="12">
        <v>0</v>
      </c>
      <c r="Q126" s="6">
        <v>0</v>
      </c>
      <c r="S126" s="12">
        <v>0</v>
      </c>
      <c r="T126" s="14"/>
      <c r="U126" s="12">
        <v>5</v>
      </c>
    </row>
    <row r="127" spans="1:24" x14ac:dyDescent="0.2">
      <c r="O127">
        <f>SUM(M93:N126)</f>
        <v>183</v>
      </c>
      <c r="R127">
        <f>SUM(P93:Q126)</f>
        <v>161</v>
      </c>
      <c r="T127">
        <f>SUM(S93:S126)</f>
        <v>344</v>
      </c>
      <c r="V127">
        <f>SUM(U93:U126)</f>
        <v>433</v>
      </c>
      <c r="X127">
        <f>SUM(O127:V127)</f>
        <v>1121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FEBD-ED0B-7042-A47B-29AFD41C8BB4}">
  <dimension ref="A1:E8"/>
  <sheetViews>
    <sheetView workbookViewId="0">
      <selection activeCell="A8" sqref="A8:XFD8"/>
    </sheetView>
  </sheetViews>
  <sheetFormatPr baseColWidth="10" defaultRowHeight="16" x14ac:dyDescent="0.2"/>
  <cols>
    <col min="1" max="1" width="21.1640625" customWidth="1"/>
  </cols>
  <sheetData>
    <row r="1" spans="1:5" x14ac:dyDescent="0.2">
      <c r="B1" t="s">
        <v>142</v>
      </c>
      <c r="C1" t="s">
        <v>144</v>
      </c>
      <c r="D1" t="s">
        <v>145</v>
      </c>
      <c r="E1" t="s">
        <v>146</v>
      </c>
    </row>
    <row r="2" spans="1:5" x14ac:dyDescent="0.2">
      <c r="A2" t="s">
        <v>166</v>
      </c>
      <c r="B2">
        <v>9.5</v>
      </c>
      <c r="C2">
        <v>16.5</v>
      </c>
      <c r="D2">
        <v>42</v>
      </c>
      <c r="E2">
        <v>70</v>
      </c>
    </row>
    <row r="3" spans="1:5" x14ac:dyDescent="0.2">
      <c r="A3" t="s">
        <v>158</v>
      </c>
      <c r="B3" s="6">
        <v>9</v>
      </c>
      <c r="C3" s="6">
        <v>17</v>
      </c>
      <c r="D3" s="13">
        <v>23</v>
      </c>
      <c r="E3">
        <v>1</v>
      </c>
    </row>
    <row r="4" spans="1:5" x14ac:dyDescent="0.2">
      <c r="A4" t="s">
        <v>159</v>
      </c>
      <c r="B4" s="6">
        <v>12</v>
      </c>
      <c r="C4" s="6">
        <v>3</v>
      </c>
      <c r="D4" s="13">
        <v>3</v>
      </c>
      <c r="E4">
        <v>26</v>
      </c>
    </row>
    <row r="5" spans="1:5" x14ac:dyDescent="0.2">
      <c r="A5" t="s">
        <v>161</v>
      </c>
      <c r="B5">
        <v>0</v>
      </c>
      <c r="C5">
        <v>1</v>
      </c>
      <c r="D5">
        <v>10</v>
      </c>
      <c r="E5">
        <v>11</v>
      </c>
    </row>
    <row r="6" spans="1:5" x14ac:dyDescent="0.2">
      <c r="A6" t="s">
        <v>162</v>
      </c>
      <c r="B6">
        <v>0.5</v>
      </c>
      <c r="C6">
        <v>4.5</v>
      </c>
      <c r="D6">
        <v>43</v>
      </c>
      <c r="E6">
        <v>2</v>
      </c>
    </row>
    <row r="7" spans="1:5" x14ac:dyDescent="0.2">
      <c r="A7" t="s">
        <v>163</v>
      </c>
      <c r="B7">
        <v>0</v>
      </c>
      <c r="C7">
        <v>0</v>
      </c>
      <c r="D7">
        <v>3</v>
      </c>
      <c r="E7">
        <v>4</v>
      </c>
    </row>
    <row r="8" spans="1:5" x14ac:dyDescent="0.2">
      <c r="A8" t="s">
        <v>164</v>
      </c>
      <c r="B8">
        <v>183</v>
      </c>
      <c r="C8">
        <v>161</v>
      </c>
      <c r="D8">
        <v>344</v>
      </c>
      <c r="E8">
        <v>433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BF15-920E-E140-A3A5-F2883D3B1B74}">
  <dimension ref="A1:O21"/>
  <sheetViews>
    <sheetView workbookViewId="0">
      <selection activeCell="B17" sqref="B17:E17"/>
    </sheetView>
  </sheetViews>
  <sheetFormatPr baseColWidth="10" defaultRowHeight="16" x14ac:dyDescent="0.2"/>
  <sheetData>
    <row r="1" spans="1:15" x14ac:dyDescent="0.2">
      <c r="B1" t="s">
        <v>142</v>
      </c>
      <c r="C1" t="s">
        <v>144</v>
      </c>
      <c r="D1" t="s">
        <v>145</v>
      </c>
      <c r="E1" t="s">
        <v>146</v>
      </c>
    </row>
    <row r="2" spans="1:15" x14ac:dyDescent="0.2">
      <c r="A2" t="s">
        <v>166</v>
      </c>
      <c r="B2">
        <v>9.5</v>
      </c>
      <c r="C2">
        <v>16.5</v>
      </c>
      <c r="D2">
        <v>42</v>
      </c>
      <c r="E2">
        <v>70</v>
      </c>
      <c r="G2">
        <f t="shared" ref="G2:J7" si="0">B2/(B9/100)</f>
        <v>30.64516129032258</v>
      </c>
      <c r="H2">
        <f t="shared" si="0"/>
        <v>39.285714285714285</v>
      </c>
      <c r="I2">
        <f t="shared" si="0"/>
        <v>33.870967741935488</v>
      </c>
      <c r="J2">
        <f t="shared" si="0"/>
        <v>61.403508771929829</v>
      </c>
      <c r="L2">
        <f>ROUND(G2,0)</f>
        <v>31</v>
      </c>
      <c r="M2">
        <f t="shared" ref="M2:O2" si="1">ROUND(H2,0)</f>
        <v>39</v>
      </c>
      <c r="N2">
        <f t="shared" si="1"/>
        <v>34</v>
      </c>
      <c r="O2">
        <f t="shared" si="1"/>
        <v>61</v>
      </c>
    </row>
    <row r="3" spans="1:15" x14ac:dyDescent="0.2">
      <c r="A3" t="s">
        <v>158</v>
      </c>
      <c r="B3" s="6">
        <v>9</v>
      </c>
      <c r="C3" s="6">
        <v>17</v>
      </c>
      <c r="D3" s="13">
        <v>23</v>
      </c>
      <c r="E3">
        <v>1</v>
      </c>
      <c r="G3">
        <f t="shared" si="0"/>
        <v>29.032258064516128</v>
      </c>
      <c r="H3">
        <f t="shared" si="0"/>
        <v>37.777777777777779</v>
      </c>
      <c r="I3">
        <f t="shared" si="0"/>
        <v>18.548387096774192</v>
      </c>
      <c r="J3">
        <f t="shared" si="0"/>
        <v>0.87719298245614041</v>
      </c>
      <c r="L3">
        <f t="shared" ref="L3:L7" si="2">ROUND(G3,0)</f>
        <v>29</v>
      </c>
      <c r="M3">
        <f t="shared" ref="M3:M7" si="3">ROUND(H3,0)</f>
        <v>38</v>
      </c>
      <c r="N3">
        <f t="shared" ref="N3:N7" si="4">ROUND(I3,0)</f>
        <v>19</v>
      </c>
      <c r="O3">
        <f t="shared" ref="O3:O7" si="5">ROUND(J3,0)</f>
        <v>1</v>
      </c>
    </row>
    <row r="4" spans="1:15" x14ac:dyDescent="0.2">
      <c r="A4" t="s">
        <v>159</v>
      </c>
      <c r="B4" s="6">
        <v>12</v>
      </c>
      <c r="C4" s="6">
        <v>3</v>
      </c>
      <c r="D4" s="13">
        <v>3</v>
      </c>
      <c r="E4">
        <v>26</v>
      </c>
      <c r="G4">
        <f t="shared" si="0"/>
        <v>38.70967741935484</v>
      </c>
      <c r="H4">
        <f t="shared" si="0"/>
        <v>6.6666666666666661</v>
      </c>
      <c r="I4">
        <f t="shared" si="0"/>
        <v>2.4193548387096775</v>
      </c>
      <c r="J4">
        <f t="shared" si="0"/>
        <v>22.807017543859651</v>
      </c>
      <c r="L4">
        <f t="shared" si="2"/>
        <v>39</v>
      </c>
      <c r="M4">
        <f t="shared" si="3"/>
        <v>7</v>
      </c>
      <c r="N4">
        <f t="shared" si="4"/>
        <v>2</v>
      </c>
      <c r="O4">
        <f t="shared" si="5"/>
        <v>23</v>
      </c>
    </row>
    <row r="5" spans="1:15" x14ac:dyDescent="0.2">
      <c r="A5" t="s">
        <v>161</v>
      </c>
      <c r="B5">
        <v>0</v>
      </c>
      <c r="C5">
        <v>1</v>
      </c>
      <c r="D5">
        <v>10</v>
      </c>
      <c r="E5">
        <v>11</v>
      </c>
      <c r="G5">
        <f t="shared" si="0"/>
        <v>0</v>
      </c>
      <c r="H5">
        <f t="shared" si="0"/>
        <v>2.2222222222222223</v>
      </c>
      <c r="I5">
        <f t="shared" si="0"/>
        <v>8.064516129032258</v>
      </c>
      <c r="J5">
        <f t="shared" si="0"/>
        <v>9.6491228070175445</v>
      </c>
      <c r="L5">
        <f t="shared" si="2"/>
        <v>0</v>
      </c>
      <c r="M5">
        <f t="shared" si="3"/>
        <v>2</v>
      </c>
      <c r="N5">
        <f t="shared" si="4"/>
        <v>8</v>
      </c>
      <c r="O5">
        <f t="shared" si="5"/>
        <v>10</v>
      </c>
    </row>
    <row r="6" spans="1:15" x14ac:dyDescent="0.2">
      <c r="A6" t="s">
        <v>162</v>
      </c>
      <c r="B6">
        <v>0.5</v>
      </c>
      <c r="C6">
        <v>4.5</v>
      </c>
      <c r="D6">
        <v>43</v>
      </c>
      <c r="E6">
        <v>2</v>
      </c>
      <c r="G6">
        <f t="shared" si="0"/>
        <v>1.6129032258064517</v>
      </c>
      <c r="H6">
        <f t="shared" si="0"/>
        <v>10</v>
      </c>
      <c r="I6">
        <f t="shared" si="0"/>
        <v>34.677419354838712</v>
      </c>
      <c r="J6">
        <f t="shared" si="0"/>
        <v>1.7543859649122808</v>
      </c>
      <c r="L6">
        <f t="shared" si="2"/>
        <v>2</v>
      </c>
      <c r="M6">
        <f t="shared" si="3"/>
        <v>10</v>
      </c>
      <c r="N6">
        <f t="shared" si="4"/>
        <v>35</v>
      </c>
      <c r="O6">
        <f t="shared" si="5"/>
        <v>2</v>
      </c>
    </row>
    <row r="7" spans="1:15" x14ac:dyDescent="0.2">
      <c r="A7" t="s">
        <v>163</v>
      </c>
      <c r="B7">
        <v>0</v>
      </c>
      <c r="C7">
        <v>0</v>
      </c>
      <c r="D7">
        <v>3</v>
      </c>
      <c r="E7">
        <v>4</v>
      </c>
      <c r="G7">
        <f t="shared" si="0"/>
        <v>0</v>
      </c>
      <c r="H7">
        <f t="shared" si="0"/>
        <v>0</v>
      </c>
      <c r="I7">
        <f t="shared" si="0"/>
        <v>2.4193548387096775</v>
      </c>
      <c r="J7">
        <f t="shared" si="0"/>
        <v>3.5087719298245617</v>
      </c>
      <c r="L7">
        <f t="shared" si="2"/>
        <v>0</v>
      </c>
      <c r="M7">
        <f t="shared" si="3"/>
        <v>0</v>
      </c>
      <c r="N7">
        <f t="shared" si="4"/>
        <v>2</v>
      </c>
      <c r="O7">
        <f t="shared" si="5"/>
        <v>4</v>
      </c>
    </row>
    <row r="9" spans="1:15" x14ac:dyDescent="0.2">
      <c r="B9">
        <f>SUM(B2:B7)</f>
        <v>31</v>
      </c>
      <c r="C9">
        <f>SUM(C2:C7)</f>
        <v>42</v>
      </c>
      <c r="D9">
        <f>SUM(D2:D7)</f>
        <v>124</v>
      </c>
      <c r="E9">
        <f>SUM(E2:E7)</f>
        <v>114</v>
      </c>
    </row>
    <row r="10" spans="1:15" x14ac:dyDescent="0.2">
      <c r="B10">
        <v>31</v>
      </c>
      <c r="C10">
        <v>45</v>
      </c>
      <c r="D10">
        <v>124</v>
      </c>
      <c r="E10">
        <v>114</v>
      </c>
    </row>
    <row r="11" spans="1:15" x14ac:dyDescent="0.2">
      <c r="B11">
        <v>31</v>
      </c>
      <c r="C11">
        <v>45</v>
      </c>
      <c r="D11">
        <v>124</v>
      </c>
      <c r="E11">
        <v>114</v>
      </c>
    </row>
    <row r="12" spans="1:15" x14ac:dyDescent="0.2">
      <c r="B12">
        <v>31</v>
      </c>
      <c r="C12">
        <v>45</v>
      </c>
      <c r="D12">
        <v>124</v>
      </c>
      <c r="E12">
        <v>114</v>
      </c>
    </row>
    <row r="13" spans="1:15" x14ac:dyDescent="0.2">
      <c r="B13">
        <v>31</v>
      </c>
      <c r="C13">
        <v>45</v>
      </c>
      <c r="D13">
        <v>124</v>
      </c>
      <c r="E13">
        <v>114</v>
      </c>
    </row>
    <row r="14" spans="1:15" x14ac:dyDescent="0.2">
      <c r="B14">
        <v>31</v>
      </c>
      <c r="C14">
        <v>45</v>
      </c>
      <c r="D14">
        <v>124</v>
      </c>
      <c r="E14">
        <v>114</v>
      </c>
    </row>
    <row r="15" spans="1:15" x14ac:dyDescent="0.2">
      <c r="B15">
        <v>31</v>
      </c>
      <c r="C15">
        <v>45</v>
      </c>
      <c r="D15">
        <v>124</v>
      </c>
      <c r="E15">
        <v>114</v>
      </c>
    </row>
    <row r="16" spans="1:15" x14ac:dyDescent="0.2">
      <c r="B16">
        <v>31</v>
      </c>
      <c r="C16">
        <v>45</v>
      </c>
      <c r="D16">
        <v>124</v>
      </c>
      <c r="E16">
        <v>114</v>
      </c>
    </row>
    <row r="17" spans="2:11" x14ac:dyDescent="0.2">
      <c r="B17">
        <v>31</v>
      </c>
      <c r="C17">
        <v>45</v>
      </c>
      <c r="D17">
        <v>124</v>
      </c>
      <c r="E17">
        <v>114</v>
      </c>
    </row>
    <row r="20" spans="2:11" x14ac:dyDescent="0.2">
      <c r="H20" t="s">
        <v>142</v>
      </c>
      <c r="I20" t="s">
        <v>144</v>
      </c>
      <c r="J20" t="s">
        <v>145</v>
      </c>
      <c r="K20" t="s">
        <v>146</v>
      </c>
    </row>
    <row r="21" spans="2:11" x14ac:dyDescent="0.2">
      <c r="H21">
        <v>31</v>
      </c>
      <c r="I21">
        <v>45</v>
      </c>
      <c r="J21">
        <v>124</v>
      </c>
      <c r="K21">
        <v>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9CC1-C5DA-2147-982A-A8F3AE2E5C53}">
  <dimension ref="A1:G9"/>
  <sheetViews>
    <sheetView tabSelected="1" topLeftCell="A9" workbookViewId="0">
      <selection activeCell="H6" sqref="H6"/>
    </sheetView>
  </sheetViews>
  <sheetFormatPr baseColWidth="10" defaultRowHeight="16" x14ac:dyDescent="0.2"/>
  <sheetData>
    <row r="1" spans="1:7" x14ac:dyDescent="0.2">
      <c r="B1" t="s">
        <v>142</v>
      </c>
      <c r="C1" t="s">
        <v>144</v>
      </c>
      <c r="D1" t="s">
        <v>145</v>
      </c>
      <c r="E1" t="s">
        <v>146</v>
      </c>
    </row>
    <row r="2" spans="1:7" x14ac:dyDescent="0.2">
      <c r="A2" t="s">
        <v>155</v>
      </c>
      <c r="B2" s="21">
        <v>31</v>
      </c>
      <c r="C2" s="21">
        <v>39</v>
      </c>
      <c r="D2" s="21">
        <v>34</v>
      </c>
      <c r="E2" s="21">
        <v>61</v>
      </c>
    </row>
    <row r="3" spans="1:7" x14ac:dyDescent="0.2">
      <c r="A3" t="s">
        <v>158</v>
      </c>
      <c r="B3" s="21">
        <v>29</v>
      </c>
      <c r="C3" s="21">
        <v>38</v>
      </c>
      <c r="D3" s="21">
        <v>19</v>
      </c>
      <c r="E3" s="21">
        <v>1</v>
      </c>
    </row>
    <row r="4" spans="1:7" x14ac:dyDescent="0.2">
      <c r="A4" t="s">
        <v>167</v>
      </c>
      <c r="B4" s="21">
        <v>39</v>
      </c>
      <c r="C4" s="21">
        <v>7</v>
      </c>
      <c r="D4" s="21">
        <v>2</v>
      </c>
      <c r="E4" s="21">
        <v>23</v>
      </c>
    </row>
    <row r="5" spans="1:7" x14ac:dyDescent="0.2">
      <c r="A5" t="s">
        <v>161</v>
      </c>
      <c r="B5" s="21">
        <v>0</v>
      </c>
      <c r="C5" s="21">
        <v>2</v>
      </c>
      <c r="D5" s="21">
        <v>8</v>
      </c>
      <c r="E5" s="21">
        <v>10</v>
      </c>
    </row>
    <row r="6" spans="1:7" x14ac:dyDescent="0.2">
      <c r="A6" t="s">
        <v>162</v>
      </c>
      <c r="B6" s="21">
        <v>2</v>
      </c>
      <c r="C6" s="21">
        <v>10</v>
      </c>
      <c r="D6" s="21">
        <v>35</v>
      </c>
      <c r="E6" s="21">
        <v>2</v>
      </c>
    </row>
    <row r="7" spans="1:7" x14ac:dyDescent="0.2">
      <c r="A7" t="s">
        <v>163</v>
      </c>
      <c r="B7" s="21">
        <v>0</v>
      </c>
      <c r="C7" s="21">
        <v>0</v>
      </c>
      <c r="D7" s="21">
        <v>2</v>
      </c>
      <c r="E7" s="21">
        <v>4</v>
      </c>
    </row>
    <row r="9" spans="1:7" x14ac:dyDescent="0.2">
      <c r="B9">
        <v>31</v>
      </c>
      <c r="C9">
        <v>45</v>
      </c>
      <c r="D9">
        <v>124</v>
      </c>
      <c r="E9">
        <v>114</v>
      </c>
      <c r="G9">
        <f>SUM(B9:E10)</f>
        <v>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2021-11-11T11:01:21Z</dcterms:created>
  <dcterms:modified xsi:type="dcterms:W3CDTF">2022-04-04T09:35:15Z</dcterms:modified>
</cp:coreProperties>
</file>