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40A5D5B0-0B4F-0844-9C09-93D4450412A7}" xr6:coauthVersionLast="47" xr6:coauthVersionMax="47" xr10:uidLastSave="{00000000-0000-0000-0000-000000000000}"/>
  <bookViews>
    <workbookView xWindow="34200" yWindow="1400" windowWidth="26000" windowHeight="17100" activeTab="3" xr2:uid="{7690A9AC-8C09-0D49-B9BA-5F212BC25960}"/>
  </bookViews>
  <sheets>
    <sheet name="Sheet1" sheetId="1" r:id="rId1"/>
    <sheet name="by origin" sheetId="2" r:id="rId2"/>
    <sheet name="Sheet3" sheetId="3" r:id="rId3"/>
    <sheet name="charts percen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M3" i="3"/>
  <c r="N3" i="3"/>
  <c r="O3" i="3"/>
  <c r="M4" i="3"/>
  <c r="N4" i="3"/>
  <c r="O4" i="3"/>
  <c r="M5" i="3"/>
  <c r="N5" i="3"/>
  <c r="O5" i="3"/>
  <c r="M6" i="3"/>
  <c r="N6" i="3"/>
  <c r="O6" i="3"/>
  <c r="L3" i="3"/>
  <c r="L4" i="3"/>
  <c r="L5" i="3"/>
  <c r="L6" i="3"/>
  <c r="L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J2" i="3"/>
  <c r="I2" i="3"/>
  <c r="H2" i="3"/>
  <c r="G2" i="3"/>
  <c r="C7" i="3"/>
  <c r="D7" i="3"/>
  <c r="E7" i="3"/>
  <c r="B7" i="3"/>
  <c r="N22" i="2"/>
  <c r="R42" i="1"/>
  <c r="P42" i="1"/>
  <c r="N42" i="1"/>
  <c r="L42" i="1"/>
  <c r="J42" i="1"/>
  <c r="M33" i="1"/>
  <c r="M34" i="1"/>
  <c r="M35" i="1"/>
  <c r="M32" i="1"/>
  <c r="M21" i="1"/>
  <c r="M22" i="1"/>
  <c r="M20" i="1"/>
  <c r="K5" i="1"/>
  <c r="K6" i="1"/>
  <c r="K7" i="1"/>
  <c r="K8" i="1"/>
  <c r="K9" i="1"/>
  <c r="K10" i="1"/>
  <c r="K11" i="1"/>
  <c r="K12" i="1"/>
  <c r="K13" i="1"/>
  <c r="K14" i="1"/>
  <c r="K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<sst xmlns="http://schemas.openxmlformats.org/spreadsheetml/2006/main" count="196" uniqueCount="56">
  <si>
    <t>Caesarea</t>
  </si>
  <si>
    <t>unidentified</t>
  </si>
  <si>
    <t>Layetania</t>
  </si>
  <si>
    <t>Class 66</t>
  </si>
  <si>
    <t>Class 16</t>
  </si>
  <si>
    <t>Class 8</t>
  </si>
  <si>
    <t>Class 9</t>
  </si>
  <si>
    <t>Class 4</t>
  </si>
  <si>
    <t>Class 14/16</t>
  </si>
  <si>
    <t>Class 40</t>
  </si>
  <si>
    <t>Class 25</t>
  </si>
  <si>
    <t>Class 15</t>
  </si>
  <si>
    <t>Dressel 1B</t>
  </si>
  <si>
    <t>Dressel 6/Lamboglia 2</t>
  </si>
  <si>
    <t>Italy</t>
  </si>
  <si>
    <t>Rhodian/Aegean</t>
  </si>
  <si>
    <t>Ostia LII/Beltran I and III/Dressel 7-12</t>
  </si>
  <si>
    <t>Spanish</t>
  </si>
  <si>
    <t>Haltern 70/Camulodunum 185A</t>
  </si>
  <si>
    <t>Dressel 20</t>
  </si>
  <si>
    <t>Kingsholm 117</t>
  </si>
  <si>
    <t>Phase 1/2</t>
  </si>
  <si>
    <t>Phase 4</t>
  </si>
  <si>
    <t>Class 62</t>
  </si>
  <si>
    <t>Phase 8</t>
  </si>
  <si>
    <t>Class 46/62/63</t>
  </si>
  <si>
    <t>Phase 9</t>
  </si>
  <si>
    <t>Class 47</t>
  </si>
  <si>
    <t>Mithraeum floor</t>
  </si>
  <si>
    <t>Between 3 and 9</t>
  </si>
  <si>
    <t>Class 23</t>
  </si>
  <si>
    <t>Spain, Portugal, North Africa</t>
  </si>
  <si>
    <t>MRA 1</t>
  </si>
  <si>
    <t>North Africa</t>
  </si>
  <si>
    <t>Niederbieber 77; Kapitän II, Ostia VI</t>
  </si>
  <si>
    <t>Aegean</t>
  </si>
  <si>
    <t>Palestine</t>
  </si>
  <si>
    <t>LRA6</t>
  </si>
  <si>
    <t>Late 1st/early 2nd AD</t>
  </si>
  <si>
    <t>Floor phase/Ceramic 10</t>
  </si>
  <si>
    <t>Class 48</t>
  </si>
  <si>
    <t>LRA4</t>
  </si>
  <si>
    <t>Spain, North Africa</t>
  </si>
  <si>
    <t>end 1st BC-mid 1st AD</t>
  </si>
  <si>
    <t>1st AD-mid/late 3rd</t>
  </si>
  <si>
    <t>late 1st/ealry 2nd - mid/late 3rd</t>
  </si>
  <si>
    <t>Time slice</t>
  </si>
  <si>
    <t>number of slices</t>
  </si>
  <si>
    <t>percentage of dating</t>
  </si>
  <si>
    <t>AB</t>
  </si>
  <si>
    <t>CD</t>
  </si>
  <si>
    <t>A</t>
  </si>
  <si>
    <t>B</t>
  </si>
  <si>
    <t>C</t>
  </si>
  <si>
    <t>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</si>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</sst>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Caesarea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Sheet1!$J$48:$M$48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Sheet1!$J$49:$M$49</c:f>
              <c:numCache>
                <c:formatCode>General</c:formatCode>
                <c:ptCount val="4"/>
                <c:pt idx="0">
                  <c:v>11.5</c:v>
                </c:pt>
                <c:pt idx="1">
                  <c:v>11.5</c:v>
                </c:pt>
                <c:pt idx="2">
                  <c:v>7.75</c:v>
                </c:pt>
                <c:pt idx="3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Amphorae Percentage A - 50 BCE</a:t>
            </a:r>
            <a:r>
              <a:rPr lang="en-GB" baseline="0"/>
              <a:t>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778835427370959"/>
                  <c:y val="0.154588089651499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814337711405515"/>
                  <c:y val="-0.165221033842433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1271079481145518"/>
                  <c:y val="-0.14458449092400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9.2848976866516303E-2"/>
                  <c:y val="0.169154011141660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percentage'!$A$2:$A$6</c:f>
              <c:strCache>
                <c:ptCount val="5"/>
                <c:pt idx="0">
                  <c:v>Italy</c:v>
                </c:pt>
                <c:pt idx="1">
                  <c:v>Spanish</c:v>
                </c:pt>
                <c:pt idx="2">
                  <c:v>Palestine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'charts percentage'!$B$2:$B$6</c:f>
              <c:numCache>
                <c:formatCode>General\%</c:formatCode>
                <c:ptCount val="5"/>
                <c:pt idx="0">
                  <c:v>27</c:v>
                </c:pt>
                <c:pt idx="1">
                  <c:v>23</c:v>
                </c:pt>
                <c:pt idx="2">
                  <c:v>0</c:v>
                </c:pt>
                <c:pt idx="3">
                  <c:v>27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Amphorae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32722133509536"/>
                  <c:y val="0.161900750778245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632619349154783"/>
                  <c:y val="-0.164043778964123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1320980856413927"/>
                  <c:y val="-0.159804769484315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044454233430615"/>
                  <c:y val="0.160323975603228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percentage'!$A$2:$A$6</c:f>
              <c:strCache>
                <c:ptCount val="5"/>
                <c:pt idx="0">
                  <c:v>Italy</c:v>
                </c:pt>
                <c:pt idx="1">
                  <c:v>Spanish</c:v>
                </c:pt>
                <c:pt idx="2">
                  <c:v>Palestine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'charts percentage'!$C$2:$C$6</c:f>
              <c:numCache>
                <c:formatCode>General\%</c:formatCode>
                <c:ptCount val="5"/>
                <c:pt idx="0">
                  <c:v>27</c:v>
                </c:pt>
                <c:pt idx="1">
                  <c:v>23</c:v>
                </c:pt>
                <c:pt idx="2">
                  <c:v>0</c:v>
                </c:pt>
                <c:pt idx="3">
                  <c:v>27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Amphorae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2470707554998239"/>
                  <c:y val="4.55339705426127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6.4048940603736004E-2"/>
                  <c:y val="-0.249480728604984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396651238267347"/>
                  <c:y val="5.47768536437635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4.9940990982684542E-2"/>
                  <c:y val="-4.322583504454063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percentage'!$A$2:$A$6</c:f>
              <c:strCache>
                <c:ptCount val="5"/>
                <c:pt idx="0">
                  <c:v>Italy</c:v>
                </c:pt>
                <c:pt idx="1">
                  <c:v>Spanish</c:v>
                </c:pt>
                <c:pt idx="2">
                  <c:v>Palestine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'charts percentage'!$D$2:$D$6</c:f>
              <c:numCache>
                <c:formatCode>General\%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87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Amphorae Percentage</a:t>
            </a:r>
            <a:r>
              <a:rPr lang="en-GB" baseline="0"/>
              <a:t> D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C2-2445-9AD6-8CC3DEB4448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C2-2445-9AD6-8CC3DEB4448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C2-2445-9AD6-8CC3DEB4448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C2-2445-9AD6-8CC3DEB4448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2-2445-9AD6-8CC3DEB4448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C2-2445-9AD6-8CC3DEB444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C2-2445-9AD6-8CC3DEB4448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C2-2445-9AD6-8CC3DEB4448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C2-2445-9AD6-8CC3DEB44489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C2-2445-9AD6-8CC3DEB4448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C2-2445-9AD6-8CC3DEB44489}"/>
                </c:ext>
              </c:extLst>
            </c:dLbl>
            <c:dLbl>
              <c:idx val="1"/>
              <c:layout>
                <c:manualLayout>
                  <c:x val="0.12470707554998239"/>
                  <c:y val="4.55339705426127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C2-2445-9AD6-8CC3DEB44489}"/>
                </c:ext>
              </c:extLst>
            </c:dLbl>
            <c:dLbl>
              <c:idx val="2"/>
              <c:layout>
                <c:manualLayout>
                  <c:x val="-6.4048940603736004E-2"/>
                  <c:y val="-0.249480728604984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C2-2445-9AD6-8CC3DEB44489}"/>
                </c:ext>
              </c:extLst>
            </c:dLbl>
            <c:dLbl>
              <c:idx val="3"/>
              <c:layout>
                <c:manualLayout>
                  <c:x val="-0.10396651238267347"/>
                  <c:y val="5.47768536437635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C2-2445-9AD6-8CC3DEB44489}"/>
                </c:ext>
              </c:extLst>
            </c:dLbl>
            <c:dLbl>
              <c:idx val="4"/>
              <c:layout>
                <c:manualLayout>
                  <c:x val="-4.9940990982684542E-2"/>
                  <c:y val="-4.322583504454063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C2-2445-9AD6-8CC3DEB44489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C2-2445-9AD6-8CC3DEB44489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C2-2445-9AD6-8CC3DEB4448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C2-2445-9AD6-8CC3DEB4448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C2-2445-9AD6-8CC3DEB4448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C2-2445-9AD6-8CC3DEB44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percentage'!$A$2:$A$6</c:f>
              <c:strCache>
                <c:ptCount val="5"/>
                <c:pt idx="0">
                  <c:v>Italy</c:v>
                </c:pt>
                <c:pt idx="1">
                  <c:v>Spanish</c:v>
                </c:pt>
                <c:pt idx="2">
                  <c:v>Palestine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'charts percentage'!$D$2:$D$6</c:f>
              <c:numCache>
                <c:formatCode>General\%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87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C2-2445-9AD6-8CC3DEB4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40</xdr:row>
      <xdr:rowOff>44450</xdr:rowOff>
    </xdr:from>
    <xdr:to>
      <xdr:col>7</xdr:col>
      <xdr:colOff>482600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DE3AC-A1E3-ED45-BC9F-DCDD9913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31750</xdr:rowOff>
    </xdr:from>
    <xdr:to>
      <xdr:col>6</xdr:col>
      <xdr:colOff>711200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D47FB-F3EF-8A30-A5EA-36AC2CB6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9</xdr:row>
      <xdr:rowOff>82550</xdr:rowOff>
    </xdr:from>
    <xdr:to>
      <xdr:col>13</xdr:col>
      <xdr:colOff>533400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EA186-F464-C20F-5DF5-34084D07B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26</xdr:row>
      <xdr:rowOff>196850</xdr:rowOff>
    </xdr:from>
    <xdr:to>
      <xdr:col>6</xdr:col>
      <xdr:colOff>622300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99FF5-8038-CE52-A6F2-D6FCCAA1E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27</xdr:row>
      <xdr:rowOff>63500</xdr:rowOff>
    </xdr:from>
    <xdr:to>
      <xdr:col>13</xdr:col>
      <xdr:colOff>596900</xdr:colOff>
      <xdr:row>43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6715C-1DDA-9C41-A7D3-9E9EBA5D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0.64028</cdr:x>
      <cdr:y>0.83302</cdr:y>
    </cdr:from>
    <cdr:to>
      <cdr:x>0.88941</cdr:x>
      <cdr:y>0.90056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5B67C224-8663-19BE-5B40-B2DCA4651DAC}"/>
            </a:ext>
          </a:extLst>
        </cdr:cNvPr>
        <cdr:cNvSpPr txBox="1"/>
      </cdr:nvSpPr>
      <cdr:spPr>
        <a:xfrm xmlns:a="http://schemas.openxmlformats.org/drawingml/2006/main">
          <a:off x="3492500" y="2819400"/>
          <a:ext cx="13589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11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0.64103</cdr:x>
      <cdr:y>0.85868</cdr:y>
    </cdr:from>
    <cdr:to>
      <cdr:x>0.89044</cdr:x>
      <cdr:y>0.92308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F7692CD-850C-4645-2CB2-91DB17F8FE55}"/>
            </a:ext>
          </a:extLst>
        </cdr:cNvPr>
        <cdr:cNvSpPr txBox="1"/>
      </cdr:nvSpPr>
      <cdr:spPr>
        <a:xfrm xmlns:a="http://schemas.openxmlformats.org/drawingml/2006/main">
          <a:off x="3492500" y="3048000"/>
          <a:ext cx="13589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11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0.64403</cdr:x>
      <cdr:y>0.82552</cdr:y>
    </cdr:from>
    <cdr:to>
      <cdr:x>0.89461</cdr:x>
      <cdr:y>0.89306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F7692CD-850C-4645-2CB2-91DB17F8FE55}"/>
            </a:ext>
          </a:extLst>
        </cdr:cNvPr>
        <cdr:cNvSpPr txBox="1"/>
      </cdr:nvSpPr>
      <cdr:spPr>
        <a:xfrm xmlns:a="http://schemas.openxmlformats.org/drawingml/2006/main">
          <a:off x="3492500" y="2794000"/>
          <a:ext cx="13589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7,5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0.63934</cdr:x>
      <cdr:y>0.82176</cdr:y>
    </cdr:from>
    <cdr:to>
      <cdr:x>0.88993</cdr:x>
      <cdr:y>0.88931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24FD21BB-E089-F004-6F85-5BDBC376CAEB}"/>
            </a:ext>
          </a:extLst>
        </cdr:cNvPr>
        <cdr:cNvSpPr txBox="1"/>
      </cdr:nvSpPr>
      <cdr:spPr>
        <a:xfrm xmlns:a="http://schemas.openxmlformats.org/drawingml/2006/main">
          <a:off x="3467100" y="2781300"/>
          <a:ext cx="13589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A133-BC14-4042-B80A-132DEBDA8DB8}">
  <dimension ref="A1:R49"/>
  <sheetViews>
    <sheetView topLeftCell="C25" workbookViewId="0">
      <selection activeCell="C34" activeCellId="3" sqref="A4:XFD4 A5:XFD5 A7:XFD7 A34:XFD34"/>
    </sheetView>
  </sheetViews>
  <sheetFormatPr baseColWidth="10" defaultRowHeight="16" x14ac:dyDescent="0.2"/>
  <cols>
    <col min="1" max="2" width="10.83203125" style="1"/>
    <col min="3" max="3" width="21.1640625" style="1" customWidth="1"/>
    <col min="4" max="8" width="10.83203125" style="1"/>
    <col min="9" max="9" width="10.83203125" style="3"/>
    <col min="10" max="10" width="10.83203125" style="1"/>
    <col min="11" max="11" width="10.83203125" style="3"/>
    <col min="12" max="12" width="10.83203125" style="1"/>
    <col min="13" max="13" width="10.83203125" style="3"/>
    <col min="14" max="14" width="10.83203125" style="1"/>
    <col min="15" max="15" width="10.83203125" style="3"/>
    <col min="16" max="16384" width="10.83203125" style="1"/>
  </cols>
  <sheetData>
    <row r="1" spans="1:15" ht="17" x14ac:dyDescent="0.2">
      <c r="A1" s="1" t="s">
        <v>0</v>
      </c>
      <c r="I1" s="3" t="s">
        <v>51</v>
      </c>
      <c r="K1" s="3" t="s">
        <v>52</v>
      </c>
      <c r="M1" s="3" t="s">
        <v>53</v>
      </c>
      <c r="O1" s="3" t="s">
        <v>54</v>
      </c>
    </row>
    <row r="2" spans="1:15" ht="34" x14ac:dyDescent="0.2">
      <c r="F2" s="1" t="s">
        <v>46</v>
      </c>
      <c r="G2" s="1" t="s">
        <v>47</v>
      </c>
      <c r="H2" s="1" t="s">
        <v>48</v>
      </c>
      <c r="I2" s="3" t="s">
        <v>49</v>
      </c>
      <c r="K2" s="3" t="s">
        <v>49</v>
      </c>
      <c r="M2" s="3" t="s">
        <v>50</v>
      </c>
      <c r="O2" s="3" t="s">
        <v>50</v>
      </c>
    </row>
    <row r="3" spans="1:15" s="2" customFormat="1" ht="34" x14ac:dyDescent="0.2">
      <c r="A3" s="2" t="s">
        <v>21</v>
      </c>
      <c r="E3" s="2" t="s">
        <v>43</v>
      </c>
      <c r="I3" s="4"/>
      <c r="K3" s="4"/>
      <c r="M3" s="4"/>
      <c r="O3" s="4"/>
    </row>
    <row r="4" spans="1:15" ht="34" x14ac:dyDescent="0.2">
      <c r="A4" s="1" t="s">
        <v>1</v>
      </c>
      <c r="B4" s="1">
        <v>3</v>
      </c>
      <c r="F4" s="1" t="s">
        <v>49</v>
      </c>
      <c r="G4" s="1">
        <v>2</v>
      </c>
      <c r="H4" s="1">
        <v>1</v>
      </c>
      <c r="I4" s="3">
        <f>B4/G4</f>
        <v>1.5</v>
      </c>
      <c r="K4" s="3">
        <f>B4/G4</f>
        <v>1.5</v>
      </c>
      <c r="M4" s="3">
        <v>0</v>
      </c>
      <c r="O4" s="3">
        <v>0</v>
      </c>
    </row>
    <row r="5" spans="1:15" ht="17" x14ac:dyDescent="0.2">
      <c r="A5" s="1" t="s">
        <v>2</v>
      </c>
      <c r="B5" s="1">
        <v>1</v>
      </c>
      <c r="F5" s="1" t="s">
        <v>49</v>
      </c>
      <c r="G5" s="1">
        <v>2</v>
      </c>
      <c r="H5" s="1">
        <v>1</v>
      </c>
      <c r="I5" s="3">
        <f t="shared" ref="I5:I14" si="0">B5/G5</f>
        <v>0.5</v>
      </c>
      <c r="K5" s="3">
        <f t="shared" ref="K5:K14" si="1">B5/G5</f>
        <v>0.5</v>
      </c>
      <c r="M5" s="3">
        <v>0</v>
      </c>
      <c r="O5" s="3">
        <v>0</v>
      </c>
    </row>
    <row r="6" spans="1:15" ht="17" x14ac:dyDescent="0.2">
      <c r="A6" s="1" t="s">
        <v>4</v>
      </c>
      <c r="B6" s="1">
        <v>2</v>
      </c>
      <c r="D6" s="1" t="s">
        <v>17</v>
      </c>
      <c r="F6" s="1" t="s">
        <v>49</v>
      </c>
      <c r="G6" s="1">
        <v>2</v>
      </c>
      <c r="H6" s="1">
        <v>1</v>
      </c>
      <c r="I6" s="3">
        <f t="shared" si="0"/>
        <v>1</v>
      </c>
      <c r="K6" s="3">
        <f t="shared" si="1"/>
        <v>1</v>
      </c>
      <c r="M6" s="3">
        <v>0</v>
      </c>
      <c r="O6" s="3">
        <v>0</v>
      </c>
    </row>
    <row r="7" spans="1:15" ht="17" x14ac:dyDescent="0.2">
      <c r="A7" s="1" t="s">
        <v>3</v>
      </c>
      <c r="B7" s="1">
        <v>1</v>
      </c>
      <c r="C7" s="1" t="s">
        <v>20</v>
      </c>
      <c r="F7" s="1" t="s">
        <v>49</v>
      </c>
      <c r="G7" s="1">
        <v>2</v>
      </c>
      <c r="H7" s="1">
        <v>1</v>
      </c>
      <c r="I7" s="3">
        <f t="shared" si="0"/>
        <v>0.5</v>
      </c>
      <c r="K7" s="3">
        <f t="shared" si="1"/>
        <v>0.5</v>
      </c>
      <c r="M7" s="3">
        <v>0</v>
      </c>
      <c r="O7" s="3">
        <v>0</v>
      </c>
    </row>
    <row r="8" spans="1:15" ht="17" x14ac:dyDescent="0.2">
      <c r="A8" s="1" t="s">
        <v>5</v>
      </c>
      <c r="B8" s="1">
        <v>3</v>
      </c>
      <c r="C8" s="1" t="s">
        <v>13</v>
      </c>
      <c r="D8" s="1" t="s">
        <v>14</v>
      </c>
      <c r="F8" s="1" t="s">
        <v>49</v>
      </c>
      <c r="G8" s="1">
        <v>2</v>
      </c>
      <c r="H8" s="1">
        <v>1</v>
      </c>
      <c r="I8" s="3">
        <f t="shared" si="0"/>
        <v>1.5</v>
      </c>
      <c r="K8" s="3">
        <f t="shared" si="1"/>
        <v>1.5</v>
      </c>
      <c r="M8" s="3">
        <v>0</v>
      </c>
      <c r="O8" s="3">
        <v>0</v>
      </c>
    </row>
    <row r="9" spans="1:15" ht="34" x14ac:dyDescent="0.2">
      <c r="A9" s="1" t="s">
        <v>6</v>
      </c>
      <c r="B9" s="1">
        <v>6</v>
      </c>
      <c r="D9" s="1" t="s">
        <v>15</v>
      </c>
      <c r="F9" s="1" t="s">
        <v>49</v>
      </c>
      <c r="G9" s="1">
        <v>2</v>
      </c>
      <c r="H9" s="1">
        <v>1</v>
      </c>
      <c r="I9" s="3">
        <f t="shared" si="0"/>
        <v>3</v>
      </c>
      <c r="K9" s="3">
        <f t="shared" si="1"/>
        <v>3</v>
      </c>
      <c r="M9" s="3">
        <v>0</v>
      </c>
      <c r="O9" s="3">
        <v>0</v>
      </c>
    </row>
    <row r="10" spans="1:15" ht="17" x14ac:dyDescent="0.2">
      <c r="A10" s="1" t="s">
        <v>7</v>
      </c>
      <c r="B10" s="1">
        <v>3</v>
      </c>
      <c r="C10" s="1" t="s">
        <v>12</v>
      </c>
      <c r="D10" s="1" t="s">
        <v>14</v>
      </c>
      <c r="F10" s="1" t="s">
        <v>49</v>
      </c>
      <c r="G10" s="1">
        <v>2</v>
      </c>
      <c r="H10" s="1">
        <v>1</v>
      </c>
      <c r="I10" s="3">
        <f t="shared" si="0"/>
        <v>1.5</v>
      </c>
      <c r="K10" s="3">
        <f t="shared" si="1"/>
        <v>1.5</v>
      </c>
      <c r="M10" s="3">
        <v>0</v>
      </c>
      <c r="O10" s="3">
        <v>0</v>
      </c>
    </row>
    <row r="11" spans="1:15" ht="34" x14ac:dyDescent="0.2">
      <c r="A11" s="1" t="s">
        <v>8</v>
      </c>
      <c r="B11" s="1">
        <v>1</v>
      </c>
      <c r="C11" s="1" t="s">
        <v>16</v>
      </c>
      <c r="D11" s="1" t="s">
        <v>17</v>
      </c>
      <c r="F11" s="1" t="s">
        <v>49</v>
      </c>
      <c r="G11" s="1">
        <v>2</v>
      </c>
      <c r="H11" s="1">
        <v>1</v>
      </c>
      <c r="I11" s="3">
        <f t="shared" si="0"/>
        <v>0.5</v>
      </c>
      <c r="K11" s="3">
        <f t="shared" si="1"/>
        <v>0.5</v>
      </c>
      <c r="M11" s="3">
        <v>0</v>
      </c>
      <c r="O11" s="3">
        <v>0</v>
      </c>
    </row>
    <row r="12" spans="1:15" ht="34" x14ac:dyDescent="0.2">
      <c r="A12" s="1" t="s">
        <v>9</v>
      </c>
      <c r="B12" s="1">
        <v>1</v>
      </c>
      <c r="C12" s="1" t="s">
        <v>32</v>
      </c>
      <c r="D12" s="1" t="s">
        <v>33</v>
      </c>
      <c r="F12" s="1" t="s">
        <v>49</v>
      </c>
      <c r="G12" s="1">
        <v>2</v>
      </c>
      <c r="H12" s="1">
        <v>1</v>
      </c>
      <c r="I12" s="3">
        <f t="shared" si="0"/>
        <v>0.5</v>
      </c>
      <c r="K12" s="3">
        <f t="shared" si="1"/>
        <v>0.5</v>
      </c>
      <c r="M12" s="3">
        <v>0</v>
      </c>
      <c r="O12" s="3">
        <v>0</v>
      </c>
    </row>
    <row r="13" spans="1:15" ht="17" x14ac:dyDescent="0.2">
      <c r="A13" s="1" t="s">
        <v>10</v>
      </c>
      <c r="B13" s="1">
        <v>1</v>
      </c>
      <c r="C13" s="1" t="s">
        <v>19</v>
      </c>
      <c r="D13" s="1" t="s">
        <v>17</v>
      </c>
      <c r="F13" s="1" t="s">
        <v>49</v>
      </c>
      <c r="G13" s="1">
        <v>2</v>
      </c>
      <c r="H13" s="1">
        <v>1</v>
      </c>
      <c r="I13" s="3">
        <f t="shared" si="0"/>
        <v>0.5</v>
      </c>
      <c r="K13" s="3">
        <f t="shared" si="1"/>
        <v>0.5</v>
      </c>
      <c r="M13" s="3">
        <v>0</v>
      </c>
      <c r="O13" s="3">
        <v>0</v>
      </c>
    </row>
    <row r="14" spans="1:15" ht="34" x14ac:dyDescent="0.2">
      <c r="A14" s="1" t="s">
        <v>11</v>
      </c>
      <c r="B14" s="1">
        <v>1</v>
      </c>
      <c r="C14" s="1" t="s">
        <v>18</v>
      </c>
      <c r="D14" s="1" t="s">
        <v>17</v>
      </c>
      <c r="F14" s="1" t="s">
        <v>49</v>
      </c>
      <c r="G14" s="1">
        <v>2</v>
      </c>
      <c r="H14" s="1">
        <v>1</v>
      </c>
      <c r="I14" s="3">
        <f t="shared" si="0"/>
        <v>0.5</v>
      </c>
      <c r="K14" s="3">
        <f t="shared" si="1"/>
        <v>0.5</v>
      </c>
      <c r="M14" s="3">
        <v>0</v>
      </c>
      <c r="O14" s="3">
        <v>0</v>
      </c>
    </row>
    <row r="16" spans="1:15" s="2" customFormat="1" ht="85" x14ac:dyDescent="0.2">
      <c r="A16" s="2" t="s">
        <v>22</v>
      </c>
      <c r="E16" s="2" t="s">
        <v>45</v>
      </c>
      <c r="I16" s="4"/>
      <c r="K16" s="4"/>
      <c r="M16" s="4"/>
      <c r="O16" s="4"/>
    </row>
    <row r="17" spans="1:15" ht="17" x14ac:dyDescent="0.2">
      <c r="A17" s="1" t="s">
        <v>23</v>
      </c>
      <c r="B17" s="1">
        <v>2</v>
      </c>
      <c r="D17" s="1" t="s">
        <v>36</v>
      </c>
      <c r="F17" s="1" t="s">
        <v>50</v>
      </c>
      <c r="G17" s="1">
        <v>2</v>
      </c>
      <c r="H17" s="1">
        <v>0.5</v>
      </c>
      <c r="I17" s="3">
        <v>0</v>
      </c>
      <c r="K17" s="3">
        <v>0</v>
      </c>
      <c r="M17" s="3">
        <v>1</v>
      </c>
      <c r="O17" s="3">
        <v>1</v>
      </c>
    </row>
    <row r="19" spans="1:15" s="2" customFormat="1" ht="85" x14ac:dyDescent="0.2">
      <c r="A19" s="2" t="s">
        <v>24</v>
      </c>
      <c r="E19" s="2" t="s">
        <v>45</v>
      </c>
      <c r="I19" s="4"/>
      <c r="K19" s="4"/>
      <c r="M19" s="4"/>
      <c r="O19" s="4"/>
    </row>
    <row r="20" spans="1:15" ht="34" x14ac:dyDescent="0.2">
      <c r="A20" s="1" t="s">
        <v>25</v>
      </c>
      <c r="B20" s="1">
        <v>1</v>
      </c>
      <c r="C20" s="1" t="s">
        <v>37</v>
      </c>
      <c r="D20" s="1" t="s">
        <v>36</v>
      </c>
      <c r="F20" s="1" t="s">
        <v>50</v>
      </c>
      <c r="G20" s="1">
        <v>2</v>
      </c>
      <c r="H20" s="1">
        <v>0.5</v>
      </c>
      <c r="I20" s="3">
        <v>0</v>
      </c>
      <c r="K20" s="3">
        <v>0</v>
      </c>
      <c r="M20" s="3">
        <f>(B20/G20)*H20</f>
        <v>0.25</v>
      </c>
      <c r="O20" s="3">
        <v>0.25</v>
      </c>
    </row>
    <row r="21" spans="1:15" ht="17" x14ac:dyDescent="0.2">
      <c r="A21" s="1" t="s">
        <v>23</v>
      </c>
      <c r="B21" s="1">
        <v>2</v>
      </c>
      <c r="D21" s="1" t="s">
        <v>36</v>
      </c>
      <c r="F21" s="1" t="s">
        <v>50</v>
      </c>
      <c r="G21" s="1">
        <v>2</v>
      </c>
      <c r="H21" s="1">
        <v>0.5</v>
      </c>
      <c r="I21" s="3">
        <v>0</v>
      </c>
      <c r="K21" s="3">
        <v>0</v>
      </c>
      <c r="M21" s="3">
        <f t="shared" ref="M21:M22" si="2">(B21/G21)*H21</f>
        <v>0.5</v>
      </c>
      <c r="O21" s="3">
        <v>0.5</v>
      </c>
    </row>
    <row r="22" spans="1:15" ht="34" x14ac:dyDescent="0.2">
      <c r="A22" s="1" t="s">
        <v>1</v>
      </c>
      <c r="B22" s="1">
        <v>1</v>
      </c>
      <c r="F22" s="1" t="s">
        <v>50</v>
      </c>
      <c r="G22" s="1">
        <v>2</v>
      </c>
      <c r="H22" s="1">
        <v>0.5</v>
      </c>
      <c r="I22" s="3">
        <v>0</v>
      </c>
      <c r="K22" s="3">
        <v>0</v>
      </c>
      <c r="M22" s="3">
        <f t="shared" si="2"/>
        <v>0.25</v>
      </c>
      <c r="O22" s="3">
        <v>0.25</v>
      </c>
    </row>
    <row r="24" spans="1:15" s="2" customFormat="1" ht="85" x14ac:dyDescent="0.2">
      <c r="A24" s="2" t="s">
        <v>26</v>
      </c>
      <c r="E24" s="2" t="s">
        <v>45</v>
      </c>
      <c r="I24" s="4"/>
      <c r="K24" s="4"/>
      <c r="M24" s="4"/>
      <c r="O24" s="4"/>
    </row>
    <row r="25" spans="1:15" ht="34" x14ac:dyDescent="0.2">
      <c r="A25" s="1" t="s">
        <v>27</v>
      </c>
      <c r="B25" s="1">
        <v>1</v>
      </c>
      <c r="C25" s="1" t="s">
        <v>34</v>
      </c>
      <c r="D25" s="1" t="s">
        <v>35</v>
      </c>
      <c r="F25" s="1" t="s">
        <v>50</v>
      </c>
      <c r="G25" s="1">
        <v>2</v>
      </c>
      <c r="H25" s="1">
        <v>0.5</v>
      </c>
      <c r="I25" s="3">
        <v>0</v>
      </c>
      <c r="K25" s="3">
        <v>0</v>
      </c>
      <c r="M25" s="3">
        <v>0.25</v>
      </c>
      <c r="O25" s="3">
        <v>0.25</v>
      </c>
    </row>
    <row r="28" spans="1:15" s="2" customFormat="1" ht="51" x14ac:dyDescent="0.2">
      <c r="A28" s="2" t="s">
        <v>28</v>
      </c>
      <c r="E28" s="2" t="s">
        <v>38</v>
      </c>
      <c r="I28" s="4"/>
      <c r="K28" s="4"/>
      <c r="M28" s="4"/>
      <c r="O28" s="4"/>
    </row>
    <row r="29" spans="1:15" ht="17" x14ac:dyDescent="0.2">
      <c r="A29" s="1" t="s">
        <v>23</v>
      </c>
      <c r="B29" s="1">
        <v>5</v>
      </c>
      <c r="D29" s="1" t="s">
        <v>36</v>
      </c>
      <c r="F29" s="1" t="s">
        <v>50</v>
      </c>
      <c r="G29" s="1">
        <v>2</v>
      </c>
      <c r="H29" s="1">
        <v>1</v>
      </c>
      <c r="I29" s="3">
        <v>0</v>
      </c>
      <c r="K29" s="3">
        <v>0</v>
      </c>
      <c r="M29" s="3">
        <v>2.5</v>
      </c>
      <c r="O29" s="3">
        <v>2.5</v>
      </c>
    </row>
    <row r="31" spans="1:15" s="2" customFormat="1" ht="51" x14ac:dyDescent="0.2">
      <c r="A31" s="2" t="s">
        <v>29</v>
      </c>
      <c r="E31" s="2" t="s">
        <v>44</v>
      </c>
      <c r="I31" s="4"/>
      <c r="K31" s="4"/>
      <c r="M31" s="4"/>
      <c r="O31" s="4"/>
    </row>
    <row r="32" spans="1:15" ht="17" x14ac:dyDescent="0.2">
      <c r="A32" s="1" t="s">
        <v>23</v>
      </c>
      <c r="B32" s="1">
        <v>9</v>
      </c>
      <c r="D32" s="1" t="s">
        <v>36</v>
      </c>
      <c r="F32" s="1" t="s">
        <v>50</v>
      </c>
      <c r="G32" s="1">
        <v>2</v>
      </c>
      <c r="H32" s="1">
        <v>0.5</v>
      </c>
      <c r="I32" s="3">
        <v>0</v>
      </c>
      <c r="K32" s="3">
        <v>0</v>
      </c>
      <c r="M32" s="3">
        <f>(B32/G32)*H32</f>
        <v>2.25</v>
      </c>
      <c r="O32" s="3">
        <v>2.25</v>
      </c>
    </row>
    <row r="33" spans="1:18" ht="34" x14ac:dyDescent="0.2">
      <c r="A33" s="1" t="s">
        <v>27</v>
      </c>
      <c r="B33" s="1">
        <v>1</v>
      </c>
      <c r="C33" s="1" t="s">
        <v>34</v>
      </c>
      <c r="E33" s="1" t="s">
        <v>35</v>
      </c>
      <c r="F33" s="1" t="s">
        <v>50</v>
      </c>
      <c r="G33" s="1">
        <v>2</v>
      </c>
      <c r="H33" s="1">
        <v>0.5</v>
      </c>
      <c r="I33" s="3">
        <v>0</v>
      </c>
      <c r="K33" s="3">
        <v>0</v>
      </c>
      <c r="M33" s="3">
        <f t="shared" ref="M33:M35" si="3">(B33/G33)*H33</f>
        <v>0.25</v>
      </c>
      <c r="O33" s="3">
        <v>0.25</v>
      </c>
    </row>
    <row r="34" spans="1:18" ht="34" x14ac:dyDescent="0.2">
      <c r="A34" s="1" t="s">
        <v>1</v>
      </c>
      <c r="B34" s="1">
        <v>1</v>
      </c>
      <c r="F34" s="1" t="s">
        <v>50</v>
      </c>
      <c r="G34" s="1">
        <v>2</v>
      </c>
      <c r="H34" s="1">
        <v>0.5</v>
      </c>
      <c r="I34" s="3">
        <v>0</v>
      </c>
      <c r="K34" s="3">
        <v>0</v>
      </c>
      <c r="M34" s="3">
        <f t="shared" si="3"/>
        <v>0.25</v>
      </c>
      <c r="O34" s="3">
        <v>0.25</v>
      </c>
    </row>
    <row r="35" spans="1:18" ht="68" x14ac:dyDescent="0.2">
      <c r="A35" s="1" t="s">
        <v>30</v>
      </c>
      <c r="B35" s="1">
        <v>1</v>
      </c>
      <c r="D35" s="1" t="s">
        <v>31</v>
      </c>
      <c r="F35" s="1" t="s">
        <v>50</v>
      </c>
      <c r="G35" s="1">
        <v>2</v>
      </c>
      <c r="H35" s="1">
        <v>0.5</v>
      </c>
      <c r="I35" s="3">
        <v>0</v>
      </c>
      <c r="K35" s="3">
        <v>0</v>
      </c>
      <c r="M35" s="3">
        <f t="shared" si="3"/>
        <v>0.25</v>
      </c>
      <c r="O35" s="3">
        <v>0.25</v>
      </c>
    </row>
    <row r="37" spans="1:18" s="2" customFormat="1" ht="51" x14ac:dyDescent="0.2">
      <c r="A37" s="2" t="s">
        <v>39</v>
      </c>
      <c r="I37" s="4"/>
      <c r="K37" s="4"/>
      <c r="M37" s="4"/>
      <c r="O37" s="4"/>
    </row>
    <row r="38" spans="1:18" ht="17" x14ac:dyDescent="0.2">
      <c r="A38" s="1" t="s">
        <v>40</v>
      </c>
      <c r="B38" s="1">
        <v>1</v>
      </c>
      <c r="C38" s="1" t="s">
        <v>41</v>
      </c>
      <c r="D38" s="1" t="s">
        <v>36</v>
      </c>
    </row>
    <row r="39" spans="1:18" ht="17" x14ac:dyDescent="0.2">
      <c r="A39" s="1" t="s">
        <v>23</v>
      </c>
      <c r="B39" s="1">
        <v>3</v>
      </c>
      <c r="D39" s="1" t="s">
        <v>36</v>
      </c>
    </row>
    <row r="40" spans="1:18" ht="51" x14ac:dyDescent="0.2">
      <c r="A40" s="1" t="s">
        <v>30</v>
      </c>
      <c r="B40" s="1">
        <v>1</v>
      </c>
      <c r="D40" s="1" t="s">
        <v>42</v>
      </c>
    </row>
    <row r="42" spans="1:18" x14ac:dyDescent="0.2">
      <c r="J42" s="1">
        <f>SUM(I4:J36)</f>
        <v>11.5</v>
      </c>
      <c r="L42" s="1">
        <f>SUM(K4:L35)</f>
        <v>11.5</v>
      </c>
      <c r="N42" s="1">
        <f>SUM(M4:N35)</f>
        <v>7.75</v>
      </c>
      <c r="P42" s="1">
        <f>SUM(O4:P35)</f>
        <v>7.75</v>
      </c>
      <c r="R42" s="1">
        <f>SUM(J42:P42)</f>
        <v>38.5</v>
      </c>
    </row>
    <row r="48" spans="1:18" ht="17" x14ac:dyDescent="0.2">
      <c r="J48" s="1" t="s">
        <v>51</v>
      </c>
      <c r="K48" s="3" t="s">
        <v>52</v>
      </c>
      <c r="L48" s="1" t="s">
        <v>53</v>
      </c>
      <c r="M48" s="3" t="s">
        <v>54</v>
      </c>
    </row>
    <row r="49" spans="10:13" x14ac:dyDescent="0.2">
      <c r="J49" s="1">
        <v>11.5</v>
      </c>
      <c r="K49" s="1">
        <v>11.5</v>
      </c>
      <c r="L49" s="1">
        <v>7.75</v>
      </c>
      <c r="M49" s="1">
        <v>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5F03-77B2-9841-8C2B-54A86137A330}">
  <dimension ref="A1:P35"/>
  <sheetViews>
    <sheetView topLeftCell="A19" workbookViewId="0">
      <selection activeCell="P35" activeCellId="19" sqref="J4 L4 N4 P4 J12 L12 N12 P12 J22 L22 N22 P22 J28 L28 N28 P28 J35 L35 N35 P35"/>
    </sheetView>
  </sheetViews>
  <sheetFormatPr baseColWidth="10" defaultRowHeight="16" x14ac:dyDescent="0.2"/>
  <sheetData>
    <row r="1" spans="1:16" s="6" customFormat="1" x14ac:dyDescent="0.2">
      <c r="A1" s="6" t="s">
        <v>14</v>
      </c>
      <c r="I1" s="6" t="s">
        <v>51</v>
      </c>
      <c r="K1" s="6" t="s">
        <v>52</v>
      </c>
      <c r="M1" s="6" t="s">
        <v>53</v>
      </c>
      <c r="O1" s="6" t="s">
        <v>54</v>
      </c>
    </row>
    <row r="2" spans="1:16" s="1" customFormat="1" ht="17" x14ac:dyDescent="0.2">
      <c r="A2" s="1" t="s">
        <v>5</v>
      </c>
      <c r="B2" s="1">
        <v>3</v>
      </c>
      <c r="C2" s="1" t="s">
        <v>13</v>
      </c>
      <c r="D2" s="1" t="s">
        <v>14</v>
      </c>
      <c r="F2" s="1" t="s">
        <v>49</v>
      </c>
      <c r="G2" s="1">
        <v>2</v>
      </c>
      <c r="H2" s="1">
        <v>1</v>
      </c>
      <c r="I2" s="3">
        <v>1.5</v>
      </c>
      <c r="K2" s="3">
        <v>1.5</v>
      </c>
      <c r="M2" s="3">
        <v>0</v>
      </c>
      <c r="O2" s="3">
        <v>0</v>
      </c>
    </row>
    <row r="3" spans="1:16" s="1" customFormat="1" ht="17" x14ac:dyDescent="0.2">
      <c r="A3" s="1" t="s">
        <v>7</v>
      </c>
      <c r="B3" s="1">
        <v>3</v>
      </c>
      <c r="C3" s="1" t="s">
        <v>12</v>
      </c>
      <c r="D3" s="1" t="s">
        <v>14</v>
      </c>
      <c r="F3" s="1" t="s">
        <v>49</v>
      </c>
      <c r="G3" s="1">
        <v>2</v>
      </c>
      <c r="H3" s="1">
        <v>1</v>
      </c>
      <c r="I3" s="3">
        <v>1.5</v>
      </c>
      <c r="K3" s="3">
        <v>1.5</v>
      </c>
      <c r="M3" s="3">
        <v>0</v>
      </c>
      <c r="O3" s="3">
        <v>0</v>
      </c>
    </row>
    <row r="4" spans="1:16" x14ac:dyDescent="0.2">
      <c r="J4">
        <v>3</v>
      </c>
      <c r="L4">
        <v>3</v>
      </c>
      <c r="N4">
        <v>0</v>
      </c>
      <c r="P4">
        <v>0</v>
      </c>
    </row>
    <row r="5" spans="1:16" s="6" customFormat="1" x14ac:dyDescent="0.2">
      <c r="A5" s="6" t="s">
        <v>17</v>
      </c>
    </row>
    <row r="6" spans="1:16" s="1" customFormat="1" ht="17" x14ac:dyDescent="0.2">
      <c r="A6" s="1" t="s">
        <v>4</v>
      </c>
      <c r="B6" s="1">
        <v>2</v>
      </c>
      <c r="D6" s="1" t="s">
        <v>17</v>
      </c>
      <c r="F6" s="1" t="s">
        <v>49</v>
      </c>
      <c r="G6" s="1">
        <v>2</v>
      </c>
      <c r="H6" s="1">
        <v>1</v>
      </c>
      <c r="I6" s="3">
        <v>1</v>
      </c>
      <c r="K6" s="3">
        <v>1</v>
      </c>
      <c r="M6" s="3">
        <v>0</v>
      </c>
      <c r="O6" s="3">
        <v>0</v>
      </c>
    </row>
    <row r="7" spans="1:16" s="1" customFormat="1" ht="34" x14ac:dyDescent="0.2">
      <c r="A7" s="1" t="s">
        <v>8</v>
      </c>
      <c r="B7" s="1">
        <v>1</v>
      </c>
      <c r="C7" s="1" t="s">
        <v>16</v>
      </c>
      <c r="D7" s="1" t="s">
        <v>17</v>
      </c>
      <c r="F7" s="1" t="s">
        <v>49</v>
      </c>
      <c r="G7" s="1">
        <v>2</v>
      </c>
      <c r="H7" s="1">
        <v>1</v>
      </c>
      <c r="I7" s="3">
        <v>0.5</v>
      </c>
      <c r="K7" s="3">
        <v>0.5</v>
      </c>
      <c r="M7" s="3">
        <v>0</v>
      </c>
      <c r="O7" s="3">
        <v>0</v>
      </c>
    </row>
    <row r="8" spans="1:16" s="1" customFormat="1" ht="17" x14ac:dyDescent="0.2">
      <c r="A8" s="1" t="s">
        <v>10</v>
      </c>
      <c r="B8" s="1">
        <v>1</v>
      </c>
      <c r="C8" s="1" t="s">
        <v>19</v>
      </c>
      <c r="D8" s="1" t="s">
        <v>17</v>
      </c>
      <c r="F8" s="1" t="s">
        <v>49</v>
      </c>
      <c r="G8" s="1">
        <v>2</v>
      </c>
      <c r="H8" s="1">
        <v>1</v>
      </c>
      <c r="I8" s="3">
        <v>0.5</v>
      </c>
      <c r="K8" s="3">
        <v>0.5</v>
      </c>
      <c r="M8" s="3">
        <v>0</v>
      </c>
      <c r="O8" s="3">
        <v>0</v>
      </c>
    </row>
    <row r="9" spans="1:16" s="1" customFormat="1" ht="34" x14ac:dyDescent="0.2">
      <c r="A9" s="1" t="s">
        <v>11</v>
      </c>
      <c r="B9" s="1">
        <v>1</v>
      </c>
      <c r="C9" s="1" t="s">
        <v>18</v>
      </c>
      <c r="D9" s="1" t="s">
        <v>17</v>
      </c>
      <c r="F9" s="1" t="s">
        <v>49</v>
      </c>
      <c r="G9" s="1">
        <v>2</v>
      </c>
      <c r="H9" s="1">
        <v>1</v>
      </c>
      <c r="I9" s="3">
        <v>0.5</v>
      </c>
      <c r="K9" s="3">
        <v>0.5</v>
      </c>
      <c r="M9" s="3">
        <v>0</v>
      </c>
      <c r="O9" s="3">
        <v>0</v>
      </c>
    </row>
    <row r="10" spans="1:16" s="1" customFormat="1" ht="68" x14ac:dyDescent="0.2">
      <c r="A10" s="1" t="s">
        <v>30</v>
      </c>
      <c r="B10" s="1">
        <v>1</v>
      </c>
      <c r="D10" s="1" t="s">
        <v>31</v>
      </c>
      <c r="F10" s="1" t="s">
        <v>50</v>
      </c>
      <c r="G10" s="1">
        <v>2</v>
      </c>
      <c r="H10" s="1">
        <v>0.5</v>
      </c>
      <c r="I10" s="3">
        <v>0</v>
      </c>
      <c r="K10" s="3">
        <v>0</v>
      </c>
      <c r="M10" s="3">
        <v>0.25</v>
      </c>
      <c r="O10" s="3">
        <v>0.25</v>
      </c>
    </row>
    <row r="11" spans="1:16" s="1" customFormat="1" ht="51" x14ac:dyDescent="0.2">
      <c r="A11" s="1" t="s">
        <v>30</v>
      </c>
      <c r="B11" s="1">
        <v>1</v>
      </c>
      <c r="D11" s="1" t="s">
        <v>42</v>
      </c>
      <c r="I11" s="3"/>
      <c r="K11" s="3"/>
      <c r="M11" s="3"/>
      <c r="O11" s="3"/>
    </row>
    <row r="12" spans="1:16" s="1" customFormat="1" x14ac:dyDescent="0.2">
      <c r="I12" s="5"/>
      <c r="J12" s="1">
        <v>2.5</v>
      </c>
      <c r="K12" s="5"/>
      <c r="L12" s="1">
        <v>2.5</v>
      </c>
      <c r="M12" s="5"/>
      <c r="N12" s="1">
        <v>0.25</v>
      </c>
      <c r="O12" s="5"/>
      <c r="P12" s="1">
        <v>0.25</v>
      </c>
    </row>
    <row r="14" spans="1:16" s="6" customFormat="1" ht="17" x14ac:dyDescent="0.2">
      <c r="A14" s="2" t="s">
        <v>36</v>
      </c>
    </row>
    <row r="15" spans="1:16" s="1" customFormat="1" ht="17" x14ac:dyDescent="0.2">
      <c r="A15" s="1" t="s">
        <v>23</v>
      </c>
      <c r="B15" s="1">
        <v>2</v>
      </c>
      <c r="D15" s="1" t="s">
        <v>36</v>
      </c>
      <c r="F15" s="1" t="s">
        <v>50</v>
      </c>
      <c r="G15" s="1">
        <v>2</v>
      </c>
      <c r="H15" s="1">
        <v>0.5</v>
      </c>
      <c r="I15" s="3">
        <v>0</v>
      </c>
      <c r="K15" s="3">
        <v>0</v>
      </c>
      <c r="M15" s="3">
        <v>1</v>
      </c>
      <c r="O15" s="3">
        <v>1</v>
      </c>
    </row>
    <row r="16" spans="1:16" s="1" customFormat="1" ht="34" x14ac:dyDescent="0.2">
      <c r="A16" s="1" t="s">
        <v>25</v>
      </c>
      <c r="B16" s="1">
        <v>1</v>
      </c>
      <c r="C16" s="1" t="s">
        <v>37</v>
      </c>
      <c r="D16" s="1" t="s">
        <v>36</v>
      </c>
      <c r="F16" s="1" t="s">
        <v>50</v>
      </c>
      <c r="G16" s="1">
        <v>2</v>
      </c>
      <c r="H16" s="1">
        <v>0.5</v>
      </c>
      <c r="I16" s="3">
        <v>0</v>
      </c>
      <c r="K16" s="3">
        <v>0</v>
      </c>
      <c r="M16" s="3">
        <v>0.25</v>
      </c>
      <c r="O16" s="3">
        <v>0.25</v>
      </c>
    </row>
    <row r="17" spans="1:16" s="1" customFormat="1" ht="17" x14ac:dyDescent="0.2">
      <c r="A17" s="1" t="s">
        <v>23</v>
      </c>
      <c r="B17" s="1">
        <v>2</v>
      </c>
      <c r="D17" s="1" t="s">
        <v>36</v>
      </c>
      <c r="F17" s="1" t="s">
        <v>50</v>
      </c>
      <c r="G17" s="1">
        <v>2</v>
      </c>
      <c r="H17" s="1">
        <v>0.5</v>
      </c>
      <c r="I17" s="3">
        <v>0</v>
      </c>
      <c r="K17" s="3">
        <v>0</v>
      </c>
      <c r="M17" s="3">
        <v>0.5</v>
      </c>
      <c r="O17" s="3">
        <v>0.5</v>
      </c>
    </row>
    <row r="18" spans="1:16" s="1" customFormat="1" ht="17" x14ac:dyDescent="0.2">
      <c r="A18" s="1" t="s">
        <v>23</v>
      </c>
      <c r="B18" s="1">
        <v>5</v>
      </c>
      <c r="D18" s="1" t="s">
        <v>36</v>
      </c>
      <c r="F18" s="1" t="s">
        <v>50</v>
      </c>
      <c r="G18" s="1">
        <v>2</v>
      </c>
      <c r="H18" s="1">
        <v>1</v>
      </c>
      <c r="I18" s="3">
        <v>0</v>
      </c>
      <c r="K18" s="3">
        <v>0</v>
      </c>
      <c r="M18" s="3">
        <v>2.5</v>
      </c>
      <c r="O18" s="3">
        <v>2.5</v>
      </c>
    </row>
    <row r="19" spans="1:16" s="1" customFormat="1" ht="17" x14ac:dyDescent="0.2">
      <c r="A19" s="1" t="s">
        <v>23</v>
      </c>
      <c r="B19" s="1">
        <v>9</v>
      </c>
      <c r="D19" s="1" t="s">
        <v>36</v>
      </c>
      <c r="F19" s="1" t="s">
        <v>50</v>
      </c>
      <c r="G19" s="1">
        <v>2</v>
      </c>
      <c r="H19" s="1">
        <v>0.5</v>
      </c>
      <c r="I19" s="3">
        <v>0</v>
      </c>
      <c r="K19" s="3">
        <v>0</v>
      </c>
      <c r="M19" s="3">
        <v>2.25</v>
      </c>
      <c r="O19" s="3">
        <v>2.25</v>
      </c>
    </row>
    <row r="20" spans="1:16" s="1" customFormat="1" ht="17" x14ac:dyDescent="0.2">
      <c r="A20" s="1" t="s">
        <v>40</v>
      </c>
      <c r="B20" s="1">
        <v>1</v>
      </c>
      <c r="C20" s="1" t="s">
        <v>41</v>
      </c>
      <c r="D20" s="1" t="s">
        <v>36</v>
      </c>
      <c r="I20" s="3"/>
      <c r="K20" s="3"/>
      <c r="M20" s="3"/>
      <c r="O20" s="3"/>
    </row>
    <row r="21" spans="1:16" s="1" customFormat="1" ht="17" x14ac:dyDescent="0.2">
      <c r="A21" s="1" t="s">
        <v>23</v>
      </c>
      <c r="B21" s="1">
        <v>3</v>
      </c>
      <c r="D21" s="1" t="s">
        <v>36</v>
      </c>
      <c r="I21" s="3"/>
      <c r="K21" s="3"/>
      <c r="M21" s="3"/>
      <c r="O21" s="3"/>
    </row>
    <row r="22" spans="1:16" x14ac:dyDescent="0.2">
      <c r="J22">
        <v>0</v>
      </c>
      <c r="L22">
        <v>0</v>
      </c>
      <c r="N22">
        <f>SUM(M15:M19)</f>
        <v>6.5</v>
      </c>
      <c r="P22">
        <v>6.5</v>
      </c>
    </row>
    <row r="24" spans="1:16" s="6" customFormat="1" ht="17" x14ac:dyDescent="0.2">
      <c r="A24" s="2" t="s">
        <v>35</v>
      </c>
    </row>
    <row r="25" spans="1:16" s="1" customFormat="1" ht="34" x14ac:dyDescent="0.2">
      <c r="A25" s="1" t="s">
        <v>6</v>
      </c>
      <c r="B25" s="1">
        <v>6</v>
      </c>
      <c r="D25" s="1" t="s">
        <v>15</v>
      </c>
      <c r="F25" s="1" t="s">
        <v>49</v>
      </c>
      <c r="G25" s="1">
        <v>2</v>
      </c>
      <c r="H25" s="1">
        <v>1</v>
      </c>
      <c r="I25" s="3">
        <v>3</v>
      </c>
      <c r="K25" s="3">
        <v>3</v>
      </c>
      <c r="M25" s="3">
        <v>0</v>
      </c>
      <c r="O25" s="3">
        <v>0</v>
      </c>
    </row>
    <row r="26" spans="1:16" s="1" customFormat="1" ht="68" x14ac:dyDescent="0.2">
      <c r="A26" s="1" t="s">
        <v>27</v>
      </c>
      <c r="B26" s="1">
        <v>1</v>
      </c>
      <c r="C26" s="1" t="s">
        <v>34</v>
      </c>
      <c r="D26" s="1" t="s">
        <v>35</v>
      </c>
      <c r="F26" s="1" t="s">
        <v>50</v>
      </c>
      <c r="G26" s="1">
        <v>2</v>
      </c>
      <c r="H26" s="1">
        <v>0.5</v>
      </c>
      <c r="I26" s="3">
        <v>0</v>
      </c>
      <c r="K26" s="3">
        <v>0</v>
      </c>
      <c r="M26" s="3">
        <v>0.25</v>
      </c>
      <c r="O26" s="3">
        <v>0.25</v>
      </c>
    </row>
    <row r="27" spans="1:16" s="1" customFormat="1" ht="68" x14ac:dyDescent="0.2">
      <c r="A27" s="1" t="s">
        <v>27</v>
      </c>
      <c r="B27" s="1">
        <v>1</v>
      </c>
      <c r="C27" s="1" t="s">
        <v>34</v>
      </c>
      <c r="E27" s="1" t="s">
        <v>35</v>
      </c>
      <c r="F27" s="1" t="s">
        <v>50</v>
      </c>
      <c r="G27" s="1">
        <v>2</v>
      </c>
      <c r="H27" s="1">
        <v>0.5</v>
      </c>
      <c r="I27" s="3">
        <v>0</v>
      </c>
      <c r="K27" s="3">
        <v>0</v>
      </c>
      <c r="M27" s="3">
        <v>0.25</v>
      </c>
      <c r="O27" s="3">
        <v>0.25</v>
      </c>
    </row>
    <row r="28" spans="1:16" x14ac:dyDescent="0.2">
      <c r="J28">
        <v>3</v>
      </c>
      <c r="L28">
        <v>3</v>
      </c>
      <c r="N28">
        <v>0.5</v>
      </c>
      <c r="P28">
        <v>0.5</v>
      </c>
    </row>
    <row r="30" spans="1:16" s="6" customFormat="1" ht="17" x14ac:dyDescent="0.2">
      <c r="A30" s="2" t="s">
        <v>55</v>
      </c>
    </row>
    <row r="31" spans="1:16" s="1" customFormat="1" ht="34" x14ac:dyDescent="0.2">
      <c r="A31" s="1" t="s">
        <v>1</v>
      </c>
      <c r="B31" s="1">
        <v>3</v>
      </c>
      <c r="F31" s="1" t="s">
        <v>49</v>
      </c>
      <c r="G31" s="1">
        <v>2</v>
      </c>
      <c r="H31" s="1">
        <v>1</v>
      </c>
      <c r="I31" s="3">
        <v>1.5</v>
      </c>
      <c r="K31" s="3">
        <v>1.5</v>
      </c>
      <c r="M31" s="3">
        <v>0</v>
      </c>
      <c r="O31" s="3">
        <v>0</v>
      </c>
    </row>
    <row r="32" spans="1:16" s="1" customFormat="1" ht="17" x14ac:dyDescent="0.2">
      <c r="A32" s="1" t="s">
        <v>2</v>
      </c>
      <c r="B32" s="1">
        <v>1</v>
      </c>
      <c r="F32" s="1" t="s">
        <v>49</v>
      </c>
      <c r="G32" s="1">
        <v>2</v>
      </c>
      <c r="H32" s="1">
        <v>1</v>
      </c>
      <c r="I32" s="3">
        <v>0.5</v>
      </c>
      <c r="K32" s="3">
        <v>0.5</v>
      </c>
      <c r="M32" s="3">
        <v>0</v>
      </c>
      <c r="O32" s="3">
        <v>0</v>
      </c>
    </row>
    <row r="33" spans="1:16" s="1" customFormat="1" ht="34" x14ac:dyDescent="0.2">
      <c r="A33" s="1" t="s">
        <v>3</v>
      </c>
      <c r="B33" s="1">
        <v>1</v>
      </c>
      <c r="C33" s="1" t="s">
        <v>20</v>
      </c>
      <c r="F33" s="1" t="s">
        <v>49</v>
      </c>
      <c r="G33" s="1">
        <v>2</v>
      </c>
      <c r="H33" s="1">
        <v>1</v>
      </c>
      <c r="I33" s="3">
        <v>0.5</v>
      </c>
      <c r="K33" s="3">
        <v>0.5</v>
      </c>
      <c r="M33" s="3">
        <v>0</v>
      </c>
      <c r="O33" s="3">
        <v>0</v>
      </c>
    </row>
    <row r="34" spans="1:16" s="1" customFormat="1" ht="34" x14ac:dyDescent="0.2">
      <c r="A34" s="1" t="s">
        <v>1</v>
      </c>
      <c r="B34" s="1">
        <v>1</v>
      </c>
      <c r="F34" s="1" t="s">
        <v>50</v>
      </c>
      <c r="G34" s="1">
        <v>2</v>
      </c>
      <c r="H34" s="1">
        <v>0.5</v>
      </c>
      <c r="I34" s="3">
        <v>0</v>
      </c>
      <c r="K34" s="3">
        <v>0</v>
      </c>
      <c r="M34" s="3">
        <v>0.25</v>
      </c>
      <c r="O34" s="3">
        <v>0.25</v>
      </c>
    </row>
    <row r="35" spans="1:16" x14ac:dyDescent="0.2">
      <c r="J35">
        <v>2.5</v>
      </c>
      <c r="L35">
        <v>2.5</v>
      </c>
      <c r="N35">
        <v>0.25</v>
      </c>
      <c r="P35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D7AA-50D7-9E48-BF8C-553CDAF02CDC}">
  <dimension ref="A2:O7"/>
  <sheetViews>
    <sheetView workbookViewId="0">
      <selection activeCell="B7" sqref="B7:E7"/>
    </sheetView>
  </sheetViews>
  <sheetFormatPr baseColWidth="10" defaultRowHeight="16" x14ac:dyDescent="0.2"/>
  <sheetData>
    <row r="2" spans="1:15" x14ac:dyDescent="0.2">
      <c r="A2" s="7" t="s">
        <v>14</v>
      </c>
      <c r="B2">
        <v>3</v>
      </c>
      <c r="C2">
        <v>3</v>
      </c>
      <c r="D2">
        <v>0</v>
      </c>
      <c r="E2">
        <v>0</v>
      </c>
      <c r="G2">
        <f>B2/(11/100)</f>
        <v>27.272727272727273</v>
      </c>
      <c r="H2">
        <f>C2/(11/100)</f>
        <v>27.272727272727273</v>
      </c>
      <c r="I2">
        <f>D2/(7.5/100)</f>
        <v>0</v>
      </c>
      <c r="J2">
        <f>E2/(7.5/100)</f>
        <v>0</v>
      </c>
      <c r="L2" s="9">
        <f>ROUND(G2,0)</f>
        <v>27</v>
      </c>
      <c r="M2" s="9">
        <f t="shared" ref="M2:O6" si="0">ROUND(H2,0)</f>
        <v>27</v>
      </c>
      <c r="N2" s="9">
        <f t="shared" si="0"/>
        <v>0</v>
      </c>
      <c r="O2" s="9">
        <f t="shared" si="0"/>
        <v>0</v>
      </c>
    </row>
    <row r="3" spans="1:15" x14ac:dyDescent="0.2">
      <c r="A3" s="7" t="s">
        <v>17</v>
      </c>
      <c r="B3" s="1">
        <v>2.5</v>
      </c>
      <c r="C3" s="1">
        <v>2.5</v>
      </c>
      <c r="D3" s="1">
        <v>0.25</v>
      </c>
      <c r="E3" s="1">
        <v>0.25</v>
      </c>
      <c r="G3">
        <f t="shared" ref="G3:G7" si="1">B3/(11/100)</f>
        <v>22.727272727272727</v>
      </c>
      <c r="H3">
        <f t="shared" ref="H3:H7" si="2">C3/(11/100)</f>
        <v>22.727272727272727</v>
      </c>
      <c r="I3">
        <f t="shared" ref="I3:I7" si="3">D3/(7.5/100)</f>
        <v>3.3333333333333335</v>
      </c>
      <c r="J3">
        <f t="shared" ref="J3:J7" si="4">E3/(7.5/100)</f>
        <v>3.3333333333333335</v>
      </c>
      <c r="L3" s="9">
        <f t="shared" ref="L3:L6" si="5">ROUND(G3,0)</f>
        <v>23</v>
      </c>
      <c r="M3" s="9">
        <f t="shared" si="0"/>
        <v>23</v>
      </c>
      <c r="N3" s="9">
        <f t="shared" si="0"/>
        <v>3</v>
      </c>
      <c r="O3" s="9">
        <f t="shared" si="0"/>
        <v>3</v>
      </c>
    </row>
    <row r="4" spans="1:15" ht="17" x14ac:dyDescent="0.2">
      <c r="A4" s="8" t="s">
        <v>36</v>
      </c>
      <c r="B4">
        <v>0</v>
      </c>
      <c r="C4">
        <v>0</v>
      </c>
      <c r="D4">
        <v>6.5</v>
      </c>
      <c r="E4">
        <v>6.5</v>
      </c>
      <c r="G4">
        <f t="shared" si="1"/>
        <v>0</v>
      </c>
      <c r="H4">
        <f t="shared" si="2"/>
        <v>0</v>
      </c>
      <c r="I4">
        <f t="shared" si="3"/>
        <v>86.666666666666671</v>
      </c>
      <c r="J4">
        <f t="shared" si="4"/>
        <v>86.666666666666671</v>
      </c>
      <c r="L4" s="9">
        <f t="shared" si="5"/>
        <v>0</v>
      </c>
      <c r="M4" s="9">
        <f t="shared" si="0"/>
        <v>0</v>
      </c>
      <c r="N4" s="9">
        <f t="shared" si="0"/>
        <v>87</v>
      </c>
      <c r="O4" s="9">
        <f t="shared" si="0"/>
        <v>87</v>
      </c>
    </row>
    <row r="5" spans="1:15" ht="17" x14ac:dyDescent="0.2">
      <c r="A5" s="8" t="s">
        <v>35</v>
      </c>
      <c r="B5">
        <v>3</v>
      </c>
      <c r="C5">
        <v>3</v>
      </c>
      <c r="D5">
        <v>0.5</v>
      </c>
      <c r="E5">
        <v>0.5</v>
      </c>
      <c r="G5">
        <f t="shared" si="1"/>
        <v>27.272727272727273</v>
      </c>
      <c r="H5">
        <f t="shared" si="2"/>
        <v>27.272727272727273</v>
      </c>
      <c r="I5">
        <f t="shared" si="3"/>
        <v>6.666666666666667</v>
      </c>
      <c r="J5">
        <f t="shared" si="4"/>
        <v>6.666666666666667</v>
      </c>
      <c r="L5" s="9">
        <f t="shared" si="5"/>
        <v>27</v>
      </c>
      <c r="M5" s="9">
        <f t="shared" si="0"/>
        <v>27</v>
      </c>
      <c r="N5" s="9">
        <f t="shared" si="0"/>
        <v>7</v>
      </c>
      <c r="O5" s="9">
        <f t="shared" si="0"/>
        <v>7</v>
      </c>
    </row>
    <row r="6" spans="1:15" x14ac:dyDescent="0.2">
      <c r="A6" s="7" t="s">
        <v>55</v>
      </c>
      <c r="B6">
        <v>2.5</v>
      </c>
      <c r="C6">
        <v>2.5</v>
      </c>
      <c r="D6">
        <v>0.25</v>
      </c>
      <c r="E6">
        <v>0.25</v>
      </c>
      <c r="G6">
        <f t="shared" si="1"/>
        <v>22.727272727272727</v>
      </c>
      <c r="H6">
        <f t="shared" si="2"/>
        <v>22.727272727272727</v>
      </c>
      <c r="I6">
        <f t="shared" si="3"/>
        <v>3.3333333333333335</v>
      </c>
      <c r="J6">
        <f t="shared" si="4"/>
        <v>3.3333333333333335</v>
      </c>
      <c r="L6" s="9">
        <f t="shared" si="5"/>
        <v>23</v>
      </c>
      <c r="M6" s="9">
        <f t="shared" si="0"/>
        <v>23</v>
      </c>
      <c r="N6" s="9">
        <f t="shared" si="0"/>
        <v>3</v>
      </c>
      <c r="O6" s="9">
        <f t="shared" si="0"/>
        <v>3</v>
      </c>
    </row>
    <row r="7" spans="1:15" x14ac:dyDescent="0.2">
      <c r="B7">
        <f>SUM(B2:B6)</f>
        <v>11</v>
      </c>
      <c r="C7">
        <f t="shared" ref="C7:E7" si="6">SUM(C2:C6)</f>
        <v>11</v>
      </c>
      <c r="D7">
        <f t="shared" si="6"/>
        <v>7.5</v>
      </c>
      <c r="E7">
        <f t="shared" si="6"/>
        <v>7.5</v>
      </c>
      <c r="G7">
        <f t="shared" si="1"/>
        <v>100</v>
      </c>
      <c r="H7">
        <f t="shared" si="2"/>
        <v>100</v>
      </c>
      <c r="I7">
        <f t="shared" si="3"/>
        <v>100</v>
      </c>
      <c r="J7">
        <f t="shared" si="4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4A02-C86C-F944-9517-8EFB7BB3FA1C}">
  <dimension ref="A1:E8"/>
  <sheetViews>
    <sheetView tabSelected="1" topLeftCell="A3" workbookViewId="0">
      <selection activeCell="G27" sqref="G27"/>
    </sheetView>
  </sheetViews>
  <sheetFormatPr baseColWidth="10" defaultRowHeight="16" x14ac:dyDescent="0.2"/>
  <sheetData>
    <row r="1" spans="1:5" x14ac:dyDescent="0.2">
      <c r="B1" t="s">
        <v>51</v>
      </c>
      <c r="C1" t="s">
        <v>52</v>
      </c>
      <c r="D1" t="s">
        <v>53</v>
      </c>
      <c r="E1" t="s">
        <v>54</v>
      </c>
    </row>
    <row r="2" spans="1:5" x14ac:dyDescent="0.2">
      <c r="A2" s="7" t="s">
        <v>14</v>
      </c>
      <c r="B2" s="9">
        <v>27</v>
      </c>
      <c r="C2" s="9">
        <v>27</v>
      </c>
      <c r="D2" s="9">
        <v>0</v>
      </c>
      <c r="E2" s="9">
        <v>0</v>
      </c>
    </row>
    <row r="3" spans="1:5" x14ac:dyDescent="0.2">
      <c r="A3" s="7" t="s">
        <v>17</v>
      </c>
      <c r="B3" s="9">
        <v>23</v>
      </c>
      <c r="C3" s="9">
        <v>23</v>
      </c>
      <c r="D3" s="9">
        <v>3</v>
      </c>
      <c r="E3" s="9">
        <v>3</v>
      </c>
    </row>
    <row r="4" spans="1:5" ht="17" x14ac:dyDescent="0.2">
      <c r="A4" s="8" t="s">
        <v>36</v>
      </c>
      <c r="B4" s="9">
        <v>0</v>
      </c>
      <c r="C4" s="9">
        <v>0</v>
      </c>
      <c r="D4" s="9">
        <v>87</v>
      </c>
      <c r="E4" s="9">
        <v>87</v>
      </c>
    </row>
    <row r="5" spans="1:5" ht="17" x14ac:dyDescent="0.2">
      <c r="A5" s="8" t="s">
        <v>35</v>
      </c>
      <c r="B5" s="9">
        <v>27</v>
      </c>
      <c r="C5" s="9">
        <v>27</v>
      </c>
      <c r="D5" s="9">
        <v>7</v>
      </c>
      <c r="E5" s="9">
        <v>7</v>
      </c>
    </row>
    <row r="6" spans="1:5" x14ac:dyDescent="0.2">
      <c r="A6" s="7" t="s">
        <v>55</v>
      </c>
      <c r="B6" s="9">
        <v>23</v>
      </c>
      <c r="C6" s="9">
        <v>23</v>
      </c>
      <c r="D6" s="9">
        <v>3</v>
      </c>
      <c r="E6" s="9">
        <v>3</v>
      </c>
    </row>
    <row r="8" spans="1:5" x14ac:dyDescent="0.2">
      <c r="B8" s="10">
        <v>11</v>
      </c>
      <c r="C8" s="10">
        <v>11</v>
      </c>
      <c r="D8" s="10">
        <v>7.5</v>
      </c>
      <c r="E8" s="10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Sheet3</vt:lpstr>
      <vt:lpstr>charts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2022-04-27T16:53:46Z</dcterms:created>
  <dcterms:modified xsi:type="dcterms:W3CDTF">2022-05-06T12:03:56Z</dcterms:modified>
</cp:coreProperties>
</file>