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13_ncr:1_{85A7C26F-9F01-7347-BC97-D0BF320E04CE}" xr6:coauthVersionLast="47" xr6:coauthVersionMax="47" xr10:uidLastSave="{00000000-0000-0000-0000-000000000000}"/>
  <bookViews>
    <workbookView xWindow="33040" yWindow="340" windowWidth="24500" windowHeight="17260" activeTab="4" xr2:uid="{2749EC15-A07B-BE40-B351-F3D6579095C0}"/>
  </bookViews>
  <sheets>
    <sheet name="dating" sheetId="1" r:id="rId1"/>
    <sheet name="recorded" sheetId="2" r:id="rId2"/>
    <sheet name="by origin" sheetId="3" r:id="rId3"/>
    <sheet name="Sheet4" sheetId="8" r:id="rId4"/>
    <sheet name="charts" sheetId="9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8" l="1"/>
  <c r="I3" i="8"/>
  <c r="I4" i="8"/>
  <c r="I5" i="8"/>
  <c r="I6" i="8"/>
  <c r="H3" i="8"/>
  <c r="H4" i="8"/>
  <c r="H5" i="8"/>
  <c r="H6" i="8"/>
  <c r="H2" i="8"/>
  <c r="F3" i="8"/>
  <c r="F4" i="8"/>
  <c r="F5" i="8"/>
  <c r="F6" i="8"/>
  <c r="F2" i="8"/>
  <c r="E3" i="8"/>
  <c r="E4" i="8"/>
  <c r="E5" i="8"/>
  <c r="E6" i="8"/>
  <c r="E2" i="8"/>
  <c r="N94" i="3"/>
  <c r="K94" i="3"/>
  <c r="N91" i="3"/>
  <c r="K91" i="3"/>
  <c r="N79" i="3"/>
  <c r="K79" i="3"/>
  <c r="N59" i="3"/>
  <c r="K59" i="3"/>
  <c r="N37" i="3"/>
  <c r="K37" i="3"/>
  <c r="N21" i="3"/>
  <c r="K21" i="3"/>
  <c r="N97" i="1"/>
  <c r="K97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76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43" i="1"/>
  <c r="O39" i="1"/>
  <c r="K39" i="1"/>
  <c r="K36" i="1"/>
  <c r="M20" i="1"/>
  <c r="K20" i="1"/>
  <c r="I23" i="1"/>
  <c r="C10" i="2"/>
  <c r="D10" i="2"/>
  <c r="E10" i="2"/>
  <c r="F10" i="2"/>
  <c r="G10" i="2"/>
  <c r="H10" i="2"/>
  <c r="I10" i="2"/>
  <c r="J10" i="2"/>
  <c r="K10" i="2"/>
  <c r="L10" i="2"/>
  <c r="M10" i="2"/>
  <c r="N10" i="2"/>
  <c r="B10" i="2"/>
  <c r="C9" i="2"/>
  <c r="D9" i="2"/>
  <c r="E9" i="2"/>
  <c r="F9" i="2"/>
  <c r="G9" i="2"/>
  <c r="H9" i="2"/>
  <c r="I9" i="2"/>
  <c r="J9" i="2"/>
  <c r="K9" i="2"/>
  <c r="L9" i="2"/>
  <c r="M9" i="2"/>
  <c r="N9" i="2"/>
  <c r="B9" i="2"/>
  <c r="R4" i="2"/>
  <c r="R3" i="2"/>
  <c r="I24" i="1"/>
  <c r="I25" i="1"/>
  <c r="I26" i="1"/>
  <c r="I27" i="1"/>
  <c r="I28" i="1"/>
  <c r="I29" i="1"/>
  <c r="I30" i="1"/>
  <c r="I31" i="1"/>
  <c r="I32" i="1"/>
  <c r="I33" i="1"/>
  <c r="I34" i="1"/>
  <c r="I35" i="1"/>
  <c r="L8" i="1"/>
  <c r="L9" i="1"/>
  <c r="L10" i="1"/>
  <c r="L11" i="1"/>
  <c r="L12" i="1"/>
  <c r="L13" i="1"/>
  <c r="L14" i="1"/>
  <c r="L15" i="1"/>
  <c r="L16" i="1"/>
  <c r="L17" i="1"/>
  <c r="L18" i="1"/>
  <c r="L19" i="1"/>
  <c r="L7" i="1"/>
  <c r="J8" i="1"/>
  <c r="J9" i="1"/>
  <c r="J10" i="1"/>
  <c r="J11" i="1"/>
  <c r="J12" i="1"/>
  <c r="J13" i="1"/>
  <c r="J14" i="1"/>
  <c r="J15" i="1"/>
  <c r="J16" i="1"/>
  <c r="J17" i="1"/>
  <c r="J18" i="1"/>
  <c r="J19" i="1"/>
  <c r="J7" i="1"/>
</calcChain>
</file>

<file path=xl/sharedStrings.xml><?xml version="1.0" encoding="utf-8"?>
<sst xmlns="http://schemas.openxmlformats.org/spreadsheetml/2006/main" count="706" uniqueCount="93">
  <si>
    <t>Lyon</t>
  </si>
  <si>
    <t xml:space="preserve">Dressel1 </t>
  </si>
  <si>
    <t>Dr 2/4</t>
  </si>
  <si>
    <t>Rhod</t>
  </si>
  <si>
    <t>Pasc 1</t>
  </si>
  <si>
    <t>Halt 70</t>
  </si>
  <si>
    <t>Dr 28</t>
  </si>
  <si>
    <t>Mars.</t>
  </si>
  <si>
    <t>div. Orient</t>
  </si>
  <si>
    <t>Lamb 2</t>
  </si>
  <si>
    <t>Brind</t>
  </si>
  <si>
    <t>Dr 20</t>
  </si>
  <si>
    <t>Dr 7/11</t>
  </si>
  <si>
    <t>divers</t>
  </si>
  <si>
    <t>Verbe Incarne</t>
  </si>
  <si>
    <t>Favorite</t>
  </si>
  <si>
    <t>p. 344-345</t>
  </si>
  <si>
    <t>Italian</t>
  </si>
  <si>
    <t>Rhodos</t>
  </si>
  <si>
    <t>Catalonian</t>
  </si>
  <si>
    <t>Spanish/French</t>
  </si>
  <si>
    <t>Baetican</t>
  </si>
  <si>
    <t>Marseille</t>
  </si>
  <si>
    <t>Eastern Mediterranean</t>
  </si>
  <si>
    <t xml:space="preserve">Baetican </t>
  </si>
  <si>
    <t>Dr 1</t>
  </si>
  <si>
    <t>other</t>
  </si>
  <si>
    <t>Type</t>
  </si>
  <si>
    <t>Sherds</t>
  </si>
  <si>
    <t xml:space="preserve">Dating </t>
  </si>
  <si>
    <t>Origin</t>
  </si>
  <si>
    <t>15 BCE - 15 CE</t>
  </si>
  <si>
    <t>5-15 CE</t>
  </si>
  <si>
    <t>Rhodian</t>
  </si>
  <si>
    <t xml:space="preserve">Italian </t>
  </si>
  <si>
    <t>unknown</t>
  </si>
  <si>
    <t>Dating slice</t>
  </si>
  <si>
    <t>number slices</t>
  </si>
  <si>
    <t>slice percentage</t>
  </si>
  <si>
    <t>AB</t>
  </si>
  <si>
    <t>A</t>
  </si>
  <si>
    <t>B</t>
  </si>
  <si>
    <t>Catalonian/South French</t>
  </si>
  <si>
    <t>Eastern Mediterranean/Aegean</t>
  </si>
  <si>
    <t>Number</t>
  </si>
  <si>
    <t>in percentage!</t>
  </si>
  <si>
    <t>Other</t>
  </si>
  <si>
    <t>Sanctuaire de Cybele</t>
  </si>
  <si>
    <t>Dressel 1</t>
  </si>
  <si>
    <t>Lamboglia 2</t>
  </si>
  <si>
    <t>Dr 2-4 Ital</t>
  </si>
  <si>
    <t>Dr 2-4 Orient</t>
  </si>
  <si>
    <t>Haltern 70</t>
  </si>
  <si>
    <t>Rhodes</t>
  </si>
  <si>
    <t>Agora F65/66</t>
  </si>
  <si>
    <t>Brindes</t>
  </si>
  <si>
    <t>Orient</t>
  </si>
  <si>
    <t>indeterminees</t>
  </si>
  <si>
    <t>40 BCE</t>
  </si>
  <si>
    <t>Frg</t>
  </si>
  <si>
    <t>Ital autres</t>
  </si>
  <si>
    <t>Dr 2-4 divers</t>
  </si>
  <si>
    <t>Pascual 1</t>
  </si>
  <si>
    <t>Oberaden 74</t>
  </si>
  <si>
    <t>Cnide</t>
  </si>
  <si>
    <t>AC1</t>
  </si>
  <si>
    <t>G2 Marseille</t>
  </si>
  <si>
    <t>Gaule divers</t>
  </si>
  <si>
    <t>Afri</t>
  </si>
  <si>
    <t>Dr 12</t>
  </si>
  <si>
    <t>Orient autres</t>
  </si>
  <si>
    <t>indeterminee</t>
  </si>
  <si>
    <t>Dr 2/4 Ital</t>
  </si>
  <si>
    <t>Dr 2/4 orient</t>
  </si>
  <si>
    <t>Dr 2/4 tarr</t>
  </si>
  <si>
    <t>AC4</t>
  </si>
  <si>
    <t>Dr 2/4 Marseille</t>
  </si>
  <si>
    <t>G3</t>
  </si>
  <si>
    <t>divers gaule</t>
  </si>
  <si>
    <t>40-20 BCE</t>
  </si>
  <si>
    <t>10 CE</t>
  </si>
  <si>
    <t>dating</t>
  </si>
  <si>
    <t>origin</t>
  </si>
  <si>
    <t>dating slice</t>
  </si>
  <si>
    <t>slice number</t>
  </si>
  <si>
    <t>dating percentage</t>
  </si>
  <si>
    <t>Italy</t>
  </si>
  <si>
    <t>Western Mediterranean</t>
  </si>
  <si>
    <t>Aegean</t>
  </si>
  <si>
    <t>Gallic</t>
  </si>
  <si>
    <t>gallic</t>
  </si>
  <si>
    <t>African</t>
  </si>
  <si>
    <t>Catalonia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</si>
</sst>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5" xfId="0" applyBorder="1" applyAlignment="1">
      <alignment wrapText="1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Lyon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dating!$D$110:$E$110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dating!$D$111:$E$111</c:f>
              <c:numCache>
                <c:formatCode>General</c:formatCode>
                <c:ptCount val="2"/>
                <c:pt idx="0">
                  <c:v>588</c:v>
                </c:pt>
                <c:pt idx="1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Lyon Amphorae Percentage A - 50 BCE</a:t>
            </a:r>
            <a:r>
              <a:rPr lang="en-GB" baseline="0"/>
              <a:t> - 0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120095203153369"/>
                  <c:y val="0.1517312158014146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2631783930234528"/>
                  <c:y val="-0.1815627919391433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5.5240688999896551E-2"/>
                  <c:y val="-4.24753770185506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10274790919952"/>
                      <c:h val="0.169220338983050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9.2987798568189728E-2"/>
                  <c:y val="0.159294274656345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charts!$A$2:$A$6</c:f>
              <c:strCache>
                <c:ptCount val="5"/>
                <c:pt idx="0">
                  <c:v>Italian</c:v>
                </c:pt>
                <c:pt idx="1">
                  <c:v>Baetican</c:v>
                </c:pt>
                <c:pt idx="2">
                  <c:v>Catalonian/South French</c:v>
                </c:pt>
                <c:pt idx="3">
                  <c:v>Eastern Mediterranean/Aegean</c:v>
                </c:pt>
                <c:pt idx="4">
                  <c:v>Other</c:v>
                </c:pt>
              </c:strCache>
            </c:strRef>
          </c:cat>
          <c:val>
            <c:numRef>
              <c:f>charts!$B$2:$B$6</c:f>
              <c:numCache>
                <c:formatCode>General\%</c:formatCode>
                <c:ptCount val="5"/>
                <c:pt idx="0">
                  <c:v>27</c:v>
                </c:pt>
                <c:pt idx="1">
                  <c:v>28</c:v>
                </c:pt>
                <c:pt idx="2">
                  <c:v>15</c:v>
                </c:pt>
                <c:pt idx="3">
                  <c:v>13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Lyon Amphorae Percentage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8.2969261454851173E-2"/>
                  <c:y val="0.161900699912510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8098259378227549"/>
                  <c:y val="-4.553008518986321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4.9072837014506758E-2"/>
                  <c:y val="-2.16919728037409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847172081829122"/>
                      <c:h val="0.183042379941415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7.9869429678690887E-2"/>
                  <c:y val="0.1569371959904329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charts!$A$2:$A$6</c:f>
              <c:strCache>
                <c:ptCount val="5"/>
                <c:pt idx="0">
                  <c:v>Italian</c:v>
                </c:pt>
                <c:pt idx="1">
                  <c:v>Baetican</c:v>
                </c:pt>
                <c:pt idx="2">
                  <c:v>Catalonian/South French</c:v>
                </c:pt>
                <c:pt idx="3">
                  <c:v>Eastern Mediterranean/Aegean</c:v>
                </c:pt>
                <c:pt idx="4">
                  <c:v>Other</c:v>
                </c:pt>
              </c:strCache>
            </c:strRef>
          </c:cat>
          <c:val>
            <c:numRef>
              <c:f>charts!$C$2:$C$6</c:f>
              <c:numCache>
                <c:formatCode>General\%</c:formatCode>
                <c:ptCount val="5"/>
                <c:pt idx="0">
                  <c:v>13</c:v>
                </c:pt>
                <c:pt idx="1">
                  <c:v>32</c:v>
                </c:pt>
                <c:pt idx="2">
                  <c:v>25</c:v>
                </c:pt>
                <c:pt idx="3">
                  <c:v>16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99</xdr:row>
      <xdr:rowOff>165100</xdr:rowOff>
    </xdr:from>
    <xdr:to>
      <xdr:col>11</xdr:col>
      <xdr:colOff>685800</xdr:colOff>
      <xdr:row>113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0114C-6547-690D-D878-01E3361F5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</xdr:row>
      <xdr:rowOff>139700</xdr:rowOff>
    </xdr:from>
    <xdr:to>
      <xdr:col>6</xdr:col>
      <xdr:colOff>533400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4373B-EBEE-A88F-BB28-71A702455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692150</xdr:colOff>
      <xdr:row>9</xdr:row>
      <xdr:rowOff>190500</xdr:rowOff>
    </xdr:from>
    <xdr:to>
      <xdr:col>13</xdr:col>
      <xdr:colOff>190500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6A679E-895F-0C37-B894-D1F3FFD6E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0.63082</cdr:x>
      <cdr:y>0.84746</cdr:y>
    </cdr:from>
    <cdr:to>
      <cdr:x>0.92472</cdr:x>
      <cdr:y>0.91526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68BF68B2-F65C-2850-6A62-8975ADDBBA32}"/>
            </a:ext>
          </a:extLst>
        </cdr:cNvPr>
        <cdr:cNvSpPr txBox="1"/>
      </cdr:nvSpPr>
      <cdr:spPr>
        <a:xfrm xmlns:a="http://schemas.openxmlformats.org/drawingml/2006/main">
          <a:off x="3352800" y="3175000"/>
          <a:ext cx="1562053" cy="2540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587 vessels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0.63057</cdr:x>
      <cdr:y>0.85324</cdr:y>
    </cdr:from>
    <cdr:to>
      <cdr:x>0.92659</cdr:x>
      <cdr:y>0.9215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DB6A4AD1-FE65-743B-103F-9F36CD0920AB}"/>
            </a:ext>
          </a:extLst>
        </cdr:cNvPr>
        <cdr:cNvSpPr txBox="1"/>
      </cdr:nvSpPr>
      <cdr:spPr>
        <a:xfrm xmlns:a="http://schemas.openxmlformats.org/drawingml/2006/main">
          <a:off x="3327400" y="3175000"/>
          <a:ext cx="1562100" cy="254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307 vessels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5F39-88A2-7F47-B098-F7B0885E8F28}">
  <dimension ref="A1:O111"/>
  <sheetViews>
    <sheetView topLeftCell="A83" workbookViewId="0">
      <selection activeCell="D110" sqref="D110:E111"/>
    </sheetView>
  </sheetViews>
  <sheetFormatPr baseColWidth="10" defaultRowHeight="16" x14ac:dyDescent="0.2"/>
  <cols>
    <col min="1" max="1" width="17.33203125" style="2" customWidth="1"/>
    <col min="2" max="3" width="10.83203125" style="2"/>
    <col min="4" max="4" width="14.6640625" style="2" customWidth="1"/>
    <col min="5" max="8" width="10.83203125" style="2"/>
    <col min="9" max="9" width="10.83203125" style="5"/>
    <col min="10" max="11" width="10.83203125" style="2"/>
    <col min="12" max="12" width="10.83203125" style="5"/>
    <col min="13" max="14" width="10.83203125" style="2"/>
    <col min="15" max="15" width="10.83203125" style="9"/>
    <col min="16" max="16384" width="10.83203125" style="2"/>
  </cols>
  <sheetData>
    <row r="1" spans="1:15" ht="17" x14ac:dyDescent="0.2">
      <c r="A1" s="2" t="s">
        <v>0</v>
      </c>
      <c r="B1" s="2" t="s">
        <v>16</v>
      </c>
    </row>
    <row r="4" spans="1:15" ht="17" x14ac:dyDescent="0.2">
      <c r="I4" s="5" t="s">
        <v>40</v>
      </c>
      <c r="L4" s="5" t="s">
        <v>41</v>
      </c>
    </row>
    <row r="5" spans="1:15" ht="34" x14ac:dyDescent="0.2">
      <c r="B5" s="2" t="s">
        <v>27</v>
      </c>
      <c r="C5" s="2" t="s">
        <v>28</v>
      </c>
      <c r="D5" s="2" t="s">
        <v>29</v>
      </c>
      <c r="E5" s="2" t="s">
        <v>30</v>
      </c>
      <c r="F5" s="2" t="s">
        <v>36</v>
      </c>
      <c r="G5" s="2" t="s">
        <v>37</v>
      </c>
      <c r="H5" s="2" t="s">
        <v>38</v>
      </c>
      <c r="I5" s="5" t="s">
        <v>40</v>
      </c>
      <c r="J5" s="2" t="s">
        <v>39</v>
      </c>
      <c r="L5" s="5" t="s">
        <v>39</v>
      </c>
    </row>
    <row r="6" spans="1:15" s="4" customFormat="1" ht="17" x14ac:dyDescent="0.2">
      <c r="A6" s="4" t="s">
        <v>14</v>
      </c>
      <c r="I6" s="6"/>
      <c r="L6" s="6"/>
      <c r="O6" s="10"/>
    </row>
    <row r="7" spans="1:15" ht="17" x14ac:dyDescent="0.2">
      <c r="B7" s="2" t="s">
        <v>25</v>
      </c>
      <c r="C7">
        <v>1.42</v>
      </c>
      <c r="D7" s="2" t="s">
        <v>31</v>
      </c>
      <c r="E7" s="2" t="s">
        <v>17</v>
      </c>
      <c r="F7" s="2" t="s">
        <v>39</v>
      </c>
      <c r="G7" s="2">
        <v>2</v>
      </c>
      <c r="H7" s="2">
        <v>1</v>
      </c>
      <c r="I7" s="5">
        <v>0</v>
      </c>
      <c r="J7" s="2">
        <f>C7/2</f>
        <v>0.71</v>
      </c>
      <c r="L7" s="5">
        <f>C7/2</f>
        <v>0.71</v>
      </c>
    </row>
    <row r="8" spans="1:15" ht="22" customHeight="1" x14ac:dyDescent="0.2">
      <c r="B8" s="2" t="s">
        <v>2</v>
      </c>
      <c r="C8">
        <v>22.72</v>
      </c>
      <c r="D8" s="2" t="s">
        <v>31</v>
      </c>
      <c r="E8" s="2" t="s">
        <v>17</v>
      </c>
      <c r="F8" s="2" t="s">
        <v>39</v>
      </c>
      <c r="G8" s="2">
        <v>2</v>
      </c>
      <c r="H8" s="2">
        <v>1</v>
      </c>
      <c r="I8" s="5">
        <v>0</v>
      </c>
      <c r="J8" s="2">
        <f t="shared" ref="J8:J19" si="0">C8/2</f>
        <v>11.36</v>
      </c>
      <c r="L8" s="5">
        <f t="shared" ref="L8:L19" si="1">C8/2</f>
        <v>11.36</v>
      </c>
    </row>
    <row r="9" spans="1:15" ht="17" x14ac:dyDescent="0.2">
      <c r="B9" s="2" t="s">
        <v>3</v>
      </c>
      <c r="C9">
        <v>5.68</v>
      </c>
      <c r="D9" s="2" t="s">
        <v>31</v>
      </c>
      <c r="E9" s="2" t="s">
        <v>33</v>
      </c>
      <c r="F9" s="2" t="s">
        <v>39</v>
      </c>
      <c r="G9" s="2">
        <v>2</v>
      </c>
      <c r="H9" s="2">
        <v>1</v>
      </c>
      <c r="I9" s="5">
        <v>0</v>
      </c>
      <c r="J9" s="2">
        <f t="shared" si="0"/>
        <v>2.84</v>
      </c>
      <c r="L9" s="5">
        <f t="shared" si="1"/>
        <v>2.84</v>
      </c>
    </row>
    <row r="10" spans="1:15" ht="17" x14ac:dyDescent="0.2">
      <c r="B10" s="2" t="s">
        <v>4</v>
      </c>
      <c r="C10">
        <v>18.46</v>
      </c>
      <c r="D10" s="2" t="s">
        <v>31</v>
      </c>
      <c r="E10" s="2" t="s">
        <v>19</v>
      </c>
      <c r="F10" s="2" t="s">
        <v>39</v>
      </c>
      <c r="G10" s="2">
        <v>2</v>
      </c>
      <c r="H10" s="2">
        <v>1</v>
      </c>
      <c r="I10" s="5">
        <v>0</v>
      </c>
      <c r="J10" s="2">
        <f t="shared" si="0"/>
        <v>9.23</v>
      </c>
      <c r="L10" s="5">
        <f t="shared" si="1"/>
        <v>9.23</v>
      </c>
    </row>
    <row r="11" spans="1:15" ht="34" x14ac:dyDescent="0.2">
      <c r="B11" s="2" t="s">
        <v>5</v>
      </c>
      <c r="C11">
        <v>5.68</v>
      </c>
      <c r="D11" s="2" t="s">
        <v>31</v>
      </c>
      <c r="E11" s="2" t="s">
        <v>20</v>
      </c>
      <c r="F11" s="2" t="s">
        <v>39</v>
      </c>
      <c r="G11" s="2">
        <v>2</v>
      </c>
      <c r="H11" s="2">
        <v>1</v>
      </c>
      <c r="I11" s="5">
        <v>0</v>
      </c>
      <c r="J11" s="2">
        <f t="shared" si="0"/>
        <v>2.84</v>
      </c>
      <c r="L11" s="5">
        <f t="shared" si="1"/>
        <v>2.84</v>
      </c>
    </row>
    <row r="12" spans="1:15" ht="17" x14ac:dyDescent="0.2">
      <c r="B12" s="2" t="s">
        <v>6</v>
      </c>
      <c r="C12">
        <v>1.42</v>
      </c>
      <c r="D12" s="2" t="s">
        <v>31</v>
      </c>
      <c r="E12" s="2" t="s">
        <v>21</v>
      </c>
      <c r="F12" s="2" t="s">
        <v>39</v>
      </c>
      <c r="G12" s="2">
        <v>2</v>
      </c>
      <c r="H12" s="2">
        <v>1</v>
      </c>
      <c r="I12" s="5">
        <v>0</v>
      </c>
      <c r="J12" s="2">
        <f t="shared" si="0"/>
        <v>0.71</v>
      </c>
      <c r="L12" s="5">
        <f t="shared" si="1"/>
        <v>0.71</v>
      </c>
    </row>
    <row r="13" spans="1:15" ht="17" x14ac:dyDescent="0.2">
      <c r="B13" s="2" t="s">
        <v>7</v>
      </c>
      <c r="C13">
        <v>15.62</v>
      </c>
      <c r="D13" s="2" t="s">
        <v>31</v>
      </c>
      <c r="E13" s="2" t="s">
        <v>22</v>
      </c>
      <c r="F13" s="2" t="s">
        <v>39</v>
      </c>
      <c r="G13" s="2">
        <v>2</v>
      </c>
      <c r="H13" s="2">
        <v>1</v>
      </c>
      <c r="I13" s="5">
        <v>0</v>
      </c>
      <c r="J13" s="2">
        <f t="shared" si="0"/>
        <v>7.81</v>
      </c>
      <c r="L13" s="5">
        <f t="shared" si="1"/>
        <v>7.81</v>
      </c>
    </row>
    <row r="14" spans="1:15" ht="51" x14ac:dyDescent="0.2">
      <c r="B14" s="2" t="s">
        <v>8</v>
      </c>
      <c r="C14">
        <v>5.68</v>
      </c>
      <c r="D14" s="2" t="s">
        <v>31</v>
      </c>
      <c r="E14" s="2" t="s">
        <v>23</v>
      </c>
      <c r="F14" s="2" t="s">
        <v>39</v>
      </c>
      <c r="G14" s="2">
        <v>2</v>
      </c>
      <c r="H14" s="2">
        <v>1</v>
      </c>
      <c r="I14" s="5">
        <v>0</v>
      </c>
      <c r="J14" s="2">
        <f t="shared" si="0"/>
        <v>2.84</v>
      </c>
      <c r="L14" s="5">
        <f t="shared" si="1"/>
        <v>2.84</v>
      </c>
    </row>
    <row r="15" spans="1:15" ht="17" x14ac:dyDescent="0.2">
      <c r="B15" s="2" t="s">
        <v>9</v>
      </c>
      <c r="C15">
        <v>1.42</v>
      </c>
      <c r="D15" s="2" t="s">
        <v>31</v>
      </c>
      <c r="E15" s="2" t="s">
        <v>34</v>
      </c>
      <c r="F15" s="2" t="s">
        <v>39</v>
      </c>
      <c r="G15" s="2">
        <v>2</v>
      </c>
      <c r="H15" s="2">
        <v>1</v>
      </c>
      <c r="I15" s="5">
        <v>0</v>
      </c>
      <c r="J15" s="2">
        <f t="shared" si="0"/>
        <v>0.71</v>
      </c>
      <c r="L15" s="5">
        <f t="shared" si="1"/>
        <v>0.71</v>
      </c>
    </row>
    <row r="16" spans="1:15" ht="17" x14ac:dyDescent="0.2">
      <c r="B16" s="2" t="s">
        <v>10</v>
      </c>
      <c r="C16">
        <v>1.42</v>
      </c>
      <c r="D16" s="2" t="s">
        <v>31</v>
      </c>
      <c r="E16" s="2" t="s">
        <v>17</v>
      </c>
      <c r="F16" s="2" t="s">
        <v>39</v>
      </c>
      <c r="G16" s="2">
        <v>2</v>
      </c>
      <c r="H16" s="2">
        <v>1</v>
      </c>
      <c r="I16" s="5">
        <v>0</v>
      </c>
      <c r="J16" s="2">
        <f t="shared" si="0"/>
        <v>0.71</v>
      </c>
      <c r="L16" s="5">
        <f t="shared" si="1"/>
        <v>0.71</v>
      </c>
    </row>
    <row r="17" spans="1:15" ht="17" x14ac:dyDescent="0.2">
      <c r="B17" s="2" t="s">
        <v>11</v>
      </c>
      <c r="C17">
        <v>7.1</v>
      </c>
      <c r="D17" s="2" t="s">
        <v>31</v>
      </c>
      <c r="E17" s="2" t="s">
        <v>21</v>
      </c>
      <c r="F17" s="2" t="s">
        <v>39</v>
      </c>
      <c r="G17" s="2">
        <v>2</v>
      </c>
      <c r="H17" s="2">
        <v>1</v>
      </c>
      <c r="I17" s="5">
        <v>0</v>
      </c>
      <c r="J17" s="2">
        <f t="shared" si="0"/>
        <v>3.55</v>
      </c>
      <c r="L17" s="5">
        <f t="shared" si="1"/>
        <v>3.55</v>
      </c>
    </row>
    <row r="18" spans="1:15" ht="17" x14ac:dyDescent="0.2">
      <c r="B18" s="2" t="s">
        <v>12</v>
      </c>
      <c r="C18">
        <v>39.76</v>
      </c>
      <c r="D18" s="2" t="s">
        <v>31</v>
      </c>
      <c r="E18" s="2" t="s">
        <v>21</v>
      </c>
      <c r="F18" s="2" t="s">
        <v>39</v>
      </c>
      <c r="G18" s="2">
        <v>2</v>
      </c>
      <c r="H18" s="2">
        <v>1</v>
      </c>
      <c r="I18" s="5">
        <v>0</v>
      </c>
      <c r="J18" s="2">
        <f t="shared" si="0"/>
        <v>19.88</v>
      </c>
      <c r="L18" s="5">
        <f t="shared" si="1"/>
        <v>19.88</v>
      </c>
    </row>
    <row r="19" spans="1:15" ht="17" x14ac:dyDescent="0.2">
      <c r="B19" s="2" t="s">
        <v>26</v>
      </c>
      <c r="C19">
        <v>15.62</v>
      </c>
      <c r="D19" s="2" t="s">
        <v>31</v>
      </c>
      <c r="E19" s="2" t="s">
        <v>35</v>
      </c>
      <c r="F19" s="2" t="s">
        <v>39</v>
      </c>
      <c r="G19" s="2">
        <v>2</v>
      </c>
      <c r="H19" s="2">
        <v>1</v>
      </c>
      <c r="I19" s="5">
        <v>0</v>
      </c>
      <c r="J19" s="2">
        <f t="shared" si="0"/>
        <v>7.81</v>
      </c>
      <c r="L19" s="5">
        <f t="shared" si="1"/>
        <v>7.81</v>
      </c>
    </row>
    <row r="20" spans="1:15" x14ac:dyDescent="0.2">
      <c r="K20" s="2">
        <f>SUM(I7:J19)</f>
        <v>71</v>
      </c>
      <c r="M20" s="2">
        <f>SUM(L7:L19)</f>
        <v>71</v>
      </c>
      <c r="O20" s="9">
        <v>142</v>
      </c>
    </row>
    <row r="22" spans="1:15" s="4" customFormat="1" ht="17" x14ac:dyDescent="0.2">
      <c r="A22" s="4" t="s">
        <v>15</v>
      </c>
      <c r="I22" s="6"/>
      <c r="L22" s="6"/>
      <c r="O22" s="10"/>
    </row>
    <row r="23" spans="1:15" ht="17" x14ac:dyDescent="0.2">
      <c r="B23" s="2" t="s">
        <v>25</v>
      </c>
      <c r="C23">
        <v>0</v>
      </c>
      <c r="D23" s="2" t="s">
        <v>32</v>
      </c>
      <c r="E23" s="2" t="s">
        <v>17</v>
      </c>
      <c r="F23" s="2" t="s">
        <v>40</v>
      </c>
      <c r="G23" s="2">
        <v>1</v>
      </c>
      <c r="H23" s="2">
        <v>1</v>
      </c>
      <c r="I23" s="5">
        <f>C23</f>
        <v>0</v>
      </c>
      <c r="J23" s="2">
        <v>0</v>
      </c>
    </row>
    <row r="24" spans="1:15" ht="17" x14ac:dyDescent="0.2">
      <c r="B24" s="2" t="s">
        <v>2</v>
      </c>
      <c r="C24">
        <v>11.6</v>
      </c>
      <c r="D24" s="2" t="s">
        <v>32</v>
      </c>
      <c r="E24" s="2" t="s">
        <v>17</v>
      </c>
      <c r="F24" s="2" t="s">
        <v>40</v>
      </c>
      <c r="G24" s="2">
        <v>1</v>
      </c>
      <c r="H24" s="2">
        <v>1</v>
      </c>
      <c r="I24" s="5">
        <f t="shared" ref="I24:I35" si="2">C24</f>
        <v>11.6</v>
      </c>
      <c r="J24" s="2">
        <v>0</v>
      </c>
    </row>
    <row r="25" spans="1:15" ht="17" x14ac:dyDescent="0.2">
      <c r="B25" s="2" t="s">
        <v>3</v>
      </c>
      <c r="C25">
        <v>5.8</v>
      </c>
      <c r="D25" s="2" t="s">
        <v>32</v>
      </c>
      <c r="E25" s="2" t="s">
        <v>33</v>
      </c>
      <c r="F25" s="2" t="s">
        <v>40</v>
      </c>
      <c r="G25" s="2">
        <v>1</v>
      </c>
      <c r="H25" s="2">
        <v>1</v>
      </c>
      <c r="I25" s="5">
        <f t="shared" si="2"/>
        <v>5.8</v>
      </c>
      <c r="J25" s="2">
        <v>0</v>
      </c>
    </row>
    <row r="26" spans="1:15" ht="17" x14ac:dyDescent="0.2">
      <c r="B26" s="2" t="s">
        <v>4</v>
      </c>
      <c r="C26">
        <v>17.399999999999999</v>
      </c>
      <c r="D26" s="2" t="s">
        <v>32</v>
      </c>
      <c r="E26" s="2" t="s">
        <v>19</v>
      </c>
      <c r="F26" s="2" t="s">
        <v>40</v>
      </c>
      <c r="G26" s="2">
        <v>1</v>
      </c>
      <c r="H26" s="2">
        <v>1</v>
      </c>
      <c r="I26" s="5">
        <f t="shared" si="2"/>
        <v>17.399999999999999</v>
      </c>
      <c r="J26" s="2">
        <v>0</v>
      </c>
    </row>
    <row r="27" spans="1:15" ht="34" x14ac:dyDescent="0.2">
      <c r="B27" s="2" t="s">
        <v>5</v>
      </c>
      <c r="C27">
        <v>9.2799999999999994</v>
      </c>
      <c r="D27" s="2" t="s">
        <v>32</v>
      </c>
      <c r="E27" s="2" t="s">
        <v>20</v>
      </c>
      <c r="F27" s="2" t="s">
        <v>40</v>
      </c>
      <c r="G27" s="2">
        <v>1</v>
      </c>
      <c r="H27" s="2">
        <v>1</v>
      </c>
      <c r="I27" s="5">
        <f t="shared" si="2"/>
        <v>9.2799999999999994</v>
      </c>
      <c r="J27" s="2">
        <v>0</v>
      </c>
    </row>
    <row r="28" spans="1:15" ht="17" x14ac:dyDescent="0.2">
      <c r="B28" s="2" t="s">
        <v>6</v>
      </c>
      <c r="C28">
        <v>0</v>
      </c>
      <c r="D28" s="2" t="s">
        <v>32</v>
      </c>
      <c r="E28" s="2" t="s">
        <v>21</v>
      </c>
      <c r="F28" s="2" t="s">
        <v>40</v>
      </c>
      <c r="G28" s="2">
        <v>1</v>
      </c>
      <c r="H28" s="2">
        <v>1</v>
      </c>
      <c r="I28" s="5">
        <f t="shared" si="2"/>
        <v>0</v>
      </c>
      <c r="J28" s="2">
        <v>0</v>
      </c>
    </row>
    <row r="29" spans="1:15" ht="17" x14ac:dyDescent="0.2">
      <c r="B29" s="2" t="s">
        <v>7</v>
      </c>
      <c r="C29">
        <v>4.6399999999999997</v>
      </c>
      <c r="D29" s="2" t="s">
        <v>32</v>
      </c>
      <c r="E29" s="2" t="s">
        <v>22</v>
      </c>
      <c r="F29" s="2" t="s">
        <v>40</v>
      </c>
      <c r="G29" s="2">
        <v>1</v>
      </c>
      <c r="H29" s="2">
        <v>1</v>
      </c>
      <c r="I29" s="5">
        <f t="shared" si="2"/>
        <v>4.6399999999999997</v>
      </c>
      <c r="J29" s="2">
        <v>0</v>
      </c>
    </row>
    <row r="30" spans="1:15" ht="51" x14ac:dyDescent="0.2">
      <c r="B30" s="2" t="s">
        <v>8</v>
      </c>
      <c r="C30">
        <v>1.1599999999999999</v>
      </c>
      <c r="D30" s="2" t="s">
        <v>32</v>
      </c>
      <c r="E30" s="2" t="s">
        <v>23</v>
      </c>
      <c r="F30" s="2" t="s">
        <v>40</v>
      </c>
      <c r="G30" s="2">
        <v>1</v>
      </c>
      <c r="H30" s="2">
        <v>1</v>
      </c>
      <c r="I30" s="5">
        <f t="shared" si="2"/>
        <v>1.1599999999999999</v>
      </c>
      <c r="J30" s="2">
        <v>0</v>
      </c>
    </row>
    <row r="31" spans="1:15" ht="17" x14ac:dyDescent="0.2">
      <c r="B31" s="2" t="s">
        <v>9</v>
      </c>
      <c r="C31">
        <v>0</v>
      </c>
      <c r="D31" s="2" t="s">
        <v>32</v>
      </c>
      <c r="E31" s="2" t="s">
        <v>34</v>
      </c>
      <c r="F31" s="2" t="s">
        <v>40</v>
      </c>
      <c r="G31" s="2">
        <v>1</v>
      </c>
      <c r="H31" s="2">
        <v>1</v>
      </c>
      <c r="I31" s="5">
        <f t="shared" si="2"/>
        <v>0</v>
      </c>
      <c r="J31" s="2">
        <v>0</v>
      </c>
    </row>
    <row r="32" spans="1:15" ht="17" x14ac:dyDescent="0.2">
      <c r="B32" s="2" t="s">
        <v>10</v>
      </c>
      <c r="C32">
        <v>1.1599999999999999</v>
      </c>
      <c r="D32" s="2" t="s">
        <v>32</v>
      </c>
      <c r="E32" s="2" t="s">
        <v>17</v>
      </c>
      <c r="F32" s="2" t="s">
        <v>40</v>
      </c>
      <c r="G32" s="2">
        <v>1</v>
      </c>
      <c r="H32" s="2">
        <v>1</v>
      </c>
      <c r="I32" s="5">
        <f t="shared" si="2"/>
        <v>1.1599999999999999</v>
      </c>
      <c r="J32" s="2">
        <v>0</v>
      </c>
    </row>
    <row r="33" spans="1:15" ht="17" x14ac:dyDescent="0.2">
      <c r="B33" s="2" t="s">
        <v>11</v>
      </c>
      <c r="C33">
        <v>5.8</v>
      </c>
      <c r="D33" s="2" t="s">
        <v>32</v>
      </c>
      <c r="E33" s="2" t="s">
        <v>21</v>
      </c>
      <c r="F33" s="2" t="s">
        <v>40</v>
      </c>
      <c r="G33" s="2">
        <v>1</v>
      </c>
      <c r="H33" s="2">
        <v>1</v>
      </c>
      <c r="I33" s="5">
        <f t="shared" si="2"/>
        <v>5.8</v>
      </c>
      <c r="J33" s="2">
        <v>0</v>
      </c>
    </row>
    <row r="34" spans="1:15" ht="17" x14ac:dyDescent="0.2">
      <c r="B34" s="2" t="s">
        <v>12</v>
      </c>
      <c r="C34">
        <v>37.119999999999997</v>
      </c>
      <c r="D34" s="2" t="s">
        <v>32</v>
      </c>
      <c r="E34" s="2" t="s">
        <v>21</v>
      </c>
      <c r="F34" s="2" t="s">
        <v>40</v>
      </c>
      <c r="G34" s="2">
        <v>1</v>
      </c>
      <c r="H34" s="2">
        <v>1</v>
      </c>
      <c r="I34" s="5">
        <f t="shared" si="2"/>
        <v>37.119999999999997</v>
      </c>
      <c r="J34" s="2">
        <v>0</v>
      </c>
    </row>
    <row r="35" spans="1:15" ht="17" x14ac:dyDescent="0.2">
      <c r="B35" s="2" t="s">
        <v>26</v>
      </c>
      <c r="C35">
        <v>11.6</v>
      </c>
      <c r="D35" s="2" t="s">
        <v>32</v>
      </c>
      <c r="E35" s="2" t="s">
        <v>35</v>
      </c>
      <c r="F35" s="2" t="s">
        <v>40</v>
      </c>
      <c r="G35" s="2">
        <v>1</v>
      </c>
      <c r="H35" s="2">
        <v>1</v>
      </c>
      <c r="I35" s="5">
        <f t="shared" si="2"/>
        <v>11.6</v>
      </c>
      <c r="J35" s="2">
        <v>0</v>
      </c>
    </row>
    <row r="36" spans="1:15" x14ac:dyDescent="0.2">
      <c r="K36" s="2">
        <f>SUM(I23:J35)</f>
        <v>105.55999999999997</v>
      </c>
      <c r="M36" s="2">
        <v>0</v>
      </c>
      <c r="O36" s="9">
        <v>105.56</v>
      </c>
    </row>
    <row r="38" spans="1:15" ht="17" thickBot="1" x14ac:dyDescent="0.25"/>
    <row r="39" spans="1:15" s="7" customFormat="1" ht="18" thickTop="1" thickBot="1" x14ac:dyDescent="0.25">
      <c r="I39" s="8"/>
      <c r="K39" s="7">
        <f>SUM(K20:K36)</f>
        <v>176.55999999999997</v>
      </c>
      <c r="L39" s="8"/>
      <c r="M39" s="7">
        <v>71</v>
      </c>
      <c r="O39" s="11">
        <f>O20+O36</f>
        <v>247.56</v>
      </c>
    </row>
    <row r="40" spans="1:15" ht="18" thickTop="1" x14ac:dyDescent="0.2">
      <c r="I40" s="5" t="s">
        <v>40</v>
      </c>
      <c r="L40" s="5" t="s">
        <v>41</v>
      </c>
    </row>
    <row r="41" spans="1:15" ht="34" x14ac:dyDescent="0.2">
      <c r="C41" s="2" t="s">
        <v>59</v>
      </c>
      <c r="D41" s="2" t="s">
        <v>81</v>
      </c>
      <c r="E41" s="2" t="s">
        <v>82</v>
      </c>
      <c r="F41" s="2" t="s">
        <v>83</v>
      </c>
      <c r="G41" s="2" t="s">
        <v>84</v>
      </c>
      <c r="H41" s="2" t="s">
        <v>85</v>
      </c>
      <c r="I41" s="5" t="s">
        <v>40</v>
      </c>
      <c r="J41" s="2" t="s">
        <v>39</v>
      </c>
      <c r="L41" s="5" t="s">
        <v>39</v>
      </c>
      <c r="M41" s="2" t="s">
        <v>41</v>
      </c>
    </row>
    <row r="42" spans="1:15" s="4" customFormat="1" ht="34" x14ac:dyDescent="0.2">
      <c r="A42" s="4" t="s">
        <v>47</v>
      </c>
      <c r="C42" s="4" t="s">
        <v>58</v>
      </c>
      <c r="I42" s="6"/>
      <c r="L42" s="6"/>
      <c r="O42" s="10"/>
    </row>
    <row r="43" spans="1:15" ht="17" x14ac:dyDescent="0.2">
      <c r="B43" s="2" t="s">
        <v>48</v>
      </c>
      <c r="C43" s="2">
        <v>12</v>
      </c>
      <c r="D43" s="2" t="s">
        <v>58</v>
      </c>
      <c r="E43" s="2" t="s">
        <v>86</v>
      </c>
      <c r="F43" s="2" t="s">
        <v>40</v>
      </c>
      <c r="G43" s="2">
        <v>1</v>
      </c>
      <c r="H43" s="2">
        <v>1</v>
      </c>
      <c r="I43" s="5">
        <f>C43</f>
        <v>12</v>
      </c>
      <c r="J43" s="2">
        <v>0</v>
      </c>
      <c r="L43" s="5">
        <v>0</v>
      </c>
      <c r="M43" s="2">
        <v>0</v>
      </c>
    </row>
    <row r="44" spans="1:15" ht="34" x14ac:dyDescent="0.2">
      <c r="B44" s="2" t="s">
        <v>49</v>
      </c>
      <c r="C44" s="2">
        <v>1</v>
      </c>
      <c r="D44" s="2" t="s">
        <v>58</v>
      </c>
      <c r="E44" s="2" t="s">
        <v>86</v>
      </c>
      <c r="F44" s="2" t="s">
        <v>40</v>
      </c>
      <c r="G44" s="2">
        <v>1</v>
      </c>
      <c r="H44" s="2">
        <v>1</v>
      </c>
      <c r="I44" s="5">
        <f t="shared" ref="I44:I74" si="3">C44</f>
        <v>1</v>
      </c>
      <c r="J44" s="2">
        <v>0</v>
      </c>
      <c r="L44" s="5">
        <v>0</v>
      </c>
      <c r="M44" s="2">
        <v>0</v>
      </c>
    </row>
    <row r="45" spans="1:15" ht="17" x14ac:dyDescent="0.2">
      <c r="B45" s="2" t="s">
        <v>50</v>
      </c>
      <c r="C45" s="2">
        <v>6</v>
      </c>
      <c r="D45" s="2" t="s">
        <v>58</v>
      </c>
      <c r="E45" s="2" t="s">
        <v>86</v>
      </c>
      <c r="F45" s="2" t="s">
        <v>40</v>
      </c>
      <c r="G45" s="2">
        <v>1</v>
      </c>
      <c r="H45" s="2">
        <v>1</v>
      </c>
      <c r="I45" s="5">
        <f t="shared" si="3"/>
        <v>6</v>
      </c>
      <c r="J45" s="2">
        <v>0</v>
      </c>
      <c r="L45" s="5">
        <v>0</v>
      </c>
      <c r="M45" s="2">
        <v>0</v>
      </c>
    </row>
    <row r="46" spans="1:15" ht="34" x14ac:dyDescent="0.2">
      <c r="B46" s="2" t="s">
        <v>51</v>
      </c>
      <c r="C46" s="2">
        <v>4</v>
      </c>
      <c r="D46" s="2" t="s">
        <v>58</v>
      </c>
      <c r="E46" s="2" t="s">
        <v>56</v>
      </c>
      <c r="F46" s="2" t="s">
        <v>40</v>
      </c>
      <c r="G46" s="2">
        <v>1</v>
      </c>
      <c r="H46" s="2">
        <v>1</v>
      </c>
      <c r="I46" s="5">
        <f t="shared" si="3"/>
        <v>4</v>
      </c>
      <c r="J46" s="2">
        <v>0</v>
      </c>
      <c r="L46" s="5">
        <v>0</v>
      </c>
      <c r="M46" s="2">
        <v>0</v>
      </c>
    </row>
    <row r="47" spans="1:15" ht="51" x14ac:dyDescent="0.2">
      <c r="B47" s="2" t="s">
        <v>52</v>
      </c>
      <c r="C47" s="2">
        <v>1</v>
      </c>
      <c r="D47" s="2" t="s">
        <v>58</v>
      </c>
      <c r="E47" s="2" t="s">
        <v>87</v>
      </c>
      <c r="F47" s="2" t="s">
        <v>40</v>
      </c>
      <c r="G47" s="2">
        <v>1</v>
      </c>
      <c r="H47" s="2">
        <v>1</v>
      </c>
      <c r="I47" s="5">
        <f t="shared" si="3"/>
        <v>1</v>
      </c>
      <c r="J47" s="2">
        <v>0</v>
      </c>
      <c r="L47" s="5">
        <v>0</v>
      </c>
      <c r="M47" s="2">
        <v>0</v>
      </c>
    </row>
    <row r="48" spans="1:15" ht="17" x14ac:dyDescent="0.2">
      <c r="B48" s="2" t="s">
        <v>53</v>
      </c>
      <c r="C48" s="2">
        <v>1</v>
      </c>
      <c r="D48" s="2" t="s">
        <v>58</v>
      </c>
      <c r="E48" s="2" t="s">
        <v>18</v>
      </c>
      <c r="F48" s="2" t="s">
        <v>40</v>
      </c>
      <c r="G48" s="2">
        <v>1</v>
      </c>
      <c r="H48" s="2">
        <v>1</v>
      </c>
      <c r="I48" s="5">
        <f t="shared" si="3"/>
        <v>1</v>
      </c>
      <c r="J48" s="2">
        <v>0</v>
      </c>
      <c r="L48" s="5">
        <v>0</v>
      </c>
      <c r="M48" s="2">
        <v>0</v>
      </c>
    </row>
    <row r="49" spans="2:13" ht="34" x14ac:dyDescent="0.2">
      <c r="B49" s="2" t="s">
        <v>54</v>
      </c>
      <c r="C49" s="2">
        <v>1</v>
      </c>
      <c r="D49" s="2" t="s">
        <v>58</v>
      </c>
      <c r="E49" s="2" t="s">
        <v>88</v>
      </c>
      <c r="F49" s="2" t="s">
        <v>40</v>
      </c>
      <c r="G49" s="2">
        <v>1</v>
      </c>
      <c r="H49" s="2">
        <v>1</v>
      </c>
      <c r="I49" s="5">
        <f t="shared" si="3"/>
        <v>1</v>
      </c>
      <c r="J49" s="2">
        <v>0</v>
      </c>
      <c r="L49" s="5">
        <v>0</v>
      </c>
      <c r="M49" s="2">
        <v>0</v>
      </c>
    </row>
    <row r="50" spans="2:13" ht="17" x14ac:dyDescent="0.2">
      <c r="B50" s="2" t="s">
        <v>55</v>
      </c>
      <c r="C50" s="2">
        <v>1</v>
      </c>
      <c r="D50" s="2" t="s">
        <v>58</v>
      </c>
      <c r="E50" s="2" t="s">
        <v>86</v>
      </c>
      <c r="F50" s="2" t="s">
        <v>40</v>
      </c>
      <c r="G50" s="2">
        <v>1</v>
      </c>
      <c r="H50" s="2">
        <v>1</v>
      </c>
      <c r="I50" s="5">
        <f t="shared" si="3"/>
        <v>1</v>
      </c>
      <c r="J50" s="2">
        <v>0</v>
      </c>
      <c r="L50" s="5">
        <v>0</v>
      </c>
      <c r="M50" s="2">
        <v>0</v>
      </c>
    </row>
    <row r="51" spans="2:13" ht="17" x14ac:dyDescent="0.2">
      <c r="B51" s="2" t="s">
        <v>12</v>
      </c>
      <c r="C51" s="2">
        <v>3</v>
      </c>
      <c r="D51" s="2" t="s">
        <v>58</v>
      </c>
      <c r="E51" s="2" t="s">
        <v>21</v>
      </c>
      <c r="F51" s="2" t="s">
        <v>40</v>
      </c>
      <c r="G51" s="2">
        <v>1</v>
      </c>
      <c r="H51" s="2">
        <v>1</v>
      </c>
      <c r="I51" s="5">
        <f t="shared" si="3"/>
        <v>3</v>
      </c>
      <c r="J51" s="2">
        <v>0</v>
      </c>
      <c r="L51" s="5">
        <v>0</v>
      </c>
      <c r="M51" s="2">
        <v>0</v>
      </c>
    </row>
    <row r="52" spans="2:13" ht="17" x14ac:dyDescent="0.2">
      <c r="B52" s="2" t="s">
        <v>56</v>
      </c>
      <c r="C52" s="2">
        <v>2</v>
      </c>
      <c r="D52" s="2" t="s">
        <v>58</v>
      </c>
      <c r="E52" s="2" t="s">
        <v>56</v>
      </c>
      <c r="F52" s="2" t="s">
        <v>40</v>
      </c>
      <c r="G52" s="2">
        <v>1</v>
      </c>
      <c r="H52" s="2">
        <v>1</v>
      </c>
      <c r="I52" s="5">
        <f t="shared" si="3"/>
        <v>2</v>
      </c>
      <c r="J52" s="2">
        <v>0</v>
      </c>
      <c r="L52" s="5">
        <v>0</v>
      </c>
      <c r="M52" s="2">
        <v>0</v>
      </c>
    </row>
    <row r="53" spans="2:13" ht="34" x14ac:dyDescent="0.2">
      <c r="B53" s="2" t="s">
        <v>57</v>
      </c>
      <c r="C53" s="2">
        <v>3</v>
      </c>
      <c r="D53" s="2" t="s">
        <v>58</v>
      </c>
      <c r="E53" s="2" t="s">
        <v>35</v>
      </c>
      <c r="F53" s="2" t="s">
        <v>40</v>
      </c>
      <c r="G53" s="2">
        <v>1</v>
      </c>
      <c r="H53" s="2">
        <v>1</v>
      </c>
      <c r="I53" s="5">
        <f t="shared" si="3"/>
        <v>3</v>
      </c>
      <c r="J53" s="2">
        <v>0</v>
      </c>
      <c r="L53" s="5">
        <v>0</v>
      </c>
      <c r="M53" s="2">
        <v>0</v>
      </c>
    </row>
    <row r="54" spans="2:13" x14ac:dyDescent="0.2">
      <c r="I54" s="5">
        <f t="shared" si="3"/>
        <v>0</v>
      </c>
      <c r="J54" s="2">
        <v>0</v>
      </c>
      <c r="L54" s="5">
        <v>0</v>
      </c>
      <c r="M54" s="2">
        <v>0</v>
      </c>
    </row>
    <row r="55" spans="2:13" ht="17" x14ac:dyDescent="0.2">
      <c r="B55" s="2" t="s">
        <v>48</v>
      </c>
      <c r="C55" s="2">
        <v>78</v>
      </c>
      <c r="D55" s="2" t="s">
        <v>79</v>
      </c>
      <c r="E55" s="2" t="s">
        <v>17</v>
      </c>
      <c r="F55" s="2" t="s">
        <v>40</v>
      </c>
      <c r="G55" s="2">
        <v>1</v>
      </c>
      <c r="H55" s="2">
        <v>1</v>
      </c>
      <c r="I55" s="5">
        <f t="shared" si="3"/>
        <v>78</v>
      </c>
      <c r="J55" s="2">
        <v>0</v>
      </c>
      <c r="L55" s="5">
        <v>0</v>
      </c>
      <c r="M55" s="2">
        <v>0</v>
      </c>
    </row>
    <row r="56" spans="2:13" ht="34" x14ac:dyDescent="0.2">
      <c r="B56" s="2" t="s">
        <v>49</v>
      </c>
      <c r="C56" s="2">
        <v>5</v>
      </c>
      <c r="D56" s="2" t="s">
        <v>79</v>
      </c>
      <c r="E56" s="2" t="s">
        <v>86</v>
      </c>
      <c r="F56" s="2" t="s">
        <v>40</v>
      </c>
      <c r="G56" s="2">
        <v>1</v>
      </c>
      <c r="H56" s="2">
        <v>1</v>
      </c>
      <c r="I56" s="5">
        <f t="shared" si="3"/>
        <v>5</v>
      </c>
      <c r="J56" s="2">
        <v>0</v>
      </c>
      <c r="L56" s="5">
        <v>0</v>
      </c>
      <c r="M56" s="2">
        <v>0</v>
      </c>
    </row>
    <row r="57" spans="2:13" ht="17" x14ac:dyDescent="0.2">
      <c r="B57" s="2" t="s">
        <v>50</v>
      </c>
      <c r="C57" s="2">
        <v>26</v>
      </c>
      <c r="D57" s="2" t="s">
        <v>79</v>
      </c>
      <c r="E57" s="2" t="s">
        <v>86</v>
      </c>
      <c r="F57" s="2" t="s">
        <v>40</v>
      </c>
      <c r="G57" s="2">
        <v>1</v>
      </c>
      <c r="H57" s="2">
        <v>1</v>
      </c>
      <c r="I57" s="5">
        <f t="shared" si="3"/>
        <v>26</v>
      </c>
      <c r="J57" s="2">
        <v>0</v>
      </c>
      <c r="L57" s="5">
        <v>0</v>
      </c>
      <c r="M57" s="2">
        <v>0</v>
      </c>
    </row>
    <row r="58" spans="2:13" ht="17" x14ac:dyDescent="0.2">
      <c r="B58" s="2" t="s">
        <v>60</v>
      </c>
      <c r="C58" s="2">
        <v>5</v>
      </c>
      <c r="D58" s="2" t="s">
        <v>79</v>
      </c>
      <c r="E58" s="2" t="s">
        <v>86</v>
      </c>
      <c r="F58" s="2" t="s">
        <v>40</v>
      </c>
      <c r="G58" s="2">
        <v>1</v>
      </c>
      <c r="H58" s="2">
        <v>1</v>
      </c>
      <c r="I58" s="5">
        <f t="shared" si="3"/>
        <v>5</v>
      </c>
      <c r="J58" s="2">
        <v>0</v>
      </c>
      <c r="L58" s="5">
        <v>0</v>
      </c>
      <c r="M58" s="2">
        <v>0</v>
      </c>
    </row>
    <row r="59" spans="2:13" ht="34" x14ac:dyDescent="0.2">
      <c r="B59" s="2" t="s">
        <v>51</v>
      </c>
      <c r="C59" s="2">
        <v>38</v>
      </c>
      <c r="D59" s="2" t="s">
        <v>79</v>
      </c>
      <c r="E59" s="2" t="s">
        <v>56</v>
      </c>
      <c r="F59" s="2" t="s">
        <v>40</v>
      </c>
      <c r="G59" s="2">
        <v>1</v>
      </c>
      <c r="H59" s="2">
        <v>1</v>
      </c>
      <c r="I59" s="5">
        <f t="shared" si="3"/>
        <v>38</v>
      </c>
      <c r="J59" s="2">
        <v>0</v>
      </c>
      <c r="L59" s="5">
        <v>0</v>
      </c>
      <c r="M59" s="2">
        <v>0</v>
      </c>
    </row>
    <row r="60" spans="2:13" ht="34" x14ac:dyDescent="0.2">
      <c r="B60" s="2" t="s">
        <v>61</v>
      </c>
      <c r="C60" s="2">
        <v>10</v>
      </c>
      <c r="D60" s="2" t="s">
        <v>79</v>
      </c>
      <c r="E60" s="2" t="s">
        <v>35</v>
      </c>
      <c r="F60" s="2" t="s">
        <v>40</v>
      </c>
      <c r="G60" s="2">
        <v>1</v>
      </c>
      <c r="H60" s="2">
        <v>1</v>
      </c>
      <c r="I60" s="5">
        <f t="shared" si="3"/>
        <v>10</v>
      </c>
      <c r="J60" s="2">
        <v>0</v>
      </c>
      <c r="L60" s="5">
        <v>0</v>
      </c>
      <c r="M60" s="2">
        <v>0</v>
      </c>
    </row>
    <row r="61" spans="2:13" ht="51" x14ac:dyDescent="0.2">
      <c r="B61" s="2" t="s">
        <v>52</v>
      </c>
      <c r="C61" s="2">
        <v>15</v>
      </c>
      <c r="D61" s="2" t="s">
        <v>79</v>
      </c>
      <c r="E61" s="2" t="s">
        <v>87</v>
      </c>
      <c r="F61" s="2" t="s">
        <v>40</v>
      </c>
      <c r="G61" s="2">
        <v>1</v>
      </c>
      <c r="H61" s="2">
        <v>1</v>
      </c>
      <c r="I61" s="5">
        <f t="shared" si="3"/>
        <v>15</v>
      </c>
      <c r="J61" s="2">
        <v>0</v>
      </c>
      <c r="L61" s="5">
        <v>0</v>
      </c>
      <c r="M61" s="2">
        <v>0</v>
      </c>
    </row>
    <row r="62" spans="2:13" ht="17" x14ac:dyDescent="0.2">
      <c r="B62" s="2" t="s">
        <v>62</v>
      </c>
      <c r="C62" s="2">
        <v>16</v>
      </c>
      <c r="D62" s="2" t="s">
        <v>79</v>
      </c>
      <c r="E62" s="2" t="s">
        <v>92</v>
      </c>
      <c r="F62" s="2" t="s">
        <v>40</v>
      </c>
      <c r="G62" s="2">
        <v>1</v>
      </c>
      <c r="H62" s="2">
        <v>1</v>
      </c>
      <c r="I62" s="5">
        <f t="shared" si="3"/>
        <v>16</v>
      </c>
      <c r="J62" s="2">
        <v>0</v>
      </c>
      <c r="L62" s="5">
        <v>0</v>
      </c>
      <c r="M62" s="2">
        <v>0</v>
      </c>
    </row>
    <row r="63" spans="2:13" ht="34" x14ac:dyDescent="0.2">
      <c r="B63" s="2" t="s">
        <v>63</v>
      </c>
      <c r="C63" s="2">
        <v>2</v>
      </c>
      <c r="D63" s="2" t="s">
        <v>79</v>
      </c>
      <c r="E63" s="2" t="s">
        <v>92</v>
      </c>
      <c r="F63" s="2" t="s">
        <v>40</v>
      </c>
      <c r="G63" s="2">
        <v>1</v>
      </c>
      <c r="H63" s="2">
        <v>1</v>
      </c>
      <c r="I63" s="5">
        <f t="shared" si="3"/>
        <v>2</v>
      </c>
      <c r="J63" s="2">
        <v>0</v>
      </c>
      <c r="L63" s="5">
        <v>0</v>
      </c>
      <c r="M63" s="2">
        <v>0</v>
      </c>
    </row>
    <row r="64" spans="2:13" ht="17" x14ac:dyDescent="0.2">
      <c r="B64" s="2" t="s">
        <v>53</v>
      </c>
      <c r="C64" s="2">
        <v>11</v>
      </c>
      <c r="D64" s="2" t="s">
        <v>79</v>
      </c>
      <c r="E64" s="2" t="s">
        <v>88</v>
      </c>
      <c r="F64" s="2" t="s">
        <v>40</v>
      </c>
      <c r="G64" s="2">
        <v>1</v>
      </c>
      <c r="H64" s="2">
        <v>1</v>
      </c>
      <c r="I64" s="5">
        <f t="shared" si="3"/>
        <v>11</v>
      </c>
      <c r="J64" s="2">
        <v>0</v>
      </c>
      <c r="L64" s="5">
        <v>0</v>
      </c>
      <c r="M64" s="2">
        <v>0</v>
      </c>
    </row>
    <row r="65" spans="2:13" ht="17" x14ac:dyDescent="0.2">
      <c r="B65" s="2" t="s">
        <v>64</v>
      </c>
      <c r="C65" s="2">
        <v>1</v>
      </c>
      <c r="D65" s="2" t="s">
        <v>79</v>
      </c>
      <c r="E65" s="2" t="s">
        <v>88</v>
      </c>
      <c r="F65" s="2" t="s">
        <v>40</v>
      </c>
      <c r="G65" s="2">
        <v>1</v>
      </c>
      <c r="H65" s="2">
        <v>1</v>
      </c>
      <c r="I65" s="5">
        <f t="shared" si="3"/>
        <v>1</v>
      </c>
      <c r="J65" s="2">
        <v>0</v>
      </c>
      <c r="L65" s="5">
        <v>0</v>
      </c>
      <c r="M65" s="2">
        <v>0</v>
      </c>
    </row>
    <row r="66" spans="2:13" ht="17" x14ac:dyDescent="0.2">
      <c r="B66" s="2" t="s">
        <v>65</v>
      </c>
      <c r="C66" s="2">
        <v>1</v>
      </c>
      <c r="D66" s="2" t="s">
        <v>79</v>
      </c>
      <c r="E66" s="2" t="s">
        <v>88</v>
      </c>
      <c r="F66" s="2" t="s">
        <v>40</v>
      </c>
      <c r="G66" s="2">
        <v>1</v>
      </c>
      <c r="H66" s="2">
        <v>1</v>
      </c>
      <c r="I66" s="5">
        <f t="shared" si="3"/>
        <v>1</v>
      </c>
      <c r="J66" s="2">
        <v>0</v>
      </c>
      <c r="L66" s="5">
        <v>0</v>
      </c>
      <c r="M66" s="2">
        <v>0</v>
      </c>
    </row>
    <row r="67" spans="2:13" ht="34" x14ac:dyDescent="0.2">
      <c r="B67" s="2" t="s">
        <v>66</v>
      </c>
      <c r="C67" s="2">
        <v>16</v>
      </c>
      <c r="D67" s="2" t="s">
        <v>79</v>
      </c>
      <c r="E67" s="2" t="s">
        <v>89</v>
      </c>
      <c r="F67" s="2" t="s">
        <v>40</v>
      </c>
      <c r="G67" s="2">
        <v>1</v>
      </c>
      <c r="H67" s="2">
        <v>1</v>
      </c>
      <c r="I67" s="5">
        <f t="shared" si="3"/>
        <v>16</v>
      </c>
      <c r="J67" s="2">
        <v>0</v>
      </c>
      <c r="L67" s="5">
        <v>0</v>
      </c>
      <c r="M67" s="2">
        <v>0</v>
      </c>
    </row>
    <row r="68" spans="2:13" ht="34" x14ac:dyDescent="0.2">
      <c r="B68" s="2" t="s">
        <v>67</v>
      </c>
      <c r="C68" s="2">
        <v>2</v>
      </c>
      <c r="D68" s="2" t="s">
        <v>79</v>
      </c>
      <c r="E68" s="2" t="s">
        <v>90</v>
      </c>
      <c r="F68" s="2" t="s">
        <v>40</v>
      </c>
      <c r="G68" s="2">
        <v>1</v>
      </c>
      <c r="H68" s="2">
        <v>1</v>
      </c>
      <c r="I68" s="5">
        <f t="shared" si="3"/>
        <v>2</v>
      </c>
      <c r="J68" s="2">
        <v>0</v>
      </c>
      <c r="L68" s="5">
        <v>0</v>
      </c>
      <c r="M68" s="2">
        <v>0</v>
      </c>
    </row>
    <row r="69" spans="2:13" ht="17" x14ac:dyDescent="0.2">
      <c r="B69" s="2" t="s">
        <v>11</v>
      </c>
      <c r="C69" s="2">
        <v>21</v>
      </c>
      <c r="D69" s="2" t="s">
        <v>79</v>
      </c>
      <c r="E69" s="2" t="s">
        <v>21</v>
      </c>
      <c r="F69" s="2" t="s">
        <v>40</v>
      </c>
      <c r="G69" s="2">
        <v>1</v>
      </c>
      <c r="H69" s="2">
        <v>1</v>
      </c>
      <c r="I69" s="5">
        <f t="shared" si="3"/>
        <v>21</v>
      </c>
      <c r="J69" s="2">
        <v>0</v>
      </c>
      <c r="L69" s="5">
        <v>0</v>
      </c>
      <c r="M69" s="2">
        <v>0</v>
      </c>
    </row>
    <row r="70" spans="2:13" ht="17" x14ac:dyDescent="0.2">
      <c r="B70" s="2" t="s">
        <v>68</v>
      </c>
      <c r="C70" s="2">
        <v>4</v>
      </c>
      <c r="D70" s="2" t="s">
        <v>79</v>
      </c>
      <c r="E70" s="2" t="s">
        <v>91</v>
      </c>
      <c r="F70" s="2" t="s">
        <v>40</v>
      </c>
      <c r="G70" s="2">
        <v>1</v>
      </c>
      <c r="H70" s="2">
        <v>1</v>
      </c>
      <c r="I70" s="5">
        <f t="shared" si="3"/>
        <v>4</v>
      </c>
      <c r="J70" s="2">
        <v>0</v>
      </c>
      <c r="L70" s="5">
        <v>0</v>
      </c>
      <c r="M70" s="2">
        <v>0</v>
      </c>
    </row>
    <row r="71" spans="2:13" ht="17" x14ac:dyDescent="0.2">
      <c r="B71" s="2" t="s">
        <v>12</v>
      </c>
      <c r="C71" s="2">
        <v>71</v>
      </c>
      <c r="D71" s="2" t="s">
        <v>79</v>
      </c>
      <c r="E71" s="2" t="s">
        <v>21</v>
      </c>
      <c r="F71" s="2" t="s">
        <v>40</v>
      </c>
      <c r="G71" s="2">
        <v>1</v>
      </c>
      <c r="H71" s="2">
        <v>1</v>
      </c>
      <c r="I71" s="5">
        <f t="shared" si="3"/>
        <v>71</v>
      </c>
      <c r="J71" s="2">
        <v>0</v>
      </c>
      <c r="L71" s="5">
        <v>0</v>
      </c>
      <c r="M71" s="2">
        <v>0</v>
      </c>
    </row>
    <row r="72" spans="2:13" ht="17" x14ac:dyDescent="0.2">
      <c r="B72" s="2" t="s">
        <v>69</v>
      </c>
      <c r="C72" s="2">
        <v>1</v>
      </c>
      <c r="D72" s="2" t="s">
        <v>79</v>
      </c>
      <c r="E72" s="2" t="s">
        <v>21</v>
      </c>
      <c r="F72" s="2" t="s">
        <v>40</v>
      </c>
      <c r="G72" s="2">
        <v>1</v>
      </c>
      <c r="H72" s="2">
        <v>1</v>
      </c>
      <c r="I72" s="5">
        <f t="shared" si="3"/>
        <v>1</v>
      </c>
      <c r="J72" s="2">
        <v>0</v>
      </c>
      <c r="L72" s="5">
        <v>0</v>
      </c>
      <c r="M72" s="2">
        <v>0</v>
      </c>
    </row>
    <row r="73" spans="2:13" ht="34" x14ac:dyDescent="0.2">
      <c r="B73" s="2" t="s">
        <v>70</v>
      </c>
      <c r="C73" s="2">
        <v>8</v>
      </c>
      <c r="D73" s="2" t="s">
        <v>79</v>
      </c>
      <c r="E73" s="2" t="s">
        <v>56</v>
      </c>
      <c r="F73" s="2" t="s">
        <v>40</v>
      </c>
      <c r="G73" s="2">
        <v>1</v>
      </c>
      <c r="H73" s="2">
        <v>1</v>
      </c>
      <c r="I73" s="5">
        <f t="shared" si="3"/>
        <v>8</v>
      </c>
      <c r="J73" s="2">
        <v>0</v>
      </c>
      <c r="L73" s="5">
        <v>0</v>
      </c>
      <c r="M73" s="2">
        <v>0</v>
      </c>
    </row>
    <row r="74" spans="2:13" ht="34" x14ac:dyDescent="0.2">
      <c r="B74" s="2" t="s">
        <v>71</v>
      </c>
      <c r="C74" s="2">
        <v>45</v>
      </c>
      <c r="D74" s="2" t="s">
        <v>79</v>
      </c>
      <c r="E74" s="2" t="s">
        <v>35</v>
      </c>
      <c r="F74" s="2" t="s">
        <v>40</v>
      </c>
      <c r="G74" s="2">
        <v>1</v>
      </c>
      <c r="H74" s="2">
        <v>1</v>
      </c>
      <c r="I74" s="5">
        <f t="shared" si="3"/>
        <v>45</v>
      </c>
      <c r="J74" s="2">
        <v>0</v>
      </c>
      <c r="L74" s="5">
        <v>0</v>
      </c>
      <c r="M74" s="2">
        <v>0</v>
      </c>
    </row>
    <row r="76" spans="2:13" ht="17" x14ac:dyDescent="0.2">
      <c r="B76" s="2" t="s">
        <v>48</v>
      </c>
      <c r="C76" s="2">
        <v>8</v>
      </c>
      <c r="D76" s="2" t="s">
        <v>80</v>
      </c>
      <c r="E76" s="2" t="s">
        <v>86</v>
      </c>
      <c r="F76" s="2" t="s">
        <v>41</v>
      </c>
      <c r="G76" s="2">
        <v>1</v>
      </c>
      <c r="H76" s="2">
        <v>1</v>
      </c>
      <c r="I76" s="5">
        <v>0</v>
      </c>
      <c r="J76" s="2">
        <v>0</v>
      </c>
      <c r="L76" s="5">
        <v>0</v>
      </c>
      <c r="M76" s="2">
        <f>C76</f>
        <v>8</v>
      </c>
    </row>
    <row r="77" spans="2:13" ht="34" x14ac:dyDescent="0.2">
      <c r="B77" s="2" t="s">
        <v>49</v>
      </c>
      <c r="C77" s="2">
        <v>3</v>
      </c>
      <c r="D77" s="2" t="s">
        <v>80</v>
      </c>
      <c r="E77" s="2" t="s">
        <v>86</v>
      </c>
      <c r="F77" s="2" t="s">
        <v>41</v>
      </c>
      <c r="G77" s="2">
        <v>1</v>
      </c>
      <c r="H77" s="2">
        <v>1</v>
      </c>
      <c r="I77" s="5">
        <v>0</v>
      </c>
      <c r="J77" s="2">
        <v>0</v>
      </c>
      <c r="L77" s="5">
        <v>0</v>
      </c>
      <c r="M77" s="2">
        <f t="shared" ref="M77:M96" si="4">C77</f>
        <v>3</v>
      </c>
    </row>
    <row r="78" spans="2:13" ht="17" x14ac:dyDescent="0.2">
      <c r="B78" s="2" t="s">
        <v>72</v>
      </c>
      <c r="C78" s="2">
        <v>14</v>
      </c>
      <c r="D78" s="2" t="s">
        <v>80</v>
      </c>
      <c r="E78" s="2" t="s">
        <v>86</v>
      </c>
      <c r="F78" s="2" t="s">
        <v>41</v>
      </c>
      <c r="G78" s="2">
        <v>1</v>
      </c>
      <c r="H78" s="2">
        <v>1</v>
      </c>
      <c r="I78" s="5">
        <v>0</v>
      </c>
      <c r="J78" s="2">
        <v>0</v>
      </c>
      <c r="L78" s="5">
        <v>0</v>
      </c>
      <c r="M78" s="2">
        <f t="shared" si="4"/>
        <v>14</v>
      </c>
    </row>
    <row r="79" spans="2:13" ht="34" x14ac:dyDescent="0.2">
      <c r="B79" s="2" t="s">
        <v>73</v>
      </c>
      <c r="C79" s="2">
        <v>24</v>
      </c>
      <c r="D79" s="2" t="s">
        <v>80</v>
      </c>
      <c r="E79" s="2" t="s">
        <v>56</v>
      </c>
      <c r="F79" s="2" t="s">
        <v>41</v>
      </c>
      <c r="G79" s="2">
        <v>1</v>
      </c>
      <c r="H79" s="2">
        <v>1</v>
      </c>
      <c r="I79" s="5">
        <v>0</v>
      </c>
      <c r="J79" s="2">
        <v>0</v>
      </c>
      <c r="L79" s="5">
        <v>0</v>
      </c>
      <c r="M79" s="2">
        <f t="shared" si="4"/>
        <v>24</v>
      </c>
    </row>
    <row r="80" spans="2:13" ht="51" x14ac:dyDescent="0.2">
      <c r="B80" s="2" t="s">
        <v>52</v>
      </c>
      <c r="C80" s="2">
        <v>23</v>
      </c>
      <c r="D80" s="2" t="s">
        <v>80</v>
      </c>
      <c r="E80" s="2" t="s">
        <v>87</v>
      </c>
      <c r="F80" s="2" t="s">
        <v>41</v>
      </c>
      <c r="G80" s="2">
        <v>1</v>
      </c>
      <c r="H80" s="2">
        <v>1</v>
      </c>
      <c r="I80" s="5">
        <v>0</v>
      </c>
      <c r="J80" s="2">
        <v>0</v>
      </c>
      <c r="L80" s="5">
        <v>0</v>
      </c>
      <c r="M80" s="2">
        <f t="shared" si="4"/>
        <v>23</v>
      </c>
    </row>
    <row r="81" spans="2:13" ht="17" x14ac:dyDescent="0.2">
      <c r="B81" s="2" t="s">
        <v>62</v>
      </c>
      <c r="C81" s="2">
        <v>18</v>
      </c>
      <c r="D81" s="2" t="s">
        <v>80</v>
      </c>
      <c r="E81" s="2" t="s">
        <v>19</v>
      </c>
      <c r="F81" s="2" t="s">
        <v>41</v>
      </c>
      <c r="G81" s="2">
        <v>1</v>
      </c>
      <c r="H81" s="2">
        <v>1</v>
      </c>
      <c r="I81" s="5">
        <v>0</v>
      </c>
      <c r="J81" s="2">
        <v>0</v>
      </c>
      <c r="L81" s="5">
        <v>0</v>
      </c>
      <c r="M81" s="2">
        <f t="shared" si="4"/>
        <v>18</v>
      </c>
    </row>
    <row r="82" spans="2:13" ht="17" x14ac:dyDescent="0.2">
      <c r="B82" s="2" t="s">
        <v>74</v>
      </c>
      <c r="C82" s="2">
        <v>3</v>
      </c>
      <c r="D82" s="2" t="s">
        <v>80</v>
      </c>
      <c r="E82" s="2" t="s">
        <v>19</v>
      </c>
      <c r="F82" s="2" t="s">
        <v>41</v>
      </c>
      <c r="G82" s="2">
        <v>1</v>
      </c>
      <c r="H82" s="2">
        <v>1</v>
      </c>
      <c r="I82" s="5">
        <v>0</v>
      </c>
      <c r="J82" s="2">
        <v>0</v>
      </c>
      <c r="L82" s="5">
        <v>0</v>
      </c>
      <c r="M82" s="2">
        <f t="shared" si="4"/>
        <v>3</v>
      </c>
    </row>
    <row r="83" spans="2:13" ht="34" x14ac:dyDescent="0.2">
      <c r="B83" s="2" t="s">
        <v>63</v>
      </c>
      <c r="C83" s="2">
        <v>3</v>
      </c>
      <c r="D83" s="2" t="s">
        <v>80</v>
      </c>
      <c r="E83" s="2" t="s">
        <v>19</v>
      </c>
      <c r="F83" s="2" t="s">
        <v>41</v>
      </c>
      <c r="G83" s="2">
        <v>1</v>
      </c>
      <c r="H83" s="2">
        <v>1</v>
      </c>
      <c r="I83" s="5">
        <v>0</v>
      </c>
      <c r="J83" s="2">
        <v>0</v>
      </c>
      <c r="L83" s="5">
        <v>0</v>
      </c>
      <c r="M83" s="2">
        <f t="shared" si="4"/>
        <v>3</v>
      </c>
    </row>
    <row r="84" spans="2:13" ht="17" x14ac:dyDescent="0.2">
      <c r="B84" s="2" t="s">
        <v>53</v>
      </c>
      <c r="C84" s="2">
        <v>10</v>
      </c>
      <c r="D84" s="2" t="s">
        <v>80</v>
      </c>
      <c r="E84" s="2" t="s">
        <v>88</v>
      </c>
      <c r="F84" s="2" t="s">
        <v>41</v>
      </c>
      <c r="G84" s="2">
        <v>1</v>
      </c>
      <c r="H84" s="2">
        <v>1</v>
      </c>
      <c r="I84" s="5">
        <v>0</v>
      </c>
      <c r="J84" s="2">
        <v>0</v>
      </c>
      <c r="L84" s="5">
        <v>0</v>
      </c>
      <c r="M84" s="2">
        <f t="shared" si="4"/>
        <v>10</v>
      </c>
    </row>
    <row r="85" spans="2:13" ht="17" x14ac:dyDescent="0.2">
      <c r="B85" s="2" t="s">
        <v>75</v>
      </c>
      <c r="C85" s="2">
        <v>1</v>
      </c>
      <c r="D85" s="2" t="s">
        <v>80</v>
      </c>
      <c r="E85" s="2" t="s">
        <v>88</v>
      </c>
      <c r="F85" s="2" t="s">
        <v>41</v>
      </c>
      <c r="G85" s="2">
        <v>1</v>
      </c>
      <c r="H85" s="2">
        <v>1</v>
      </c>
      <c r="I85" s="5">
        <v>0</v>
      </c>
      <c r="J85" s="2">
        <v>0</v>
      </c>
      <c r="L85" s="5">
        <v>0</v>
      </c>
      <c r="M85" s="2">
        <f t="shared" si="4"/>
        <v>1</v>
      </c>
    </row>
    <row r="86" spans="2:13" ht="17" x14ac:dyDescent="0.2">
      <c r="B86" s="2" t="s">
        <v>64</v>
      </c>
      <c r="C86" s="2">
        <v>1</v>
      </c>
      <c r="D86" s="2" t="s">
        <v>80</v>
      </c>
      <c r="E86" s="2" t="s">
        <v>88</v>
      </c>
      <c r="F86" s="2" t="s">
        <v>41</v>
      </c>
      <c r="G86" s="2">
        <v>1</v>
      </c>
      <c r="H86" s="2">
        <v>1</v>
      </c>
      <c r="I86" s="5">
        <v>0</v>
      </c>
      <c r="J86" s="2">
        <v>0</v>
      </c>
      <c r="L86" s="5">
        <v>0</v>
      </c>
      <c r="M86" s="2">
        <f t="shared" si="4"/>
        <v>1</v>
      </c>
    </row>
    <row r="87" spans="2:13" ht="34" x14ac:dyDescent="0.2">
      <c r="B87" s="2" t="s">
        <v>66</v>
      </c>
      <c r="C87" s="2">
        <v>24</v>
      </c>
      <c r="D87" s="2" t="s">
        <v>80</v>
      </c>
      <c r="E87" s="2" t="s">
        <v>90</v>
      </c>
      <c r="F87" s="2" t="s">
        <v>41</v>
      </c>
      <c r="G87" s="2">
        <v>1</v>
      </c>
      <c r="H87" s="2">
        <v>1</v>
      </c>
      <c r="I87" s="5">
        <v>0</v>
      </c>
      <c r="J87" s="2">
        <v>0</v>
      </c>
      <c r="L87" s="5">
        <v>0</v>
      </c>
      <c r="M87" s="2">
        <f t="shared" si="4"/>
        <v>24</v>
      </c>
    </row>
    <row r="88" spans="2:13" ht="34" x14ac:dyDescent="0.2">
      <c r="B88" s="2" t="s">
        <v>76</v>
      </c>
      <c r="C88" s="2">
        <v>4</v>
      </c>
      <c r="D88" s="2" t="s">
        <v>80</v>
      </c>
      <c r="E88" s="2" t="s">
        <v>89</v>
      </c>
      <c r="F88" s="2" t="s">
        <v>41</v>
      </c>
      <c r="G88" s="2">
        <v>1</v>
      </c>
      <c r="H88" s="2">
        <v>1</v>
      </c>
      <c r="I88" s="5">
        <v>0</v>
      </c>
      <c r="J88" s="2">
        <v>0</v>
      </c>
      <c r="L88" s="5">
        <v>0</v>
      </c>
      <c r="M88" s="2">
        <f t="shared" si="4"/>
        <v>4</v>
      </c>
    </row>
    <row r="89" spans="2:13" ht="17" x14ac:dyDescent="0.2">
      <c r="B89" s="2" t="s">
        <v>77</v>
      </c>
      <c r="C89" s="2">
        <v>2</v>
      </c>
      <c r="D89" s="2" t="s">
        <v>80</v>
      </c>
      <c r="E89" s="2" t="s">
        <v>89</v>
      </c>
      <c r="F89" s="2" t="s">
        <v>41</v>
      </c>
      <c r="G89" s="2">
        <v>1</v>
      </c>
      <c r="H89" s="2">
        <v>1</v>
      </c>
      <c r="I89" s="5">
        <v>0</v>
      </c>
      <c r="J89" s="2">
        <v>0</v>
      </c>
      <c r="L89" s="5">
        <v>0</v>
      </c>
      <c r="M89" s="2">
        <f t="shared" si="4"/>
        <v>2</v>
      </c>
    </row>
    <row r="90" spans="2:13" ht="17" x14ac:dyDescent="0.2">
      <c r="B90" s="2" t="s">
        <v>0</v>
      </c>
      <c r="C90" s="2">
        <v>2</v>
      </c>
      <c r="D90" s="2" t="s">
        <v>80</v>
      </c>
      <c r="E90" s="2" t="s">
        <v>89</v>
      </c>
      <c r="F90" s="2" t="s">
        <v>41</v>
      </c>
      <c r="G90" s="2">
        <v>1</v>
      </c>
      <c r="H90" s="2">
        <v>1</v>
      </c>
      <c r="I90" s="5">
        <v>0</v>
      </c>
      <c r="J90" s="2">
        <v>0</v>
      </c>
      <c r="L90" s="5">
        <v>0</v>
      </c>
      <c r="M90" s="2">
        <f t="shared" si="4"/>
        <v>2</v>
      </c>
    </row>
    <row r="91" spans="2:13" ht="34" x14ac:dyDescent="0.2">
      <c r="B91" s="2" t="s">
        <v>78</v>
      </c>
      <c r="C91" s="2">
        <v>2</v>
      </c>
      <c r="D91" s="2" t="s">
        <v>80</v>
      </c>
      <c r="E91" s="2" t="s">
        <v>89</v>
      </c>
      <c r="F91" s="2" t="s">
        <v>41</v>
      </c>
      <c r="G91" s="2">
        <v>1</v>
      </c>
      <c r="H91" s="2">
        <v>1</v>
      </c>
      <c r="I91" s="5">
        <v>0</v>
      </c>
      <c r="J91" s="2">
        <v>0</v>
      </c>
      <c r="L91" s="5">
        <v>0</v>
      </c>
      <c r="M91" s="2">
        <f t="shared" si="4"/>
        <v>2</v>
      </c>
    </row>
    <row r="92" spans="2:13" ht="17" x14ac:dyDescent="0.2">
      <c r="B92" s="2" t="s">
        <v>11</v>
      </c>
      <c r="C92" s="2">
        <v>14</v>
      </c>
      <c r="D92" s="2" t="s">
        <v>80</v>
      </c>
      <c r="E92" s="2" t="s">
        <v>21</v>
      </c>
      <c r="F92" s="2" t="s">
        <v>41</v>
      </c>
      <c r="G92" s="2">
        <v>1</v>
      </c>
      <c r="H92" s="2">
        <v>1</v>
      </c>
      <c r="I92" s="5">
        <v>0</v>
      </c>
      <c r="J92" s="2">
        <v>0</v>
      </c>
      <c r="L92" s="5">
        <v>0</v>
      </c>
      <c r="M92" s="2">
        <f t="shared" si="4"/>
        <v>14</v>
      </c>
    </row>
    <row r="93" spans="2:13" ht="17" x14ac:dyDescent="0.2">
      <c r="B93" s="2" t="s">
        <v>12</v>
      </c>
      <c r="C93" s="2">
        <v>58</v>
      </c>
      <c r="D93" s="2" t="s">
        <v>80</v>
      </c>
      <c r="E93" s="2" t="s">
        <v>21</v>
      </c>
      <c r="F93" s="2" t="s">
        <v>41</v>
      </c>
      <c r="G93" s="2">
        <v>1</v>
      </c>
      <c r="H93" s="2">
        <v>1</v>
      </c>
      <c r="I93" s="5">
        <v>0</v>
      </c>
      <c r="J93" s="2">
        <v>0</v>
      </c>
      <c r="L93" s="5">
        <v>0</v>
      </c>
      <c r="M93" s="2">
        <f t="shared" si="4"/>
        <v>58</v>
      </c>
    </row>
    <row r="94" spans="2:13" ht="17" x14ac:dyDescent="0.2">
      <c r="B94" s="2" t="s">
        <v>69</v>
      </c>
      <c r="C94" s="2">
        <v>1</v>
      </c>
      <c r="D94" s="2" t="s">
        <v>80</v>
      </c>
      <c r="E94" s="2" t="s">
        <v>21</v>
      </c>
      <c r="F94" s="2" t="s">
        <v>41</v>
      </c>
      <c r="G94" s="2">
        <v>1</v>
      </c>
      <c r="H94" s="2">
        <v>1</v>
      </c>
      <c r="I94" s="5">
        <v>0</v>
      </c>
      <c r="J94" s="2">
        <v>0</v>
      </c>
      <c r="L94" s="5">
        <v>0</v>
      </c>
      <c r="M94" s="2">
        <f t="shared" si="4"/>
        <v>1</v>
      </c>
    </row>
    <row r="95" spans="2:13" ht="34" x14ac:dyDescent="0.2">
      <c r="B95" s="2" t="s">
        <v>70</v>
      </c>
      <c r="C95" s="2">
        <v>6</v>
      </c>
      <c r="D95" s="2" t="s">
        <v>80</v>
      </c>
      <c r="E95" s="2" t="s">
        <v>56</v>
      </c>
      <c r="F95" s="2" t="s">
        <v>41</v>
      </c>
      <c r="G95" s="2">
        <v>1</v>
      </c>
      <c r="H95" s="2">
        <v>1</v>
      </c>
      <c r="I95" s="5">
        <v>0</v>
      </c>
      <c r="J95" s="2">
        <v>0</v>
      </c>
      <c r="L95" s="5">
        <v>0</v>
      </c>
      <c r="M95" s="2">
        <f t="shared" si="4"/>
        <v>6</v>
      </c>
    </row>
    <row r="96" spans="2:13" ht="34" x14ac:dyDescent="0.2">
      <c r="B96" s="2" t="s">
        <v>57</v>
      </c>
      <c r="C96" s="2">
        <v>15</v>
      </c>
      <c r="D96" s="2" t="s">
        <v>80</v>
      </c>
      <c r="E96" s="2" t="s">
        <v>35</v>
      </c>
      <c r="F96" s="2" t="s">
        <v>41</v>
      </c>
      <c r="G96" s="2">
        <v>1</v>
      </c>
      <c r="H96" s="2">
        <v>1</v>
      </c>
      <c r="I96" s="5">
        <v>0</v>
      </c>
      <c r="J96" s="2">
        <v>0</v>
      </c>
      <c r="L96" s="5">
        <v>0</v>
      </c>
      <c r="M96" s="2">
        <f t="shared" si="4"/>
        <v>15</v>
      </c>
    </row>
    <row r="97" spans="4:14" x14ac:dyDescent="0.2">
      <c r="K97" s="2">
        <f>SUM(I43:J96,I7:J35)</f>
        <v>587.55999999999983</v>
      </c>
      <c r="N97" s="2">
        <f>SUM(L43:M96,L7:M36)</f>
        <v>377.99999999999989</v>
      </c>
    </row>
    <row r="110" spans="4:14" ht="17" x14ac:dyDescent="0.2">
      <c r="D110" s="2" t="s">
        <v>40</v>
      </c>
      <c r="E110" s="2" t="s">
        <v>41</v>
      </c>
    </row>
    <row r="111" spans="4:14" x14ac:dyDescent="0.2">
      <c r="D111" s="2">
        <v>588</v>
      </c>
      <c r="E111" s="2">
        <v>378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1DC6-2AEB-344D-82A3-239A4F5AC99D}">
  <dimension ref="A1:R27"/>
  <sheetViews>
    <sheetView workbookViewId="0">
      <selection activeCell="H29" sqref="H29"/>
    </sheetView>
  </sheetViews>
  <sheetFormatPr baseColWidth="10" defaultRowHeight="16" x14ac:dyDescent="0.2"/>
  <sheetData>
    <row r="1" spans="1:18" x14ac:dyDescent="0.2">
      <c r="A1" t="s">
        <v>45</v>
      </c>
    </row>
    <row r="2" spans="1:18" ht="17" x14ac:dyDescent="0.2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/>
      <c r="P2" s="3"/>
    </row>
    <row r="3" spans="1:18" ht="34" x14ac:dyDescent="0.2">
      <c r="A3" s="2" t="s">
        <v>14</v>
      </c>
      <c r="B3" s="2">
        <v>1</v>
      </c>
      <c r="C3" s="2">
        <v>16</v>
      </c>
      <c r="D3" s="2">
        <v>4</v>
      </c>
      <c r="E3" s="2">
        <v>13</v>
      </c>
      <c r="F3" s="2">
        <v>4</v>
      </c>
      <c r="G3" s="2">
        <v>1</v>
      </c>
      <c r="H3" s="2">
        <v>11</v>
      </c>
      <c r="I3" s="2">
        <v>4</v>
      </c>
      <c r="J3" s="2">
        <v>1</v>
      </c>
      <c r="K3" s="2">
        <v>1</v>
      </c>
      <c r="L3" s="2">
        <v>5</v>
      </c>
      <c r="M3" s="2">
        <v>28</v>
      </c>
      <c r="N3" s="2">
        <v>11</v>
      </c>
      <c r="O3" s="2"/>
      <c r="P3" s="2">
        <v>142</v>
      </c>
      <c r="R3">
        <f>SUM(B3:N3)</f>
        <v>100</v>
      </c>
    </row>
    <row r="4" spans="1:18" ht="17" x14ac:dyDescent="0.2">
      <c r="A4" s="2" t="s">
        <v>15</v>
      </c>
      <c r="B4" s="2">
        <v>0</v>
      </c>
      <c r="C4" s="2">
        <v>10</v>
      </c>
      <c r="D4" s="2">
        <v>5</v>
      </c>
      <c r="E4" s="2">
        <v>15</v>
      </c>
      <c r="F4" s="2">
        <v>8</v>
      </c>
      <c r="G4" s="2">
        <v>0</v>
      </c>
      <c r="H4" s="2">
        <v>4</v>
      </c>
      <c r="I4" s="2">
        <v>1</v>
      </c>
      <c r="J4" s="2">
        <v>0</v>
      </c>
      <c r="K4" s="2">
        <v>1</v>
      </c>
      <c r="L4" s="2">
        <v>5</v>
      </c>
      <c r="M4" s="2">
        <v>32</v>
      </c>
      <c r="N4" s="2">
        <v>10</v>
      </c>
      <c r="O4" s="2"/>
      <c r="P4" s="2">
        <v>116</v>
      </c>
      <c r="R4">
        <f>SUM(B4:N4)</f>
        <v>91</v>
      </c>
    </row>
    <row r="6" spans="1:18" s="2" customFormat="1" ht="51" x14ac:dyDescent="0.2">
      <c r="B6" s="2" t="s">
        <v>17</v>
      </c>
      <c r="C6" s="2" t="s">
        <v>17</v>
      </c>
      <c r="D6" s="2" t="s">
        <v>18</v>
      </c>
      <c r="E6" s="2" t="s">
        <v>19</v>
      </c>
      <c r="F6" s="2" t="s">
        <v>20</v>
      </c>
      <c r="G6" s="2" t="s">
        <v>21</v>
      </c>
      <c r="H6" s="2" t="s">
        <v>22</v>
      </c>
      <c r="I6" s="2" t="s">
        <v>23</v>
      </c>
      <c r="J6" s="2" t="s">
        <v>17</v>
      </c>
      <c r="K6" s="2" t="s">
        <v>17</v>
      </c>
      <c r="L6" s="2" t="s">
        <v>24</v>
      </c>
      <c r="M6" s="2" t="s">
        <v>21</v>
      </c>
    </row>
    <row r="8" spans="1:18" x14ac:dyDescent="0.2">
      <c r="A8" t="s">
        <v>44</v>
      </c>
    </row>
    <row r="9" spans="1:18" x14ac:dyDescent="0.2">
      <c r="B9">
        <f>1.42*B3</f>
        <v>1.42</v>
      </c>
      <c r="C9">
        <f t="shared" ref="C9:N9" si="0">1.42*C3</f>
        <v>22.72</v>
      </c>
      <c r="D9">
        <f t="shared" si="0"/>
        <v>5.68</v>
      </c>
      <c r="E9">
        <f t="shared" si="0"/>
        <v>18.46</v>
      </c>
      <c r="F9">
        <f t="shared" si="0"/>
        <v>5.68</v>
      </c>
      <c r="G9">
        <f t="shared" si="0"/>
        <v>1.42</v>
      </c>
      <c r="H9">
        <f t="shared" si="0"/>
        <v>15.62</v>
      </c>
      <c r="I9">
        <f t="shared" si="0"/>
        <v>5.68</v>
      </c>
      <c r="J9">
        <f t="shared" si="0"/>
        <v>1.42</v>
      </c>
      <c r="K9">
        <f t="shared" si="0"/>
        <v>1.42</v>
      </c>
      <c r="L9">
        <f t="shared" si="0"/>
        <v>7.1</v>
      </c>
      <c r="M9">
        <f t="shared" si="0"/>
        <v>39.76</v>
      </c>
      <c r="N9">
        <f t="shared" si="0"/>
        <v>15.62</v>
      </c>
    </row>
    <row r="10" spans="1:18" x14ac:dyDescent="0.2">
      <c r="B10">
        <f>1.16*B4</f>
        <v>0</v>
      </c>
      <c r="C10">
        <f t="shared" ref="C10:N10" si="1">1.16*C4</f>
        <v>11.6</v>
      </c>
      <c r="D10">
        <f t="shared" si="1"/>
        <v>5.8</v>
      </c>
      <c r="E10">
        <f t="shared" si="1"/>
        <v>17.399999999999999</v>
      </c>
      <c r="F10">
        <f t="shared" si="1"/>
        <v>9.2799999999999994</v>
      </c>
      <c r="G10">
        <f t="shared" si="1"/>
        <v>0</v>
      </c>
      <c r="H10">
        <f t="shared" si="1"/>
        <v>4.6399999999999997</v>
      </c>
      <c r="I10">
        <f t="shared" si="1"/>
        <v>1.1599999999999999</v>
      </c>
      <c r="J10">
        <f t="shared" si="1"/>
        <v>0</v>
      </c>
      <c r="K10">
        <f t="shared" si="1"/>
        <v>1.1599999999999999</v>
      </c>
      <c r="L10">
        <f t="shared" si="1"/>
        <v>5.8</v>
      </c>
      <c r="M10">
        <f t="shared" si="1"/>
        <v>37.119999999999997</v>
      </c>
      <c r="N10">
        <f t="shared" si="1"/>
        <v>11.6</v>
      </c>
    </row>
    <row r="15" spans="1:18" x14ac:dyDescent="0.2">
      <c r="B15">
        <v>1.42</v>
      </c>
      <c r="D15">
        <v>0</v>
      </c>
    </row>
    <row r="16" spans="1:18" x14ac:dyDescent="0.2">
      <c r="B16">
        <v>22.72</v>
      </c>
      <c r="D16">
        <v>11.6</v>
      </c>
    </row>
    <row r="17" spans="2:4" x14ac:dyDescent="0.2">
      <c r="B17">
        <v>5.68</v>
      </c>
      <c r="D17">
        <v>5.8</v>
      </c>
    </row>
    <row r="18" spans="2:4" x14ac:dyDescent="0.2">
      <c r="B18">
        <v>18.46</v>
      </c>
      <c r="D18">
        <v>17.399999999999999</v>
      </c>
    </row>
    <row r="19" spans="2:4" x14ac:dyDescent="0.2">
      <c r="B19">
        <v>5.68</v>
      </c>
      <c r="D19">
        <v>9.2799999999999994</v>
      </c>
    </row>
    <row r="20" spans="2:4" x14ac:dyDescent="0.2">
      <c r="B20">
        <v>1.42</v>
      </c>
      <c r="D20">
        <v>0</v>
      </c>
    </row>
    <row r="21" spans="2:4" x14ac:dyDescent="0.2">
      <c r="B21">
        <v>15.62</v>
      </c>
      <c r="D21">
        <v>4.6399999999999997</v>
      </c>
    </row>
    <row r="22" spans="2:4" x14ac:dyDescent="0.2">
      <c r="B22">
        <v>5.68</v>
      </c>
      <c r="D22">
        <v>1.1599999999999999</v>
      </c>
    </row>
    <row r="23" spans="2:4" x14ac:dyDescent="0.2">
      <c r="B23">
        <v>1.42</v>
      </c>
      <c r="D23">
        <v>0</v>
      </c>
    </row>
    <row r="24" spans="2:4" x14ac:dyDescent="0.2">
      <c r="B24">
        <v>1.42</v>
      </c>
      <c r="D24">
        <v>1.1599999999999999</v>
      </c>
    </row>
    <row r="25" spans="2:4" x14ac:dyDescent="0.2">
      <c r="B25">
        <v>7.1</v>
      </c>
      <c r="D25">
        <v>5.8</v>
      </c>
    </row>
    <row r="26" spans="2:4" x14ac:dyDescent="0.2">
      <c r="B26">
        <v>39.76</v>
      </c>
      <c r="D26">
        <v>37.119999999999997</v>
      </c>
    </row>
    <row r="27" spans="2:4" x14ac:dyDescent="0.2">
      <c r="B27">
        <v>15.62</v>
      </c>
      <c r="D27">
        <v>11.6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CD565-93C1-8D48-A6CC-C427A2BF1FBE}">
  <dimension ref="A1:O94"/>
  <sheetViews>
    <sheetView topLeftCell="H78" workbookViewId="0">
      <selection activeCell="N94" activeCellId="1" sqref="K94 N94"/>
    </sheetView>
  </sheetViews>
  <sheetFormatPr baseColWidth="10" defaultRowHeight="16" x14ac:dyDescent="0.2"/>
  <sheetData>
    <row r="1" spans="1:15" s="1" customFormat="1" x14ac:dyDescent="0.2">
      <c r="A1" s="1" t="s">
        <v>17</v>
      </c>
      <c r="I1" s="1" t="s">
        <v>40</v>
      </c>
      <c r="L1" s="1" t="s">
        <v>41</v>
      </c>
    </row>
    <row r="2" spans="1:15" s="2" customFormat="1" ht="34" x14ac:dyDescent="0.2">
      <c r="B2" s="2" t="s">
        <v>25</v>
      </c>
      <c r="C2">
        <v>1.42</v>
      </c>
      <c r="D2" s="2" t="s">
        <v>31</v>
      </c>
      <c r="E2" s="2" t="s">
        <v>17</v>
      </c>
      <c r="F2" s="2" t="s">
        <v>39</v>
      </c>
      <c r="G2" s="2">
        <v>2</v>
      </c>
      <c r="H2" s="2">
        <v>1</v>
      </c>
      <c r="I2" s="5">
        <v>0</v>
      </c>
      <c r="J2" s="2">
        <v>0.71</v>
      </c>
      <c r="L2" s="5">
        <v>0.71</v>
      </c>
      <c r="O2" s="9"/>
    </row>
    <row r="3" spans="1:15" s="2" customFormat="1" ht="34" x14ac:dyDescent="0.2">
      <c r="B3" s="2" t="s">
        <v>2</v>
      </c>
      <c r="C3">
        <v>22.72</v>
      </c>
      <c r="D3" s="2" t="s">
        <v>31</v>
      </c>
      <c r="E3" s="2" t="s">
        <v>17</v>
      </c>
      <c r="F3" s="2" t="s">
        <v>39</v>
      </c>
      <c r="G3" s="2">
        <v>2</v>
      </c>
      <c r="H3" s="2">
        <v>1</v>
      </c>
      <c r="I3" s="5">
        <v>0</v>
      </c>
      <c r="J3" s="2">
        <v>11.36</v>
      </c>
      <c r="L3" s="5">
        <v>11.36</v>
      </c>
      <c r="O3" s="9"/>
    </row>
    <row r="4" spans="1:15" s="2" customFormat="1" ht="34" x14ac:dyDescent="0.2">
      <c r="B4" s="2" t="s">
        <v>9</v>
      </c>
      <c r="C4">
        <v>1.42</v>
      </c>
      <c r="D4" s="2" t="s">
        <v>31</v>
      </c>
      <c r="E4" s="2" t="s">
        <v>34</v>
      </c>
      <c r="F4" s="2" t="s">
        <v>39</v>
      </c>
      <c r="G4" s="2">
        <v>2</v>
      </c>
      <c r="H4" s="2">
        <v>1</v>
      </c>
      <c r="I4" s="5">
        <v>0</v>
      </c>
      <c r="J4" s="2">
        <v>0.71</v>
      </c>
      <c r="L4" s="5">
        <v>0.71</v>
      </c>
      <c r="O4" s="9"/>
    </row>
    <row r="5" spans="1:15" s="2" customFormat="1" ht="34" x14ac:dyDescent="0.2">
      <c r="B5" s="2" t="s">
        <v>10</v>
      </c>
      <c r="C5">
        <v>1.42</v>
      </c>
      <c r="D5" s="2" t="s">
        <v>31</v>
      </c>
      <c r="E5" s="2" t="s">
        <v>17</v>
      </c>
      <c r="F5" s="2" t="s">
        <v>39</v>
      </c>
      <c r="G5" s="2">
        <v>2</v>
      </c>
      <c r="H5" s="2">
        <v>1</v>
      </c>
      <c r="I5" s="5">
        <v>0</v>
      </c>
      <c r="J5" s="2">
        <v>0.71</v>
      </c>
      <c r="L5" s="5">
        <v>0.71</v>
      </c>
      <c r="O5" s="9"/>
    </row>
    <row r="6" spans="1:15" s="2" customFormat="1" ht="17" x14ac:dyDescent="0.2">
      <c r="B6" s="2" t="s">
        <v>25</v>
      </c>
      <c r="C6">
        <v>0</v>
      </c>
      <c r="D6" s="2" t="s">
        <v>32</v>
      </c>
      <c r="E6" s="2" t="s">
        <v>17</v>
      </c>
      <c r="F6" s="2" t="s">
        <v>40</v>
      </c>
      <c r="G6" s="2">
        <v>1</v>
      </c>
      <c r="H6" s="2">
        <v>1</v>
      </c>
      <c r="I6" s="5">
        <v>0</v>
      </c>
      <c r="J6" s="2">
        <v>0</v>
      </c>
      <c r="L6" s="5"/>
      <c r="O6" s="9"/>
    </row>
    <row r="7" spans="1:15" s="2" customFormat="1" ht="17" x14ac:dyDescent="0.2">
      <c r="B7" s="2" t="s">
        <v>2</v>
      </c>
      <c r="C7">
        <v>11.6</v>
      </c>
      <c r="D7" s="2" t="s">
        <v>32</v>
      </c>
      <c r="E7" s="2" t="s">
        <v>17</v>
      </c>
      <c r="F7" s="2" t="s">
        <v>40</v>
      </c>
      <c r="G7" s="2">
        <v>1</v>
      </c>
      <c r="H7" s="2">
        <v>1</v>
      </c>
      <c r="I7" s="5">
        <v>11.6</v>
      </c>
      <c r="J7" s="2">
        <v>0</v>
      </c>
      <c r="L7" s="5"/>
      <c r="O7" s="9"/>
    </row>
    <row r="8" spans="1:15" s="2" customFormat="1" ht="17" x14ac:dyDescent="0.2">
      <c r="B8" s="2" t="s">
        <v>9</v>
      </c>
      <c r="C8">
        <v>0</v>
      </c>
      <c r="D8" s="2" t="s">
        <v>32</v>
      </c>
      <c r="E8" s="2" t="s">
        <v>34</v>
      </c>
      <c r="F8" s="2" t="s">
        <v>40</v>
      </c>
      <c r="G8" s="2">
        <v>1</v>
      </c>
      <c r="H8" s="2">
        <v>1</v>
      </c>
      <c r="I8" s="5">
        <v>0</v>
      </c>
      <c r="J8" s="2">
        <v>0</v>
      </c>
      <c r="L8" s="5"/>
      <c r="O8" s="9"/>
    </row>
    <row r="9" spans="1:15" s="2" customFormat="1" ht="17" x14ac:dyDescent="0.2">
      <c r="B9" s="2" t="s">
        <v>10</v>
      </c>
      <c r="C9">
        <v>1.1599999999999999</v>
      </c>
      <c r="D9" s="2" t="s">
        <v>32</v>
      </c>
      <c r="E9" s="2" t="s">
        <v>17</v>
      </c>
      <c r="F9" s="2" t="s">
        <v>40</v>
      </c>
      <c r="G9" s="2">
        <v>1</v>
      </c>
      <c r="H9" s="2">
        <v>1</v>
      </c>
      <c r="I9" s="5">
        <v>1.1599999999999999</v>
      </c>
      <c r="J9" s="2">
        <v>0</v>
      </c>
      <c r="L9" s="5"/>
      <c r="O9" s="9"/>
    </row>
    <row r="10" spans="1:15" s="2" customFormat="1" ht="17" x14ac:dyDescent="0.2">
      <c r="B10" s="2" t="s">
        <v>48</v>
      </c>
      <c r="C10" s="2">
        <v>12</v>
      </c>
      <c r="D10" s="2" t="s">
        <v>58</v>
      </c>
      <c r="E10" s="2" t="s">
        <v>86</v>
      </c>
      <c r="F10" s="2" t="s">
        <v>40</v>
      </c>
      <c r="G10" s="2">
        <v>1</v>
      </c>
      <c r="H10" s="2">
        <v>1</v>
      </c>
      <c r="I10" s="5">
        <v>12</v>
      </c>
      <c r="J10" s="2">
        <v>0</v>
      </c>
      <c r="L10" s="5">
        <v>0</v>
      </c>
      <c r="M10" s="2">
        <v>0</v>
      </c>
      <c r="O10" s="9"/>
    </row>
    <row r="11" spans="1:15" s="2" customFormat="1" ht="34" x14ac:dyDescent="0.2">
      <c r="B11" s="2" t="s">
        <v>49</v>
      </c>
      <c r="C11" s="2">
        <v>1</v>
      </c>
      <c r="D11" s="2" t="s">
        <v>58</v>
      </c>
      <c r="E11" s="2" t="s">
        <v>86</v>
      </c>
      <c r="F11" s="2" t="s">
        <v>40</v>
      </c>
      <c r="G11" s="2">
        <v>1</v>
      </c>
      <c r="H11" s="2">
        <v>1</v>
      </c>
      <c r="I11" s="5">
        <v>1</v>
      </c>
      <c r="J11" s="2">
        <v>0</v>
      </c>
      <c r="L11" s="5">
        <v>0</v>
      </c>
      <c r="M11" s="2">
        <v>0</v>
      </c>
      <c r="O11" s="9"/>
    </row>
    <row r="12" spans="1:15" s="2" customFormat="1" ht="17" x14ac:dyDescent="0.2">
      <c r="B12" s="2" t="s">
        <v>50</v>
      </c>
      <c r="C12" s="2">
        <v>6</v>
      </c>
      <c r="D12" s="2" t="s">
        <v>58</v>
      </c>
      <c r="E12" s="2" t="s">
        <v>86</v>
      </c>
      <c r="F12" s="2" t="s">
        <v>40</v>
      </c>
      <c r="G12" s="2">
        <v>1</v>
      </c>
      <c r="H12" s="2">
        <v>1</v>
      </c>
      <c r="I12" s="5">
        <v>6</v>
      </c>
      <c r="J12" s="2">
        <v>0</v>
      </c>
      <c r="L12" s="5">
        <v>0</v>
      </c>
      <c r="M12" s="2">
        <v>0</v>
      </c>
      <c r="O12" s="9"/>
    </row>
    <row r="13" spans="1:15" s="2" customFormat="1" ht="17" x14ac:dyDescent="0.2">
      <c r="B13" s="2" t="s">
        <v>55</v>
      </c>
      <c r="C13" s="2">
        <v>1</v>
      </c>
      <c r="D13" s="2" t="s">
        <v>58</v>
      </c>
      <c r="E13" s="2" t="s">
        <v>86</v>
      </c>
      <c r="F13" s="2" t="s">
        <v>40</v>
      </c>
      <c r="G13" s="2">
        <v>1</v>
      </c>
      <c r="H13" s="2">
        <v>1</v>
      </c>
      <c r="I13" s="5">
        <v>1</v>
      </c>
      <c r="J13" s="2">
        <v>0</v>
      </c>
      <c r="L13" s="5">
        <v>0</v>
      </c>
      <c r="M13" s="2">
        <v>0</v>
      </c>
      <c r="O13" s="9"/>
    </row>
    <row r="14" spans="1:15" s="2" customFormat="1" ht="17" x14ac:dyDescent="0.2">
      <c r="B14" s="2" t="s">
        <v>48</v>
      </c>
      <c r="C14" s="2">
        <v>78</v>
      </c>
      <c r="D14" s="2" t="s">
        <v>79</v>
      </c>
      <c r="E14" s="2" t="s">
        <v>17</v>
      </c>
      <c r="F14" s="2" t="s">
        <v>40</v>
      </c>
      <c r="G14" s="2">
        <v>1</v>
      </c>
      <c r="H14" s="2">
        <v>1</v>
      </c>
      <c r="I14" s="5">
        <v>78</v>
      </c>
      <c r="J14" s="2">
        <v>0</v>
      </c>
      <c r="L14" s="5">
        <v>0</v>
      </c>
      <c r="M14" s="2">
        <v>0</v>
      </c>
      <c r="O14" s="9"/>
    </row>
    <row r="15" spans="1:15" s="2" customFormat="1" ht="34" x14ac:dyDescent="0.2">
      <c r="B15" s="2" t="s">
        <v>49</v>
      </c>
      <c r="C15" s="2">
        <v>5</v>
      </c>
      <c r="D15" s="2" t="s">
        <v>79</v>
      </c>
      <c r="E15" s="2" t="s">
        <v>86</v>
      </c>
      <c r="F15" s="2" t="s">
        <v>40</v>
      </c>
      <c r="G15" s="2">
        <v>1</v>
      </c>
      <c r="H15" s="2">
        <v>1</v>
      </c>
      <c r="I15" s="5">
        <v>5</v>
      </c>
      <c r="J15" s="2">
        <v>0</v>
      </c>
      <c r="L15" s="5">
        <v>0</v>
      </c>
      <c r="M15" s="2">
        <v>0</v>
      </c>
      <c r="O15" s="9"/>
    </row>
    <row r="16" spans="1:15" s="2" customFormat="1" ht="17" x14ac:dyDescent="0.2">
      <c r="B16" s="2" t="s">
        <v>50</v>
      </c>
      <c r="C16" s="2">
        <v>26</v>
      </c>
      <c r="D16" s="2" t="s">
        <v>79</v>
      </c>
      <c r="E16" s="2" t="s">
        <v>86</v>
      </c>
      <c r="F16" s="2" t="s">
        <v>40</v>
      </c>
      <c r="G16" s="2">
        <v>1</v>
      </c>
      <c r="H16" s="2">
        <v>1</v>
      </c>
      <c r="I16" s="5">
        <v>26</v>
      </c>
      <c r="J16" s="2">
        <v>0</v>
      </c>
      <c r="L16" s="5">
        <v>0</v>
      </c>
      <c r="M16" s="2">
        <v>0</v>
      </c>
      <c r="O16" s="9"/>
    </row>
    <row r="17" spans="1:15" s="2" customFormat="1" ht="17" x14ac:dyDescent="0.2">
      <c r="B17" s="2" t="s">
        <v>60</v>
      </c>
      <c r="C17" s="2">
        <v>5</v>
      </c>
      <c r="D17" s="2" t="s">
        <v>79</v>
      </c>
      <c r="E17" s="2" t="s">
        <v>86</v>
      </c>
      <c r="F17" s="2" t="s">
        <v>40</v>
      </c>
      <c r="G17" s="2">
        <v>1</v>
      </c>
      <c r="H17" s="2">
        <v>1</v>
      </c>
      <c r="I17" s="5">
        <v>5</v>
      </c>
      <c r="J17" s="2">
        <v>0</v>
      </c>
      <c r="L17" s="5">
        <v>0</v>
      </c>
      <c r="M17" s="2">
        <v>0</v>
      </c>
      <c r="O17" s="9"/>
    </row>
    <row r="18" spans="1:15" s="2" customFormat="1" ht="17" x14ac:dyDescent="0.2">
      <c r="B18" s="2" t="s">
        <v>48</v>
      </c>
      <c r="C18" s="2">
        <v>8</v>
      </c>
      <c r="D18" s="2" t="s">
        <v>80</v>
      </c>
      <c r="E18" s="2" t="s">
        <v>86</v>
      </c>
      <c r="F18" s="2" t="s">
        <v>41</v>
      </c>
      <c r="G18" s="2">
        <v>1</v>
      </c>
      <c r="H18" s="2">
        <v>1</v>
      </c>
      <c r="I18" s="5">
        <v>0</v>
      </c>
      <c r="J18" s="2">
        <v>0</v>
      </c>
      <c r="L18" s="5">
        <v>0</v>
      </c>
      <c r="M18" s="2">
        <v>8</v>
      </c>
      <c r="O18" s="9"/>
    </row>
    <row r="19" spans="1:15" s="2" customFormat="1" ht="34" x14ac:dyDescent="0.2">
      <c r="B19" s="2" t="s">
        <v>49</v>
      </c>
      <c r="C19" s="2">
        <v>3</v>
      </c>
      <c r="D19" s="2" t="s">
        <v>80</v>
      </c>
      <c r="E19" s="2" t="s">
        <v>86</v>
      </c>
      <c r="F19" s="2" t="s">
        <v>41</v>
      </c>
      <c r="G19" s="2">
        <v>1</v>
      </c>
      <c r="H19" s="2">
        <v>1</v>
      </c>
      <c r="I19" s="5">
        <v>0</v>
      </c>
      <c r="J19" s="2">
        <v>0</v>
      </c>
      <c r="L19" s="5">
        <v>0</v>
      </c>
      <c r="M19" s="2">
        <v>3</v>
      </c>
      <c r="O19" s="9"/>
    </row>
    <row r="20" spans="1:15" s="2" customFormat="1" ht="17" x14ac:dyDescent="0.2">
      <c r="B20" s="2" t="s">
        <v>72</v>
      </c>
      <c r="C20" s="2">
        <v>14</v>
      </c>
      <c r="D20" s="2" t="s">
        <v>80</v>
      </c>
      <c r="E20" s="2" t="s">
        <v>86</v>
      </c>
      <c r="F20" s="2" t="s">
        <v>41</v>
      </c>
      <c r="G20" s="2">
        <v>1</v>
      </c>
      <c r="H20" s="2">
        <v>1</v>
      </c>
      <c r="I20" s="5">
        <v>0</v>
      </c>
      <c r="J20" s="2">
        <v>0</v>
      </c>
      <c r="L20" s="5">
        <v>0</v>
      </c>
      <c r="M20" s="2">
        <v>14</v>
      </c>
      <c r="O20" s="9"/>
    </row>
    <row r="21" spans="1:15" x14ac:dyDescent="0.2">
      <c r="K21">
        <f>SUM(I2:J20)</f>
        <v>160.25</v>
      </c>
      <c r="N21">
        <f>SUM(L2:M20)</f>
        <v>38.49</v>
      </c>
    </row>
    <row r="23" spans="1:15" s="1" customFormat="1" x14ac:dyDescent="0.2">
      <c r="A23" s="1" t="s">
        <v>21</v>
      </c>
    </row>
    <row r="24" spans="1:15" s="2" customFormat="1" ht="34" x14ac:dyDescent="0.2">
      <c r="B24" s="2" t="s">
        <v>6</v>
      </c>
      <c r="C24">
        <v>1.42</v>
      </c>
      <c r="D24" s="2" t="s">
        <v>31</v>
      </c>
      <c r="E24" s="2" t="s">
        <v>21</v>
      </c>
      <c r="F24" s="2" t="s">
        <v>39</v>
      </c>
      <c r="G24" s="2">
        <v>2</v>
      </c>
      <c r="H24" s="2">
        <v>1</v>
      </c>
      <c r="I24" s="5">
        <v>0</v>
      </c>
      <c r="J24" s="2">
        <v>0.71</v>
      </c>
      <c r="L24" s="5">
        <v>0.71</v>
      </c>
      <c r="O24" s="9"/>
    </row>
    <row r="25" spans="1:15" s="2" customFormat="1" ht="34" x14ac:dyDescent="0.2">
      <c r="B25" s="2" t="s">
        <v>11</v>
      </c>
      <c r="C25">
        <v>7.1</v>
      </c>
      <c r="D25" s="2" t="s">
        <v>31</v>
      </c>
      <c r="E25" s="2" t="s">
        <v>21</v>
      </c>
      <c r="F25" s="2" t="s">
        <v>39</v>
      </c>
      <c r="G25" s="2">
        <v>2</v>
      </c>
      <c r="H25" s="2">
        <v>1</v>
      </c>
      <c r="I25" s="5">
        <v>0</v>
      </c>
      <c r="J25" s="2">
        <v>3.55</v>
      </c>
      <c r="L25" s="5">
        <v>3.55</v>
      </c>
      <c r="O25" s="9"/>
    </row>
    <row r="26" spans="1:15" s="2" customFormat="1" ht="34" x14ac:dyDescent="0.2">
      <c r="B26" s="2" t="s">
        <v>12</v>
      </c>
      <c r="C26">
        <v>39.76</v>
      </c>
      <c r="D26" s="2" t="s">
        <v>31</v>
      </c>
      <c r="E26" s="2" t="s">
        <v>21</v>
      </c>
      <c r="F26" s="2" t="s">
        <v>39</v>
      </c>
      <c r="G26" s="2">
        <v>2</v>
      </c>
      <c r="H26" s="2">
        <v>1</v>
      </c>
      <c r="I26" s="5">
        <v>0</v>
      </c>
      <c r="J26" s="2">
        <v>19.88</v>
      </c>
      <c r="L26" s="5">
        <v>19.88</v>
      </c>
      <c r="O26" s="9"/>
    </row>
    <row r="27" spans="1:15" s="2" customFormat="1" ht="17" x14ac:dyDescent="0.2">
      <c r="B27" s="2" t="s">
        <v>6</v>
      </c>
      <c r="C27">
        <v>0</v>
      </c>
      <c r="D27" s="2" t="s">
        <v>32</v>
      </c>
      <c r="E27" s="2" t="s">
        <v>21</v>
      </c>
      <c r="F27" s="2" t="s">
        <v>40</v>
      </c>
      <c r="G27" s="2">
        <v>1</v>
      </c>
      <c r="H27" s="2">
        <v>1</v>
      </c>
      <c r="I27" s="5">
        <v>0</v>
      </c>
      <c r="J27" s="2">
        <v>0</v>
      </c>
      <c r="L27" s="5">
        <v>0</v>
      </c>
      <c r="O27" s="9"/>
    </row>
    <row r="28" spans="1:15" s="2" customFormat="1" ht="17" x14ac:dyDescent="0.2">
      <c r="B28" s="2" t="s">
        <v>11</v>
      </c>
      <c r="C28">
        <v>5.8</v>
      </c>
      <c r="D28" s="2" t="s">
        <v>32</v>
      </c>
      <c r="E28" s="2" t="s">
        <v>21</v>
      </c>
      <c r="F28" s="2" t="s">
        <v>40</v>
      </c>
      <c r="G28" s="2">
        <v>1</v>
      </c>
      <c r="H28" s="2">
        <v>1</v>
      </c>
      <c r="I28" s="5">
        <v>5.8</v>
      </c>
      <c r="J28" s="2">
        <v>0</v>
      </c>
      <c r="L28" s="5">
        <v>0</v>
      </c>
      <c r="O28" s="9"/>
    </row>
    <row r="29" spans="1:15" s="2" customFormat="1" ht="17" x14ac:dyDescent="0.2">
      <c r="B29" s="2" t="s">
        <v>12</v>
      </c>
      <c r="C29">
        <v>37.119999999999997</v>
      </c>
      <c r="D29" s="2" t="s">
        <v>32</v>
      </c>
      <c r="E29" s="2" t="s">
        <v>21</v>
      </c>
      <c r="F29" s="2" t="s">
        <v>40</v>
      </c>
      <c r="G29" s="2">
        <v>1</v>
      </c>
      <c r="H29" s="2">
        <v>1</v>
      </c>
      <c r="I29" s="5">
        <v>37.119999999999997</v>
      </c>
      <c r="J29" s="2">
        <v>0</v>
      </c>
      <c r="L29" s="5">
        <v>0</v>
      </c>
      <c r="O29" s="9"/>
    </row>
    <row r="30" spans="1:15" s="2" customFormat="1" ht="17" x14ac:dyDescent="0.2">
      <c r="B30" s="2" t="s">
        <v>12</v>
      </c>
      <c r="C30" s="2">
        <v>3</v>
      </c>
      <c r="D30" s="2" t="s">
        <v>58</v>
      </c>
      <c r="E30" s="2" t="s">
        <v>21</v>
      </c>
      <c r="F30" s="2" t="s">
        <v>40</v>
      </c>
      <c r="G30" s="2">
        <v>1</v>
      </c>
      <c r="H30" s="2">
        <v>1</v>
      </c>
      <c r="I30" s="5">
        <v>3</v>
      </c>
      <c r="J30" s="2">
        <v>0</v>
      </c>
      <c r="L30" s="5">
        <v>0</v>
      </c>
      <c r="M30" s="2">
        <v>0</v>
      </c>
      <c r="O30" s="9"/>
    </row>
    <row r="31" spans="1:15" s="2" customFormat="1" ht="17" x14ac:dyDescent="0.2">
      <c r="B31" s="2" t="s">
        <v>11</v>
      </c>
      <c r="C31" s="2">
        <v>21</v>
      </c>
      <c r="D31" s="2" t="s">
        <v>79</v>
      </c>
      <c r="E31" s="2" t="s">
        <v>21</v>
      </c>
      <c r="F31" s="2" t="s">
        <v>40</v>
      </c>
      <c r="G31" s="2">
        <v>1</v>
      </c>
      <c r="H31" s="2">
        <v>1</v>
      </c>
      <c r="I31" s="5">
        <v>21</v>
      </c>
      <c r="J31" s="2">
        <v>0</v>
      </c>
      <c r="L31" s="5">
        <v>0</v>
      </c>
      <c r="M31" s="2">
        <v>0</v>
      </c>
      <c r="O31" s="9"/>
    </row>
    <row r="32" spans="1:15" s="2" customFormat="1" ht="17" x14ac:dyDescent="0.2">
      <c r="B32" s="2" t="s">
        <v>12</v>
      </c>
      <c r="C32" s="2">
        <v>71</v>
      </c>
      <c r="D32" s="2" t="s">
        <v>79</v>
      </c>
      <c r="E32" s="2" t="s">
        <v>21</v>
      </c>
      <c r="F32" s="2" t="s">
        <v>40</v>
      </c>
      <c r="G32" s="2">
        <v>1</v>
      </c>
      <c r="H32" s="2">
        <v>1</v>
      </c>
      <c r="I32" s="5">
        <v>71</v>
      </c>
      <c r="J32" s="2">
        <v>0</v>
      </c>
      <c r="L32" s="5">
        <v>0</v>
      </c>
      <c r="M32" s="2">
        <v>0</v>
      </c>
      <c r="O32" s="9"/>
    </row>
    <row r="33" spans="1:15" s="2" customFormat="1" ht="17" x14ac:dyDescent="0.2">
      <c r="B33" s="2" t="s">
        <v>69</v>
      </c>
      <c r="C33" s="2">
        <v>1</v>
      </c>
      <c r="D33" s="2" t="s">
        <v>79</v>
      </c>
      <c r="E33" s="2" t="s">
        <v>21</v>
      </c>
      <c r="F33" s="2" t="s">
        <v>40</v>
      </c>
      <c r="G33" s="2">
        <v>1</v>
      </c>
      <c r="H33" s="2">
        <v>1</v>
      </c>
      <c r="I33" s="5">
        <v>1</v>
      </c>
      <c r="J33" s="2">
        <v>0</v>
      </c>
      <c r="L33" s="5">
        <v>0</v>
      </c>
      <c r="M33" s="2">
        <v>0</v>
      </c>
      <c r="O33" s="9"/>
    </row>
    <row r="34" spans="1:15" s="2" customFormat="1" ht="17" x14ac:dyDescent="0.2">
      <c r="B34" s="2" t="s">
        <v>11</v>
      </c>
      <c r="C34" s="2">
        <v>14</v>
      </c>
      <c r="D34" s="2" t="s">
        <v>80</v>
      </c>
      <c r="E34" s="2" t="s">
        <v>21</v>
      </c>
      <c r="F34" s="2" t="s">
        <v>41</v>
      </c>
      <c r="G34" s="2">
        <v>1</v>
      </c>
      <c r="H34" s="2">
        <v>1</v>
      </c>
      <c r="I34" s="5">
        <v>0</v>
      </c>
      <c r="J34" s="2">
        <v>0</v>
      </c>
      <c r="L34" s="5">
        <v>0</v>
      </c>
      <c r="M34" s="2">
        <v>14</v>
      </c>
      <c r="O34" s="9"/>
    </row>
    <row r="35" spans="1:15" s="2" customFormat="1" ht="17" x14ac:dyDescent="0.2">
      <c r="B35" s="2" t="s">
        <v>12</v>
      </c>
      <c r="C35" s="2">
        <v>58</v>
      </c>
      <c r="D35" s="2" t="s">
        <v>80</v>
      </c>
      <c r="E35" s="2" t="s">
        <v>21</v>
      </c>
      <c r="F35" s="2" t="s">
        <v>41</v>
      </c>
      <c r="G35" s="2">
        <v>1</v>
      </c>
      <c r="H35" s="2">
        <v>1</v>
      </c>
      <c r="I35" s="5">
        <v>0</v>
      </c>
      <c r="J35" s="2">
        <v>0</v>
      </c>
      <c r="L35" s="5">
        <v>0</v>
      </c>
      <c r="M35" s="2">
        <v>58</v>
      </c>
      <c r="O35" s="9"/>
    </row>
    <row r="36" spans="1:15" s="2" customFormat="1" ht="17" x14ac:dyDescent="0.2">
      <c r="B36" s="2" t="s">
        <v>69</v>
      </c>
      <c r="C36" s="2">
        <v>1</v>
      </c>
      <c r="D36" s="2" t="s">
        <v>80</v>
      </c>
      <c r="E36" s="2" t="s">
        <v>21</v>
      </c>
      <c r="F36" s="2" t="s">
        <v>41</v>
      </c>
      <c r="G36" s="2">
        <v>1</v>
      </c>
      <c r="H36" s="2">
        <v>1</v>
      </c>
      <c r="I36" s="5">
        <v>0</v>
      </c>
      <c r="J36" s="2">
        <v>0</v>
      </c>
      <c r="L36" s="5">
        <v>0</v>
      </c>
      <c r="M36" s="2">
        <v>1</v>
      </c>
      <c r="O36" s="9"/>
    </row>
    <row r="37" spans="1:15" x14ac:dyDescent="0.2">
      <c r="K37">
        <f>SUM(I24:J36)</f>
        <v>163.06</v>
      </c>
      <c r="N37">
        <f>SUM(L24:M36)</f>
        <v>97.14</v>
      </c>
    </row>
    <row r="39" spans="1:15" s="1" customFormat="1" x14ac:dyDescent="0.2">
      <c r="A39" s="1" t="s">
        <v>42</v>
      </c>
    </row>
    <row r="40" spans="1:15" s="2" customFormat="1" ht="34" x14ac:dyDescent="0.2">
      <c r="B40" s="2" t="s">
        <v>4</v>
      </c>
      <c r="C40">
        <v>18.46</v>
      </c>
      <c r="D40" s="2" t="s">
        <v>31</v>
      </c>
      <c r="E40" s="2" t="s">
        <v>19</v>
      </c>
      <c r="F40" s="2" t="s">
        <v>39</v>
      </c>
      <c r="G40" s="2">
        <v>2</v>
      </c>
      <c r="H40" s="2">
        <v>1</v>
      </c>
      <c r="I40" s="5">
        <v>0</v>
      </c>
      <c r="J40" s="2">
        <v>9.23</v>
      </c>
      <c r="L40" s="5">
        <v>9.23</v>
      </c>
      <c r="M40" s="2">
        <v>0</v>
      </c>
      <c r="O40" s="9"/>
    </row>
    <row r="41" spans="1:15" s="2" customFormat="1" ht="34" x14ac:dyDescent="0.2">
      <c r="B41" s="2" t="s">
        <v>5</v>
      </c>
      <c r="C41">
        <v>5.68</v>
      </c>
      <c r="D41" s="2" t="s">
        <v>31</v>
      </c>
      <c r="E41" s="2" t="s">
        <v>20</v>
      </c>
      <c r="F41" s="2" t="s">
        <v>39</v>
      </c>
      <c r="G41" s="2">
        <v>2</v>
      </c>
      <c r="H41" s="2">
        <v>1</v>
      </c>
      <c r="I41" s="5">
        <v>0</v>
      </c>
      <c r="J41" s="2">
        <v>2.84</v>
      </c>
      <c r="L41" s="5">
        <v>2.84</v>
      </c>
      <c r="M41" s="2">
        <v>0</v>
      </c>
      <c r="O41" s="9"/>
    </row>
    <row r="42" spans="1:15" s="2" customFormat="1" ht="34" x14ac:dyDescent="0.2">
      <c r="B42" s="2" t="s">
        <v>7</v>
      </c>
      <c r="C42">
        <v>15.62</v>
      </c>
      <c r="D42" s="2" t="s">
        <v>31</v>
      </c>
      <c r="E42" s="2" t="s">
        <v>22</v>
      </c>
      <c r="F42" s="2" t="s">
        <v>39</v>
      </c>
      <c r="G42" s="2">
        <v>2</v>
      </c>
      <c r="H42" s="2">
        <v>1</v>
      </c>
      <c r="I42" s="5">
        <v>0</v>
      </c>
      <c r="J42" s="2">
        <v>7.81</v>
      </c>
      <c r="L42" s="5">
        <v>7.81</v>
      </c>
      <c r="M42" s="2">
        <v>0</v>
      </c>
      <c r="O42" s="9"/>
    </row>
    <row r="43" spans="1:15" s="2" customFormat="1" ht="17" x14ac:dyDescent="0.2">
      <c r="B43" s="2" t="s">
        <v>4</v>
      </c>
      <c r="C43">
        <v>17.399999999999999</v>
      </c>
      <c r="D43" s="2" t="s">
        <v>32</v>
      </c>
      <c r="E43" s="2" t="s">
        <v>19</v>
      </c>
      <c r="F43" s="2" t="s">
        <v>40</v>
      </c>
      <c r="G43" s="2">
        <v>1</v>
      </c>
      <c r="H43" s="2">
        <v>1</v>
      </c>
      <c r="I43" s="5">
        <v>17.399999999999999</v>
      </c>
      <c r="J43" s="2">
        <v>0</v>
      </c>
      <c r="L43" s="5"/>
      <c r="M43" s="2">
        <v>0</v>
      </c>
      <c r="O43" s="9"/>
    </row>
    <row r="44" spans="1:15" s="2" customFormat="1" ht="34" x14ac:dyDescent="0.2">
      <c r="B44" s="2" t="s">
        <v>5</v>
      </c>
      <c r="C44">
        <v>9.2799999999999994</v>
      </c>
      <c r="D44" s="2" t="s">
        <v>32</v>
      </c>
      <c r="E44" s="2" t="s">
        <v>20</v>
      </c>
      <c r="F44" s="2" t="s">
        <v>40</v>
      </c>
      <c r="G44" s="2">
        <v>1</v>
      </c>
      <c r="H44" s="2">
        <v>1</v>
      </c>
      <c r="I44" s="5">
        <v>9.2799999999999994</v>
      </c>
      <c r="J44" s="2">
        <v>0</v>
      </c>
      <c r="L44" s="5">
        <v>0</v>
      </c>
      <c r="M44" s="2">
        <v>0</v>
      </c>
      <c r="O44" s="9"/>
    </row>
    <row r="45" spans="1:15" s="2" customFormat="1" ht="17" x14ac:dyDescent="0.2">
      <c r="B45" s="2" t="s">
        <v>7</v>
      </c>
      <c r="C45">
        <v>4.6399999999999997</v>
      </c>
      <c r="D45" s="2" t="s">
        <v>32</v>
      </c>
      <c r="E45" s="2" t="s">
        <v>22</v>
      </c>
      <c r="F45" s="2" t="s">
        <v>40</v>
      </c>
      <c r="G45" s="2">
        <v>1</v>
      </c>
      <c r="H45" s="2">
        <v>1</v>
      </c>
      <c r="I45" s="5">
        <v>4.6399999999999997</v>
      </c>
      <c r="J45" s="2">
        <v>0</v>
      </c>
      <c r="L45" s="5">
        <v>0</v>
      </c>
      <c r="O45" s="9"/>
    </row>
    <row r="46" spans="1:15" s="2" customFormat="1" ht="17" x14ac:dyDescent="0.2">
      <c r="B46" s="2" t="s">
        <v>12</v>
      </c>
      <c r="C46" s="2">
        <v>3</v>
      </c>
      <c r="D46" s="2" t="s">
        <v>58</v>
      </c>
      <c r="E46" s="2" t="s">
        <v>21</v>
      </c>
      <c r="F46" s="2" t="s">
        <v>40</v>
      </c>
      <c r="G46" s="2">
        <v>1</v>
      </c>
      <c r="H46" s="2">
        <v>1</v>
      </c>
      <c r="I46" s="5">
        <v>3</v>
      </c>
      <c r="J46" s="2">
        <v>0</v>
      </c>
      <c r="L46" s="5">
        <v>0</v>
      </c>
      <c r="M46" s="2">
        <v>0</v>
      </c>
      <c r="O46" s="9"/>
    </row>
    <row r="47" spans="1:15" s="2" customFormat="1" ht="17" x14ac:dyDescent="0.2">
      <c r="B47" s="2" t="s">
        <v>62</v>
      </c>
      <c r="C47" s="2">
        <v>16</v>
      </c>
      <c r="D47" s="2" t="s">
        <v>79</v>
      </c>
      <c r="E47" s="2" t="s">
        <v>92</v>
      </c>
      <c r="F47" s="2" t="s">
        <v>40</v>
      </c>
      <c r="G47" s="2">
        <v>1</v>
      </c>
      <c r="H47" s="2">
        <v>1</v>
      </c>
      <c r="I47" s="5">
        <v>16</v>
      </c>
      <c r="J47" s="2">
        <v>0</v>
      </c>
      <c r="L47" s="5">
        <v>0</v>
      </c>
      <c r="M47" s="2">
        <v>0</v>
      </c>
      <c r="O47" s="9"/>
    </row>
    <row r="48" spans="1:15" s="2" customFormat="1" ht="34" x14ac:dyDescent="0.2">
      <c r="B48" s="2" t="s">
        <v>63</v>
      </c>
      <c r="C48" s="2">
        <v>2</v>
      </c>
      <c r="D48" s="2" t="s">
        <v>79</v>
      </c>
      <c r="E48" s="2" t="s">
        <v>92</v>
      </c>
      <c r="F48" s="2" t="s">
        <v>40</v>
      </c>
      <c r="G48" s="2">
        <v>1</v>
      </c>
      <c r="H48" s="2">
        <v>1</v>
      </c>
      <c r="I48" s="5">
        <v>2</v>
      </c>
      <c r="J48" s="2">
        <v>0</v>
      </c>
      <c r="L48" s="5">
        <v>0</v>
      </c>
      <c r="M48" s="2">
        <v>0</v>
      </c>
      <c r="O48" s="9"/>
    </row>
    <row r="49" spans="1:15" s="2" customFormat="1" ht="34" x14ac:dyDescent="0.2">
      <c r="B49" s="2" t="s">
        <v>66</v>
      </c>
      <c r="C49" s="2">
        <v>16</v>
      </c>
      <c r="D49" s="2" t="s">
        <v>79</v>
      </c>
      <c r="E49" s="2" t="s">
        <v>89</v>
      </c>
      <c r="F49" s="2" t="s">
        <v>40</v>
      </c>
      <c r="G49" s="2">
        <v>1</v>
      </c>
      <c r="H49" s="2">
        <v>1</v>
      </c>
      <c r="I49" s="5">
        <v>16</v>
      </c>
      <c r="J49" s="2">
        <v>0</v>
      </c>
      <c r="L49" s="5">
        <v>0</v>
      </c>
      <c r="M49" s="2">
        <v>0</v>
      </c>
      <c r="O49" s="9"/>
    </row>
    <row r="50" spans="1:15" s="2" customFormat="1" ht="34" x14ac:dyDescent="0.2">
      <c r="B50" s="2" t="s">
        <v>67</v>
      </c>
      <c r="C50" s="2">
        <v>2</v>
      </c>
      <c r="D50" s="2" t="s">
        <v>79</v>
      </c>
      <c r="E50" s="2" t="s">
        <v>90</v>
      </c>
      <c r="F50" s="2" t="s">
        <v>40</v>
      </c>
      <c r="G50" s="2">
        <v>1</v>
      </c>
      <c r="H50" s="2">
        <v>1</v>
      </c>
      <c r="I50" s="5">
        <v>2</v>
      </c>
      <c r="J50" s="2">
        <v>0</v>
      </c>
      <c r="L50" s="5">
        <v>0</v>
      </c>
      <c r="M50" s="2">
        <v>0</v>
      </c>
      <c r="O50" s="9"/>
    </row>
    <row r="51" spans="1:15" s="2" customFormat="1" ht="17" x14ac:dyDescent="0.2">
      <c r="B51" s="2" t="s">
        <v>62</v>
      </c>
      <c r="C51" s="2">
        <v>18</v>
      </c>
      <c r="D51" s="2" t="s">
        <v>80</v>
      </c>
      <c r="E51" s="2" t="s">
        <v>19</v>
      </c>
      <c r="F51" s="2" t="s">
        <v>41</v>
      </c>
      <c r="G51" s="2">
        <v>1</v>
      </c>
      <c r="H51" s="2">
        <v>1</v>
      </c>
      <c r="I51" s="5">
        <v>0</v>
      </c>
      <c r="J51" s="2">
        <v>0</v>
      </c>
      <c r="L51" s="5">
        <v>0</v>
      </c>
      <c r="M51" s="2">
        <v>18</v>
      </c>
      <c r="O51" s="9"/>
    </row>
    <row r="52" spans="1:15" s="2" customFormat="1" ht="17" x14ac:dyDescent="0.2">
      <c r="B52" s="2" t="s">
        <v>74</v>
      </c>
      <c r="C52" s="2">
        <v>3</v>
      </c>
      <c r="D52" s="2" t="s">
        <v>80</v>
      </c>
      <c r="E52" s="2" t="s">
        <v>19</v>
      </c>
      <c r="F52" s="2" t="s">
        <v>41</v>
      </c>
      <c r="G52" s="2">
        <v>1</v>
      </c>
      <c r="H52" s="2">
        <v>1</v>
      </c>
      <c r="I52" s="5">
        <v>0</v>
      </c>
      <c r="J52" s="2">
        <v>0</v>
      </c>
      <c r="L52" s="5">
        <v>0</v>
      </c>
      <c r="M52" s="2">
        <v>3</v>
      </c>
      <c r="O52" s="9"/>
    </row>
    <row r="53" spans="1:15" s="2" customFormat="1" ht="34" x14ac:dyDescent="0.2">
      <c r="B53" s="2" t="s">
        <v>63</v>
      </c>
      <c r="C53" s="2">
        <v>3</v>
      </c>
      <c r="D53" s="2" t="s">
        <v>80</v>
      </c>
      <c r="E53" s="2" t="s">
        <v>19</v>
      </c>
      <c r="F53" s="2" t="s">
        <v>41</v>
      </c>
      <c r="G53" s="2">
        <v>1</v>
      </c>
      <c r="H53" s="2">
        <v>1</v>
      </c>
      <c r="I53" s="5">
        <v>0</v>
      </c>
      <c r="J53" s="2">
        <v>0</v>
      </c>
      <c r="L53" s="5">
        <v>0</v>
      </c>
      <c r="M53" s="2">
        <v>3</v>
      </c>
      <c r="O53" s="9"/>
    </row>
    <row r="54" spans="1:15" s="2" customFormat="1" ht="34" x14ac:dyDescent="0.2">
      <c r="B54" s="2" t="s">
        <v>66</v>
      </c>
      <c r="C54" s="2">
        <v>24</v>
      </c>
      <c r="D54" s="2" t="s">
        <v>80</v>
      </c>
      <c r="E54" s="2" t="s">
        <v>90</v>
      </c>
      <c r="F54" s="2" t="s">
        <v>41</v>
      </c>
      <c r="G54" s="2">
        <v>1</v>
      </c>
      <c r="H54" s="2">
        <v>1</v>
      </c>
      <c r="I54" s="5">
        <v>0</v>
      </c>
      <c r="J54" s="2">
        <v>0</v>
      </c>
      <c r="L54" s="5">
        <v>0</v>
      </c>
      <c r="M54" s="2">
        <v>24</v>
      </c>
      <c r="O54" s="9"/>
    </row>
    <row r="55" spans="1:15" s="2" customFormat="1" ht="34" x14ac:dyDescent="0.2">
      <c r="B55" s="2" t="s">
        <v>76</v>
      </c>
      <c r="C55" s="2">
        <v>4</v>
      </c>
      <c r="D55" s="2" t="s">
        <v>80</v>
      </c>
      <c r="E55" s="2" t="s">
        <v>89</v>
      </c>
      <c r="F55" s="2" t="s">
        <v>41</v>
      </c>
      <c r="G55" s="2">
        <v>1</v>
      </c>
      <c r="H55" s="2">
        <v>1</v>
      </c>
      <c r="I55" s="5">
        <v>0</v>
      </c>
      <c r="J55" s="2">
        <v>0</v>
      </c>
      <c r="L55" s="5">
        <v>0</v>
      </c>
      <c r="M55" s="2">
        <v>4</v>
      </c>
      <c r="O55" s="9"/>
    </row>
    <row r="56" spans="1:15" s="2" customFormat="1" ht="17" x14ac:dyDescent="0.2">
      <c r="B56" s="2" t="s">
        <v>77</v>
      </c>
      <c r="C56" s="2">
        <v>2</v>
      </c>
      <c r="D56" s="2" t="s">
        <v>80</v>
      </c>
      <c r="E56" s="2" t="s">
        <v>89</v>
      </c>
      <c r="F56" s="2" t="s">
        <v>41</v>
      </c>
      <c r="G56" s="2">
        <v>1</v>
      </c>
      <c r="H56" s="2">
        <v>1</v>
      </c>
      <c r="I56" s="5">
        <v>0</v>
      </c>
      <c r="J56" s="2">
        <v>0</v>
      </c>
      <c r="L56" s="5">
        <v>0</v>
      </c>
      <c r="M56" s="2">
        <v>2</v>
      </c>
      <c r="O56" s="9"/>
    </row>
    <row r="57" spans="1:15" s="2" customFormat="1" ht="17" x14ac:dyDescent="0.2">
      <c r="B57" s="2" t="s">
        <v>0</v>
      </c>
      <c r="C57" s="2">
        <v>2</v>
      </c>
      <c r="D57" s="2" t="s">
        <v>80</v>
      </c>
      <c r="E57" s="2" t="s">
        <v>89</v>
      </c>
      <c r="F57" s="2" t="s">
        <v>41</v>
      </c>
      <c r="G57" s="2">
        <v>1</v>
      </c>
      <c r="H57" s="2">
        <v>1</v>
      </c>
      <c r="I57" s="5">
        <v>0</v>
      </c>
      <c r="J57" s="2">
        <v>0</v>
      </c>
      <c r="L57" s="5">
        <v>0</v>
      </c>
      <c r="M57" s="2">
        <v>2</v>
      </c>
      <c r="O57" s="9"/>
    </row>
    <row r="58" spans="1:15" s="2" customFormat="1" ht="34" x14ac:dyDescent="0.2">
      <c r="B58" s="2" t="s">
        <v>78</v>
      </c>
      <c r="C58" s="2">
        <v>2</v>
      </c>
      <c r="D58" s="2" t="s">
        <v>80</v>
      </c>
      <c r="E58" s="2" t="s">
        <v>89</v>
      </c>
      <c r="F58" s="2" t="s">
        <v>41</v>
      </c>
      <c r="G58" s="2">
        <v>1</v>
      </c>
      <c r="H58" s="2">
        <v>1</v>
      </c>
      <c r="I58" s="5">
        <v>0</v>
      </c>
      <c r="J58" s="2">
        <v>0</v>
      </c>
      <c r="L58" s="5">
        <v>0</v>
      </c>
      <c r="M58" s="2">
        <v>2</v>
      </c>
      <c r="O58" s="9"/>
    </row>
    <row r="59" spans="1:15" x14ac:dyDescent="0.2">
      <c r="K59">
        <f>SUM(I40:J58)</f>
        <v>90.2</v>
      </c>
      <c r="N59">
        <f>SUM(L40:M58)</f>
        <v>77.88</v>
      </c>
    </row>
    <row r="61" spans="1:15" s="1" customFormat="1" x14ac:dyDescent="0.2">
      <c r="A61" s="1" t="s">
        <v>43</v>
      </c>
    </row>
    <row r="62" spans="1:15" s="2" customFormat="1" ht="34" x14ac:dyDescent="0.2">
      <c r="B62" s="2" t="s">
        <v>3</v>
      </c>
      <c r="C62">
        <v>5.68</v>
      </c>
      <c r="D62" s="2" t="s">
        <v>31</v>
      </c>
      <c r="E62" s="2" t="s">
        <v>33</v>
      </c>
      <c r="F62" s="2" t="s">
        <v>39</v>
      </c>
      <c r="G62" s="2">
        <v>2</v>
      </c>
      <c r="H62" s="2">
        <v>1</v>
      </c>
      <c r="I62" s="5">
        <v>0</v>
      </c>
      <c r="J62" s="2">
        <v>2.84</v>
      </c>
      <c r="L62" s="5">
        <v>2.84</v>
      </c>
      <c r="O62" s="9"/>
    </row>
    <row r="63" spans="1:15" s="2" customFormat="1" ht="51" x14ac:dyDescent="0.2">
      <c r="B63" s="2" t="s">
        <v>8</v>
      </c>
      <c r="C63">
        <v>5.68</v>
      </c>
      <c r="D63" s="2" t="s">
        <v>31</v>
      </c>
      <c r="E63" s="2" t="s">
        <v>23</v>
      </c>
      <c r="F63" s="2" t="s">
        <v>39</v>
      </c>
      <c r="G63" s="2">
        <v>2</v>
      </c>
      <c r="H63" s="2">
        <v>1</v>
      </c>
      <c r="I63" s="5">
        <v>0</v>
      </c>
      <c r="J63" s="2">
        <v>2.84</v>
      </c>
      <c r="L63" s="5">
        <v>2.84</v>
      </c>
      <c r="O63" s="9"/>
    </row>
    <row r="64" spans="1:15" s="2" customFormat="1" ht="17" x14ac:dyDescent="0.2">
      <c r="B64" s="2" t="s">
        <v>3</v>
      </c>
      <c r="C64">
        <v>5.8</v>
      </c>
      <c r="D64" s="2" t="s">
        <v>32</v>
      </c>
      <c r="E64" s="2" t="s">
        <v>33</v>
      </c>
      <c r="F64" s="2" t="s">
        <v>40</v>
      </c>
      <c r="G64" s="2">
        <v>1</v>
      </c>
      <c r="H64" s="2">
        <v>1</v>
      </c>
      <c r="I64" s="5">
        <v>5.8</v>
      </c>
      <c r="J64" s="2">
        <v>0</v>
      </c>
      <c r="L64" s="5"/>
      <c r="O64" s="9"/>
    </row>
    <row r="65" spans="1:15" s="2" customFormat="1" ht="51" x14ac:dyDescent="0.2">
      <c r="B65" s="2" t="s">
        <v>8</v>
      </c>
      <c r="C65">
        <v>1.1599999999999999</v>
      </c>
      <c r="D65" s="2" t="s">
        <v>32</v>
      </c>
      <c r="E65" s="2" t="s">
        <v>23</v>
      </c>
      <c r="F65" s="2" t="s">
        <v>40</v>
      </c>
      <c r="G65" s="2">
        <v>1</v>
      </c>
      <c r="H65" s="2">
        <v>1</v>
      </c>
      <c r="I65" s="5">
        <v>1.1599999999999999</v>
      </c>
      <c r="J65" s="2">
        <v>0</v>
      </c>
      <c r="L65" s="5"/>
      <c r="O65" s="9"/>
    </row>
    <row r="66" spans="1:15" s="2" customFormat="1" ht="17" x14ac:dyDescent="0.2">
      <c r="B66" s="2" t="s">
        <v>53</v>
      </c>
      <c r="C66" s="2">
        <v>1</v>
      </c>
      <c r="D66" s="2" t="s">
        <v>58</v>
      </c>
      <c r="E66" s="2" t="s">
        <v>18</v>
      </c>
      <c r="F66" s="2" t="s">
        <v>40</v>
      </c>
      <c r="G66" s="2">
        <v>1</v>
      </c>
      <c r="H66" s="2">
        <v>1</v>
      </c>
      <c r="I66" s="5">
        <v>1</v>
      </c>
      <c r="J66" s="2">
        <v>0</v>
      </c>
      <c r="L66" s="5">
        <v>0</v>
      </c>
      <c r="M66" s="2">
        <v>0</v>
      </c>
      <c r="O66" s="9"/>
    </row>
    <row r="67" spans="1:15" s="2" customFormat="1" ht="34" x14ac:dyDescent="0.2">
      <c r="B67" s="2" t="s">
        <v>54</v>
      </c>
      <c r="C67" s="2">
        <v>1</v>
      </c>
      <c r="D67" s="2" t="s">
        <v>58</v>
      </c>
      <c r="E67" s="2" t="s">
        <v>88</v>
      </c>
      <c r="F67" s="2" t="s">
        <v>40</v>
      </c>
      <c r="G67" s="2">
        <v>1</v>
      </c>
      <c r="H67" s="2">
        <v>1</v>
      </c>
      <c r="I67" s="5">
        <v>1</v>
      </c>
      <c r="J67" s="2">
        <v>0</v>
      </c>
      <c r="L67" s="5">
        <v>0</v>
      </c>
      <c r="M67" s="2">
        <v>0</v>
      </c>
      <c r="O67" s="9"/>
    </row>
    <row r="68" spans="1:15" s="2" customFormat="1" ht="17" x14ac:dyDescent="0.2">
      <c r="B68" s="2" t="s">
        <v>56</v>
      </c>
      <c r="C68" s="2">
        <v>2</v>
      </c>
      <c r="D68" s="2" t="s">
        <v>58</v>
      </c>
      <c r="E68" s="2" t="s">
        <v>56</v>
      </c>
      <c r="F68" s="2" t="s">
        <v>40</v>
      </c>
      <c r="G68" s="2">
        <v>1</v>
      </c>
      <c r="H68" s="2">
        <v>1</v>
      </c>
      <c r="I68" s="5">
        <v>2</v>
      </c>
      <c r="J68" s="2">
        <v>0</v>
      </c>
      <c r="L68" s="5">
        <v>0</v>
      </c>
      <c r="M68" s="2">
        <v>0</v>
      </c>
      <c r="O68" s="9"/>
    </row>
    <row r="69" spans="1:15" s="2" customFormat="1" ht="34" x14ac:dyDescent="0.2">
      <c r="B69" s="2" t="s">
        <v>51</v>
      </c>
      <c r="C69" s="2">
        <v>38</v>
      </c>
      <c r="D69" s="2" t="s">
        <v>79</v>
      </c>
      <c r="E69" s="2" t="s">
        <v>56</v>
      </c>
      <c r="F69" s="2" t="s">
        <v>40</v>
      </c>
      <c r="G69" s="2">
        <v>1</v>
      </c>
      <c r="H69" s="2">
        <v>1</v>
      </c>
      <c r="I69" s="5">
        <v>38</v>
      </c>
      <c r="J69" s="2">
        <v>0</v>
      </c>
      <c r="L69" s="5">
        <v>0</v>
      </c>
      <c r="M69" s="2">
        <v>0</v>
      </c>
      <c r="O69" s="9"/>
    </row>
    <row r="70" spans="1:15" s="2" customFormat="1" ht="17" x14ac:dyDescent="0.2">
      <c r="B70" s="2" t="s">
        <v>53</v>
      </c>
      <c r="C70" s="2">
        <v>11</v>
      </c>
      <c r="D70" s="2" t="s">
        <v>79</v>
      </c>
      <c r="E70" s="2" t="s">
        <v>88</v>
      </c>
      <c r="F70" s="2" t="s">
        <v>40</v>
      </c>
      <c r="G70" s="2">
        <v>1</v>
      </c>
      <c r="H70" s="2">
        <v>1</v>
      </c>
      <c r="I70" s="5">
        <v>11</v>
      </c>
      <c r="J70" s="2">
        <v>0</v>
      </c>
      <c r="L70" s="5">
        <v>0</v>
      </c>
      <c r="M70" s="2">
        <v>0</v>
      </c>
      <c r="O70" s="9"/>
    </row>
    <row r="71" spans="1:15" s="2" customFormat="1" ht="17" x14ac:dyDescent="0.2">
      <c r="B71" s="2" t="s">
        <v>64</v>
      </c>
      <c r="C71" s="2">
        <v>1</v>
      </c>
      <c r="D71" s="2" t="s">
        <v>79</v>
      </c>
      <c r="E71" s="2" t="s">
        <v>88</v>
      </c>
      <c r="F71" s="2" t="s">
        <v>40</v>
      </c>
      <c r="G71" s="2">
        <v>1</v>
      </c>
      <c r="H71" s="2">
        <v>1</v>
      </c>
      <c r="I71" s="5">
        <v>1</v>
      </c>
      <c r="J71" s="2">
        <v>0</v>
      </c>
      <c r="L71" s="5">
        <v>0</v>
      </c>
      <c r="M71" s="2">
        <v>0</v>
      </c>
      <c r="O71" s="9"/>
    </row>
    <row r="72" spans="1:15" s="2" customFormat="1" ht="17" x14ac:dyDescent="0.2">
      <c r="B72" s="2" t="s">
        <v>65</v>
      </c>
      <c r="C72" s="2">
        <v>1</v>
      </c>
      <c r="D72" s="2" t="s">
        <v>79</v>
      </c>
      <c r="E72" s="2" t="s">
        <v>88</v>
      </c>
      <c r="F72" s="2" t="s">
        <v>40</v>
      </c>
      <c r="G72" s="2">
        <v>1</v>
      </c>
      <c r="H72" s="2">
        <v>1</v>
      </c>
      <c r="I72" s="5">
        <v>1</v>
      </c>
      <c r="J72" s="2">
        <v>0</v>
      </c>
      <c r="L72" s="5">
        <v>0</v>
      </c>
      <c r="M72" s="2">
        <v>0</v>
      </c>
      <c r="O72" s="9"/>
    </row>
    <row r="73" spans="1:15" s="2" customFormat="1" ht="34" x14ac:dyDescent="0.2">
      <c r="B73" s="2" t="s">
        <v>70</v>
      </c>
      <c r="C73" s="2">
        <v>8</v>
      </c>
      <c r="D73" s="2" t="s">
        <v>79</v>
      </c>
      <c r="E73" s="2" t="s">
        <v>56</v>
      </c>
      <c r="F73" s="2" t="s">
        <v>40</v>
      </c>
      <c r="G73" s="2">
        <v>1</v>
      </c>
      <c r="H73" s="2">
        <v>1</v>
      </c>
      <c r="I73" s="5">
        <v>8</v>
      </c>
      <c r="J73" s="2">
        <v>0</v>
      </c>
      <c r="L73" s="5">
        <v>0</v>
      </c>
      <c r="M73" s="2">
        <v>0</v>
      </c>
      <c r="O73" s="9"/>
    </row>
    <row r="74" spans="1:15" s="2" customFormat="1" ht="34" x14ac:dyDescent="0.2">
      <c r="B74" s="2" t="s">
        <v>73</v>
      </c>
      <c r="C74" s="2">
        <v>24</v>
      </c>
      <c r="D74" s="2" t="s">
        <v>80</v>
      </c>
      <c r="E74" s="2" t="s">
        <v>56</v>
      </c>
      <c r="F74" s="2" t="s">
        <v>41</v>
      </c>
      <c r="G74" s="2">
        <v>1</v>
      </c>
      <c r="H74" s="2">
        <v>1</v>
      </c>
      <c r="I74" s="5">
        <v>0</v>
      </c>
      <c r="J74" s="2">
        <v>0</v>
      </c>
      <c r="L74" s="5">
        <v>0</v>
      </c>
      <c r="M74" s="2">
        <v>24</v>
      </c>
      <c r="O74" s="9"/>
    </row>
    <row r="75" spans="1:15" s="2" customFormat="1" ht="17" x14ac:dyDescent="0.2">
      <c r="B75" s="2" t="s">
        <v>53</v>
      </c>
      <c r="C75" s="2">
        <v>10</v>
      </c>
      <c r="D75" s="2" t="s">
        <v>80</v>
      </c>
      <c r="E75" s="2" t="s">
        <v>88</v>
      </c>
      <c r="F75" s="2" t="s">
        <v>41</v>
      </c>
      <c r="G75" s="2">
        <v>1</v>
      </c>
      <c r="H75" s="2">
        <v>1</v>
      </c>
      <c r="I75" s="5">
        <v>0</v>
      </c>
      <c r="J75" s="2">
        <v>0</v>
      </c>
      <c r="L75" s="5">
        <v>0</v>
      </c>
      <c r="M75" s="2">
        <v>10</v>
      </c>
      <c r="O75" s="9"/>
    </row>
    <row r="76" spans="1:15" s="2" customFormat="1" ht="17" x14ac:dyDescent="0.2">
      <c r="B76" s="2" t="s">
        <v>75</v>
      </c>
      <c r="C76" s="2">
        <v>1</v>
      </c>
      <c r="D76" s="2" t="s">
        <v>80</v>
      </c>
      <c r="E76" s="2" t="s">
        <v>88</v>
      </c>
      <c r="F76" s="2" t="s">
        <v>41</v>
      </c>
      <c r="G76" s="2">
        <v>1</v>
      </c>
      <c r="H76" s="2">
        <v>1</v>
      </c>
      <c r="I76" s="5">
        <v>0</v>
      </c>
      <c r="J76" s="2">
        <v>0</v>
      </c>
      <c r="L76" s="5">
        <v>0</v>
      </c>
      <c r="M76" s="2">
        <v>1</v>
      </c>
      <c r="O76" s="9"/>
    </row>
    <row r="77" spans="1:15" s="2" customFormat="1" ht="17" x14ac:dyDescent="0.2">
      <c r="B77" s="2" t="s">
        <v>64</v>
      </c>
      <c r="C77" s="2">
        <v>1</v>
      </c>
      <c r="D77" s="2" t="s">
        <v>80</v>
      </c>
      <c r="E77" s="2" t="s">
        <v>88</v>
      </c>
      <c r="F77" s="2" t="s">
        <v>41</v>
      </c>
      <c r="G77" s="2">
        <v>1</v>
      </c>
      <c r="H77" s="2">
        <v>1</v>
      </c>
      <c r="I77" s="5">
        <v>0</v>
      </c>
      <c r="J77" s="2">
        <v>0</v>
      </c>
      <c r="L77" s="5">
        <v>0</v>
      </c>
      <c r="M77" s="2">
        <v>1</v>
      </c>
      <c r="O77" s="9"/>
    </row>
    <row r="78" spans="1:15" s="2" customFormat="1" ht="34" x14ac:dyDescent="0.2">
      <c r="B78" s="2" t="s">
        <v>70</v>
      </c>
      <c r="C78" s="2">
        <v>6</v>
      </c>
      <c r="D78" s="2" t="s">
        <v>80</v>
      </c>
      <c r="E78" s="2" t="s">
        <v>56</v>
      </c>
      <c r="F78" s="2" t="s">
        <v>41</v>
      </c>
      <c r="G78" s="2">
        <v>1</v>
      </c>
      <c r="H78" s="2">
        <v>1</v>
      </c>
      <c r="I78" s="5">
        <v>0</v>
      </c>
      <c r="J78" s="2">
        <v>0</v>
      </c>
      <c r="L78" s="5">
        <v>0</v>
      </c>
      <c r="M78" s="2">
        <v>6</v>
      </c>
      <c r="O78" s="9"/>
    </row>
    <row r="79" spans="1:15" x14ac:dyDescent="0.2">
      <c r="K79">
        <f>SUM(I62:J78)</f>
        <v>75.64</v>
      </c>
      <c r="N79">
        <f>SUM(L62:M78)</f>
        <v>47.68</v>
      </c>
    </row>
    <row r="80" spans="1:15" s="1" customFormat="1" x14ac:dyDescent="0.2">
      <c r="A80" s="1" t="s">
        <v>46</v>
      </c>
    </row>
    <row r="81" spans="2:15" s="2" customFormat="1" ht="34" x14ac:dyDescent="0.2">
      <c r="B81" s="2" t="s">
        <v>26</v>
      </c>
      <c r="C81">
        <v>15.62</v>
      </c>
      <c r="D81" s="2" t="s">
        <v>31</v>
      </c>
      <c r="E81" s="2" t="s">
        <v>35</v>
      </c>
      <c r="F81" s="2" t="s">
        <v>39</v>
      </c>
      <c r="G81" s="2">
        <v>2</v>
      </c>
      <c r="H81" s="2">
        <v>1</v>
      </c>
      <c r="I81" s="5">
        <v>0</v>
      </c>
      <c r="J81" s="2">
        <v>7.81</v>
      </c>
      <c r="L81" s="5">
        <v>7.81</v>
      </c>
      <c r="M81" s="2">
        <v>0</v>
      </c>
      <c r="O81" s="9"/>
    </row>
    <row r="82" spans="2:15" s="2" customFormat="1" ht="17" x14ac:dyDescent="0.2">
      <c r="B82" s="2" t="s">
        <v>26</v>
      </c>
      <c r="C82">
        <v>11.6</v>
      </c>
      <c r="D82" s="2" t="s">
        <v>32</v>
      </c>
      <c r="E82" s="2" t="s">
        <v>35</v>
      </c>
      <c r="F82" s="2" t="s">
        <v>40</v>
      </c>
      <c r="G82" s="2">
        <v>1</v>
      </c>
      <c r="H82" s="2">
        <v>1</v>
      </c>
      <c r="I82" s="5">
        <v>11.6</v>
      </c>
      <c r="J82" s="2">
        <v>0</v>
      </c>
      <c r="L82" s="5">
        <v>0</v>
      </c>
      <c r="M82" s="2">
        <v>0</v>
      </c>
      <c r="O82" s="9"/>
    </row>
    <row r="83" spans="2:15" s="2" customFormat="1" ht="51" x14ac:dyDescent="0.2">
      <c r="B83" s="2" t="s">
        <v>52</v>
      </c>
      <c r="C83" s="2">
        <v>1</v>
      </c>
      <c r="D83" s="2" t="s">
        <v>58</v>
      </c>
      <c r="E83" s="2" t="s">
        <v>87</v>
      </c>
      <c r="F83" s="2" t="s">
        <v>40</v>
      </c>
      <c r="G83" s="2">
        <v>1</v>
      </c>
      <c r="H83" s="2">
        <v>1</v>
      </c>
      <c r="I83" s="5">
        <v>1</v>
      </c>
      <c r="J83" s="2">
        <v>0</v>
      </c>
      <c r="L83" s="5">
        <v>0</v>
      </c>
      <c r="M83" s="2">
        <v>0</v>
      </c>
      <c r="O83" s="9"/>
    </row>
    <row r="84" spans="2:15" s="2" customFormat="1" ht="34" x14ac:dyDescent="0.2">
      <c r="B84" s="2" t="s">
        <v>57</v>
      </c>
      <c r="C84" s="2">
        <v>3</v>
      </c>
      <c r="D84" s="2" t="s">
        <v>58</v>
      </c>
      <c r="E84" s="2" t="s">
        <v>35</v>
      </c>
      <c r="F84" s="2" t="s">
        <v>40</v>
      </c>
      <c r="G84" s="2">
        <v>1</v>
      </c>
      <c r="H84" s="2">
        <v>1</v>
      </c>
      <c r="I84" s="5">
        <v>3</v>
      </c>
      <c r="J84" s="2">
        <v>0</v>
      </c>
      <c r="L84" s="5">
        <v>0</v>
      </c>
      <c r="M84" s="2">
        <v>0</v>
      </c>
      <c r="O84" s="9"/>
    </row>
    <row r="85" spans="2:15" s="2" customFormat="1" ht="34" x14ac:dyDescent="0.2">
      <c r="B85" s="2" t="s">
        <v>61</v>
      </c>
      <c r="C85" s="2">
        <v>10</v>
      </c>
      <c r="D85" s="2" t="s">
        <v>79</v>
      </c>
      <c r="E85" s="2" t="s">
        <v>35</v>
      </c>
      <c r="F85" s="2" t="s">
        <v>40</v>
      </c>
      <c r="G85" s="2">
        <v>1</v>
      </c>
      <c r="H85" s="2">
        <v>1</v>
      </c>
      <c r="I85" s="5">
        <v>10</v>
      </c>
      <c r="J85" s="2">
        <v>0</v>
      </c>
      <c r="L85" s="5">
        <v>0</v>
      </c>
      <c r="M85" s="2">
        <v>0</v>
      </c>
      <c r="O85" s="9"/>
    </row>
    <row r="86" spans="2:15" s="2" customFormat="1" ht="51" x14ac:dyDescent="0.2">
      <c r="B86" s="2" t="s">
        <v>52</v>
      </c>
      <c r="C86" s="2">
        <v>15</v>
      </c>
      <c r="D86" s="2" t="s">
        <v>79</v>
      </c>
      <c r="E86" s="2" t="s">
        <v>87</v>
      </c>
      <c r="F86" s="2" t="s">
        <v>40</v>
      </c>
      <c r="G86" s="2">
        <v>1</v>
      </c>
      <c r="H86" s="2">
        <v>1</v>
      </c>
      <c r="I86" s="5">
        <v>15</v>
      </c>
      <c r="J86" s="2">
        <v>0</v>
      </c>
      <c r="L86" s="5">
        <v>0</v>
      </c>
      <c r="M86" s="2">
        <v>0</v>
      </c>
      <c r="O86" s="9"/>
    </row>
    <row r="87" spans="2:15" s="2" customFormat="1" ht="17" x14ac:dyDescent="0.2">
      <c r="B87" s="2" t="s">
        <v>68</v>
      </c>
      <c r="C87" s="2">
        <v>4</v>
      </c>
      <c r="D87" s="2" t="s">
        <v>79</v>
      </c>
      <c r="E87" s="2" t="s">
        <v>91</v>
      </c>
      <c r="F87" s="2" t="s">
        <v>40</v>
      </c>
      <c r="G87" s="2">
        <v>1</v>
      </c>
      <c r="H87" s="2">
        <v>1</v>
      </c>
      <c r="I87" s="5">
        <v>4</v>
      </c>
      <c r="J87" s="2">
        <v>0</v>
      </c>
      <c r="L87" s="5">
        <v>0</v>
      </c>
      <c r="M87" s="2">
        <v>0</v>
      </c>
      <c r="O87" s="9"/>
    </row>
    <row r="88" spans="2:15" s="2" customFormat="1" ht="34" x14ac:dyDescent="0.2">
      <c r="B88" s="2" t="s">
        <v>71</v>
      </c>
      <c r="C88" s="2">
        <v>45</v>
      </c>
      <c r="D88" s="2" t="s">
        <v>79</v>
      </c>
      <c r="E88" s="2" t="s">
        <v>35</v>
      </c>
      <c r="F88" s="2" t="s">
        <v>40</v>
      </c>
      <c r="G88" s="2">
        <v>1</v>
      </c>
      <c r="H88" s="2">
        <v>1</v>
      </c>
      <c r="I88" s="5">
        <v>45</v>
      </c>
      <c r="J88" s="2">
        <v>0</v>
      </c>
      <c r="L88" s="5">
        <v>0</v>
      </c>
      <c r="M88" s="2">
        <v>0</v>
      </c>
      <c r="O88" s="9"/>
    </row>
    <row r="89" spans="2:15" s="2" customFormat="1" ht="51" x14ac:dyDescent="0.2">
      <c r="B89" s="2" t="s">
        <v>52</v>
      </c>
      <c r="C89" s="2">
        <v>23</v>
      </c>
      <c r="D89" s="2" t="s">
        <v>80</v>
      </c>
      <c r="E89" s="2" t="s">
        <v>87</v>
      </c>
      <c r="F89" s="2" t="s">
        <v>41</v>
      </c>
      <c r="G89" s="2">
        <v>1</v>
      </c>
      <c r="H89" s="2">
        <v>1</v>
      </c>
      <c r="I89" s="5">
        <v>0</v>
      </c>
      <c r="J89" s="2">
        <v>0</v>
      </c>
      <c r="L89" s="5">
        <v>0</v>
      </c>
      <c r="M89" s="2">
        <v>23</v>
      </c>
      <c r="O89" s="9"/>
    </row>
    <row r="90" spans="2:15" s="2" customFormat="1" ht="34" x14ac:dyDescent="0.2">
      <c r="B90" s="2" t="s">
        <v>57</v>
      </c>
      <c r="C90" s="2">
        <v>15</v>
      </c>
      <c r="D90" s="2" t="s">
        <v>80</v>
      </c>
      <c r="E90" s="2" t="s">
        <v>35</v>
      </c>
      <c r="F90" s="2" t="s">
        <v>41</v>
      </c>
      <c r="G90" s="2">
        <v>1</v>
      </c>
      <c r="H90" s="2">
        <v>1</v>
      </c>
      <c r="I90" s="5">
        <v>0</v>
      </c>
      <c r="J90" s="2">
        <v>0</v>
      </c>
      <c r="L90" s="5">
        <v>0</v>
      </c>
      <c r="M90" s="2">
        <v>15</v>
      </c>
      <c r="O90" s="9"/>
    </row>
    <row r="91" spans="2:15" x14ac:dyDescent="0.2">
      <c r="K91">
        <f>SUM(I81:J90)</f>
        <v>97.41</v>
      </c>
      <c r="N91">
        <f>SUM(L81:M90)</f>
        <v>45.81</v>
      </c>
    </row>
    <row r="94" spans="2:15" x14ac:dyDescent="0.2">
      <c r="K94">
        <f>SUM(K1:K91)</f>
        <v>586.55999999999995</v>
      </c>
      <c r="N94">
        <f>SUM(N1:N91)</f>
        <v>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D0656-5E7D-8348-BDE5-3B8875971113}">
  <dimension ref="A1:I8"/>
  <sheetViews>
    <sheetView workbookViewId="0">
      <selection activeCell="A2" sqref="A2:A6"/>
    </sheetView>
  </sheetViews>
  <sheetFormatPr baseColWidth="10" defaultRowHeight="16" x14ac:dyDescent="0.2"/>
  <sheetData>
    <row r="1" spans="1:9" x14ac:dyDescent="0.2">
      <c r="B1" t="s">
        <v>40</v>
      </c>
      <c r="C1" t="s">
        <v>41</v>
      </c>
    </row>
    <row r="2" spans="1:9" x14ac:dyDescent="0.2">
      <c r="A2" t="s">
        <v>17</v>
      </c>
      <c r="B2">
        <v>160.25</v>
      </c>
      <c r="C2">
        <v>38.49</v>
      </c>
      <c r="E2">
        <f>B2/(586.53/100)</f>
        <v>27.321705624605734</v>
      </c>
      <c r="F2">
        <f>C2/(307/100)</f>
        <v>12.537459283387623</v>
      </c>
      <c r="H2">
        <f>ROUND(E2,0)</f>
        <v>27</v>
      </c>
      <c r="I2">
        <f>ROUND(F2,0)</f>
        <v>13</v>
      </c>
    </row>
    <row r="3" spans="1:9" x14ac:dyDescent="0.2">
      <c r="A3" t="s">
        <v>21</v>
      </c>
      <c r="B3">
        <v>163.06</v>
      </c>
      <c r="C3">
        <v>97.14</v>
      </c>
      <c r="E3">
        <f>B3/(586.53/100)</f>
        <v>27.800794503264967</v>
      </c>
      <c r="F3">
        <f>C3/(307/100)</f>
        <v>31.641693811074919</v>
      </c>
      <c r="H3">
        <f t="shared" ref="H3:I6" si="0">ROUND(E3,0)</f>
        <v>28</v>
      </c>
      <c r="I3">
        <f t="shared" si="0"/>
        <v>32</v>
      </c>
    </row>
    <row r="4" spans="1:9" x14ac:dyDescent="0.2">
      <c r="A4" t="s">
        <v>42</v>
      </c>
      <c r="B4">
        <v>90.2</v>
      </c>
      <c r="C4">
        <v>77.88</v>
      </c>
      <c r="E4">
        <f>B4/(586.53/100)</f>
        <v>15.378582510698516</v>
      </c>
      <c r="F4">
        <f>C4/(307/100)</f>
        <v>25.368078175895764</v>
      </c>
      <c r="H4">
        <f t="shared" si="0"/>
        <v>15</v>
      </c>
      <c r="I4">
        <f t="shared" si="0"/>
        <v>25</v>
      </c>
    </row>
    <row r="5" spans="1:9" x14ac:dyDescent="0.2">
      <c r="A5" t="s">
        <v>43</v>
      </c>
      <c r="B5">
        <v>75.64</v>
      </c>
      <c r="C5">
        <v>47.68</v>
      </c>
      <c r="E5">
        <f>B5/(586.53/100)</f>
        <v>12.896186043339643</v>
      </c>
      <c r="F5">
        <f>C5/(307/100)</f>
        <v>15.530944625407168</v>
      </c>
      <c r="H5">
        <f t="shared" si="0"/>
        <v>13</v>
      </c>
      <c r="I5">
        <f t="shared" si="0"/>
        <v>16</v>
      </c>
    </row>
    <row r="6" spans="1:9" x14ac:dyDescent="0.2">
      <c r="A6" t="s">
        <v>46</v>
      </c>
      <c r="B6">
        <v>97.41</v>
      </c>
      <c r="C6">
        <v>45.81</v>
      </c>
      <c r="E6">
        <f>B6/(586.53/100)</f>
        <v>16.607846145977188</v>
      </c>
      <c r="F6">
        <f>C6/(307/100)</f>
        <v>14.921824104234529</v>
      </c>
      <c r="H6">
        <f t="shared" si="0"/>
        <v>17</v>
      </c>
      <c r="I6">
        <f t="shared" si="0"/>
        <v>15</v>
      </c>
    </row>
    <row r="8" spans="1:9" x14ac:dyDescent="0.2">
      <c r="B8">
        <v>586.55999999999995</v>
      </c>
      <c r="C8">
        <v>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466C-6C79-F349-A064-313E80F4FE04}">
  <dimension ref="A1:C8"/>
  <sheetViews>
    <sheetView tabSelected="1" workbookViewId="0">
      <selection activeCell="C2" activeCellId="1" sqref="A2:A6 C2:C6"/>
    </sheetView>
  </sheetViews>
  <sheetFormatPr baseColWidth="10" defaultRowHeight="16" x14ac:dyDescent="0.2"/>
  <sheetData>
    <row r="1" spans="1:3" x14ac:dyDescent="0.2">
      <c r="B1" t="s">
        <v>40</v>
      </c>
      <c r="C1" t="s">
        <v>41</v>
      </c>
    </row>
    <row r="2" spans="1:3" x14ac:dyDescent="0.2">
      <c r="A2" t="s">
        <v>17</v>
      </c>
      <c r="B2" s="12">
        <v>27</v>
      </c>
      <c r="C2" s="12">
        <v>13</v>
      </c>
    </row>
    <row r="3" spans="1:3" x14ac:dyDescent="0.2">
      <c r="A3" t="s">
        <v>21</v>
      </c>
      <c r="B3" s="12">
        <v>28</v>
      </c>
      <c r="C3" s="12">
        <v>32</v>
      </c>
    </row>
    <row r="4" spans="1:3" x14ac:dyDescent="0.2">
      <c r="A4" t="s">
        <v>42</v>
      </c>
      <c r="B4" s="12">
        <v>15</v>
      </c>
      <c r="C4" s="12">
        <v>25</v>
      </c>
    </row>
    <row r="5" spans="1:3" x14ac:dyDescent="0.2">
      <c r="A5" t="s">
        <v>43</v>
      </c>
      <c r="B5" s="12">
        <v>13</v>
      </c>
      <c r="C5" s="12">
        <v>16</v>
      </c>
    </row>
    <row r="6" spans="1:3" x14ac:dyDescent="0.2">
      <c r="A6" t="s">
        <v>46</v>
      </c>
      <c r="B6" s="12">
        <v>17</v>
      </c>
      <c r="C6" s="12">
        <v>15</v>
      </c>
    </row>
    <row r="8" spans="1:3" x14ac:dyDescent="0.2">
      <c r="B8" s="13">
        <v>587</v>
      </c>
      <c r="C8" s="13">
        <v>307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dating</vt:lpstr>
      <vt:lpstr>recorded</vt:lpstr>
      <vt:lpstr>by origin</vt:lpstr>
      <vt:lpstr>Sheet4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 Zerzeropulos</cp:lastModifiedBy>
  <dcterms:created xsi:type="dcterms:W3CDTF">2022-02-18T09:54:54Z</dcterms:created>
  <dcterms:modified xsi:type="dcterms:W3CDTF">2022-08-13T14:34:09Z</dcterms:modified>
</cp:coreProperties>
</file>