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Diss\Material\Amphorae\"/>
    </mc:Choice>
  </mc:AlternateContent>
  <xr:revisionPtr revIDLastSave="0" documentId="13_ncr:1_{601B8FC5-2EA1-4E28-8637-328205DEAC64}" xr6:coauthVersionLast="36" xr6:coauthVersionMax="47" xr10:uidLastSave="{00000000-0000-0000-0000-000000000000}"/>
  <bookViews>
    <workbookView xWindow="0" yWindow="0" windowWidth="19200" windowHeight="8150" activeTab="3" xr2:uid="{0122BCF7-41C8-F744-8F57-F0833838ED71}"/>
  </bookViews>
  <sheets>
    <sheet name="Sheet1" sheetId="1" r:id="rId1"/>
    <sheet name="Tabelle1" sheetId="2" r:id="rId2"/>
    <sheet name="Tabelle2" sheetId="3" r:id="rId3"/>
    <sheet name="Tabelle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2" i="3"/>
  <c r="H3" i="3"/>
  <c r="H4" i="3"/>
  <c r="H5" i="3"/>
  <c r="H6" i="3"/>
  <c r="H2" i="3"/>
  <c r="F3" i="3"/>
  <c r="F4" i="3"/>
  <c r="F5" i="3"/>
  <c r="F6" i="3"/>
  <c r="F2" i="3"/>
  <c r="E3" i="3"/>
  <c r="E4" i="3"/>
  <c r="E5" i="3"/>
  <c r="E6" i="3"/>
  <c r="E2" i="3"/>
  <c r="L26" i="2"/>
  <c r="I26" i="2"/>
  <c r="J22" i="2"/>
  <c r="H8" i="2"/>
  <c r="B14" i="1"/>
  <c r="K14" i="1"/>
  <c r="I14" i="1"/>
  <c r="J10" i="1"/>
  <c r="J11" i="1"/>
  <c r="J12" i="1"/>
  <c r="J9" i="1"/>
  <c r="H5" i="1"/>
  <c r="H6" i="1"/>
  <c r="H7" i="1"/>
  <c r="H4" i="1"/>
</calcChain>
</file>

<file path=xl/sharedStrings.xml><?xml version="1.0" encoding="utf-8"?>
<sst xmlns="http://schemas.openxmlformats.org/spreadsheetml/2006/main" count="82" uniqueCount="20">
  <si>
    <t>Tarraconensis</t>
  </si>
  <si>
    <t>Baetica</t>
  </si>
  <si>
    <t>Italia</t>
  </si>
  <si>
    <t>unknown</t>
  </si>
  <si>
    <t>Ibiza</t>
  </si>
  <si>
    <t>25-30 CE</t>
  </si>
  <si>
    <t>60-70 CE</t>
  </si>
  <si>
    <t>Ibizia</t>
  </si>
  <si>
    <t>dating slice</t>
  </si>
  <si>
    <t>slice number</t>
  </si>
  <si>
    <t>dating percentage</t>
  </si>
  <si>
    <t>B</t>
  </si>
  <si>
    <t>C</t>
  </si>
  <si>
    <t>dating</t>
  </si>
  <si>
    <t>origin</t>
  </si>
  <si>
    <t>sherds</t>
  </si>
  <si>
    <t>percentage</t>
  </si>
  <si>
    <t>Tarraco Episcopal Palace Amphorae // Palma di Mallorca</t>
  </si>
  <si>
    <t>Italy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</si>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</sst>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2" borderId="0" xfId="0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Mallorca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Sheet1!$D$21:$E$21</c:f>
              <c:strCache>
                <c:ptCount val="2"/>
                <c:pt idx="0">
                  <c:v>B</c:v>
                </c:pt>
                <c:pt idx="1">
                  <c:v>C</c:v>
                </c:pt>
              </c:strCache>
            </c:strRef>
          </c:cat>
          <c:val>
            <c:numRef>
              <c:f>Sheet1!$D$22:$E$22</c:f>
              <c:numCache>
                <c:formatCode>General</c:formatCode>
                <c:ptCount val="2"/>
                <c:pt idx="0">
                  <c:v>533</c:v>
                </c:pt>
                <c:pt idx="1">
                  <c:v>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Mallorca</a:t>
            </a:r>
            <a:r>
              <a:rPr lang="en-GB" baseline="0"/>
              <a:t> Amphorae Percentage Period B - 1-50 CE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4082282978752877"/>
                  <c:y val="0.1022547717416030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4.6543651334514664E-2"/>
                  <c:y val="-6.1914273763309872E-2"/>
                </c:manualLayout>
              </c:layout>
              <c:tx>
                <c:rich>
                  <a:bodyPr/>
                  <a:lstStyle/>
                  <a:p>
                    <a:fld id="{0BAC83DF-8B46-4D39-A25C-688E9170266C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FB6AB9FA-68A7-4743-A5B8-412132BDF13F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4.6016682252220671E-2"/>
                  <c:y val="2.3240748214954025E-2"/>
                </c:manualLayout>
              </c:layout>
              <c:tx>
                <c:rich>
                  <a:bodyPr/>
                  <a:lstStyle/>
                  <a:p>
                    <a:fld id="{B17DFD9E-420A-4A3D-8FE0-58ADB2D7B590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E2C5F028-0B6B-4C56-9E86-54F9FCCDA14B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4001870995344745"/>
                  <c:y val="-5.382069552582727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ED7B958A-1A15-4859-9D4E-9A9DDC5E0EA9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CDB22629-5CC5-4885-B797-3355CA6E5CD6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Tabelle3!$A$2:$A$6</c:f>
              <c:strCache>
                <c:ptCount val="5"/>
                <c:pt idx="0">
                  <c:v>Italy</c:v>
                </c:pt>
                <c:pt idx="1">
                  <c:v>Baetica</c:v>
                </c:pt>
                <c:pt idx="2">
                  <c:v>Tarraconensis</c:v>
                </c:pt>
                <c:pt idx="3">
                  <c:v>Ibiza</c:v>
                </c:pt>
                <c:pt idx="4">
                  <c:v>unknown</c:v>
                </c:pt>
              </c:strCache>
            </c:strRef>
          </c:cat>
          <c:val>
            <c:numRef>
              <c:f>Tabelle3!$B$2:$B$6</c:f>
              <c:numCache>
                <c:formatCode>General\%</c:formatCode>
                <c:ptCount val="5"/>
                <c:pt idx="0">
                  <c:v>35</c:v>
                </c:pt>
                <c:pt idx="1">
                  <c:v>2</c:v>
                </c:pt>
                <c:pt idx="2">
                  <c:v>9</c:v>
                </c:pt>
                <c:pt idx="3">
                  <c:v>55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Mallorca Amphorae Percentage Period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29115642123681906"/>
                  <c:y val="-7.6091227968039883E-4"/>
                </c:manualLayout>
              </c:layout>
              <c:tx>
                <c:rich>
                  <a:bodyPr/>
                  <a:lstStyle/>
                  <a:p>
                    <a:fld id="{FEB5CFD2-EEFC-45E5-975C-C40CADBFAE9D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A46EA6FB-DCB5-44AF-B730-7832407E43D5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9.7535387023990422E-2"/>
                  <c:y val="1.5546014234357471E-2"/>
                </c:manualLayout>
              </c:layout>
              <c:tx>
                <c:rich>
                  <a:bodyPr/>
                  <a:lstStyle/>
                  <a:p>
                    <a:fld id="{2DA81436-361D-475A-8711-BA2559B6A63C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34D4DA7B-48FB-406A-B1B9-501DF8B12C58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5299074457798048"/>
                  <c:y val="-6.83292823147569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878D9EAC-17BC-4B16-A8A6-E9B4C9935C47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610A7FC2-CF10-4081-B3EE-312A53DF3760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8048100566376571"/>
                  <c:y val="1.251400876184377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Tabelle3!$A$2:$A$6</c:f>
              <c:strCache>
                <c:ptCount val="5"/>
                <c:pt idx="0">
                  <c:v>Italy</c:v>
                </c:pt>
                <c:pt idx="1">
                  <c:v>Baetica</c:v>
                </c:pt>
                <c:pt idx="2">
                  <c:v>Tarraconensis</c:v>
                </c:pt>
                <c:pt idx="3">
                  <c:v>Ibiza</c:v>
                </c:pt>
                <c:pt idx="4">
                  <c:v>unknown</c:v>
                </c:pt>
              </c:strCache>
            </c:strRef>
          </c:cat>
          <c:val>
            <c:numRef>
              <c:f>Tabelle3!$C$2:$C$6</c:f>
              <c:numCache>
                <c:formatCode>General\%</c:formatCode>
                <c:ptCount val="5"/>
                <c:pt idx="0">
                  <c:v>4</c:v>
                </c:pt>
                <c:pt idx="1">
                  <c:v>0</c:v>
                </c:pt>
                <c:pt idx="2">
                  <c:v>8</c:v>
                </c:pt>
                <c:pt idx="3">
                  <c:v>38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Mallorca Amphorae origin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87433345566806"/>
          <c:y val="0.1250160269944911"/>
          <c:w val="0.64435769644746133"/>
          <c:h val="0.77914145195599349"/>
        </c:manualLayout>
      </c:layout>
      <c:lineChart>
        <c:grouping val="standard"/>
        <c:varyColors val="0"/>
        <c:ser>
          <c:idx val="0"/>
          <c:order val="0"/>
          <c:tx>
            <c:strRef>
              <c:f>Tabelle3!$A$2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Tabelle3!$B$1:$C$1</c:f>
              <c:strCache>
                <c:ptCount val="2"/>
                <c:pt idx="0">
                  <c:v>B</c:v>
                </c:pt>
                <c:pt idx="1">
                  <c:v>C</c:v>
                </c:pt>
              </c:strCache>
            </c:strRef>
          </c:cat>
          <c:val>
            <c:numRef>
              <c:f>Tabelle3!$B$2:$C$2</c:f>
              <c:numCache>
                <c:formatCode>General\%</c:formatCode>
                <c:ptCount val="2"/>
                <c:pt idx="0">
                  <c:v>35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8-4465-9774-2380E573FD89}"/>
            </c:ext>
          </c:extLst>
        </c:ser>
        <c:ser>
          <c:idx val="1"/>
          <c:order val="1"/>
          <c:tx>
            <c:strRef>
              <c:f>Tabelle3!$A$3</c:f>
              <c:strCache>
                <c:ptCount val="1"/>
                <c:pt idx="0">
                  <c:v>Baetica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Tabelle3!$B$1:$C$1</c:f>
              <c:strCache>
                <c:ptCount val="2"/>
                <c:pt idx="0">
                  <c:v>B</c:v>
                </c:pt>
                <c:pt idx="1">
                  <c:v>C</c:v>
                </c:pt>
              </c:strCache>
            </c:strRef>
          </c:cat>
          <c:val>
            <c:numRef>
              <c:f>Tabelle3!$B$3:$C$3</c:f>
              <c:numCache>
                <c:formatCode>General\%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8-4465-9774-2380E573FD89}"/>
            </c:ext>
          </c:extLst>
        </c:ser>
        <c:ser>
          <c:idx val="2"/>
          <c:order val="2"/>
          <c:tx>
            <c:strRef>
              <c:f>Tabelle3!$A$4</c:f>
              <c:strCache>
                <c:ptCount val="1"/>
                <c:pt idx="0">
                  <c:v>Tarraconensis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Tabelle3!$B$1:$C$1</c:f>
              <c:strCache>
                <c:ptCount val="2"/>
                <c:pt idx="0">
                  <c:v>B</c:v>
                </c:pt>
                <c:pt idx="1">
                  <c:v>C</c:v>
                </c:pt>
              </c:strCache>
            </c:strRef>
          </c:cat>
          <c:val>
            <c:numRef>
              <c:f>Tabelle3!$B$4:$C$4</c:f>
              <c:numCache>
                <c:formatCode>General\%</c:formatCode>
                <c:ptCount val="2"/>
                <c:pt idx="0">
                  <c:v>9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32-4F8F-A5F0-F7AD3391136E}"/>
            </c:ext>
          </c:extLst>
        </c:ser>
        <c:ser>
          <c:idx val="3"/>
          <c:order val="3"/>
          <c:tx>
            <c:strRef>
              <c:f>Tabelle3!$A$5</c:f>
              <c:strCache>
                <c:ptCount val="1"/>
                <c:pt idx="0">
                  <c:v>Ibiza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Tabelle3!$B$1:$C$1</c:f>
              <c:strCache>
                <c:ptCount val="2"/>
                <c:pt idx="0">
                  <c:v>B</c:v>
                </c:pt>
                <c:pt idx="1">
                  <c:v>C</c:v>
                </c:pt>
              </c:strCache>
            </c:strRef>
          </c:cat>
          <c:val>
            <c:numRef>
              <c:f>Tabelle3!$B$5:$C$5</c:f>
              <c:numCache>
                <c:formatCode>General\%</c:formatCode>
                <c:ptCount val="2"/>
                <c:pt idx="0">
                  <c:v>55</c:v>
                </c:pt>
                <c:pt idx="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32-4F8F-A5F0-F7AD3391136E}"/>
            </c:ext>
          </c:extLst>
        </c:ser>
        <c:ser>
          <c:idx val="4"/>
          <c:order val="4"/>
          <c:tx>
            <c:strRef>
              <c:f>Tabelle3!$A$6</c:f>
              <c:strCache>
                <c:ptCount val="1"/>
                <c:pt idx="0">
                  <c:v>unknown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Tabelle3!$B$1:$C$1</c:f>
              <c:strCache>
                <c:ptCount val="2"/>
                <c:pt idx="0">
                  <c:v>B</c:v>
                </c:pt>
                <c:pt idx="1">
                  <c:v>C</c:v>
                </c:pt>
              </c:strCache>
            </c:strRef>
          </c:cat>
          <c:val>
            <c:numRef>
              <c:f>Tabelle3!$B$6:$C$6</c:f>
              <c:numCache>
                <c:formatCode>General\%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D32-4F8F-A5F0-F7AD33911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27343"/>
        <c:axId val="941172095"/>
      </c:lineChart>
      <c:catAx>
        <c:axId val="117422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1172095"/>
        <c:crosses val="autoZero"/>
        <c:auto val="1"/>
        <c:lblAlgn val="ctr"/>
        <c:lblOffset val="100"/>
        <c:noMultiLvlLbl val="0"/>
      </c:catAx>
      <c:valAx>
        <c:axId val="941172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2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3855829492354"/>
          <c:y val="0.30697350704405268"/>
          <c:w val="0.16240992910066579"/>
          <c:h val="0.25941758685503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12</xdr:row>
      <xdr:rowOff>76200</xdr:rowOff>
    </xdr:from>
    <xdr:to>
      <xdr:col>12</xdr:col>
      <xdr:colOff>114300</xdr:colOff>
      <xdr:row>26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69DEB5-47DC-4E25-A516-D53C7C4A0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150812</xdr:colOff>
      <xdr:row>9</xdr:row>
      <xdr:rowOff>47625</xdr:rowOff>
    </xdr:from>
    <xdr:to>
      <xdr:col>6</xdr:col>
      <xdr:colOff>781050</xdr:colOff>
      <xdr:row>26</xdr:row>
      <xdr:rowOff>53975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83FC070-3DD6-47A8-BA4B-94188AD16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82550</xdr:colOff>
      <xdr:row>9</xdr:row>
      <xdr:rowOff>57149</xdr:rowOff>
    </xdr:from>
    <xdr:to>
      <xdr:col>13</xdr:col>
      <xdr:colOff>781050</xdr:colOff>
      <xdr:row>26</xdr:row>
      <xdr:rowOff>142875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C71AB50-21DB-4759-B5BB-54DE36922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596900</xdr:colOff>
      <xdr:row>22</xdr:row>
      <xdr:rowOff>120650</xdr:rowOff>
    </xdr:from>
    <xdr:to>
      <xdr:col>2</xdr:col>
      <xdr:colOff>444500</xdr:colOff>
      <xdr:row>24</xdr:row>
      <xdr:rowOff>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6AADA706-A22D-4E9C-ABD2-4E695A0A3FD3}"/>
            </a:ext>
          </a:extLst>
        </xdr:cNvPr>
        <xdr:cNvSpPr txBox="1"/>
      </xdr:nvSpPr>
      <xdr:spPr>
        <a:xfrm>
          <a:off x="596900" y="4521200"/>
          <a:ext cx="14668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tx1"/>
              </a:solidFill>
            </a:rPr>
            <a:t>Total: 533</a:t>
          </a:r>
          <a:r>
            <a:rPr lang="de-DE" sz="1100" b="1" baseline="0">
              <a:solidFill>
                <a:schemeClr val="tx1"/>
              </a:solidFill>
            </a:rPr>
            <a:t> fragments</a:t>
          </a:r>
          <a:endParaRPr lang="en-DE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400049</xdr:colOff>
      <xdr:row>11</xdr:row>
      <xdr:rowOff>76199</xdr:rowOff>
    </xdr:from>
    <xdr:to>
      <xdr:col>14</xdr:col>
      <xdr:colOff>247650</xdr:colOff>
      <xdr:row>32</xdr:row>
      <xdr:rowOff>9525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7B66150-F9DA-45A6-AA08-5EF93C9A7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0.1052</cdr:x>
      <cdr:y>0.8186</cdr:y>
    </cdr:from>
    <cdr:to>
      <cdr:x>0.36935</cdr:x>
      <cdr:y>0.8979</cdr:y>
    </cdr:to>
    <cdr:sp macro="" textlink="">
      <cdr:nvSpPr>
        <cdr:cNvPr id="2" name="Textfeld 4">
          <a:extLst xmlns:a="http://schemas.openxmlformats.org/drawingml/2006/main">
            <a:ext uri="{FF2B5EF4-FFF2-40B4-BE49-F238E27FC236}">
              <a16:creationId xmlns:a16="http://schemas.microsoft.com/office/drawing/2014/main" id="{6AADA706-A22D-4E9C-ABD2-4E695A0A3FD3}"/>
            </a:ext>
          </a:extLst>
        </cdr:cNvPr>
        <cdr:cNvSpPr txBox="1"/>
      </cdr:nvSpPr>
      <cdr:spPr>
        <a:xfrm xmlns:a="http://schemas.openxmlformats.org/drawingml/2006/main">
          <a:off x="584200" y="2851150"/>
          <a:ext cx="1466850" cy="276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>
              <a:solidFill>
                <a:schemeClr val="tx1"/>
              </a:solidFill>
            </a:rPr>
            <a:t>Total: 889</a:t>
          </a:r>
          <a:r>
            <a:rPr lang="de-DE" sz="1100" b="1" baseline="0">
              <a:solidFill>
                <a:schemeClr val="tx1"/>
              </a:solidFill>
            </a:rPr>
            <a:t> fragments</a:t>
          </a:r>
          <a:endParaRPr lang="en-DE" sz="1100" b="1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120C-70CB-8544-8D5C-4278FF3E9A91}">
  <dimension ref="A1:K22"/>
  <sheetViews>
    <sheetView topLeftCell="A2" workbookViewId="0">
      <selection activeCell="N16" sqref="N16"/>
    </sheetView>
  </sheetViews>
  <sheetFormatPr baseColWidth="10" defaultRowHeight="15.5" x14ac:dyDescent="0.35"/>
  <cols>
    <col min="8" max="8" width="10.6640625" style="3"/>
    <col min="10" max="10" width="10.6640625" style="3"/>
  </cols>
  <sheetData>
    <row r="1" spans="1:11" x14ac:dyDescent="0.35">
      <c r="A1" t="s">
        <v>17</v>
      </c>
    </row>
    <row r="3" spans="1:11" x14ac:dyDescent="0.35">
      <c r="A3" t="s">
        <v>16</v>
      </c>
      <c r="B3" t="s">
        <v>15</v>
      </c>
      <c r="C3" t="s">
        <v>14</v>
      </c>
      <c r="D3" t="s">
        <v>13</v>
      </c>
      <c r="E3" t="s">
        <v>8</v>
      </c>
      <c r="F3" t="s">
        <v>9</v>
      </c>
      <c r="G3" t="s">
        <v>10</v>
      </c>
      <c r="H3" s="3" t="s">
        <v>11</v>
      </c>
      <c r="J3" s="3" t="s">
        <v>12</v>
      </c>
    </row>
    <row r="4" spans="1:11" x14ac:dyDescent="0.35">
      <c r="A4" s="1">
        <v>0.54</v>
      </c>
      <c r="B4">
        <v>291</v>
      </c>
      <c r="C4" t="s">
        <v>7</v>
      </c>
      <c r="D4" t="s">
        <v>5</v>
      </c>
      <c r="E4" t="s">
        <v>11</v>
      </c>
      <c r="F4">
        <v>1</v>
      </c>
      <c r="G4">
        <v>1</v>
      </c>
      <c r="H4" s="3">
        <f>B4</f>
        <v>291</v>
      </c>
      <c r="J4" s="3">
        <v>0</v>
      </c>
    </row>
    <row r="5" spans="1:11" x14ac:dyDescent="0.35">
      <c r="A5" s="1">
        <v>0.09</v>
      </c>
      <c r="B5">
        <v>48</v>
      </c>
      <c r="C5" t="s">
        <v>0</v>
      </c>
      <c r="D5" t="s">
        <v>5</v>
      </c>
      <c r="E5" t="s">
        <v>11</v>
      </c>
      <c r="F5">
        <v>1</v>
      </c>
      <c r="G5">
        <v>1</v>
      </c>
      <c r="H5" s="3">
        <f t="shared" ref="H5:H7" si="0">B5</f>
        <v>48</v>
      </c>
      <c r="J5" s="3">
        <v>0</v>
      </c>
    </row>
    <row r="6" spans="1:11" x14ac:dyDescent="0.35">
      <c r="A6" s="1">
        <v>0.02</v>
      </c>
      <c r="B6">
        <v>10</v>
      </c>
      <c r="C6" t="s">
        <v>1</v>
      </c>
      <c r="D6" t="s">
        <v>5</v>
      </c>
      <c r="E6" t="s">
        <v>11</v>
      </c>
      <c r="F6">
        <v>1</v>
      </c>
      <c r="G6">
        <v>1</v>
      </c>
      <c r="H6" s="3">
        <f t="shared" si="0"/>
        <v>10</v>
      </c>
      <c r="J6" s="3">
        <v>0</v>
      </c>
    </row>
    <row r="7" spans="1:11" x14ac:dyDescent="0.35">
      <c r="A7" s="1">
        <v>0.35</v>
      </c>
      <c r="B7">
        <v>184</v>
      </c>
      <c r="C7" t="s">
        <v>2</v>
      </c>
      <c r="D7" t="s">
        <v>5</v>
      </c>
      <c r="E7" t="s">
        <v>11</v>
      </c>
      <c r="F7">
        <v>1</v>
      </c>
      <c r="G7">
        <v>1</v>
      </c>
      <c r="H7" s="3">
        <f t="shared" si="0"/>
        <v>184</v>
      </c>
      <c r="J7" s="3">
        <v>0</v>
      </c>
    </row>
    <row r="9" spans="1:11" x14ac:dyDescent="0.35">
      <c r="A9" s="1">
        <v>0.49</v>
      </c>
      <c r="B9" s="2">
        <v>441</v>
      </c>
      <c r="C9" t="s">
        <v>3</v>
      </c>
      <c r="D9" t="s">
        <v>6</v>
      </c>
      <c r="E9" t="s">
        <v>12</v>
      </c>
      <c r="F9">
        <v>1</v>
      </c>
      <c r="G9">
        <v>1</v>
      </c>
      <c r="H9" s="3">
        <v>0</v>
      </c>
      <c r="J9" s="3">
        <f>B9</f>
        <v>441</v>
      </c>
    </row>
    <row r="10" spans="1:11" x14ac:dyDescent="0.35">
      <c r="A10" s="1">
        <v>0.04</v>
      </c>
      <c r="B10" s="2">
        <v>36</v>
      </c>
      <c r="C10" t="s">
        <v>2</v>
      </c>
      <c r="D10" t="s">
        <v>6</v>
      </c>
      <c r="E10" t="s">
        <v>12</v>
      </c>
      <c r="F10">
        <v>1</v>
      </c>
      <c r="G10">
        <v>1</v>
      </c>
      <c r="H10" s="3">
        <v>0</v>
      </c>
      <c r="J10" s="3">
        <f t="shared" ref="J10:J12" si="1">B10</f>
        <v>36</v>
      </c>
    </row>
    <row r="11" spans="1:11" x14ac:dyDescent="0.35">
      <c r="A11" s="1">
        <v>0.39</v>
      </c>
      <c r="B11" s="2">
        <v>340</v>
      </c>
      <c r="C11" t="s">
        <v>4</v>
      </c>
      <c r="D11" t="s">
        <v>6</v>
      </c>
      <c r="E11" t="s">
        <v>12</v>
      </c>
      <c r="F11">
        <v>1</v>
      </c>
      <c r="G11">
        <v>1</v>
      </c>
      <c r="H11" s="3">
        <v>0</v>
      </c>
      <c r="J11" s="3">
        <f t="shared" si="1"/>
        <v>340</v>
      </c>
    </row>
    <row r="12" spans="1:11" x14ac:dyDescent="0.35">
      <c r="A12" s="1">
        <v>0.08</v>
      </c>
      <c r="B12" s="2">
        <v>72</v>
      </c>
      <c r="C12" t="s">
        <v>0</v>
      </c>
      <c r="D12" t="s">
        <v>6</v>
      </c>
      <c r="E12" t="s">
        <v>12</v>
      </c>
      <c r="F12">
        <v>1</v>
      </c>
      <c r="G12">
        <v>1</v>
      </c>
      <c r="H12" s="3">
        <v>0</v>
      </c>
      <c r="J12" s="3">
        <f t="shared" si="1"/>
        <v>72</v>
      </c>
    </row>
    <row r="14" spans="1:11" x14ac:dyDescent="0.35">
      <c r="B14">
        <f>SUM(B4:B12)</f>
        <v>1422</v>
      </c>
      <c r="I14">
        <f>SUM(H4:H12)</f>
        <v>533</v>
      </c>
      <c r="K14">
        <f>SUM(J4:J12)</f>
        <v>889</v>
      </c>
    </row>
    <row r="21" spans="4:5" x14ac:dyDescent="0.35">
      <c r="D21" t="s">
        <v>11</v>
      </c>
      <c r="E21" t="s">
        <v>12</v>
      </c>
    </row>
    <row r="22" spans="4:5" x14ac:dyDescent="0.35">
      <c r="D22">
        <v>533</v>
      </c>
      <c r="E22">
        <v>889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F0E1-A5C8-4726-B1A4-AB6CCBBBF237}">
  <dimension ref="A2:L26"/>
  <sheetViews>
    <sheetView workbookViewId="0">
      <selection activeCell="L27" sqref="L27"/>
    </sheetView>
  </sheetViews>
  <sheetFormatPr baseColWidth="10" defaultRowHeight="15.5" x14ac:dyDescent="0.35"/>
  <sheetData>
    <row r="2" spans="1:11" s="4" customFormat="1" x14ac:dyDescent="0.35">
      <c r="A2" s="4" t="s">
        <v>18</v>
      </c>
      <c r="H2" s="4" t="s">
        <v>11</v>
      </c>
      <c r="J2" s="4" t="s">
        <v>12</v>
      </c>
    </row>
    <row r="3" spans="1:11" x14ac:dyDescent="0.35">
      <c r="A3" s="1">
        <v>0.35</v>
      </c>
      <c r="B3">
        <v>184</v>
      </c>
      <c r="C3" t="s">
        <v>2</v>
      </c>
      <c r="D3" t="s">
        <v>5</v>
      </c>
      <c r="E3" t="s">
        <v>11</v>
      </c>
      <c r="F3">
        <v>1</v>
      </c>
      <c r="G3">
        <v>1</v>
      </c>
      <c r="H3" s="3">
        <v>184</v>
      </c>
      <c r="J3" s="3">
        <v>0</v>
      </c>
    </row>
    <row r="4" spans="1:11" x14ac:dyDescent="0.35">
      <c r="A4" s="1">
        <v>0.04</v>
      </c>
      <c r="B4" s="2">
        <v>36</v>
      </c>
      <c r="C4" t="s">
        <v>2</v>
      </c>
      <c r="D4" t="s">
        <v>6</v>
      </c>
      <c r="E4" t="s">
        <v>12</v>
      </c>
      <c r="F4">
        <v>1</v>
      </c>
      <c r="G4">
        <v>1</v>
      </c>
      <c r="H4" s="3">
        <v>0</v>
      </c>
      <c r="J4" s="3">
        <v>36</v>
      </c>
    </row>
    <row r="5" spans="1:11" x14ac:dyDescent="0.35">
      <c r="I5">
        <v>184</v>
      </c>
      <c r="K5">
        <v>36</v>
      </c>
    </row>
    <row r="7" spans="1:11" s="4" customFormat="1" x14ac:dyDescent="0.35">
      <c r="A7" s="4" t="s">
        <v>1</v>
      </c>
    </row>
    <row r="8" spans="1:11" x14ac:dyDescent="0.35">
      <c r="A8" s="1">
        <v>0.02</v>
      </c>
      <c r="B8">
        <v>10</v>
      </c>
      <c r="C8" t="s">
        <v>1</v>
      </c>
      <c r="D8" t="s">
        <v>5</v>
      </c>
      <c r="E8" t="s">
        <v>11</v>
      </c>
      <c r="F8">
        <v>1</v>
      </c>
      <c r="G8">
        <v>1</v>
      </c>
      <c r="H8" s="3">
        <f t="shared" ref="H8" si="0">B8</f>
        <v>10</v>
      </c>
      <c r="J8" s="3">
        <v>0</v>
      </c>
    </row>
    <row r="9" spans="1:11" x14ac:dyDescent="0.35">
      <c r="I9">
        <v>10</v>
      </c>
      <c r="K9">
        <v>0</v>
      </c>
    </row>
    <row r="11" spans="1:11" s="4" customFormat="1" x14ac:dyDescent="0.35">
      <c r="A11" s="4" t="s">
        <v>0</v>
      </c>
    </row>
    <row r="12" spans="1:11" x14ac:dyDescent="0.35">
      <c r="A12" s="1">
        <v>0.09</v>
      </c>
      <c r="B12">
        <v>48</v>
      </c>
      <c r="C12" t="s">
        <v>0</v>
      </c>
      <c r="D12" t="s">
        <v>5</v>
      </c>
      <c r="E12" t="s">
        <v>11</v>
      </c>
      <c r="F12">
        <v>1</v>
      </c>
      <c r="G12">
        <v>1</v>
      </c>
      <c r="H12" s="3">
        <v>48</v>
      </c>
      <c r="J12" s="3">
        <v>0</v>
      </c>
    </row>
    <row r="13" spans="1:11" x14ac:dyDescent="0.35">
      <c r="A13" s="1">
        <v>0.08</v>
      </c>
      <c r="B13" s="2">
        <v>72</v>
      </c>
      <c r="C13" t="s">
        <v>0</v>
      </c>
      <c r="D13" t="s">
        <v>6</v>
      </c>
      <c r="E13" t="s">
        <v>12</v>
      </c>
      <c r="F13">
        <v>1</v>
      </c>
      <c r="G13">
        <v>1</v>
      </c>
      <c r="H13" s="3">
        <v>0</v>
      </c>
      <c r="J13" s="3">
        <v>72</v>
      </c>
    </row>
    <row r="14" spans="1:11" x14ac:dyDescent="0.35">
      <c r="I14">
        <v>48</v>
      </c>
      <c r="K14">
        <v>72</v>
      </c>
    </row>
    <row r="16" spans="1:11" s="4" customFormat="1" x14ac:dyDescent="0.35">
      <c r="A16" s="4" t="s">
        <v>4</v>
      </c>
    </row>
    <row r="17" spans="1:12" x14ac:dyDescent="0.35">
      <c r="A17" s="1">
        <v>0.54</v>
      </c>
      <c r="B17">
        <v>291</v>
      </c>
      <c r="C17" t="s">
        <v>7</v>
      </c>
      <c r="D17" t="s">
        <v>5</v>
      </c>
      <c r="E17" t="s">
        <v>11</v>
      </c>
      <c r="F17">
        <v>1</v>
      </c>
      <c r="G17">
        <v>1</v>
      </c>
      <c r="H17" s="3">
        <v>291</v>
      </c>
      <c r="J17" s="3">
        <v>0</v>
      </c>
    </row>
    <row r="18" spans="1:12" x14ac:dyDescent="0.35">
      <c r="A18" s="1">
        <v>0.39</v>
      </c>
      <c r="B18" s="2">
        <v>340</v>
      </c>
      <c r="C18" t="s">
        <v>4</v>
      </c>
      <c r="D18" t="s">
        <v>6</v>
      </c>
      <c r="E18" t="s">
        <v>12</v>
      </c>
      <c r="F18">
        <v>1</v>
      </c>
      <c r="G18">
        <v>1</v>
      </c>
      <c r="H18" s="3">
        <v>0</v>
      </c>
      <c r="J18" s="3">
        <v>340</v>
      </c>
    </row>
    <row r="19" spans="1:12" x14ac:dyDescent="0.35">
      <c r="I19">
        <v>291</v>
      </c>
      <c r="K19">
        <v>340</v>
      </c>
    </row>
    <row r="21" spans="1:12" s="4" customFormat="1" x14ac:dyDescent="0.35">
      <c r="A21" s="4" t="s">
        <v>3</v>
      </c>
    </row>
    <row r="22" spans="1:12" x14ac:dyDescent="0.35">
      <c r="A22" s="1">
        <v>0.49</v>
      </c>
      <c r="B22" s="2">
        <v>441</v>
      </c>
      <c r="C22" t="s">
        <v>3</v>
      </c>
      <c r="D22" t="s">
        <v>6</v>
      </c>
      <c r="E22" t="s">
        <v>12</v>
      </c>
      <c r="F22">
        <v>1</v>
      </c>
      <c r="G22">
        <v>1</v>
      </c>
      <c r="H22" s="3">
        <v>0</v>
      </c>
      <c r="J22" s="3">
        <f>B22</f>
        <v>441</v>
      </c>
    </row>
    <row r="23" spans="1:12" x14ac:dyDescent="0.35">
      <c r="I23">
        <v>0</v>
      </c>
      <c r="K23">
        <v>441</v>
      </c>
    </row>
    <row r="26" spans="1:12" x14ac:dyDescent="0.35">
      <c r="I26">
        <f>SUM(I5:I23)</f>
        <v>533</v>
      </c>
      <c r="L26">
        <f>SUM(K5:K23)</f>
        <v>889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87ED-C88E-4137-A74E-71F45B040382}">
  <dimension ref="A1:I8"/>
  <sheetViews>
    <sheetView workbookViewId="0">
      <selection activeCell="H2" sqref="H2:I6"/>
    </sheetView>
  </sheetViews>
  <sheetFormatPr baseColWidth="10" defaultRowHeight="15.5" x14ac:dyDescent="0.35"/>
  <cols>
    <col min="1" max="1" width="14.08203125" customWidth="1"/>
  </cols>
  <sheetData>
    <row r="1" spans="1:9" x14ac:dyDescent="0.35">
      <c r="B1" t="s">
        <v>11</v>
      </c>
      <c r="C1" t="s">
        <v>12</v>
      </c>
    </row>
    <row r="2" spans="1:9" x14ac:dyDescent="0.35">
      <c r="A2" t="s">
        <v>18</v>
      </c>
      <c r="B2">
        <v>184</v>
      </c>
      <c r="C2">
        <v>36</v>
      </c>
      <c r="E2">
        <f>B2/(5.33)</f>
        <v>34.521575984990619</v>
      </c>
      <c r="F2">
        <f>C2/8.89</f>
        <v>4.0494938132733402</v>
      </c>
      <c r="H2">
        <f>ROUND(E2,0)</f>
        <v>35</v>
      </c>
      <c r="I2">
        <f>ROUND(F2,0)</f>
        <v>4</v>
      </c>
    </row>
    <row r="3" spans="1:9" x14ac:dyDescent="0.35">
      <c r="A3" t="s">
        <v>1</v>
      </c>
      <c r="B3">
        <v>10</v>
      </c>
      <c r="C3">
        <v>0</v>
      </c>
      <c r="E3">
        <f t="shared" ref="E3:E6" si="0">B3/(5.33)</f>
        <v>1.876172607879925</v>
      </c>
      <c r="F3">
        <f t="shared" ref="F3:F6" si="1">C3/8.89</f>
        <v>0</v>
      </c>
      <c r="H3">
        <f t="shared" ref="H3:H6" si="2">ROUND(E3,0)</f>
        <v>2</v>
      </c>
      <c r="I3">
        <f t="shared" ref="I3:I6" si="3">ROUND(F3,0)</f>
        <v>0</v>
      </c>
    </row>
    <row r="4" spans="1:9" x14ac:dyDescent="0.35">
      <c r="A4" t="s">
        <v>0</v>
      </c>
      <c r="B4">
        <v>48</v>
      </c>
      <c r="C4">
        <v>72</v>
      </c>
      <c r="E4">
        <f t="shared" si="0"/>
        <v>9.0056285178236397</v>
      </c>
      <c r="F4">
        <f t="shared" si="1"/>
        <v>8.0989876265466805</v>
      </c>
      <c r="H4">
        <f t="shared" si="2"/>
        <v>9</v>
      </c>
      <c r="I4">
        <f t="shared" si="3"/>
        <v>8</v>
      </c>
    </row>
    <row r="5" spans="1:9" x14ac:dyDescent="0.35">
      <c r="A5" t="s">
        <v>4</v>
      </c>
      <c r="B5">
        <v>291</v>
      </c>
      <c r="C5">
        <v>340</v>
      </c>
      <c r="E5">
        <f t="shared" si="0"/>
        <v>54.596622889305813</v>
      </c>
      <c r="F5">
        <f t="shared" si="1"/>
        <v>38.245219347581553</v>
      </c>
      <c r="H5">
        <f t="shared" si="2"/>
        <v>55</v>
      </c>
      <c r="I5">
        <f t="shared" si="3"/>
        <v>38</v>
      </c>
    </row>
    <row r="6" spans="1:9" x14ac:dyDescent="0.35">
      <c r="A6" t="s">
        <v>3</v>
      </c>
      <c r="B6">
        <v>0</v>
      </c>
      <c r="C6">
        <v>441</v>
      </c>
      <c r="E6">
        <f t="shared" si="0"/>
        <v>0</v>
      </c>
      <c r="F6">
        <f t="shared" si="1"/>
        <v>49.606299212598422</v>
      </c>
      <c r="H6">
        <f t="shared" si="2"/>
        <v>0</v>
      </c>
      <c r="I6">
        <f t="shared" si="3"/>
        <v>50</v>
      </c>
    </row>
    <row r="8" spans="1:9" x14ac:dyDescent="0.35">
      <c r="B8">
        <v>533</v>
      </c>
      <c r="C8">
        <v>889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03EF-474B-4567-92A8-294550B3E3B4}">
  <dimension ref="A1:C8"/>
  <sheetViews>
    <sheetView tabSelected="1" workbookViewId="0">
      <selection sqref="A1:C8"/>
    </sheetView>
  </sheetViews>
  <sheetFormatPr baseColWidth="10" defaultRowHeight="15.5" x14ac:dyDescent="0.35"/>
  <sheetData>
    <row r="1" spans="1:3" x14ac:dyDescent="0.35">
      <c r="B1" t="s">
        <v>11</v>
      </c>
      <c r="C1" t="s">
        <v>12</v>
      </c>
    </row>
    <row r="2" spans="1:3" x14ac:dyDescent="0.35">
      <c r="A2" t="s">
        <v>18</v>
      </c>
      <c r="B2" s="5">
        <v>35</v>
      </c>
      <c r="C2" s="5">
        <v>4</v>
      </c>
    </row>
    <row r="3" spans="1:3" x14ac:dyDescent="0.35">
      <c r="A3" t="s">
        <v>1</v>
      </c>
      <c r="B3" s="5">
        <v>2</v>
      </c>
      <c r="C3" s="5">
        <v>0</v>
      </c>
    </row>
    <row r="4" spans="1:3" x14ac:dyDescent="0.35">
      <c r="A4" t="s">
        <v>0</v>
      </c>
      <c r="B4" s="5">
        <v>9</v>
      </c>
      <c r="C4" s="5">
        <v>8</v>
      </c>
    </row>
    <row r="5" spans="1:3" x14ac:dyDescent="0.35">
      <c r="A5" t="s">
        <v>4</v>
      </c>
      <c r="B5" s="5">
        <v>55</v>
      </c>
      <c r="C5" s="5">
        <v>38</v>
      </c>
    </row>
    <row r="6" spans="1:3" x14ac:dyDescent="0.35">
      <c r="A6" t="s">
        <v>3</v>
      </c>
      <c r="B6" s="5">
        <v>0</v>
      </c>
      <c r="C6" s="5">
        <v>50</v>
      </c>
    </row>
    <row r="8" spans="1:3" x14ac:dyDescent="0.35">
      <c r="A8" t="s">
        <v>19</v>
      </c>
      <c r="B8" s="2">
        <v>533</v>
      </c>
      <c r="C8" s="2">
        <v>889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Sheet1</vt:lpstr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ROOTS28b</cp:lastModifiedBy>
  <dcterms:created xsi:type="dcterms:W3CDTF">2022-08-13T15:40:14Z</dcterms:created>
  <dcterms:modified xsi:type="dcterms:W3CDTF">2023-02-28T10:51:56Z</dcterms:modified>
</cp:coreProperties>
</file>