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Amphorae/"/>
    </mc:Choice>
  </mc:AlternateContent>
  <xr:revisionPtr revIDLastSave="0" documentId="13_ncr:1_{8FB2801F-71C1-5B42-837B-0639558C30FB}" xr6:coauthVersionLast="47" xr6:coauthVersionMax="47" xr10:uidLastSave="{00000000-0000-0000-0000-000000000000}"/>
  <bookViews>
    <workbookView xWindow="0" yWindow="500" windowWidth="27900" windowHeight="17500" activeTab="4" xr2:uid="{7DBD16DC-C863-7841-BB9E-1385AD050B58}"/>
  </bookViews>
  <sheets>
    <sheet name="dating" sheetId="1" r:id="rId1"/>
    <sheet name="origin" sheetId="2" r:id="rId2"/>
    <sheet name="charts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I3" i="4"/>
  <c r="H4" i="4"/>
  <c r="I4" i="4"/>
  <c r="H5" i="4"/>
  <c r="I5" i="4"/>
  <c r="H6" i="4"/>
  <c r="I6" i="4"/>
  <c r="I2" i="4"/>
  <c r="H2" i="4"/>
  <c r="F2" i="4"/>
  <c r="F3" i="4"/>
  <c r="F4" i="4"/>
  <c r="F5" i="4"/>
  <c r="F6" i="4"/>
  <c r="E3" i="4"/>
  <c r="E4" i="4"/>
  <c r="E5" i="4"/>
  <c r="E6" i="4"/>
  <c r="E2" i="4"/>
  <c r="B8" i="4"/>
  <c r="L43" i="2"/>
  <c r="J43" i="2"/>
  <c r="J9" i="2"/>
  <c r="N36" i="1"/>
  <c r="N11" i="1"/>
  <c r="N15" i="1"/>
  <c r="N20" i="1"/>
  <c r="N26" i="1"/>
  <c r="N34" i="1"/>
  <c r="L36" i="1"/>
  <c r="J36" i="1"/>
  <c r="L11" i="1"/>
  <c r="L20" i="1"/>
  <c r="L26" i="1"/>
  <c r="J26" i="1"/>
  <c r="J20" i="1"/>
  <c r="J15" i="1"/>
  <c r="J11" i="1"/>
  <c r="K13" i="1"/>
  <c r="K14" i="1"/>
  <c r="K17" i="1"/>
  <c r="K18" i="1"/>
  <c r="K19" i="1"/>
  <c r="K23" i="1"/>
  <c r="K24" i="1"/>
  <c r="K25" i="1"/>
  <c r="K28" i="1"/>
  <c r="K29" i="1"/>
  <c r="K30" i="1"/>
  <c r="K31" i="1"/>
  <c r="K32" i="1"/>
  <c r="K33" i="1"/>
  <c r="I7" i="1"/>
  <c r="I13" i="1"/>
  <c r="I14" i="1"/>
  <c r="I17" i="1"/>
  <c r="I18" i="1"/>
  <c r="I19" i="1"/>
  <c r="I23" i="1"/>
  <c r="I24" i="1"/>
  <c r="I25" i="1"/>
  <c r="I28" i="1"/>
  <c r="I29" i="1"/>
  <c r="I30" i="1"/>
  <c r="I31" i="1"/>
  <c r="I32" i="1"/>
  <c r="I33" i="1"/>
  <c r="H6" i="1"/>
  <c r="H7" i="1"/>
  <c r="H8" i="1"/>
  <c r="H9" i="1"/>
  <c r="H10" i="1"/>
  <c r="H13" i="1"/>
  <c r="H14" i="1"/>
  <c r="H17" i="1"/>
  <c r="H18" i="1"/>
  <c r="H19" i="1"/>
  <c r="H23" i="1"/>
  <c r="H24" i="1"/>
  <c r="H25" i="1"/>
  <c r="H28" i="1"/>
  <c r="H29" i="1"/>
  <c r="H30" i="1"/>
  <c r="H31" i="1"/>
  <c r="H32" i="1"/>
  <c r="H33" i="1"/>
  <c r="H5" i="1"/>
  <c r="F6" i="1"/>
  <c r="K6" i="1" s="1"/>
  <c r="F7" i="1"/>
  <c r="K7" i="1" s="1"/>
  <c r="F8" i="1"/>
  <c r="I8" i="1" s="1"/>
  <c r="F9" i="1"/>
  <c r="I9" i="1" s="1"/>
  <c r="F10" i="1"/>
  <c r="I10" i="1" s="1"/>
  <c r="F5" i="1"/>
  <c r="K5" i="1" s="1"/>
  <c r="I6" i="1" l="1"/>
  <c r="K10" i="1"/>
  <c r="I5" i="1"/>
  <c r="K9" i="1"/>
  <c r="K8" i="1"/>
</calcChain>
</file>

<file path=xl/sharedStrings.xml><?xml version="1.0" encoding="utf-8"?>
<sst xmlns="http://schemas.openxmlformats.org/spreadsheetml/2006/main" count="186" uniqueCount="40">
  <si>
    <t>Raum 15</t>
  </si>
  <si>
    <t>Tiberian-Claudian</t>
  </si>
  <si>
    <t>Graeco-Italian Dressel 1</t>
  </si>
  <si>
    <t>Dressel 3</t>
  </si>
  <si>
    <t>Trip 1</t>
  </si>
  <si>
    <t>unknown</t>
  </si>
  <si>
    <t>Trip 2</t>
  </si>
  <si>
    <t>Raum 16</t>
  </si>
  <si>
    <t>Tiberian</t>
  </si>
  <si>
    <t>Peacock-Williams 8 (Lamboglia 2, Dressel 6)</t>
  </si>
  <si>
    <t>Beltran I</t>
  </si>
  <si>
    <t>Raum 17</t>
  </si>
  <si>
    <t>Claudian</t>
  </si>
  <si>
    <t>unknown amphora</t>
  </si>
  <si>
    <t>Dressel 21/22</t>
  </si>
  <si>
    <t>Raum 18</t>
  </si>
  <si>
    <t>1820-1822</t>
  </si>
  <si>
    <t>post Tiberian</t>
  </si>
  <si>
    <t>Dressel 7-11 amphora</t>
  </si>
  <si>
    <t>1819-1822</t>
  </si>
  <si>
    <t>Dressel 1C</t>
  </si>
  <si>
    <t>Dressel 3/4</t>
  </si>
  <si>
    <t>Dressel 7-11</t>
  </si>
  <si>
    <t>Neo-Punic</t>
  </si>
  <si>
    <t>unknown A</t>
  </si>
  <si>
    <t>Monte Iato Amphorae</t>
  </si>
  <si>
    <t>sherds</t>
  </si>
  <si>
    <t>dating</t>
  </si>
  <si>
    <t>origin</t>
  </si>
  <si>
    <t>dating slice</t>
  </si>
  <si>
    <t>slice number</t>
  </si>
  <si>
    <t>percentage slice</t>
  </si>
  <si>
    <t>BC</t>
  </si>
  <si>
    <t>B</t>
  </si>
  <si>
    <t>C</t>
  </si>
  <si>
    <t>Graeco-Italian</t>
  </si>
  <si>
    <t>African</t>
  </si>
  <si>
    <t>Italian</t>
  </si>
  <si>
    <t>Spanish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</si>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</sst>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2" borderId="0" xfId="0" applyFill="1"/>
    <xf numFmtId="0" fontId="0" fillId="0" borderId="2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 Iato B</a:t>
            </a:r>
            <a:r>
              <a:rPr lang="en-GB" baseline="0"/>
              <a:t>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Graeco-Italian</c:v>
                </c:pt>
                <c:pt idx="2">
                  <c:v>Spanish</c:v>
                </c:pt>
                <c:pt idx="3">
                  <c:v>African</c:v>
                </c:pt>
                <c:pt idx="4">
                  <c:v>Other</c:v>
                </c:pt>
              </c:strCache>
            </c:strRef>
          </c:cat>
          <c:val>
            <c:numRef>
              <c:f>charts!$B$2:$B$6</c:f>
              <c:numCache>
                <c:formatCode>General</c:formatCode>
                <c:ptCount val="5"/>
                <c:pt idx="0">
                  <c:v>2.5</c:v>
                </c:pt>
                <c:pt idx="1">
                  <c:v>1.5</c:v>
                </c:pt>
                <c:pt idx="2">
                  <c:v>1.5</c:v>
                </c:pt>
                <c:pt idx="3">
                  <c:v>1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2-F249-A856-473401ECA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056352"/>
        <c:axId val="1813221328"/>
      </c:barChart>
      <c:catAx>
        <c:axId val="18130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3221328"/>
        <c:crosses val="autoZero"/>
        <c:auto val="1"/>
        <c:lblAlgn val="ctr"/>
        <c:lblOffset val="100"/>
        <c:noMultiLvlLbl val="0"/>
      </c:catAx>
      <c:valAx>
        <c:axId val="18132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30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 Iato C - 51-100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charts!$A$2:$A$6</c:f>
              <c:strCache>
                <c:ptCount val="5"/>
                <c:pt idx="0">
                  <c:v>Italian</c:v>
                </c:pt>
                <c:pt idx="1">
                  <c:v>Graeco-Italian</c:v>
                </c:pt>
                <c:pt idx="2">
                  <c:v>Spanish</c:v>
                </c:pt>
                <c:pt idx="3">
                  <c:v>African</c:v>
                </c:pt>
                <c:pt idx="4">
                  <c:v>Other</c:v>
                </c:pt>
              </c:strCache>
            </c:strRef>
          </c:cat>
          <c:val>
            <c:numRef>
              <c:f>charts!$C$2:$C$6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E-FE4F-BD4A-D9EB0DC1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723072"/>
        <c:axId val="1810383360"/>
      </c:barChart>
      <c:catAx>
        <c:axId val="18137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0383360"/>
        <c:crosses val="autoZero"/>
        <c:auto val="1"/>
        <c:lblAlgn val="ctr"/>
        <c:lblOffset val="100"/>
        <c:noMultiLvlLbl val="0"/>
      </c:catAx>
      <c:valAx>
        <c:axId val="18103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137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Monte Iato Amphorae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Sheet1!$F$15:$G$15</c:f>
              <c:strCache>
                <c:ptCount val="2"/>
                <c:pt idx="0">
                  <c:v>B</c:v>
                </c:pt>
                <c:pt idx="1">
                  <c:v>C</c:v>
                </c:pt>
              </c:strCache>
            </c:strRef>
          </c:cat>
          <c:val>
            <c:numRef>
              <c:f>Sheet1!$F$16:$G$16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 Iato Amphorae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302940317014042"/>
                  <c:y val="0.155267233386871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3965044740520782"/>
                  <c:y val="-0.1269602120630443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5.8421484927222614E-2"/>
                  <c:y val="-0.156107781303456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3993981945837511"/>
                      <c:h val="9.379767827529020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0872775807738179"/>
                  <c:y val="-8.66050325798827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0697652011151565"/>
                  <c:y val="0.15220093756937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Sheet2!$A$2:$A$6</c:f>
              <c:strCache>
                <c:ptCount val="5"/>
                <c:pt idx="0">
                  <c:v>Italian</c:v>
                </c:pt>
                <c:pt idx="1">
                  <c:v>Graeco-Italian</c:v>
                </c:pt>
                <c:pt idx="2">
                  <c:v>Spanish</c:v>
                </c:pt>
                <c:pt idx="3">
                  <c:v>African</c:v>
                </c:pt>
                <c:pt idx="4">
                  <c:v>Other</c:v>
                </c:pt>
              </c:strCache>
            </c:strRef>
          </c:cat>
          <c:val>
            <c:numRef>
              <c:f>Sheet2!$B$2:$B$6</c:f>
              <c:numCache>
                <c:formatCode>General\%</c:formatCode>
                <c:ptCount val="5"/>
                <c:pt idx="0">
                  <c:v>28</c:v>
                </c:pt>
                <c:pt idx="1">
                  <c:v>17</c:v>
                </c:pt>
                <c:pt idx="2">
                  <c:v>17</c:v>
                </c:pt>
                <c:pt idx="3">
                  <c:v>11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 Iato Amphorae Percentage C - 51-100</a:t>
            </a:r>
            <a:r>
              <a:rPr lang="en-GB" baseline="0"/>
              <a:t>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9.6997301689994167E-2"/>
                  <c:y val="0.1750369134892620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6979305066826567"/>
                  <c:y val="-0.1038083601618763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654300727439125"/>
                      <c:h val="9.28735632183907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6.6469789973648011E-2"/>
                  <c:y val="-2.477767865223743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7.2526943651081685E-2"/>
                  <c:y val="-0.14506471173861887"/>
                </c:manualLayout>
              </c:layout>
              <c:tx>
                <c:rich>
                  <a:bodyPr/>
                  <a:lstStyle/>
                  <a:p>
                    <a:fld id="{C0D4122C-DB16-644A-AA9E-FEA67044F33F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chemeClr val="bg1"/>
                        </a:solidFill>
                      </a:rPr>
                      <a:t>
</a:t>
                    </a:r>
                    <a:fld id="{06596406-5135-EA41-9586-8EFA4C29FAD4}" type="VALUE">
                      <a:rPr lang="en-US" baseline="0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layout>
                <c:manualLayout>
                  <c:x val="0.11724788158995156"/>
                  <c:y val="0.111526059242594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Sheet2!$A$2:$A$6</c:f>
              <c:strCache>
                <c:ptCount val="5"/>
                <c:pt idx="0">
                  <c:v>Italian</c:v>
                </c:pt>
                <c:pt idx="1">
                  <c:v>Graeco-Italian</c:v>
                </c:pt>
                <c:pt idx="2">
                  <c:v>Spanish</c:v>
                </c:pt>
                <c:pt idx="3">
                  <c:v>African</c:v>
                </c:pt>
                <c:pt idx="4">
                  <c:v>Other</c:v>
                </c:pt>
              </c:strCache>
            </c:strRef>
          </c:cat>
          <c:val>
            <c:numRef>
              <c:f>Sheet2!$C$2:$C$6</c:f>
              <c:numCache>
                <c:formatCode>General\%</c:formatCode>
                <c:ptCount val="5"/>
                <c:pt idx="0">
                  <c:v>17</c:v>
                </c:pt>
                <c:pt idx="1">
                  <c:v>17</c:v>
                </c:pt>
                <c:pt idx="2">
                  <c:v>6</c:v>
                </c:pt>
                <c:pt idx="3">
                  <c:v>11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107950</xdr:rowOff>
    </xdr:from>
    <xdr:to>
      <xdr:col>5</xdr:col>
      <xdr:colOff>577850</xdr:colOff>
      <xdr:row>22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E4580C-46C7-2248-A50E-8C5C1C6DE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8</xdr:row>
      <xdr:rowOff>44450</xdr:rowOff>
    </xdr:from>
    <xdr:to>
      <xdr:col>11</xdr:col>
      <xdr:colOff>596900</xdr:colOff>
      <xdr:row>21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A6064-3BCA-A040-B635-62377DFE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12</xdr:row>
      <xdr:rowOff>146050</xdr:rowOff>
    </xdr:from>
    <xdr:to>
      <xdr:col>13</xdr:col>
      <xdr:colOff>266700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540FD-B80F-2A6D-52B2-167515B9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69850</xdr:rowOff>
    </xdr:from>
    <xdr:to>
      <xdr:col>7</xdr:col>
      <xdr:colOff>609600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31349-A672-C44D-9815-23D3BACDC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736600</xdr:colOff>
      <xdr:row>9</xdr:row>
      <xdr:rowOff>69850</xdr:rowOff>
    </xdr:from>
    <xdr:to>
      <xdr:col>15</xdr:col>
      <xdr:colOff>469900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0E951-4A84-064F-B2BF-186933E5B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0.67402</cdr:x>
      <cdr:y>0.84909</cdr:y>
    </cdr:from>
    <cdr:to>
      <cdr:x>0.90873</cdr:x>
      <cdr:y>0.91211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D4C3312A-FADE-459C-FED5-091CF7F0780D}"/>
            </a:ext>
          </a:extLst>
        </cdr:cNvPr>
        <cdr:cNvSpPr txBox="1"/>
      </cdr:nvSpPr>
      <cdr:spPr>
        <a:xfrm xmlns:a="http://schemas.openxmlformats.org/drawingml/2006/main">
          <a:off x="4267200" y="3251200"/>
          <a:ext cx="1485907" cy="2413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9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0.68937</cdr:x>
      <cdr:y>0.83087</cdr:y>
    </cdr:from>
    <cdr:to>
      <cdr:x>0.92384</cdr:x>
      <cdr:y>0.89327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1AE14E4B-B0E8-E44D-86EC-F2A7F0515A2A}"/>
            </a:ext>
          </a:extLst>
        </cdr:cNvPr>
        <cdr:cNvSpPr txBox="1"/>
      </cdr:nvSpPr>
      <cdr:spPr>
        <a:xfrm xmlns:a="http://schemas.openxmlformats.org/drawingml/2006/main">
          <a:off x="4368768" y="3213108"/>
          <a:ext cx="1485907" cy="2413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9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AA68-F818-AC4E-9DAE-5A991F5A2A7C}">
  <dimension ref="A1:N37"/>
  <sheetViews>
    <sheetView workbookViewId="0">
      <selection activeCell="A33" activeCellId="5" sqref="A6:XFD6 A9:XFD9 A17:XFD17 A25:XFD25 A29:XFD29 A33:XFD33"/>
    </sheetView>
  </sheetViews>
  <sheetFormatPr baseColWidth="10" defaultRowHeight="16" x14ac:dyDescent="0.2"/>
  <cols>
    <col min="1" max="7" width="10.83203125" style="2"/>
    <col min="8" max="8" width="10.83203125" style="4"/>
    <col min="9" max="10" width="10.83203125" style="2"/>
    <col min="11" max="11" width="10.83203125" style="4"/>
    <col min="12" max="13" width="10.83203125" style="2"/>
    <col min="14" max="14" width="10.83203125" style="9"/>
    <col min="15" max="16384" width="10.83203125" style="2"/>
  </cols>
  <sheetData>
    <row r="1" spans="1:14" ht="34" x14ac:dyDescent="0.2">
      <c r="A1" s="2" t="s">
        <v>25</v>
      </c>
    </row>
    <row r="2" spans="1:14" ht="17" x14ac:dyDescent="0.2">
      <c r="H2" s="4" t="s">
        <v>33</v>
      </c>
      <c r="K2" s="4" t="s">
        <v>34</v>
      </c>
    </row>
    <row r="3" spans="1:14" ht="34" x14ac:dyDescent="0.2"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4" t="s">
        <v>33</v>
      </c>
      <c r="I3" s="2" t="s">
        <v>32</v>
      </c>
      <c r="K3" s="4" t="s">
        <v>32</v>
      </c>
    </row>
    <row r="4" spans="1:14" s="1" customFormat="1" ht="34" x14ac:dyDescent="0.2">
      <c r="A4" s="1" t="s">
        <v>0</v>
      </c>
      <c r="C4" s="1" t="s">
        <v>1</v>
      </c>
      <c r="H4" s="5"/>
      <c r="K4" s="5"/>
      <c r="N4" s="10"/>
    </row>
    <row r="5" spans="1:14" ht="51" x14ac:dyDescent="0.2">
      <c r="A5" s="2" t="s">
        <v>2</v>
      </c>
      <c r="B5" s="2">
        <v>1</v>
      </c>
      <c r="C5" s="2" t="s">
        <v>1</v>
      </c>
      <c r="D5" s="2" t="s">
        <v>35</v>
      </c>
      <c r="E5" s="2" t="s">
        <v>32</v>
      </c>
      <c r="F5" s="2">
        <f>LEN(E5)</f>
        <v>2</v>
      </c>
      <c r="G5" s="2">
        <v>1</v>
      </c>
      <c r="H5" s="4">
        <f>IF(E5="B",(B5*G5)/F5,0)</f>
        <v>0</v>
      </c>
      <c r="I5" s="2">
        <f>IF(E5="BC",(B5*G5)/F5,0)</f>
        <v>0.5</v>
      </c>
      <c r="K5" s="4">
        <f t="shared" ref="K5:K10" si="0">IF(E5="BC",(B5*G5)/F5,0)</f>
        <v>0.5</v>
      </c>
    </row>
    <row r="6" spans="1:14" ht="34" x14ac:dyDescent="0.2">
      <c r="A6" s="2" t="s">
        <v>3</v>
      </c>
      <c r="B6" s="2">
        <v>1</v>
      </c>
      <c r="C6" s="2" t="s">
        <v>1</v>
      </c>
      <c r="E6" s="2" t="s">
        <v>32</v>
      </c>
      <c r="F6" s="2">
        <f t="shared" ref="F6:F10" si="1">LEN(E6)</f>
        <v>2</v>
      </c>
      <c r="G6" s="2">
        <v>1</v>
      </c>
      <c r="H6" s="4">
        <f t="shared" ref="H6:H33" si="2">IF(E6="B",(B6*G6)/F6,0)</f>
        <v>0</v>
      </c>
      <c r="I6" s="2">
        <f t="shared" ref="I6:I33" si="3">IF(E6="BC",(B6*G6)/F6,0)</f>
        <v>0.5</v>
      </c>
      <c r="K6" s="4">
        <f t="shared" si="0"/>
        <v>0.5</v>
      </c>
    </row>
    <row r="7" spans="1:14" ht="34" x14ac:dyDescent="0.2">
      <c r="A7" s="2" t="s">
        <v>4</v>
      </c>
      <c r="B7" s="2">
        <v>1</v>
      </c>
      <c r="C7" s="2" t="s">
        <v>1</v>
      </c>
      <c r="D7" s="2" t="s">
        <v>36</v>
      </c>
      <c r="E7" s="2" t="s">
        <v>32</v>
      </c>
      <c r="F7" s="2">
        <f t="shared" si="1"/>
        <v>2</v>
      </c>
      <c r="G7" s="2">
        <v>1</v>
      </c>
      <c r="H7" s="4">
        <f t="shared" si="2"/>
        <v>0</v>
      </c>
      <c r="I7" s="2">
        <f t="shared" si="3"/>
        <v>0.5</v>
      </c>
      <c r="K7" s="4">
        <f t="shared" si="0"/>
        <v>0.5</v>
      </c>
    </row>
    <row r="8" spans="1:14" ht="51" x14ac:dyDescent="0.2">
      <c r="A8" s="2" t="s">
        <v>2</v>
      </c>
      <c r="B8" s="2">
        <v>1</v>
      </c>
      <c r="C8" s="2" t="s">
        <v>1</v>
      </c>
      <c r="D8" s="2" t="s">
        <v>35</v>
      </c>
      <c r="E8" s="2" t="s">
        <v>32</v>
      </c>
      <c r="F8" s="2">
        <f t="shared" si="1"/>
        <v>2</v>
      </c>
      <c r="G8" s="2">
        <v>1</v>
      </c>
      <c r="H8" s="4">
        <f t="shared" si="2"/>
        <v>0</v>
      </c>
      <c r="I8" s="2">
        <f t="shared" si="3"/>
        <v>0.5</v>
      </c>
      <c r="K8" s="4">
        <f t="shared" si="0"/>
        <v>0.5</v>
      </c>
    </row>
    <row r="9" spans="1:14" ht="34" x14ac:dyDescent="0.2">
      <c r="A9" s="2" t="s">
        <v>5</v>
      </c>
      <c r="B9" s="2">
        <v>1</v>
      </c>
      <c r="C9" s="2" t="s">
        <v>1</v>
      </c>
      <c r="E9" s="2" t="s">
        <v>32</v>
      </c>
      <c r="F9" s="2">
        <f t="shared" si="1"/>
        <v>2</v>
      </c>
      <c r="G9" s="2">
        <v>1</v>
      </c>
      <c r="H9" s="4">
        <f t="shared" si="2"/>
        <v>0</v>
      </c>
      <c r="I9" s="2">
        <f t="shared" si="3"/>
        <v>0.5</v>
      </c>
      <c r="K9" s="4">
        <f t="shared" si="0"/>
        <v>0.5</v>
      </c>
    </row>
    <row r="10" spans="1:14" ht="34" x14ac:dyDescent="0.2">
      <c r="A10" s="2" t="s">
        <v>6</v>
      </c>
      <c r="B10" s="2">
        <v>1</v>
      </c>
      <c r="C10" s="2" t="s">
        <v>1</v>
      </c>
      <c r="D10" s="2" t="s">
        <v>36</v>
      </c>
      <c r="E10" s="2" t="s">
        <v>32</v>
      </c>
      <c r="F10" s="2">
        <f t="shared" si="1"/>
        <v>2</v>
      </c>
      <c r="G10" s="2">
        <v>1</v>
      </c>
      <c r="H10" s="4">
        <f t="shared" si="2"/>
        <v>0</v>
      </c>
      <c r="I10" s="2">
        <f t="shared" si="3"/>
        <v>0.5</v>
      </c>
      <c r="K10" s="4">
        <f t="shared" si="0"/>
        <v>0.5</v>
      </c>
    </row>
    <row r="11" spans="1:14" x14ac:dyDescent="0.2">
      <c r="J11" s="2">
        <f>SUM(H5:I10)</f>
        <v>3</v>
      </c>
      <c r="L11" s="2">
        <f>SUM(K5:K10)</f>
        <v>3</v>
      </c>
      <c r="N11" s="9">
        <f>SUM(J11:L11)</f>
        <v>6</v>
      </c>
    </row>
    <row r="12" spans="1:14" s="1" customFormat="1" ht="17" x14ac:dyDescent="0.2">
      <c r="A12" s="1" t="s">
        <v>7</v>
      </c>
      <c r="C12" s="1" t="s">
        <v>8</v>
      </c>
      <c r="H12" s="5"/>
      <c r="K12" s="5"/>
      <c r="N12" s="10"/>
    </row>
    <row r="13" spans="1:14" ht="85" x14ac:dyDescent="0.2">
      <c r="A13" s="2" t="s">
        <v>9</v>
      </c>
      <c r="B13" s="2">
        <v>1</v>
      </c>
      <c r="C13" s="2" t="s">
        <v>8</v>
      </c>
      <c r="D13" s="2" t="s">
        <v>37</v>
      </c>
      <c r="E13" s="2" t="s">
        <v>33</v>
      </c>
      <c r="F13" s="2">
        <v>1</v>
      </c>
      <c r="G13" s="2">
        <v>1</v>
      </c>
      <c r="H13" s="4">
        <f t="shared" si="2"/>
        <v>1</v>
      </c>
      <c r="I13" s="2">
        <f t="shared" si="3"/>
        <v>0</v>
      </c>
      <c r="K13" s="4">
        <f>IF(E13="BC",(B13*G13)/F13,0)</f>
        <v>0</v>
      </c>
    </row>
    <row r="14" spans="1:14" ht="17" x14ac:dyDescent="0.2">
      <c r="A14" s="2" t="s">
        <v>10</v>
      </c>
      <c r="B14" s="2">
        <v>1</v>
      </c>
      <c r="C14" s="2" t="s">
        <v>8</v>
      </c>
      <c r="D14" s="2" t="s">
        <v>38</v>
      </c>
      <c r="E14" s="2" t="s">
        <v>33</v>
      </c>
      <c r="F14" s="2">
        <v>1</v>
      </c>
      <c r="G14" s="2">
        <v>1</v>
      </c>
      <c r="H14" s="4">
        <f t="shared" si="2"/>
        <v>1</v>
      </c>
      <c r="I14" s="2">
        <f t="shared" si="3"/>
        <v>0</v>
      </c>
      <c r="K14" s="4">
        <f>IF(E14="BC",(B14*G14)/F14,0)</f>
        <v>0</v>
      </c>
    </row>
    <row r="15" spans="1:14" x14ac:dyDescent="0.2">
      <c r="J15" s="2">
        <f>SUM(H13:I14)</f>
        <v>2</v>
      </c>
      <c r="L15" s="2">
        <v>0</v>
      </c>
      <c r="N15" s="9">
        <f>SUM(J15:L15)</f>
        <v>2</v>
      </c>
    </row>
    <row r="16" spans="1:14" s="1" customFormat="1" ht="17" x14ac:dyDescent="0.2">
      <c r="A16" s="1" t="s">
        <v>11</v>
      </c>
      <c r="C16" s="1" t="s">
        <v>12</v>
      </c>
      <c r="H16" s="5"/>
      <c r="K16" s="5"/>
      <c r="N16" s="10"/>
    </row>
    <row r="17" spans="1:14" ht="34" x14ac:dyDescent="0.2">
      <c r="A17" s="2" t="s">
        <v>13</v>
      </c>
      <c r="B17" s="2">
        <v>2</v>
      </c>
      <c r="C17" s="2" t="s">
        <v>12</v>
      </c>
      <c r="E17" s="2" t="s">
        <v>32</v>
      </c>
      <c r="F17" s="2">
        <v>2</v>
      </c>
      <c r="G17" s="2">
        <v>1</v>
      </c>
      <c r="H17" s="4">
        <f t="shared" si="2"/>
        <v>0</v>
      </c>
      <c r="I17" s="2">
        <f t="shared" si="3"/>
        <v>1</v>
      </c>
      <c r="K17" s="4">
        <f>IF(E17="BC",(B17*G17)/F17,0)</f>
        <v>1</v>
      </c>
    </row>
    <row r="18" spans="1:14" ht="34" x14ac:dyDescent="0.2">
      <c r="A18" s="2" t="s">
        <v>14</v>
      </c>
      <c r="B18" s="2">
        <v>2</v>
      </c>
      <c r="C18" s="2" t="s">
        <v>12</v>
      </c>
      <c r="D18" s="2" t="s">
        <v>37</v>
      </c>
      <c r="E18" s="2" t="s">
        <v>32</v>
      </c>
      <c r="F18" s="2">
        <v>2</v>
      </c>
      <c r="G18" s="2">
        <v>1</v>
      </c>
      <c r="H18" s="4">
        <f t="shared" si="2"/>
        <v>0</v>
      </c>
      <c r="I18" s="2">
        <f t="shared" si="3"/>
        <v>1</v>
      </c>
      <c r="K18" s="4">
        <f>IF(E18="BC",(B18*G18)/F18,0)</f>
        <v>1</v>
      </c>
    </row>
    <row r="19" spans="1:14" ht="51" x14ac:dyDescent="0.2">
      <c r="A19" s="2" t="s">
        <v>2</v>
      </c>
      <c r="B19" s="2">
        <v>1</v>
      </c>
      <c r="C19" s="2" t="s">
        <v>12</v>
      </c>
      <c r="D19" s="2" t="s">
        <v>35</v>
      </c>
      <c r="E19" s="2" t="s">
        <v>32</v>
      </c>
      <c r="F19" s="2">
        <v>2</v>
      </c>
      <c r="G19" s="2">
        <v>1</v>
      </c>
      <c r="H19" s="4">
        <f t="shared" si="2"/>
        <v>0</v>
      </c>
      <c r="I19" s="2">
        <f t="shared" si="3"/>
        <v>0.5</v>
      </c>
      <c r="K19" s="4">
        <f>IF(E19="BC",(B19*G19)/F19,0)</f>
        <v>0.5</v>
      </c>
    </row>
    <row r="20" spans="1:14" x14ac:dyDescent="0.2">
      <c r="J20" s="2">
        <f>SUM(H17:I19)</f>
        <v>2.5</v>
      </c>
      <c r="L20" s="2">
        <f>SUM(K17:K19)</f>
        <v>2.5</v>
      </c>
      <c r="N20" s="9">
        <f>SUM(J20:L20)</f>
        <v>5</v>
      </c>
    </row>
    <row r="21" spans="1:14" s="1" customFormat="1" ht="17" x14ac:dyDescent="0.2">
      <c r="A21" s="1" t="s">
        <v>15</v>
      </c>
      <c r="H21" s="5"/>
      <c r="K21" s="5"/>
      <c r="N21" s="10"/>
    </row>
    <row r="22" spans="1:14" s="3" customFormat="1" ht="34" x14ac:dyDescent="0.2">
      <c r="A22" s="3" t="s">
        <v>16</v>
      </c>
      <c r="C22" s="3" t="s">
        <v>17</v>
      </c>
      <c r="H22" s="6"/>
      <c r="K22" s="6"/>
      <c r="N22" s="11"/>
    </row>
    <row r="23" spans="1:14" ht="51" x14ac:dyDescent="0.2">
      <c r="A23" s="2" t="s">
        <v>18</v>
      </c>
      <c r="B23" s="2">
        <v>1</v>
      </c>
      <c r="C23" s="2" t="s">
        <v>17</v>
      </c>
      <c r="D23" s="2" t="s">
        <v>38</v>
      </c>
      <c r="E23" s="2" t="s">
        <v>32</v>
      </c>
      <c r="F23" s="2">
        <v>2</v>
      </c>
      <c r="G23" s="2">
        <v>1</v>
      </c>
      <c r="H23" s="4">
        <f t="shared" si="2"/>
        <v>0</v>
      </c>
      <c r="I23" s="2">
        <f t="shared" si="3"/>
        <v>0.5</v>
      </c>
      <c r="K23" s="4">
        <f>IF(E23="BC",(B23*G23)/F23,0)</f>
        <v>0.5</v>
      </c>
    </row>
    <row r="24" spans="1:14" ht="34" x14ac:dyDescent="0.2">
      <c r="A24" s="2" t="s">
        <v>14</v>
      </c>
      <c r="B24" s="2">
        <v>1</v>
      </c>
      <c r="C24" s="2" t="s">
        <v>17</v>
      </c>
      <c r="D24" s="2" t="s">
        <v>37</v>
      </c>
      <c r="E24" s="2" t="s">
        <v>32</v>
      </c>
      <c r="F24" s="2">
        <v>2</v>
      </c>
      <c r="G24" s="2">
        <v>1</v>
      </c>
      <c r="H24" s="4">
        <f t="shared" si="2"/>
        <v>0</v>
      </c>
      <c r="I24" s="2">
        <f t="shared" si="3"/>
        <v>0.5</v>
      </c>
      <c r="K24" s="4">
        <f>IF(E24="BC",(B24*G24)/F24,0)</f>
        <v>0.5</v>
      </c>
    </row>
    <row r="25" spans="1:14" ht="34" x14ac:dyDescent="0.2">
      <c r="A25" s="2" t="s">
        <v>13</v>
      </c>
      <c r="B25" s="2">
        <v>1</v>
      </c>
      <c r="C25" s="2" t="s">
        <v>17</v>
      </c>
      <c r="E25" s="2" t="s">
        <v>32</v>
      </c>
      <c r="F25" s="2">
        <v>2</v>
      </c>
      <c r="G25" s="2">
        <v>1</v>
      </c>
      <c r="H25" s="4">
        <f t="shared" si="2"/>
        <v>0</v>
      </c>
      <c r="I25" s="2">
        <f t="shared" si="3"/>
        <v>0.5</v>
      </c>
      <c r="K25" s="4">
        <f>IF(E25="BC",(B25*G25)/F25,0)</f>
        <v>0.5</v>
      </c>
    </row>
    <row r="26" spans="1:14" x14ac:dyDescent="0.2">
      <c r="J26" s="2">
        <f>SUM(H23:I25)</f>
        <v>1.5</v>
      </c>
      <c r="L26" s="2">
        <f>SUM(K23:K25)</f>
        <v>1.5</v>
      </c>
      <c r="N26" s="9">
        <f>SUM(J26:L26)</f>
        <v>3</v>
      </c>
    </row>
    <row r="27" spans="1:14" s="3" customFormat="1" ht="17" x14ac:dyDescent="0.2">
      <c r="A27" s="3" t="s">
        <v>19</v>
      </c>
      <c r="H27" s="6"/>
      <c r="K27" s="6"/>
      <c r="N27" s="11"/>
    </row>
    <row r="28" spans="1:14" ht="17" x14ac:dyDescent="0.2">
      <c r="A28" s="2" t="s">
        <v>20</v>
      </c>
      <c r="B28" s="2">
        <v>1</v>
      </c>
      <c r="C28" s="2" t="s">
        <v>5</v>
      </c>
      <c r="D28" s="2" t="s">
        <v>37</v>
      </c>
      <c r="H28" s="4">
        <f t="shared" si="2"/>
        <v>0</v>
      </c>
      <c r="I28" s="2">
        <f t="shared" si="3"/>
        <v>0</v>
      </c>
      <c r="K28" s="4">
        <f t="shared" ref="K28:K33" si="4">IF(E28="BC",(B28*G28)/F28,0)</f>
        <v>0</v>
      </c>
    </row>
    <row r="29" spans="1:14" ht="17" x14ac:dyDescent="0.2">
      <c r="A29" s="2" t="s">
        <v>21</v>
      </c>
      <c r="B29" s="2">
        <v>1</v>
      </c>
      <c r="C29" s="2" t="s">
        <v>5</v>
      </c>
      <c r="H29" s="4">
        <f t="shared" si="2"/>
        <v>0</v>
      </c>
      <c r="I29" s="2">
        <f t="shared" si="3"/>
        <v>0</v>
      </c>
      <c r="K29" s="4">
        <f t="shared" si="4"/>
        <v>0</v>
      </c>
    </row>
    <row r="30" spans="1:14" ht="34" x14ac:dyDescent="0.2">
      <c r="A30" s="2" t="s">
        <v>22</v>
      </c>
      <c r="B30" s="2">
        <v>1</v>
      </c>
      <c r="C30" s="2" t="s">
        <v>5</v>
      </c>
      <c r="D30" s="2" t="s">
        <v>38</v>
      </c>
      <c r="H30" s="4">
        <f t="shared" si="2"/>
        <v>0</v>
      </c>
      <c r="I30" s="2">
        <f t="shared" si="3"/>
        <v>0</v>
      </c>
      <c r="K30" s="4">
        <f t="shared" si="4"/>
        <v>0</v>
      </c>
    </row>
    <row r="31" spans="1:14" ht="17" x14ac:dyDescent="0.2">
      <c r="A31" s="2" t="s">
        <v>23</v>
      </c>
      <c r="B31" s="2">
        <v>1</v>
      </c>
      <c r="C31" s="2" t="s">
        <v>5</v>
      </c>
      <c r="D31" s="2" t="s">
        <v>36</v>
      </c>
      <c r="H31" s="4">
        <f t="shared" si="2"/>
        <v>0</v>
      </c>
      <c r="I31" s="2">
        <f t="shared" si="3"/>
        <v>0</v>
      </c>
      <c r="K31" s="4">
        <f t="shared" si="4"/>
        <v>0</v>
      </c>
    </row>
    <row r="32" spans="1:14" ht="34" x14ac:dyDescent="0.2">
      <c r="A32" s="2" t="s">
        <v>14</v>
      </c>
      <c r="B32" s="2">
        <v>1</v>
      </c>
      <c r="C32" s="2" t="s">
        <v>5</v>
      </c>
      <c r="D32" s="2" t="s">
        <v>37</v>
      </c>
      <c r="H32" s="4">
        <f t="shared" si="2"/>
        <v>0</v>
      </c>
      <c r="I32" s="2">
        <f t="shared" si="3"/>
        <v>0</v>
      </c>
      <c r="K32" s="4">
        <f t="shared" si="4"/>
        <v>0</v>
      </c>
    </row>
    <row r="33" spans="1:14" ht="17" x14ac:dyDescent="0.2">
      <c r="A33" s="2" t="s">
        <v>24</v>
      </c>
      <c r="B33" s="2">
        <v>1</v>
      </c>
      <c r="C33" s="2" t="s">
        <v>5</v>
      </c>
      <c r="H33" s="4">
        <f t="shared" si="2"/>
        <v>0</v>
      </c>
      <c r="I33" s="2">
        <f t="shared" si="3"/>
        <v>0</v>
      </c>
      <c r="K33" s="4">
        <f t="shared" si="4"/>
        <v>0</v>
      </c>
    </row>
    <row r="34" spans="1:14" x14ac:dyDescent="0.2">
      <c r="J34" s="2">
        <v>0</v>
      </c>
      <c r="L34" s="2">
        <v>0</v>
      </c>
      <c r="N34" s="9">
        <f>SUM(J34:L34)</f>
        <v>0</v>
      </c>
    </row>
    <row r="35" spans="1:14" ht="17" thickBot="1" x14ac:dyDescent="0.25"/>
    <row r="36" spans="1:14" s="7" customFormat="1" ht="18" thickTop="1" thickBot="1" x14ac:dyDescent="0.25">
      <c r="H36" s="8"/>
      <c r="J36" s="7">
        <f>SUM(J5:J34)</f>
        <v>9</v>
      </c>
      <c r="K36" s="8"/>
      <c r="L36" s="7">
        <f>SUM(L5:L34)</f>
        <v>7</v>
      </c>
      <c r="N36" s="12">
        <f>SUM(N1:N34)</f>
        <v>16</v>
      </c>
    </row>
    <row r="37" spans="1:14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B75A-418A-3F41-B6A0-DB88F68E4BD1}">
  <dimension ref="A3:N44"/>
  <sheetViews>
    <sheetView workbookViewId="0">
      <selection activeCell="L9" activeCellId="9" sqref="J9 J16 L16 J23 L23 J30 L30 J40 L40 L9"/>
    </sheetView>
  </sheetViews>
  <sheetFormatPr baseColWidth="10" defaultRowHeight="16" x14ac:dyDescent="0.2"/>
  <sheetData>
    <row r="3" spans="1:14" s="13" customFormat="1" x14ac:dyDescent="0.2">
      <c r="A3" s="13" t="s">
        <v>37</v>
      </c>
    </row>
    <row r="4" spans="1:14" s="2" customFormat="1" ht="85" x14ac:dyDescent="0.2">
      <c r="A4" s="2" t="s">
        <v>9</v>
      </c>
      <c r="B4" s="2">
        <v>1</v>
      </c>
      <c r="C4" s="2" t="s">
        <v>8</v>
      </c>
      <c r="D4" s="2" t="s">
        <v>37</v>
      </c>
      <c r="E4" s="2" t="s">
        <v>33</v>
      </c>
      <c r="F4" s="2">
        <v>1</v>
      </c>
      <c r="G4" s="2">
        <v>1</v>
      </c>
      <c r="H4" s="4">
        <v>1</v>
      </c>
      <c r="I4" s="2">
        <v>0</v>
      </c>
      <c r="K4" s="4">
        <v>0</v>
      </c>
      <c r="N4" s="9"/>
    </row>
    <row r="5" spans="1:14" s="2" customFormat="1" ht="34" x14ac:dyDescent="0.2">
      <c r="A5" s="2" t="s">
        <v>14</v>
      </c>
      <c r="B5" s="2">
        <v>2</v>
      </c>
      <c r="C5" s="2" t="s">
        <v>12</v>
      </c>
      <c r="D5" s="2" t="s">
        <v>37</v>
      </c>
      <c r="E5" s="2" t="s">
        <v>32</v>
      </c>
      <c r="F5" s="2">
        <v>2</v>
      </c>
      <c r="G5" s="2">
        <v>1</v>
      </c>
      <c r="H5" s="4">
        <v>0</v>
      </c>
      <c r="I5" s="2">
        <v>1</v>
      </c>
      <c r="K5" s="4">
        <v>1</v>
      </c>
      <c r="N5" s="9"/>
    </row>
    <row r="6" spans="1:14" s="2" customFormat="1" ht="34" x14ac:dyDescent="0.2">
      <c r="A6" s="2" t="s">
        <v>14</v>
      </c>
      <c r="B6" s="2">
        <v>1</v>
      </c>
      <c r="C6" s="2" t="s">
        <v>17</v>
      </c>
      <c r="D6" s="2" t="s">
        <v>37</v>
      </c>
      <c r="E6" s="2" t="s">
        <v>32</v>
      </c>
      <c r="F6" s="2">
        <v>2</v>
      </c>
      <c r="G6" s="2">
        <v>1</v>
      </c>
      <c r="H6" s="4">
        <v>0</v>
      </c>
      <c r="I6" s="2">
        <v>0.5</v>
      </c>
      <c r="K6" s="4">
        <v>0.5</v>
      </c>
      <c r="N6" s="9"/>
    </row>
    <row r="7" spans="1:14" s="2" customFormat="1" ht="17" x14ac:dyDescent="0.2">
      <c r="A7" s="2" t="s">
        <v>20</v>
      </c>
      <c r="B7" s="2">
        <v>1</v>
      </c>
      <c r="C7" s="2" t="s">
        <v>5</v>
      </c>
      <c r="D7" s="2" t="s">
        <v>37</v>
      </c>
      <c r="H7" s="4">
        <v>0</v>
      </c>
      <c r="I7" s="2">
        <v>0</v>
      </c>
      <c r="K7" s="4">
        <v>0</v>
      </c>
      <c r="N7" s="9"/>
    </row>
    <row r="8" spans="1:14" s="2" customFormat="1" ht="34" x14ac:dyDescent="0.2">
      <c r="A8" s="2" t="s">
        <v>14</v>
      </c>
      <c r="B8" s="2">
        <v>1</v>
      </c>
      <c r="C8" s="2" t="s">
        <v>5</v>
      </c>
      <c r="D8" s="2" t="s">
        <v>37</v>
      </c>
      <c r="H8" s="4">
        <v>0</v>
      </c>
      <c r="I8" s="2">
        <v>0</v>
      </c>
      <c r="K8" s="4">
        <v>0</v>
      </c>
      <c r="N8" s="9"/>
    </row>
    <row r="9" spans="1:14" x14ac:dyDescent="0.2">
      <c r="J9">
        <f>SUM(H4:I8)</f>
        <v>2.5</v>
      </c>
      <c r="L9">
        <v>1.5</v>
      </c>
      <c r="N9">
        <v>4</v>
      </c>
    </row>
    <row r="12" spans="1:14" s="13" customFormat="1" x14ac:dyDescent="0.2">
      <c r="A12" s="13" t="s">
        <v>35</v>
      </c>
    </row>
    <row r="13" spans="1:14" s="2" customFormat="1" ht="51" x14ac:dyDescent="0.2">
      <c r="A13" s="2" t="s">
        <v>2</v>
      </c>
      <c r="B13" s="2">
        <v>1</v>
      </c>
      <c r="C13" s="2" t="s">
        <v>1</v>
      </c>
      <c r="D13" s="2" t="s">
        <v>35</v>
      </c>
      <c r="E13" s="2" t="s">
        <v>32</v>
      </c>
      <c r="F13" s="2">
        <v>2</v>
      </c>
      <c r="G13" s="2">
        <v>1</v>
      </c>
      <c r="H13" s="4">
        <v>0</v>
      </c>
      <c r="I13" s="2">
        <v>0.5</v>
      </c>
      <c r="K13" s="4">
        <v>0.5</v>
      </c>
      <c r="N13" s="9"/>
    </row>
    <row r="14" spans="1:14" s="2" customFormat="1" ht="51" x14ac:dyDescent="0.2">
      <c r="A14" s="2" t="s">
        <v>2</v>
      </c>
      <c r="B14" s="2">
        <v>1</v>
      </c>
      <c r="C14" s="2" t="s">
        <v>1</v>
      </c>
      <c r="D14" s="2" t="s">
        <v>35</v>
      </c>
      <c r="E14" s="2" t="s">
        <v>32</v>
      </c>
      <c r="F14" s="2">
        <v>2</v>
      </c>
      <c r="G14" s="2">
        <v>1</v>
      </c>
      <c r="H14" s="4">
        <v>0</v>
      </c>
      <c r="I14" s="2">
        <v>0.5</v>
      </c>
      <c r="K14" s="4">
        <v>0.5</v>
      </c>
      <c r="N14" s="9"/>
    </row>
    <row r="15" spans="1:14" s="2" customFormat="1" ht="51" x14ac:dyDescent="0.2">
      <c r="A15" s="2" t="s">
        <v>2</v>
      </c>
      <c r="B15" s="2">
        <v>1</v>
      </c>
      <c r="C15" s="2" t="s">
        <v>12</v>
      </c>
      <c r="D15" s="2" t="s">
        <v>35</v>
      </c>
      <c r="E15" s="2" t="s">
        <v>32</v>
      </c>
      <c r="F15" s="2">
        <v>2</v>
      </c>
      <c r="G15" s="2">
        <v>1</v>
      </c>
      <c r="H15" s="4">
        <v>0</v>
      </c>
      <c r="I15" s="2">
        <v>0.5</v>
      </c>
      <c r="K15" s="4">
        <v>0.5</v>
      </c>
      <c r="N15" s="9"/>
    </row>
    <row r="16" spans="1:14" x14ac:dyDescent="0.2">
      <c r="J16">
        <v>1.5</v>
      </c>
      <c r="L16">
        <v>1.5</v>
      </c>
      <c r="N16">
        <v>3</v>
      </c>
    </row>
    <row r="19" spans="1:14" s="13" customFormat="1" x14ac:dyDescent="0.2">
      <c r="A19" s="13" t="s">
        <v>38</v>
      </c>
    </row>
    <row r="20" spans="1:14" s="2" customFormat="1" ht="17" x14ac:dyDescent="0.2">
      <c r="A20" s="2" t="s">
        <v>10</v>
      </c>
      <c r="B20" s="2">
        <v>1</v>
      </c>
      <c r="C20" s="2" t="s">
        <v>8</v>
      </c>
      <c r="D20" s="2" t="s">
        <v>38</v>
      </c>
      <c r="E20" s="2" t="s">
        <v>33</v>
      </c>
      <c r="F20" s="2">
        <v>1</v>
      </c>
      <c r="G20" s="2">
        <v>1</v>
      </c>
      <c r="H20" s="4">
        <v>1</v>
      </c>
      <c r="I20" s="2">
        <v>0</v>
      </c>
      <c r="K20" s="4">
        <v>0</v>
      </c>
      <c r="N20" s="9"/>
    </row>
    <row r="21" spans="1:14" s="2" customFormat="1" ht="51" x14ac:dyDescent="0.2">
      <c r="A21" s="2" t="s">
        <v>18</v>
      </c>
      <c r="B21" s="2">
        <v>1</v>
      </c>
      <c r="C21" s="2" t="s">
        <v>17</v>
      </c>
      <c r="D21" s="2" t="s">
        <v>38</v>
      </c>
      <c r="E21" s="2" t="s">
        <v>32</v>
      </c>
      <c r="F21" s="2">
        <v>2</v>
      </c>
      <c r="G21" s="2">
        <v>1</v>
      </c>
      <c r="H21" s="4">
        <v>0</v>
      </c>
      <c r="I21" s="2">
        <v>0.5</v>
      </c>
      <c r="K21" s="4">
        <v>0.5</v>
      </c>
      <c r="N21" s="9"/>
    </row>
    <row r="22" spans="1:14" s="2" customFormat="1" ht="34" x14ac:dyDescent="0.2">
      <c r="A22" s="2" t="s">
        <v>22</v>
      </c>
      <c r="B22" s="2">
        <v>1</v>
      </c>
      <c r="C22" s="2" t="s">
        <v>5</v>
      </c>
      <c r="D22" s="2" t="s">
        <v>38</v>
      </c>
      <c r="H22" s="4">
        <v>0</v>
      </c>
      <c r="I22" s="2">
        <v>0</v>
      </c>
      <c r="K22" s="4">
        <v>0</v>
      </c>
      <c r="N22" s="9"/>
    </row>
    <row r="23" spans="1:14" x14ac:dyDescent="0.2">
      <c r="J23">
        <v>1.5</v>
      </c>
      <c r="L23">
        <v>0.5</v>
      </c>
      <c r="N23">
        <v>2</v>
      </c>
    </row>
    <row r="26" spans="1:14" s="13" customFormat="1" x14ac:dyDescent="0.2">
      <c r="A26" s="13" t="s">
        <v>36</v>
      </c>
    </row>
    <row r="27" spans="1:14" s="2" customFormat="1" ht="34" x14ac:dyDescent="0.2">
      <c r="A27" s="2" t="s">
        <v>4</v>
      </c>
      <c r="B27" s="2">
        <v>1</v>
      </c>
      <c r="C27" s="2" t="s">
        <v>1</v>
      </c>
      <c r="D27" s="2" t="s">
        <v>36</v>
      </c>
      <c r="E27" s="2" t="s">
        <v>32</v>
      </c>
      <c r="F27" s="2">
        <v>2</v>
      </c>
      <c r="G27" s="2">
        <v>1</v>
      </c>
      <c r="H27" s="4">
        <v>0</v>
      </c>
      <c r="I27" s="2">
        <v>0.5</v>
      </c>
      <c r="K27" s="4">
        <v>0.5</v>
      </c>
      <c r="N27" s="9"/>
    </row>
    <row r="28" spans="1:14" s="2" customFormat="1" ht="34" x14ac:dyDescent="0.2">
      <c r="A28" s="2" t="s">
        <v>6</v>
      </c>
      <c r="B28" s="2">
        <v>1</v>
      </c>
      <c r="C28" s="2" t="s">
        <v>1</v>
      </c>
      <c r="D28" s="2" t="s">
        <v>36</v>
      </c>
      <c r="E28" s="2" t="s">
        <v>32</v>
      </c>
      <c r="F28" s="2">
        <v>2</v>
      </c>
      <c r="G28" s="2">
        <v>1</v>
      </c>
      <c r="H28" s="4">
        <v>0</v>
      </c>
      <c r="I28" s="2">
        <v>0.5</v>
      </c>
      <c r="K28" s="4">
        <v>0.5</v>
      </c>
      <c r="N28" s="9"/>
    </row>
    <row r="29" spans="1:14" s="2" customFormat="1" ht="17" x14ac:dyDescent="0.2">
      <c r="A29" s="2" t="s">
        <v>23</v>
      </c>
      <c r="B29" s="2">
        <v>1</v>
      </c>
      <c r="C29" s="2" t="s">
        <v>5</v>
      </c>
      <c r="D29" s="2" t="s">
        <v>36</v>
      </c>
      <c r="H29" s="4">
        <v>0</v>
      </c>
      <c r="I29" s="2">
        <v>0</v>
      </c>
      <c r="K29" s="4">
        <v>0</v>
      </c>
      <c r="N29" s="9"/>
    </row>
    <row r="30" spans="1:14" x14ac:dyDescent="0.2">
      <c r="J30">
        <v>1</v>
      </c>
      <c r="L30">
        <v>1</v>
      </c>
      <c r="N30">
        <v>2</v>
      </c>
    </row>
    <row r="33" spans="1:14" s="13" customFormat="1" x14ac:dyDescent="0.2">
      <c r="A33" s="13" t="s">
        <v>39</v>
      </c>
    </row>
    <row r="34" spans="1:14" s="2" customFormat="1" ht="34" x14ac:dyDescent="0.2">
      <c r="A34" s="2" t="s">
        <v>3</v>
      </c>
      <c r="B34" s="2">
        <v>1</v>
      </c>
      <c r="C34" s="2" t="s">
        <v>1</v>
      </c>
      <c r="E34" s="2" t="s">
        <v>32</v>
      </c>
      <c r="F34" s="2">
        <v>2</v>
      </c>
      <c r="G34" s="2">
        <v>1</v>
      </c>
      <c r="H34" s="4">
        <v>0</v>
      </c>
      <c r="I34" s="2">
        <v>0.5</v>
      </c>
      <c r="K34" s="4">
        <v>0.5</v>
      </c>
      <c r="N34" s="9"/>
    </row>
    <row r="35" spans="1:14" s="2" customFormat="1" ht="34" x14ac:dyDescent="0.2">
      <c r="A35" s="2" t="s">
        <v>5</v>
      </c>
      <c r="B35" s="2">
        <v>1</v>
      </c>
      <c r="C35" s="2" t="s">
        <v>1</v>
      </c>
      <c r="E35" s="2" t="s">
        <v>32</v>
      </c>
      <c r="F35" s="2">
        <v>2</v>
      </c>
      <c r="G35" s="2">
        <v>1</v>
      </c>
      <c r="H35" s="4">
        <v>0</v>
      </c>
      <c r="I35" s="2">
        <v>0.5</v>
      </c>
      <c r="K35" s="4">
        <v>0.5</v>
      </c>
      <c r="N35" s="9"/>
    </row>
    <row r="36" spans="1:14" s="2" customFormat="1" ht="34" x14ac:dyDescent="0.2">
      <c r="A36" s="2" t="s">
        <v>13</v>
      </c>
      <c r="B36" s="2">
        <v>2</v>
      </c>
      <c r="C36" s="2" t="s">
        <v>12</v>
      </c>
      <c r="E36" s="2" t="s">
        <v>32</v>
      </c>
      <c r="F36" s="2">
        <v>2</v>
      </c>
      <c r="G36" s="2">
        <v>1</v>
      </c>
      <c r="H36" s="4">
        <v>0</v>
      </c>
      <c r="I36" s="2">
        <v>1</v>
      </c>
      <c r="K36" s="4">
        <v>1</v>
      </c>
      <c r="N36" s="9"/>
    </row>
    <row r="37" spans="1:14" s="2" customFormat="1" ht="34" x14ac:dyDescent="0.2">
      <c r="A37" s="2" t="s">
        <v>13</v>
      </c>
      <c r="B37" s="2">
        <v>1</v>
      </c>
      <c r="C37" s="2" t="s">
        <v>17</v>
      </c>
      <c r="E37" s="2" t="s">
        <v>32</v>
      </c>
      <c r="F37" s="2">
        <v>2</v>
      </c>
      <c r="G37" s="2">
        <v>1</v>
      </c>
      <c r="H37" s="4">
        <v>0</v>
      </c>
      <c r="I37" s="2">
        <v>0.5</v>
      </c>
      <c r="K37" s="4">
        <v>0.5</v>
      </c>
      <c r="N37" s="9"/>
    </row>
    <row r="38" spans="1:14" s="2" customFormat="1" ht="17" x14ac:dyDescent="0.2">
      <c r="A38" s="2" t="s">
        <v>21</v>
      </c>
      <c r="B38" s="2">
        <v>1</v>
      </c>
      <c r="C38" s="2" t="s">
        <v>5</v>
      </c>
      <c r="H38" s="4">
        <v>0</v>
      </c>
      <c r="I38" s="2">
        <v>0</v>
      </c>
      <c r="K38" s="4">
        <v>0</v>
      </c>
      <c r="N38" s="9"/>
    </row>
    <row r="39" spans="1:14" s="2" customFormat="1" ht="17" x14ac:dyDescent="0.2">
      <c r="A39" s="2" t="s">
        <v>24</v>
      </c>
      <c r="B39" s="2">
        <v>1</v>
      </c>
      <c r="C39" s="2" t="s">
        <v>5</v>
      </c>
      <c r="H39" s="4">
        <v>0</v>
      </c>
      <c r="I39" s="2">
        <v>0</v>
      </c>
      <c r="K39" s="4">
        <v>0</v>
      </c>
      <c r="N39" s="9"/>
    </row>
    <row r="40" spans="1:14" x14ac:dyDescent="0.2">
      <c r="J40">
        <v>2.5</v>
      </c>
      <c r="L40">
        <v>2.5</v>
      </c>
      <c r="N40">
        <v>5</v>
      </c>
    </row>
    <row r="42" spans="1:14" ht="17" thickBot="1" x14ac:dyDescent="0.25"/>
    <row r="43" spans="1:14" s="14" customFormat="1" ht="18" thickTop="1" thickBot="1" x14ac:dyDescent="0.25">
      <c r="J43" s="14">
        <f>SUM(J4:J40)</f>
        <v>9</v>
      </c>
      <c r="L43" s="14">
        <f>SUM(L4:L40)</f>
        <v>7</v>
      </c>
      <c r="N43" s="14">
        <v>16</v>
      </c>
    </row>
    <row r="44" spans="1:14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93BF-2024-6343-AEA8-C6DB2D9C6633}">
  <dimension ref="A1:C6"/>
  <sheetViews>
    <sheetView workbookViewId="0">
      <selection sqref="A1:C6"/>
    </sheetView>
  </sheetViews>
  <sheetFormatPr baseColWidth="10" defaultRowHeight="16" x14ac:dyDescent="0.2"/>
  <sheetData>
    <row r="1" spans="1:3" x14ac:dyDescent="0.2">
      <c r="B1" t="s">
        <v>33</v>
      </c>
      <c r="C1" t="s">
        <v>34</v>
      </c>
    </row>
    <row r="2" spans="1:3" x14ac:dyDescent="0.2">
      <c r="A2" t="s">
        <v>37</v>
      </c>
      <c r="B2">
        <v>2.5</v>
      </c>
      <c r="C2">
        <v>1.5</v>
      </c>
    </row>
    <row r="3" spans="1:3" x14ac:dyDescent="0.2">
      <c r="A3" t="s">
        <v>35</v>
      </c>
      <c r="B3">
        <v>1.5</v>
      </c>
      <c r="C3">
        <v>1.5</v>
      </c>
    </row>
    <row r="4" spans="1:3" x14ac:dyDescent="0.2">
      <c r="A4" t="s">
        <v>38</v>
      </c>
      <c r="B4">
        <v>1.5</v>
      </c>
      <c r="C4">
        <v>0.5</v>
      </c>
    </row>
    <row r="5" spans="1:3" x14ac:dyDescent="0.2">
      <c r="A5" t="s">
        <v>36</v>
      </c>
      <c r="B5">
        <v>1</v>
      </c>
      <c r="C5">
        <v>1</v>
      </c>
    </row>
    <row r="6" spans="1:3" x14ac:dyDescent="0.2">
      <c r="A6" t="s">
        <v>39</v>
      </c>
      <c r="B6">
        <v>2.5</v>
      </c>
      <c r="C6">
        <v>2.5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640A-2AF5-7F46-A396-B04E310DEDD9}">
  <dimension ref="A1:I16"/>
  <sheetViews>
    <sheetView workbookViewId="0">
      <selection activeCell="F15" sqref="F15:G16"/>
    </sheetView>
  </sheetViews>
  <sheetFormatPr baseColWidth="10" defaultRowHeight="16" x14ac:dyDescent="0.2"/>
  <sheetData>
    <row r="1" spans="1:9" x14ac:dyDescent="0.2">
      <c r="B1" t="s">
        <v>33</v>
      </c>
      <c r="C1" t="s">
        <v>34</v>
      </c>
    </row>
    <row r="2" spans="1:9" x14ac:dyDescent="0.2">
      <c r="A2" t="s">
        <v>37</v>
      </c>
      <c r="B2">
        <v>2.5</v>
      </c>
      <c r="C2">
        <v>1.5</v>
      </c>
      <c r="E2">
        <f>B2/(B8/100)</f>
        <v>27.777777777777779</v>
      </c>
      <c r="F2">
        <f>C2/(C8/100)</f>
        <v>16.666666666666668</v>
      </c>
      <c r="H2">
        <f>ROUND(E2,0)</f>
        <v>28</v>
      </c>
      <c r="I2">
        <f>ROUND(F2,0)</f>
        <v>17</v>
      </c>
    </row>
    <row r="3" spans="1:9" x14ac:dyDescent="0.2">
      <c r="A3" t="s">
        <v>35</v>
      </c>
      <c r="B3">
        <v>1.5</v>
      </c>
      <c r="C3">
        <v>1.5</v>
      </c>
      <c r="E3">
        <f t="shared" ref="E3:F6" si="0">B3/(B9/100)</f>
        <v>16.666666666666668</v>
      </c>
      <c r="F3">
        <f t="shared" si="0"/>
        <v>16.666666666666668</v>
      </c>
      <c r="H3">
        <f t="shared" ref="H3:H6" si="1">ROUND(E3,0)</f>
        <v>17</v>
      </c>
      <c r="I3">
        <f t="shared" ref="I3:I6" si="2">ROUND(F3,0)</f>
        <v>17</v>
      </c>
    </row>
    <row r="4" spans="1:9" x14ac:dyDescent="0.2">
      <c r="A4" t="s">
        <v>38</v>
      </c>
      <c r="B4">
        <v>1.5</v>
      </c>
      <c r="C4">
        <v>0.5</v>
      </c>
      <c r="E4">
        <f t="shared" si="0"/>
        <v>16.666666666666668</v>
      </c>
      <c r="F4">
        <f t="shared" si="0"/>
        <v>5.5555555555555554</v>
      </c>
      <c r="H4">
        <f t="shared" si="1"/>
        <v>17</v>
      </c>
      <c r="I4">
        <f t="shared" si="2"/>
        <v>6</v>
      </c>
    </row>
    <row r="5" spans="1:9" x14ac:dyDescent="0.2">
      <c r="A5" t="s">
        <v>36</v>
      </c>
      <c r="B5">
        <v>1</v>
      </c>
      <c r="C5">
        <v>1</v>
      </c>
      <c r="E5">
        <f t="shared" si="0"/>
        <v>11.111111111111111</v>
      </c>
      <c r="F5">
        <f t="shared" si="0"/>
        <v>11.111111111111111</v>
      </c>
      <c r="H5">
        <f t="shared" si="1"/>
        <v>11</v>
      </c>
      <c r="I5">
        <f t="shared" si="2"/>
        <v>11</v>
      </c>
    </row>
    <row r="6" spans="1:9" x14ac:dyDescent="0.2">
      <c r="A6" t="s">
        <v>39</v>
      </c>
      <c r="B6">
        <v>2.5</v>
      </c>
      <c r="C6">
        <v>2.5</v>
      </c>
      <c r="E6">
        <f t="shared" si="0"/>
        <v>27.777777777777779</v>
      </c>
      <c r="F6">
        <f t="shared" si="0"/>
        <v>27.777777777777779</v>
      </c>
      <c r="H6">
        <f t="shared" si="1"/>
        <v>28</v>
      </c>
      <c r="I6">
        <f t="shared" si="2"/>
        <v>28</v>
      </c>
    </row>
    <row r="8" spans="1:9" x14ac:dyDescent="0.2">
      <c r="B8">
        <f>SUM(B2:B6)</f>
        <v>9</v>
      </c>
      <c r="C8">
        <v>9</v>
      </c>
    </row>
    <row r="9" spans="1:9" x14ac:dyDescent="0.2">
      <c r="B9">
        <v>9</v>
      </c>
      <c r="C9">
        <v>9</v>
      </c>
    </row>
    <row r="10" spans="1:9" x14ac:dyDescent="0.2">
      <c r="B10">
        <v>9</v>
      </c>
      <c r="C10">
        <v>9</v>
      </c>
    </row>
    <row r="11" spans="1:9" x14ac:dyDescent="0.2">
      <c r="B11">
        <v>9</v>
      </c>
      <c r="C11">
        <v>9</v>
      </c>
    </row>
    <row r="12" spans="1:9" x14ac:dyDescent="0.2">
      <c r="B12">
        <v>9</v>
      </c>
      <c r="C12">
        <v>9</v>
      </c>
    </row>
    <row r="13" spans="1:9" x14ac:dyDescent="0.2">
      <c r="B13">
        <v>9</v>
      </c>
      <c r="C13">
        <v>9</v>
      </c>
    </row>
    <row r="14" spans="1:9" x14ac:dyDescent="0.2">
      <c r="B14">
        <v>9</v>
      </c>
      <c r="C14">
        <v>9</v>
      </c>
    </row>
    <row r="15" spans="1:9" x14ac:dyDescent="0.2">
      <c r="B15">
        <v>9</v>
      </c>
      <c r="C15">
        <v>9</v>
      </c>
      <c r="F15" t="s">
        <v>33</v>
      </c>
      <c r="G15" t="s">
        <v>34</v>
      </c>
    </row>
    <row r="16" spans="1:9" x14ac:dyDescent="0.2">
      <c r="F16">
        <v>9</v>
      </c>
      <c r="G16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7432-566C-4C48-8942-2D36B0413A48}">
  <dimension ref="A1:C8"/>
  <sheetViews>
    <sheetView tabSelected="1" workbookViewId="0">
      <selection activeCell="C2" activeCellId="1" sqref="A2:A6 C2:C6"/>
    </sheetView>
  </sheetViews>
  <sheetFormatPr baseColWidth="10" defaultRowHeight="16" x14ac:dyDescent="0.2"/>
  <sheetData>
    <row r="1" spans="1:3" x14ac:dyDescent="0.2">
      <c r="B1" t="s">
        <v>33</v>
      </c>
      <c r="C1" t="s">
        <v>34</v>
      </c>
    </row>
    <row r="2" spans="1:3" x14ac:dyDescent="0.2">
      <c r="A2" t="s">
        <v>37</v>
      </c>
      <c r="B2" s="15">
        <v>28</v>
      </c>
      <c r="C2" s="15">
        <v>17</v>
      </c>
    </row>
    <row r="3" spans="1:3" x14ac:dyDescent="0.2">
      <c r="A3" t="s">
        <v>35</v>
      </c>
      <c r="B3" s="15">
        <v>17</v>
      </c>
      <c r="C3" s="15">
        <v>17</v>
      </c>
    </row>
    <row r="4" spans="1:3" x14ac:dyDescent="0.2">
      <c r="A4" t="s">
        <v>38</v>
      </c>
      <c r="B4" s="15">
        <v>17</v>
      </c>
      <c r="C4" s="15">
        <v>6</v>
      </c>
    </row>
    <row r="5" spans="1:3" x14ac:dyDescent="0.2">
      <c r="A5" t="s">
        <v>36</v>
      </c>
      <c r="B5" s="15">
        <v>11</v>
      </c>
      <c r="C5" s="15">
        <v>11</v>
      </c>
    </row>
    <row r="6" spans="1:3" x14ac:dyDescent="0.2">
      <c r="A6" t="s">
        <v>39</v>
      </c>
      <c r="B6" s="15">
        <v>28</v>
      </c>
      <c r="C6" s="15">
        <v>28</v>
      </c>
    </row>
    <row r="8" spans="1:3" x14ac:dyDescent="0.2">
      <c r="B8">
        <v>9</v>
      </c>
      <c r="C8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origin</vt:lpstr>
      <vt:lpstr>charts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2022-01-06T13:48:02Z</dcterms:created>
  <dcterms:modified xsi:type="dcterms:W3CDTF">2022-04-14T12:38:33Z</dcterms:modified>
</cp:coreProperties>
</file>