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Amphorae\"/>
    </mc:Choice>
  </mc:AlternateContent>
  <xr:revisionPtr revIDLastSave="0" documentId="13_ncr:1_{005F1BDB-E06B-4D3C-8F13-9B309A87D0A1}" xr6:coauthVersionLast="36" xr6:coauthVersionMax="47" xr10:uidLastSave="{00000000-0000-0000-0000-000000000000}"/>
  <bookViews>
    <workbookView minimized="1" xWindow="0" yWindow="0" windowWidth="19200" windowHeight="8150" xr2:uid="{14011871-97E2-614C-A2BF-26A16B1DE430}"/>
  </bookViews>
  <sheets>
    <sheet name="Sheet1" sheetId="1" r:id="rId1"/>
    <sheet name="by origin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K3" i="3"/>
  <c r="L3" i="3"/>
  <c r="J4" i="3"/>
  <c r="K4" i="3"/>
  <c r="L4" i="3"/>
  <c r="J5" i="3"/>
  <c r="K5" i="3"/>
  <c r="L5" i="3"/>
  <c r="J6" i="3"/>
  <c r="K6" i="3"/>
  <c r="L6" i="3"/>
  <c r="J7" i="3"/>
  <c r="K7" i="3"/>
  <c r="L7" i="3"/>
  <c r="K2" i="3"/>
  <c r="L2" i="3"/>
  <c r="J2" i="3"/>
  <c r="H3" i="3"/>
  <c r="H4" i="3"/>
  <c r="H5" i="3"/>
  <c r="H6" i="3"/>
  <c r="H7" i="3"/>
  <c r="H2" i="3"/>
  <c r="G3" i="3"/>
  <c r="G4" i="3"/>
  <c r="G5" i="3"/>
  <c r="G6" i="3"/>
  <c r="G7" i="3"/>
  <c r="G2" i="3"/>
  <c r="F3" i="3"/>
  <c r="F4" i="3"/>
  <c r="F5" i="3"/>
  <c r="F6" i="3"/>
  <c r="F7" i="3"/>
  <c r="F2" i="3"/>
  <c r="C8" i="3"/>
  <c r="D8" i="3"/>
  <c r="B8" i="3"/>
  <c r="O67" i="2"/>
  <c r="L67" i="2"/>
  <c r="L58" i="2"/>
  <c r="L51" i="2"/>
  <c r="O39" i="2"/>
  <c r="L39" i="2"/>
  <c r="O30" i="2"/>
  <c r="L30" i="2"/>
  <c r="Q17" i="2"/>
  <c r="O17" i="2"/>
  <c r="L17" i="2"/>
  <c r="N16" i="2"/>
  <c r="P16" i="2" s="1"/>
  <c r="K16" i="2"/>
  <c r="M16" i="2" s="1"/>
  <c r="J16" i="2"/>
  <c r="Q73" i="1"/>
  <c r="K5" i="1"/>
  <c r="K6" i="1"/>
  <c r="M6" i="1" s="1"/>
  <c r="K7" i="1"/>
  <c r="K8" i="1"/>
  <c r="K9" i="1"/>
  <c r="K10" i="1"/>
  <c r="K11" i="1"/>
  <c r="K12" i="1"/>
  <c r="M12" i="1" s="1"/>
  <c r="K13" i="1"/>
  <c r="K14" i="1"/>
  <c r="M14" i="1" s="1"/>
  <c r="K15" i="1"/>
  <c r="K16" i="1"/>
  <c r="K17" i="1"/>
  <c r="K18" i="1"/>
  <c r="K19" i="1"/>
  <c r="K20" i="1"/>
  <c r="M20" i="1" s="1"/>
  <c r="K21" i="1"/>
  <c r="K22" i="1"/>
  <c r="M22" i="1" s="1"/>
  <c r="K23" i="1"/>
  <c r="K24" i="1"/>
  <c r="K25" i="1"/>
  <c r="K26" i="1"/>
  <c r="K27" i="1"/>
  <c r="K28" i="1"/>
  <c r="M28" i="1" s="1"/>
  <c r="K31" i="1"/>
  <c r="K32" i="1"/>
  <c r="K33" i="1"/>
  <c r="K34" i="1"/>
  <c r="K35" i="1"/>
  <c r="K36" i="1"/>
  <c r="M36" i="1" s="1"/>
  <c r="K37" i="1"/>
  <c r="K38" i="1"/>
  <c r="K39" i="1"/>
  <c r="K42" i="1"/>
  <c r="K45" i="1"/>
  <c r="K46" i="1"/>
  <c r="K47" i="1"/>
  <c r="M47" i="1" s="1"/>
  <c r="K48" i="1"/>
  <c r="K49" i="1"/>
  <c r="M49" i="1" s="1"/>
  <c r="K50" i="1"/>
  <c r="K51" i="1"/>
  <c r="K54" i="1"/>
  <c r="M54" i="1" s="1"/>
  <c r="K57" i="1"/>
  <c r="K60" i="1"/>
  <c r="M60" i="1" s="1"/>
  <c r="K61" i="1"/>
  <c r="K62" i="1"/>
  <c r="K63" i="1"/>
  <c r="K66" i="1"/>
  <c r="K67" i="1"/>
  <c r="M67" i="1" s="1"/>
  <c r="K68" i="1"/>
  <c r="M68" i="1" s="1"/>
  <c r="K69" i="1"/>
  <c r="K70" i="1"/>
  <c r="M70" i="1" s="1"/>
  <c r="K71" i="1"/>
  <c r="K72" i="1"/>
  <c r="K4" i="1"/>
  <c r="M4" i="1" s="1"/>
  <c r="J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1" i="1"/>
  <c r="P32" i="1"/>
  <c r="P33" i="1"/>
  <c r="P34" i="1"/>
  <c r="P35" i="1"/>
  <c r="P36" i="1"/>
  <c r="P37" i="1"/>
  <c r="P38" i="1"/>
  <c r="P39" i="1"/>
  <c r="P42" i="1"/>
  <c r="P45" i="1"/>
  <c r="P46" i="1"/>
  <c r="P47" i="1"/>
  <c r="P48" i="1"/>
  <c r="P49" i="1"/>
  <c r="P50" i="1"/>
  <c r="P51" i="1"/>
  <c r="P54" i="1"/>
  <c r="P55" i="1"/>
  <c r="P57" i="1"/>
  <c r="P60" i="1"/>
  <c r="P61" i="1"/>
  <c r="P62" i="1"/>
  <c r="P63" i="1"/>
  <c r="P66" i="1"/>
  <c r="P67" i="1"/>
  <c r="P68" i="1"/>
  <c r="P69" i="1"/>
  <c r="P70" i="1"/>
  <c r="P71" i="1"/>
  <c r="P72" i="1"/>
  <c r="P4" i="1"/>
  <c r="J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1" i="1"/>
  <c r="N32" i="1"/>
  <c r="N33" i="1"/>
  <c r="N34" i="1"/>
  <c r="N35" i="1"/>
  <c r="N36" i="1"/>
  <c r="N37" i="1"/>
  <c r="N38" i="1"/>
  <c r="N39" i="1"/>
  <c r="N42" i="1"/>
  <c r="N45" i="1"/>
  <c r="N46" i="1"/>
  <c r="N47" i="1"/>
  <c r="N48" i="1"/>
  <c r="N49" i="1"/>
  <c r="N50" i="1"/>
  <c r="N51" i="1"/>
  <c r="N54" i="1"/>
  <c r="N55" i="1"/>
  <c r="N57" i="1"/>
  <c r="N60" i="1"/>
  <c r="N61" i="1"/>
  <c r="N62" i="1"/>
  <c r="N63" i="1"/>
  <c r="N66" i="1"/>
  <c r="N67" i="1"/>
  <c r="N68" i="1"/>
  <c r="N69" i="1"/>
  <c r="N70" i="1"/>
  <c r="N71" i="1"/>
  <c r="N72" i="1"/>
  <c r="N4" i="1"/>
  <c r="M5" i="1"/>
  <c r="M7" i="1"/>
  <c r="M8" i="1"/>
  <c r="M9" i="1"/>
  <c r="M10" i="1"/>
  <c r="M11" i="1"/>
  <c r="M13" i="1"/>
  <c r="M15" i="1"/>
  <c r="M16" i="1"/>
  <c r="M17" i="1"/>
  <c r="M18" i="1"/>
  <c r="M19" i="1"/>
  <c r="M21" i="1"/>
  <c r="M23" i="1"/>
  <c r="M24" i="1"/>
  <c r="M25" i="1"/>
  <c r="M26" i="1"/>
  <c r="M27" i="1"/>
  <c r="M31" i="1"/>
  <c r="M32" i="1"/>
  <c r="M33" i="1"/>
  <c r="M34" i="1"/>
  <c r="M35" i="1"/>
  <c r="M37" i="1"/>
  <c r="M38" i="1"/>
  <c r="M39" i="1"/>
  <c r="M42" i="1"/>
  <c r="M45" i="1"/>
  <c r="M46" i="1"/>
  <c r="M48" i="1"/>
  <c r="M50" i="1"/>
  <c r="M51" i="1"/>
  <c r="M55" i="1"/>
  <c r="M57" i="1"/>
  <c r="M61" i="1"/>
  <c r="M62" i="1"/>
  <c r="M63" i="1"/>
  <c r="M66" i="1"/>
  <c r="M69" i="1"/>
  <c r="M71" i="1"/>
  <c r="M7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1" i="1"/>
  <c r="J32" i="1"/>
  <c r="J33" i="1"/>
  <c r="J34" i="1"/>
  <c r="J35" i="1"/>
  <c r="J36" i="1"/>
  <c r="J37" i="1"/>
  <c r="J38" i="1"/>
  <c r="J39" i="1"/>
  <c r="J42" i="1"/>
  <c r="J45" i="1"/>
  <c r="J46" i="1"/>
  <c r="J47" i="1"/>
  <c r="J48" i="1"/>
  <c r="J49" i="1"/>
  <c r="J50" i="1"/>
  <c r="J51" i="1"/>
  <c r="J54" i="1"/>
  <c r="J55" i="1"/>
  <c r="J57" i="1"/>
  <c r="J60" i="1"/>
  <c r="J61" i="1"/>
  <c r="J62" i="1"/>
  <c r="J63" i="1"/>
  <c r="J66" i="1"/>
  <c r="J67" i="1"/>
  <c r="J68" i="1"/>
  <c r="J69" i="1"/>
  <c r="J70" i="1"/>
  <c r="J71" i="1"/>
  <c r="J72" i="1"/>
  <c r="L73" i="1" l="1"/>
  <c r="O73" i="1"/>
</calcChain>
</file>

<file path=xl/sharedStrings.xml><?xml version="1.0" encoding="utf-8"?>
<sst xmlns="http://schemas.openxmlformats.org/spreadsheetml/2006/main" count="358" uniqueCount="65">
  <si>
    <t>type</t>
  </si>
  <si>
    <t>NFR</t>
  </si>
  <si>
    <t>NMI</t>
  </si>
  <si>
    <t>NBD</t>
  </si>
  <si>
    <t>dating</t>
  </si>
  <si>
    <t>Mediatheque</t>
  </si>
  <si>
    <t>Narbonne Amphores</t>
  </si>
  <si>
    <t>a-mi</t>
  </si>
  <si>
    <t>a-bet</t>
  </si>
  <si>
    <t>a-tar</t>
  </si>
  <si>
    <t>a-autres</t>
  </si>
  <si>
    <t>a-pun</t>
  </si>
  <si>
    <t>a-pe</t>
  </si>
  <si>
    <t>a-ital</t>
  </si>
  <si>
    <t>50/40 BCE</t>
  </si>
  <si>
    <t>a-pe (punique-ebusitaine)</t>
  </si>
  <si>
    <t>pre-Augusteen</t>
  </si>
  <si>
    <t>a-gre</t>
  </si>
  <si>
    <t>a-gau</t>
  </si>
  <si>
    <t>a-afr</t>
  </si>
  <si>
    <t>autres</t>
  </si>
  <si>
    <t>30 BCE - 5 CE</t>
  </si>
  <si>
    <t>Le Tassigny puits</t>
  </si>
  <si>
    <t>80/70 BCE - second half 1st BCE</t>
  </si>
  <si>
    <t>Dressel 1A</t>
  </si>
  <si>
    <t>Dressel 2/4</t>
  </si>
  <si>
    <t>Lamb 2</t>
  </si>
  <si>
    <t>Dressel 10</t>
  </si>
  <si>
    <t>Haltern 70</t>
  </si>
  <si>
    <t>Dressel 1B</t>
  </si>
  <si>
    <t>Leetaniennes</t>
  </si>
  <si>
    <t>Pascual 1</t>
  </si>
  <si>
    <t>unknown</t>
  </si>
  <si>
    <t>Rue Cuvier</t>
  </si>
  <si>
    <t>1st c BCE</t>
  </si>
  <si>
    <t>Saint Eutrope</t>
  </si>
  <si>
    <t>75/50 BCE</t>
  </si>
  <si>
    <t>50 BCE - early 1st CE</t>
  </si>
  <si>
    <t>1st c CE</t>
  </si>
  <si>
    <t>a-orient</t>
  </si>
  <si>
    <t>Saint-Felix</t>
  </si>
  <si>
    <t>50 BCE</t>
  </si>
  <si>
    <t>Maraussan</t>
  </si>
  <si>
    <t>augusteen</t>
  </si>
  <si>
    <t>Kursaal</t>
  </si>
  <si>
    <t>30 BCE - 25 CE</t>
  </si>
  <si>
    <t>Le Clos de la Lombarde</t>
  </si>
  <si>
    <t>75/40 BCE</t>
  </si>
  <si>
    <t>40 BCE</t>
  </si>
  <si>
    <t>time slice</t>
  </si>
  <si>
    <t>number of slices</t>
  </si>
  <si>
    <t>dating percentage</t>
  </si>
  <si>
    <t>A</t>
  </si>
  <si>
    <t>AB</t>
  </si>
  <si>
    <t>BC</t>
  </si>
  <si>
    <t>B</t>
  </si>
  <si>
    <t>C</t>
  </si>
  <si>
    <t>Italy</t>
  </si>
  <si>
    <t>NA</t>
  </si>
  <si>
    <t>Spain</t>
  </si>
  <si>
    <t>Baetica</t>
  </si>
  <si>
    <t>Tarraconensis / Gaul</t>
  </si>
  <si>
    <t>North Africa</t>
  </si>
  <si>
    <t>Greek/Eastern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</si>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</sst>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0" xfId="0" applyBorder="1"/>
    <xf numFmtId="0" fontId="0" fillId="0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Narbonne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Sheet1!$K$79:$M$79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Sheet1!$K$80:$M$80</c:f>
              <c:numCache>
                <c:formatCode>General</c:formatCode>
                <c:ptCount val="3"/>
                <c:pt idx="0">
                  <c:v>1354.8999999999999</c:v>
                </c:pt>
                <c:pt idx="1">
                  <c:v>388.75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Narbonne Amphorae Percentage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31497642533901"/>
                  <c:y val="-6.56035185754583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3.3331490534595914E-2"/>
                  <c:y val="-8.5087496490782455E-3"/>
                </c:manualLayout>
              </c:layout>
              <c:tx>
                <c:rich>
                  <a:bodyPr/>
                  <a:lstStyle/>
                  <a:p>
                    <a:fld id="{C9DFC5C3-C405-F047-A8C6-6C8F4BB5B973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3A6682D2-BAE6-3549-BD5E-1694DA4326F1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7677662909989808"/>
                  <c:y val="-1.001884951138329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3.9717577930642324E-2"/>
                  <c:y val="1.0347178589090907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6.2150230218213733E-2"/>
                  <c:y val="1.96022886782615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7.9267882387319438E-2"/>
                      <c:h val="9.602716468590830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Sheet4!$A$2:$A$7</c:f>
              <c:strCache>
                <c:ptCount val="6"/>
                <c:pt idx="0">
                  <c:v>Italy</c:v>
                </c:pt>
                <c:pt idx="1">
                  <c:v>Baetica</c:v>
                </c:pt>
                <c:pt idx="2">
                  <c:v>Tarraconensis / Gaul</c:v>
                </c:pt>
                <c:pt idx="3">
                  <c:v>North Africa</c:v>
                </c:pt>
                <c:pt idx="4">
                  <c:v>Greek/Eastern</c:v>
                </c:pt>
                <c:pt idx="5">
                  <c:v>Other</c:v>
                </c:pt>
              </c:strCache>
            </c:strRef>
          </c:cat>
          <c:val>
            <c:numRef>
              <c:f>Sheet4!$B$2:$B$7</c:f>
              <c:numCache>
                <c:formatCode>General\%</c:formatCode>
                <c:ptCount val="6"/>
                <c:pt idx="0">
                  <c:v>57</c:v>
                </c:pt>
                <c:pt idx="1">
                  <c:v>6</c:v>
                </c:pt>
                <c:pt idx="2">
                  <c:v>22</c:v>
                </c:pt>
                <c:pt idx="3">
                  <c:v>7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Narbonne Amphorae Percentage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5.1649315647624587E-2"/>
                  <c:y val="0.1584936082308280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2122602124398879"/>
                  <c:y val="0.1008670807120149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9466434145396257E-2"/>
                  <c:y val="-0.2139390199734404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7.7822931529531958E-2"/>
                  <c:y val="4.10589008571543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6.7843717521886865E-2"/>
                  <c:y val="0.1525509396504312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6C86F2A1-EB36-A941-BEC8-F57761C11029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91358CB9-7792-CF4F-9297-B6FA254CBA46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Sheet4!$A$2:$A$7</c:f>
              <c:strCache>
                <c:ptCount val="6"/>
                <c:pt idx="0">
                  <c:v>Italy</c:v>
                </c:pt>
                <c:pt idx="1">
                  <c:v>Baetica</c:v>
                </c:pt>
                <c:pt idx="2">
                  <c:v>Tarraconensis / Gaul</c:v>
                </c:pt>
                <c:pt idx="3">
                  <c:v>North Africa</c:v>
                </c:pt>
                <c:pt idx="4">
                  <c:v>Greek/Eastern</c:v>
                </c:pt>
                <c:pt idx="5">
                  <c:v>Other</c:v>
                </c:pt>
              </c:strCache>
            </c:strRef>
          </c:cat>
          <c:val>
            <c:numRef>
              <c:f>Sheet4!$C$2:$C$7</c:f>
              <c:numCache>
                <c:formatCode>General\%</c:formatCode>
                <c:ptCount val="6"/>
                <c:pt idx="0">
                  <c:v>9</c:v>
                </c:pt>
                <c:pt idx="1">
                  <c:v>13</c:v>
                </c:pt>
                <c:pt idx="2">
                  <c:v>64</c:v>
                </c:pt>
                <c:pt idx="3">
                  <c:v>1</c:v>
                </c:pt>
                <c:pt idx="4">
                  <c:v>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Narbonne Amphorae Percentage</a:t>
            </a:r>
            <a:r>
              <a:rPr lang="en-GB" baseline="0"/>
              <a:t>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251879832588503"/>
                  <c:y val="0.124675646508653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3.428743704334338E-3"/>
                  <c:y val="-0.211899223256991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927755905511811"/>
                  <c:y val="0.1312469190082204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Sheet4!$A$2:$A$7</c:f>
              <c:strCache>
                <c:ptCount val="6"/>
                <c:pt idx="0">
                  <c:v>Italy</c:v>
                </c:pt>
                <c:pt idx="1">
                  <c:v>Baetica</c:v>
                </c:pt>
                <c:pt idx="2">
                  <c:v>Tarraconensis / Gaul</c:v>
                </c:pt>
                <c:pt idx="3">
                  <c:v>North Africa</c:v>
                </c:pt>
                <c:pt idx="4">
                  <c:v>Greek/Eastern</c:v>
                </c:pt>
                <c:pt idx="5">
                  <c:v>Other</c:v>
                </c:pt>
              </c:strCache>
            </c:strRef>
          </c:cat>
          <c:val>
            <c:numRef>
              <c:f>Sheet4!$D$2:$D$7</c:f>
              <c:numCache>
                <c:formatCode>General\%</c:formatCode>
                <c:ptCount val="6"/>
                <c:pt idx="0">
                  <c:v>33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73</xdr:row>
      <xdr:rowOff>31750</xdr:rowOff>
    </xdr:from>
    <xdr:to>
      <xdr:col>5</xdr:col>
      <xdr:colOff>1162050</xdr:colOff>
      <xdr:row>86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5646E-6090-AAE9-C95A-72DCC8DEB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9</xdr:row>
      <xdr:rowOff>95250</xdr:rowOff>
    </xdr:from>
    <xdr:to>
      <xdr:col>8</xdr:col>
      <xdr:colOff>88900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BEE25-62DA-6798-7DA5-0B0195D0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9</xdr:row>
      <xdr:rowOff>31750</xdr:rowOff>
    </xdr:from>
    <xdr:to>
      <xdr:col>14</xdr:col>
      <xdr:colOff>317500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0973A-A558-F5AB-ADD3-B5970C502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28</xdr:row>
      <xdr:rowOff>158750</xdr:rowOff>
    </xdr:from>
    <xdr:to>
      <xdr:col>7</xdr:col>
      <xdr:colOff>393700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939ED-D1E0-973B-1306-C24F25EF0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0.61384</cdr:x>
      <cdr:y>0.83531</cdr:y>
    </cdr:from>
    <cdr:to>
      <cdr:x>0.84855</cdr:x>
      <cdr:y>0.91341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531474B3-FE31-B8C6-306A-8207EF47E191}"/>
            </a:ext>
          </a:extLst>
        </cdr:cNvPr>
        <cdr:cNvSpPr txBox="1"/>
      </cdr:nvSpPr>
      <cdr:spPr>
        <a:xfrm xmlns:a="http://schemas.openxmlformats.org/drawingml/2006/main">
          <a:off x="3886200" y="3124200"/>
          <a:ext cx="1485900" cy="292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1355 fragments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0.6443</cdr:x>
      <cdr:y>0.83816</cdr:y>
    </cdr:from>
    <cdr:to>
      <cdr:x>0.90604</cdr:x>
      <cdr:y>0.91652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531474B3-FE31-B8C6-306A-8207EF47E191}"/>
            </a:ext>
          </a:extLst>
        </cdr:cNvPr>
        <cdr:cNvSpPr txBox="1"/>
      </cdr:nvSpPr>
      <cdr:spPr>
        <a:xfrm xmlns:a="http://schemas.openxmlformats.org/drawingml/2006/main">
          <a:off x="3657600" y="3124200"/>
          <a:ext cx="1485900" cy="292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389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0.64414</cdr:x>
      <cdr:y>0.84264</cdr:y>
    </cdr:from>
    <cdr:to>
      <cdr:x>0.90766</cdr:x>
      <cdr:y>0.92047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531474B3-FE31-B8C6-306A-8207EF47E191}"/>
            </a:ext>
          </a:extLst>
        </cdr:cNvPr>
        <cdr:cNvSpPr txBox="1"/>
      </cdr:nvSpPr>
      <cdr:spPr>
        <a:xfrm xmlns:a="http://schemas.openxmlformats.org/drawingml/2006/main">
          <a:off x="3632200" y="3162300"/>
          <a:ext cx="1485900" cy="292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0,75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51BB-CF84-7740-8D89-145F56EEEAD5}">
  <dimension ref="A1:Q80"/>
  <sheetViews>
    <sheetView tabSelected="1" topLeftCell="A55" workbookViewId="0">
      <selection activeCell="D4" sqref="D4:D28"/>
    </sheetView>
  </sheetViews>
  <sheetFormatPr baseColWidth="10" defaultRowHeight="15.5" x14ac:dyDescent="0.35"/>
  <cols>
    <col min="6" max="6" width="18.83203125" style="3" customWidth="1"/>
    <col min="8" max="8" width="10.83203125" style="3"/>
    <col min="10" max="10" width="10.83203125" style="7"/>
    <col min="13" max="13" width="10.83203125" style="7"/>
    <col min="16" max="16" width="10.83203125" style="7"/>
  </cols>
  <sheetData>
    <row r="1" spans="1:16" x14ac:dyDescent="0.35">
      <c r="A1" t="s">
        <v>6</v>
      </c>
      <c r="J1" s="7" t="s">
        <v>52</v>
      </c>
      <c r="M1" s="7" t="s">
        <v>55</v>
      </c>
      <c r="P1" s="7" t="s">
        <v>56</v>
      </c>
    </row>
    <row r="2" spans="1:16" ht="31" x14ac:dyDescent="0.35">
      <c r="B2" t="s">
        <v>0</v>
      </c>
      <c r="C2" t="s">
        <v>1</v>
      </c>
      <c r="D2" t="s">
        <v>2</v>
      </c>
      <c r="E2" t="s">
        <v>3</v>
      </c>
      <c r="F2" s="3" t="s">
        <v>4</v>
      </c>
      <c r="G2" t="s">
        <v>49</v>
      </c>
      <c r="H2" s="3" t="s">
        <v>50</v>
      </c>
      <c r="I2" t="s">
        <v>51</v>
      </c>
      <c r="J2" s="8" t="s">
        <v>52</v>
      </c>
      <c r="K2" t="s">
        <v>53</v>
      </c>
      <c r="M2" s="7" t="s">
        <v>53</v>
      </c>
      <c r="N2" t="s">
        <v>54</v>
      </c>
      <c r="P2" s="7" t="s">
        <v>54</v>
      </c>
    </row>
    <row r="3" spans="1:16" s="5" customFormat="1" x14ac:dyDescent="0.35">
      <c r="A3" s="5" t="s">
        <v>5</v>
      </c>
      <c r="F3" s="6"/>
      <c r="H3" s="6"/>
      <c r="J3" s="9"/>
      <c r="M3" s="9"/>
      <c r="P3" s="9"/>
    </row>
    <row r="4" spans="1:16" x14ac:dyDescent="0.35">
      <c r="B4" t="s">
        <v>11</v>
      </c>
      <c r="C4">
        <v>6</v>
      </c>
      <c r="D4">
        <v>2</v>
      </c>
      <c r="F4" s="3" t="s">
        <v>14</v>
      </c>
      <c r="G4" t="s">
        <v>52</v>
      </c>
      <c r="H4" s="3">
        <v>1</v>
      </c>
      <c r="I4">
        <v>1</v>
      </c>
      <c r="J4" s="7">
        <f>IF(G4="A",(C4*I4)/H4,0)</f>
        <v>6</v>
      </c>
      <c r="K4" s="7">
        <f>IF(G4="AB",(C4*I4)/H4,0)</f>
        <v>0</v>
      </c>
      <c r="M4" s="7">
        <f>K4</f>
        <v>0</v>
      </c>
      <c r="N4">
        <f>IF(G4="BC",(C4*I4)/H4,0)</f>
        <v>0</v>
      </c>
      <c r="P4" s="7">
        <f>N4</f>
        <v>0</v>
      </c>
    </row>
    <row r="5" spans="1:16" x14ac:dyDescent="0.35">
      <c r="B5" t="s">
        <v>15</v>
      </c>
      <c r="C5">
        <v>4</v>
      </c>
      <c r="D5">
        <v>3</v>
      </c>
      <c r="F5" s="3" t="s">
        <v>14</v>
      </c>
      <c r="G5" t="s">
        <v>52</v>
      </c>
      <c r="H5" s="3">
        <v>1</v>
      </c>
      <c r="I5">
        <v>1</v>
      </c>
      <c r="J5" s="7">
        <f>IF(G5="A",(C5*I5)/H5,0)</f>
        <v>4</v>
      </c>
      <c r="K5" s="7">
        <f t="shared" ref="K5:K68" si="0">IF(G5="AB",(C5*I5)/H5,0)</f>
        <v>0</v>
      </c>
      <c r="M5" s="7">
        <f t="shared" ref="M5:M68" si="1">K5</f>
        <v>0</v>
      </c>
      <c r="N5">
        <f t="shared" ref="N5:N68" si="2">IF(G5="BC",(C5*I5)/H5,0)</f>
        <v>0</v>
      </c>
      <c r="P5" s="7">
        <f t="shared" ref="P5:P68" si="3">N5</f>
        <v>0</v>
      </c>
    </row>
    <row r="6" spans="1:16" x14ac:dyDescent="0.35">
      <c r="B6" t="s">
        <v>13</v>
      </c>
      <c r="C6">
        <v>334</v>
      </c>
      <c r="D6">
        <v>27</v>
      </c>
      <c r="E6">
        <v>21</v>
      </c>
      <c r="F6" s="3" t="s">
        <v>14</v>
      </c>
      <c r="G6" t="s">
        <v>52</v>
      </c>
      <c r="H6" s="3">
        <v>1</v>
      </c>
      <c r="I6">
        <v>1</v>
      </c>
      <c r="J6" s="7">
        <f t="shared" ref="J6:J68" si="4">IF(G6="A",(C6*I6)/H6,0)</f>
        <v>334</v>
      </c>
      <c r="K6" s="7">
        <f t="shared" si="0"/>
        <v>0</v>
      </c>
      <c r="M6" s="7">
        <f t="shared" si="1"/>
        <v>0</v>
      </c>
      <c r="N6">
        <f t="shared" si="2"/>
        <v>0</v>
      </c>
      <c r="P6" s="7">
        <f t="shared" si="3"/>
        <v>0</v>
      </c>
    </row>
    <row r="7" spans="1:16" x14ac:dyDescent="0.35">
      <c r="B7" t="s">
        <v>7</v>
      </c>
      <c r="C7">
        <v>2</v>
      </c>
      <c r="D7">
        <v>2</v>
      </c>
      <c r="F7" s="3" t="s">
        <v>14</v>
      </c>
      <c r="G7" t="s">
        <v>52</v>
      </c>
      <c r="H7" s="3">
        <v>1</v>
      </c>
      <c r="I7">
        <v>1</v>
      </c>
      <c r="J7" s="7">
        <f t="shared" si="4"/>
        <v>2</v>
      </c>
      <c r="K7" s="7">
        <f t="shared" si="0"/>
        <v>0</v>
      </c>
      <c r="M7" s="7">
        <f t="shared" si="1"/>
        <v>0</v>
      </c>
      <c r="N7">
        <f t="shared" si="2"/>
        <v>0</v>
      </c>
      <c r="P7" s="7">
        <f t="shared" si="3"/>
        <v>0</v>
      </c>
    </row>
    <row r="8" spans="1:16" x14ac:dyDescent="0.35">
      <c r="B8" t="s">
        <v>8</v>
      </c>
      <c r="C8">
        <v>4</v>
      </c>
      <c r="D8">
        <v>3</v>
      </c>
      <c r="F8" s="3" t="s">
        <v>14</v>
      </c>
      <c r="G8" t="s">
        <v>52</v>
      </c>
      <c r="H8" s="3">
        <v>1</v>
      </c>
      <c r="I8">
        <v>1</v>
      </c>
      <c r="J8" s="7">
        <f t="shared" si="4"/>
        <v>4</v>
      </c>
      <c r="K8" s="7">
        <f t="shared" si="0"/>
        <v>0</v>
      </c>
      <c r="M8" s="7">
        <f t="shared" si="1"/>
        <v>0</v>
      </c>
      <c r="N8">
        <f t="shared" si="2"/>
        <v>0</v>
      </c>
      <c r="P8" s="7">
        <f t="shared" si="3"/>
        <v>0</v>
      </c>
    </row>
    <row r="9" spans="1:16" x14ac:dyDescent="0.35">
      <c r="B9" t="s">
        <v>9</v>
      </c>
      <c r="C9">
        <v>8</v>
      </c>
      <c r="D9">
        <v>3</v>
      </c>
      <c r="F9" s="3" t="s">
        <v>14</v>
      </c>
      <c r="G9" t="s">
        <v>52</v>
      </c>
      <c r="H9" s="3">
        <v>1</v>
      </c>
      <c r="I9">
        <v>1</v>
      </c>
      <c r="J9" s="7">
        <f t="shared" si="4"/>
        <v>8</v>
      </c>
      <c r="K9" s="7">
        <f t="shared" si="0"/>
        <v>0</v>
      </c>
      <c r="M9" s="7">
        <f t="shared" si="1"/>
        <v>0</v>
      </c>
      <c r="N9">
        <f t="shared" si="2"/>
        <v>0</v>
      </c>
      <c r="P9" s="7">
        <f t="shared" si="3"/>
        <v>0</v>
      </c>
    </row>
    <row r="10" spans="1:16" x14ac:dyDescent="0.35">
      <c r="B10" t="s">
        <v>10</v>
      </c>
      <c r="C10">
        <v>23</v>
      </c>
      <c r="D10">
        <v>6</v>
      </c>
      <c r="E10">
        <v>2</v>
      </c>
      <c r="F10" s="3" t="s">
        <v>14</v>
      </c>
      <c r="G10" t="s">
        <v>52</v>
      </c>
      <c r="H10" s="3">
        <v>1</v>
      </c>
      <c r="I10">
        <v>1</v>
      </c>
      <c r="J10" s="7">
        <f t="shared" si="4"/>
        <v>23</v>
      </c>
      <c r="K10" s="7">
        <f t="shared" si="0"/>
        <v>0</v>
      </c>
      <c r="M10" s="7">
        <f t="shared" si="1"/>
        <v>0</v>
      </c>
      <c r="N10">
        <f t="shared" si="2"/>
        <v>0</v>
      </c>
      <c r="P10" s="7">
        <f t="shared" si="3"/>
        <v>0</v>
      </c>
    </row>
    <row r="11" spans="1:16" x14ac:dyDescent="0.35">
      <c r="J11" s="7">
        <f t="shared" si="4"/>
        <v>0</v>
      </c>
      <c r="K11" s="7">
        <f t="shared" si="0"/>
        <v>0</v>
      </c>
      <c r="M11" s="7">
        <f t="shared" si="1"/>
        <v>0</v>
      </c>
      <c r="N11">
        <f t="shared" si="2"/>
        <v>0</v>
      </c>
      <c r="P11" s="7">
        <f t="shared" si="3"/>
        <v>0</v>
      </c>
    </row>
    <row r="12" spans="1:16" x14ac:dyDescent="0.35">
      <c r="B12" t="s">
        <v>17</v>
      </c>
      <c r="C12">
        <v>1</v>
      </c>
      <c r="D12">
        <v>1</v>
      </c>
      <c r="F12" s="3" t="s">
        <v>16</v>
      </c>
      <c r="G12" t="s">
        <v>52</v>
      </c>
      <c r="H12" s="3">
        <v>1</v>
      </c>
      <c r="I12">
        <v>1</v>
      </c>
      <c r="J12" s="7">
        <f t="shared" si="4"/>
        <v>1</v>
      </c>
      <c r="K12" s="7">
        <f t="shared" si="0"/>
        <v>0</v>
      </c>
      <c r="M12" s="7">
        <f t="shared" si="1"/>
        <v>0</v>
      </c>
      <c r="N12">
        <f t="shared" si="2"/>
        <v>0</v>
      </c>
      <c r="P12" s="7">
        <f t="shared" si="3"/>
        <v>0</v>
      </c>
    </row>
    <row r="13" spans="1:16" x14ac:dyDescent="0.35">
      <c r="B13" t="s">
        <v>11</v>
      </c>
      <c r="C13">
        <v>59</v>
      </c>
      <c r="D13" s="1">
        <v>5</v>
      </c>
      <c r="E13">
        <v>4</v>
      </c>
      <c r="F13" s="3" t="s">
        <v>16</v>
      </c>
      <c r="G13" t="s">
        <v>52</v>
      </c>
      <c r="H13" s="3">
        <v>1</v>
      </c>
      <c r="I13">
        <v>1</v>
      </c>
      <c r="J13" s="7">
        <f t="shared" si="4"/>
        <v>59</v>
      </c>
      <c r="K13" s="7">
        <f t="shared" si="0"/>
        <v>0</v>
      </c>
      <c r="M13" s="7">
        <f t="shared" si="1"/>
        <v>0</v>
      </c>
      <c r="N13">
        <f t="shared" si="2"/>
        <v>0</v>
      </c>
      <c r="P13" s="7">
        <f t="shared" si="3"/>
        <v>0</v>
      </c>
    </row>
    <row r="14" spans="1:16" x14ac:dyDescent="0.35">
      <c r="B14" t="s">
        <v>12</v>
      </c>
      <c r="C14">
        <v>19</v>
      </c>
      <c r="D14">
        <v>2</v>
      </c>
      <c r="F14" s="3" t="s">
        <v>16</v>
      </c>
      <c r="G14" t="s">
        <v>52</v>
      </c>
      <c r="H14" s="3">
        <v>1</v>
      </c>
      <c r="I14">
        <v>1</v>
      </c>
      <c r="J14" s="7">
        <f t="shared" si="4"/>
        <v>19</v>
      </c>
      <c r="K14" s="7">
        <f t="shared" si="0"/>
        <v>0</v>
      </c>
      <c r="M14" s="7">
        <f t="shared" si="1"/>
        <v>0</v>
      </c>
      <c r="N14">
        <f t="shared" si="2"/>
        <v>0</v>
      </c>
      <c r="P14" s="7">
        <f t="shared" si="3"/>
        <v>0</v>
      </c>
    </row>
    <row r="15" spans="1:16" x14ac:dyDescent="0.35">
      <c r="B15" t="s">
        <v>13</v>
      </c>
      <c r="C15">
        <v>325</v>
      </c>
      <c r="D15">
        <v>52</v>
      </c>
      <c r="E15">
        <v>53</v>
      </c>
      <c r="F15" s="3" t="s">
        <v>16</v>
      </c>
      <c r="G15" t="s">
        <v>52</v>
      </c>
      <c r="H15" s="3">
        <v>1</v>
      </c>
      <c r="I15">
        <v>1</v>
      </c>
      <c r="J15" s="7">
        <f t="shared" si="4"/>
        <v>325</v>
      </c>
      <c r="K15" s="7">
        <f t="shared" si="0"/>
        <v>0</v>
      </c>
      <c r="M15" s="7">
        <f t="shared" si="1"/>
        <v>0</v>
      </c>
      <c r="N15">
        <f t="shared" si="2"/>
        <v>0</v>
      </c>
      <c r="P15" s="7">
        <f t="shared" si="3"/>
        <v>0</v>
      </c>
    </row>
    <row r="16" spans="1:16" x14ac:dyDescent="0.35">
      <c r="B16" t="s">
        <v>18</v>
      </c>
      <c r="C16">
        <v>1</v>
      </c>
      <c r="D16">
        <v>1</v>
      </c>
      <c r="F16" s="3" t="s">
        <v>16</v>
      </c>
      <c r="G16" t="s">
        <v>52</v>
      </c>
      <c r="H16" s="3">
        <v>1</v>
      </c>
      <c r="I16">
        <v>1</v>
      </c>
      <c r="J16" s="7">
        <f t="shared" si="4"/>
        <v>1</v>
      </c>
      <c r="K16" s="7">
        <f t="shared" si="0"/>
        <v>0</v>
      </c>
      <c r="M16" s="7">
        <f t="shared" si="1"/>
        <v>0</v>
      </c>
      <c r="N16">
        <f t="shared" si="2"/>
        <v>0</v>
      </c>
      <c r="P16" s="7">
        <f t="shared" si="3"/>
        <v>0</v>
      </c>
    </row>
    <row r="17" spans="1:16" x14ac:dyDescent="0.35">
      <c r="B17" t="s">
        <v>8</v>
      </c>
      <c r="C17">
        <v>8</v>
      </c>
      <c r="D17">
        <v>2</v>
      </c>
      <c r="E17">
        <v>1</v>
      </c>
      <c r="F17" s="3" t="s">
        <v>16</v>
      </c>
      <c r="G17" t="s">
        <v>52</v>
      </c>
      <c r="H17" s="3">
        <v>1</v>
      </c>
      <c r="I17">
        <v>1</v>
      </c>
      <c r="J17" s="7">
        <f t="shared" si="4"/>
        <v>8</v>
      </c>
      <c r="K17" s="7">
        <f t="shared" si="0"/>
        <v>0</v>
      </c>
      <c r="M17" s="7">
        <f t="shared" si="1"/>
        <v>0</v>
      </c>
      <c r="N17">
        <f t="shared" si="2"/>
        <v>0</v>
      </c>
      <c r="P17" s="7">
        <f t="shared" si="3"/>
        <v>0</v>
      </c>
    </row>
    <row r="18" spans="1:16" x14ac:dyDescent="0.35">
      <c r="B18" t="s">
        <v>9</v>
      </c>
      <c r="C18">
        <v>36</v>
      </c>
      <c r="D18">
        <v>5</v>
      </c>
      <c r="E18">
        <v>3</v>
      </c>
      <c r="F18" s="3" t="s">
        <v>16</v>
      </c>
      <c r="G18" t="s">
        <v>52</v>
      </c>
      <c r="H18" s="3">
        <v>1</v>
      </c>
      <c r="I18">
        <v>1</v>
      </c>
      <c r="J18" s="7">
        <f t="shared" si="4"/>
        <v>36</v>
      </c>
      <c r="K18" s="7">
        <f t="shared" si="0"/>
        <v>0</v>
      </c>
      <c r="M18" s="7">
        <f t="shared" si="1"/>
        <v>0</v>
      </c>
      <c r="N18">
        <f t="shared" si="2"/>
        <v>0</v>
      </c>
      <c r="P18" s="7">
        <f t="shared" si="3"/>
        <v>0</v>
      </c>
    </row>
    <row r="19" spans="1:16" x14ac:dyDescent="0.35">
      <c r="B19" t="s">
        <v>19</v>
      </c>
      <c r="C19">
        <v>1</v>
      </c>
      <c r="D19">
        <v>1</v>
      </c>
      <c r="E19">
        <v>1</v>
      </c>
      <c r="F19" s="3" t="s">
        <v>16</v>
      </c>
      <c r="G19" t="s">
        <v>52</v>
      </c>
      <c r="H19" s="3">
        <v>1</v>
      </c>
      <c r="I19">
        <v>1</v>
      </c>
      <c r="J19" s="7">
        <f t="shared" si="4"/>
        <v>1</v>
      </c>
      <c r="K19" s="7">
        <f t="shared" si="0"/>
        <v>0</v>
      </c>
      <c r="M19" s="7">
        <f t="shared" si="1"/>
        <v>0</v>
      </c>
      <c r="N19">
        <f t="shared" si="2"/>
        <v>0</v>
      </c>
      <c r="P19" s="7">
        <f t="shared" si="3"/>
        <v>0</v>
      </c>
    </row>
    <row r="20" spans="1:16" x14ac:dyDescent="0.35">
      <c r="B20" t="s">
        <v>10</v>
      </c>
      <c r="C20">
        <v>32</v>
      </c>
      <c r="D20">
        <v>5</v>
      </c>
      <c r="E20" s="2"/>
      <c r="F20" s="3" t="s">
        <v>16</v>
      </c>
      <c r="G20" t="s">
        <v>52</v>
      </c>
      <c r="H20" s="3">
        <v>1</v>
      </c>
      <c r="I20">
        <v>1</v>
      </c>
      <c r="J20" s="7">
        <f t="shared" si="4"/>
        <v>32</v>
      </c>
      <c r="K20" s="7">
        <f t="shared" si="0"/>
        <v>0</v>
      </c>
      <c r="M20" s="7">
        <f t="shared" si="1"/>
        <v>0</v>
      </c>
      <c r="N20">
        <f t="shared" si="2"/>
        <v>0</v>
      </c>
      <c r="P20" s="7">
        <f t="shared" si="3"/>
        <v>0</v>
      </c>
    </row>
    <row r="21" spans="1:16" x14ac:dyDescent="0.35">
      <c r="J21" s="7">
        <f t="shared" si="4"/>
        <v>0</v>
      </c>
      <c r="K21" s="7">
        <f t="shared" si="0"/>
        <v>0</v>
      </c>
      <c r="M21" s="7">
        <f t="shared" si="1"/>
        <v>0</v>
      </c>
      <c r="N21">
        <f t="shared" si="2"/>
        <v>0</v>
      </c>
      <c r="P21" s="7">
        <f t="shared" si="3"/>
        <v>0</v>
      </c>
    </row>
    <row r="22" spans="1:16" x14ac:dyDescent="0.35">
      <c r="B22" t="s">
        <v>11</v>
      </c>
      <c r="C22">
        <v>6</v>
      </c>
      <c r="D22">
        <v>2</v>
      </c>
      <c r="F22" s="3" t="s">
        <v>21</v>
      </c>
      <c r="G22" t="s">
        <v>53</v>
      </c>
      <c r="H22" s="3">
        <v>2</v>
      </c>
      <c r="I22">
        <v>1</v>
      </c>
      <c r="J22" s="7">
        <f t="shared" si="4"/>
        <v>0</v>
      </c>
      <c r="K22" s="7">
        <f t="shared" si="0"/>
        <v>3</v>
      </c>
      <c r="M22" s="7">
        <f t="shared" si="1"/>
        <v>3</v>
      </c>
      <c r="N22">
        <f t="shared" si="2"/>
        <v>0</v>
      </c>
      <c r="P22" s="7">
        <f t="shared" si="3"/>
        <v>0</v>
      </c>
    </row>
    <row r="23" spans="1:16" x14ac:dyDescent="0.35">
      <c r="B23" t="s">
        <v>12</v>
      </c>
      <c r="C23">
        <v>5</v>
      </c>
      <c r="D23">
        <v>2</v>
      </c>
      <c r="F23" s="3" t="s">
        <v>21</v>
      </c>
      <c r="G23" t="s">
        <v>53</v>
      </c>
      <c r="H23" s="3">
        <v>2</v>
      </c>
      <c r="I23">
        <v>1</v>
      </c>
      <c r="J23" s="7">
        <f t="shared" si="4"/>
        <v>0</v>
      </c>
      <c r="K23" s="7">
        <f t="shared" si="0"/>
        <v>2.5</v>
      </c>
      <c r="M23" s="7">
        <f t="shared" si="1"/>
        <v>2.5</v>
      </c>
      <c r="N23">
        <f t="shared" si="2"/>
        <v>0</v>
      </c>
      <c r="P23" s="7">
        <f t="shared" si="3"/>
        <v>0</v>
      </c>
    </row>
    <row r="24" spans="1:16" x14ac:dyDescent="0.35">
      <c r="B24" t="s">
        <v>13</v>
      </c>
      <c r="C24">
        <v>45</v>
      </c>
      <c r="D24">
        <v>6</v>
      </c>
      <c r="E24">
        <v>2</v>
      </c>
      <c r="F24" s="3" t="s">
        <v>21</v>
      </c>
      <c r="G24" t="s">
        <v>53</v>
      </c>
      <c r="H24" s="3">
        <v>2</v>
      </c>
      <c r="I24">
        <v>1</v>
      </c>
      <c r="J24" s="7">
        <f t="shared" si="4"/>
        <v>0</v>
      </c>
      <c r="K24" s="7">
        <f t="shared" si="0"/>
        <v>22.5</v>
      </c>
      <c r="M24" s="7">
        <f t="shared" si="1"/>
        <v>22.5</v>
      </c>
      <c r="N24">
        <f t="shared" si="2"/>
        <v>0</v>
      </c>
      <c r="P24" s="7">
        <f t="shared" si="3"/>
        <v>0</v>
      </c>
    </row>
    <row r="25" spans="1:16" x14ac:dyDescent="0.35">
      <c r="B25" t="s">
        <v>7</v>
      </c>
      <c r="C25">
        <v>4</v>
      </c>
      <c r="D25">
        <v>1</v>
      </c>
      <c r="F25" s="3" t="s">
        <v>21</v>
      </c>
      <c r="G25" t="s">
        <v>53</v>
      </c>
      <c r="H25" s="3">
        <v>2</v>
      </c>
      <c r="I25">
        <v>1</v>
      </c>
      <c r="J25" s="7">
        <f t="shared" si="4"/>
        <v>0</v>
      </c>
      <c r="K25" s="7">
        <f t="shared" si="0"/>
        <v>2</v>
      </c>
      <c r="M25" s="7">
        <f t="shared" si="1"/>
        <v>2</v>
      </c>
      <c r="N25">
        <f t="shared" si="2"/>
        <v>0</v>
      </c>
      <c r="P25" s="7">
        <f t="shared" si="3"/>
        <v>0</v>
      </c>
    </row>
    <row r="26" spans="1:16" x14ac:dyDescent="0.35">
      <c r="B26" t="s">
        <v>8</v>
      </c>
      <c r="C26">
        <v>102</v>
      </c>
      <c r="D26">
        <v>8</v>
      </c>
      <c r="E26">
        <v>6</v>
      </c>
      <c r="F26" s="3" t="s">
        <v>21</v>
      </c>
      <c r="G26" t="s">
        <v>53</v>
      </c>
      <c r="H26" s="3">
        <v>2</v>
      </c>
      <c r="I26">
        <v>1</v>
      </c>
      <c r="J26" s="7">
        <f t="shared" si="4"/>
        <v>0</v>
      </c>
      <c r="K26" s="7">
        <f t="shared" si="0"/>
        <v>51</v>
      </c>
      <c r="M26" s="7">
        <f t="shared" si="1"/>
        <v>51</v>
      </c>
      <c r="N26">
        <f t="shared" si="2"/>
        <v>0</v>
      </c>
      <c r="P26" s="7">
        <f t="shared" si="3"/>
        <v>0</v>
      </c>
    </row>
    <row r="27" spans="1:16" x14ac:dyDescent="0.35">
      <c r="B27" t="s">
        <v>9</v>
      </c>
      <c r="C27">
        <v>318</v>
      </c>
      <c r="D27">
        <v>10</v>
      </c>
      <c r="E27">
        <v>5</v>
      </c>
      <c r="F27" s="3" t="s">
        <v>21</v>
      </c>
      <c r="G27" t="s">
        <v>53</v>
      </c>
      <c r="H27" s="3">
        <v>2</v>
      </c>
      <c r="I27">
        <v>1</v>
      </c>
      <c r="J27" s="7">
        <f t="shared" si="4"/>
        <v>0</v>
      </c>
      <c r="K27" s="7">
        <f t="shared" si="0"/>
        <v>159</v>
      </c>
      <c r="M27" s="7">
        <f t="shared" si="1"/>
        <v>159</v>
      </c>
      <c r="N27">
        <f t="shared" si="2"/>
        <v>0</v>
      </c>
      <c r="P27" s="7">
        <f t="shared" si="3"/>
        <v>0</v>
      </c>
    </row>
    <row r="28" spans="1:16" x14ac:dyDescent="0.35">
      <c r="B28" t="s">
        <v>10</v>
      </c>
      <c r="C28">
        <v>61</v>
      </c>
      <c r="D28">
        <v>5</v>
      </c>
      <c r="E28">
        <v>1</v>
      </c>
      <c r="F28" s="3" t="s">
        <v>21</v>
      </c>
      <c r="G28" t="s">
        <v>53</v>
      </c>
      <c r="H28" s="3">
        <v>2</v>
      </c>
      <c r="I28">
        <v>1</v>
      </c>
      <c r="J28" s="7">
        <f t="shared" si="4"/>
        <v>0</v>
      </c>
      <c r="K28" s="7">
        <f t="shared" si="0"/>
        <v>30.5</v>
      </c>
      <c r="M28" s="7">
        <f t="shared" si="1"/>
        <v>30.5</v>
      </c>
      <c r="N28">
        <f t="shared" si="2"/>
        <v>0</v>
      </c>
      <c r="P28" s="7">
        <f t="shared" si="3"/>
        <v>0</v>
      </c>
    </row>
    <row r="29" spans="1:16" x14ac:dyDescent="0.35">
      <c r="K29" s="7"/>
    </row>
    <row r="30" spans="1:16" s="5" customFormat="1" x14ac:dyDescent="0.35">
      <c r="A30" s="5" t="s">
        <v>22</v>
      </c>
      <c r="F30" s="6"/>
      <c r="H30" s="6"/>
      <c r="J30" s="9"/>
      <c r="K30" s="9"/>
      <c r="M30" s="9"/>
      <c r="P30" s="9"/>
    </row>
    <row r="31" spans="1:16" ht="31" x14ac:dyDescent="0.35">
      <c r="B31" t="s">
        <v>24</v>
      </c>
      <c r="C31">
        <v>3</v>
      </c>
      <c r="F31" s="3" t="s">
        <v>23</v>
      </c>
      <c r="G31" t="s">
        <v>52</v>
      </c>
      <c r="H31" s="3">
        <v>1</v>
      </c>
      <c r="I31">
        <v>0.8</v>
      </c>
      <c r="J31" s="7">
        <f t="shared" si="4"/>
        <v>2.4000000000000004</v>
      </c>
      <c r="K31" s="7">
        <f t="shared" si="0"/>
        <v>0</v>
      </c>
      <c r="M31" s="7">
        <f t="shared" si="1"/>
        <v>0</v>
      </c>
      <c r="N31">
        <f t="shared" si="2"/>
        <v>0</v>
      </c>
      <c r="P31" s="7">
        <f t="shared" si="3"/>
        <v>0</v>
      </c>
    </row>
    <row r="32" spans="1:16" ht="31" x14ac:dyDescent="0.35">
      <c r="B32" t="s">
        <v>25</v>
      </c>
      <c r="C32">
        <v>1</v>
      </c>
      <c r="E32" t="s">
        <v>57</v>
      </c>
      <c r="F32" s="3" t="s">
        <v>23</v>
      </c>
      <c r="G32" t="s">
        <v>52</v>
      </c>
      <c r="H32" s="3">
        <v>1</v>
      </c>
      <c r="I32">
        <v>0.8</v>
      </c>
      <c r="J32" s="7">
        <f t="shared" si="4"/>
        <v>0.8</v>
      </c>
      <c r="K32" s="7">
        <f t="shared" si="0"/>
        <v>0</v>
      </c>
      <c r="M32" s="7">
        <f t="shared" si="1"/>
        <v>0</v>
      </c>
      <c r="N32">
        <f t="shared" si="2"/>
        <v>0</v>
      </c>
      <c r="P32" s="7">
        <f t="shared" si="3"/>
        <v>0</v>
      </c>
    </row>
    <row r="33" spans="1:16" ht="31" x14ac:dyDescent="0.35">
      <c r="B33" t="s">
        <v>26</v>
      </c>
      <c r="C33">
        <v>1</v>
      </c>
      <c r="F33" s="3" t="s">
        <v>23</v>
      </c>
      <c r="G33" t="s">
        <v>52</v>
      </c>
      <c r="H33" s="3">
        <v>1</v>
      </c>
      <c r="I33">
        <v>0.8</v>
      </c>
      <c r="J33" s="7">
        <f t="shared" si="4"/>
        <v>0.8</v>
      </c>
      <c r="K33" s="7">
        <f t="shared" si="0"/>
        <v>0</v>
      </c>
      <c r="M33" s="7">
        <f t="shared" si="1"/>
        <v>0</v>
      </c>
      <c r="N33">
        <f t="shared" si="2"/>
        <v>0</v>
      </c>
      <c r="P33" s="7">
        <f t="shared" si="3"/>
        <v>0</v>
      </c>
    </row>
    <row r="34" spans="1:16" ht="31" x14ac:dyDescent="0.35">
      <c r="B34" t="s">
        <v>27</v>
      </c>
      <c r="C34">
        <v>2</v>
      </c>
      <c r="E34" t="s">
        <v>59</v>
      </c>
      <c r="F34" s="3" t="s">
        <v>23</v>
      </c>
      <c r="G34" t="s">
        <v>52</v>
      </c>
      <c r="H34" s="3">
        <v>1</v>
      </c>
      <c r="I34">
        <v>0.8</v>
      </c>
      <c r="J34" s="7">
        <f t="shared" si="4"/>
        <v>1.6</v>
      </c>
      <c r="K34" s="7">
        <f t="shared" si="0"/>
        <v>0</v>
      </c>
      <c r="M34" s="7">
        <f t="shared" si="1"/>
        <v>0</v>
      </c>
      <c r="N34">
        <f t="shared" si="2"/>
        <v>0</v>
      </c>
      <c r="P34" s="7">
        <f t="shared" si="3"/>
        <v>0</v>
      </c>
    </row>
    <row r="35" spans="1:16" ht="31" x14ac:dyDescent="0.35">
      <c r="B35" t="s">
        <v>28</v>
      </c>
      <c r="C35">
        <v>1</v>
      </c>
      <c r="E35" t="s">
        <v>58</v>
      </c>
      <c r="F35" s="3" t="s">
        <v>23</v>
      </c>
      <c r="G35" t="s">
        <v>52</v>
      </c>
      <c r="H35" s="3">
        <v>1</v>
      </c>
      <c r="I35">
        <v>0.8</v>
      </c>
      <c r="J35" s="7">
        <f t="shared" si="4"/>
        <v>0.8</v>
      </c>
      <c r="K35" s="7">
        <f t="shared" si="0"/>
        <v>0</v>
      </c>
      <c r="M35" s="7">
        <f t="shared" si="1"/>
        <v>0</v>
      </c>
      <c r="N35">
        <f t="shared" si="2"/>
        <v>0</v>
      </c>
      <c r="P35" s="7">
        <f t="shared" si="3"/>
        <v>0</v>
      </c>
    </row>
    <row r="36" spans="1:16" ht="31" x14ac:dyDescent="0.35">
      <c r="B36" t="s">
        <v>29</v>
      </c>
      <c r="C36">
        <v>34</v>
      </c>
      <c r="F36" s="3" t="s">
        <v>23</v>
      </c>
      <c r="G36" t="s">
        <v>52</v>
      </c>
      <c r="H36" s="3">
        <v>1</v>
      </c>
      <c r="I36">
        <v>0.8</v>
      </c>
      <c r="J36" s="7">
        <f t="shared" si="4"/>
        <v>27.200000000000003</v>
      </c>
      <c r="K36" s="7">
        <f t="shared" si="0"/>
        <v>0</v>
      </c>
      <c r="M36" s="7">
        <f t="shared" si="1"/>
        <v>0</v>
      </c>
      <c r="N36">
        <f t="shared" si="2"/>
        <v>0</v>
      </c>
      <c r="P36" s="7">
        <f t="shared" si="3"/>
        <v>0</v>
      </c>
    </row>
    <row r="37" spans="1:16" ht="31" x14ac:dyDescent="0.35">
      <c r="B37" t="s">
        <v>30</v>
      </c>
      <c r="C37">
        <v>14</v>
      </c>
      <c r="E37" t="s">
        <v>59</v>
      </c>
      <c r="F37" s="3" t="s">
        <v>23</v>
      </c>
      <c r="G37" t="s">
        <v>52</v>
      </c>
      <c r="H37" s="3">
        <v>1</v>
      </c>
      <c r="I37">
        <v>0.8</v>
      </c>
      <c r="J37" s="7">
        <f t="shared" si="4"/>
        <v>11.200000000000001</v>
      </c>
      <c r="K37" s="7">
        <f t="shared" si="0"/>
        <v>0</v>
      </c>
      <c r="M37" s="7">
        <f t="shared" si="1"/>
        <v>0</v>
      </c>
      <c r="N37">
        <f t="shared" si="2"/>
        <v>0</v>
      </c>
      <c r="P37" s="7">
        <f t="shared" si="3"/>
        <v>0</v>
      </c>
    </row>
    <row r="38" spans="1:16" ht="31" x14ac:dyDescent="0.35">
      <c r="B38" t="s">
        <v>31</v>
      </c>
      <c r="C38">
        <v>6</v>
      </c>
      <c r="F38" s="3" t="s">
        <v>23</v>
      </c>
      <c r="G38" t="s">
        <v>52</v>
      </c>
      <c r="H38" s="3">
        <v>1</v>
      </c>
      <c r="I38">
        <v>0.8</v>
      </c>
      <c r="J38" s="7">
        <f t="shared" si="4"/>
        <v>4.8000000000000007</v>
      </c>
      <c r="K38" s="7">
        <f t="shared" si="0"/>
        <v>0</v>
      </c>
      <c r="M38" s="7">
        <f t="shared" si="1"/>
        <v>0</v>
      </c>
      <c r="N38">
        <f t="shared" si="2"/>
        <v>0</v>
      </c>
      <c r="P38" s="7">
        <f t="shared" si="3"/>
        <v>0</v>
      </c>
    </row>
    <row r="39" spans="1:16" ht="31" x14ac:dyDescent="0.35">
      <c r="B39" t="s">
        <v>32</v>
      </c>
      <c r="C39">
        <v>4</v>
      </c>
      <c r="F39" s="3" t="s">
        <v>23</v>
      </c>
      <c r="G39" t="s">
        <v>52</v>
      </c>
      <c r="H39" s="3">
        <v>1</v>
      </c>
      <c r="I39">
        <v>0.8</v>
      </c>
      <c r="J39" s="7">
        <f t="shared" si="4"/>
        <v>3.2</v>
      </c>
      <c r="K39" s="7">
        <f t="shared" si="0"/>
        <v>0</v>
      </c>
      <c r="M39" s="7">
        <f t="shared" si="1"/>
        <v>0</v>
      </c>
      <c r="N39">
        <f t="shared" si="2"/>
        <v>0</v>
      </c>
      <c r="P39" s="7">
        <f t="shared" si="3"/>
        <v>0</v>
      </c>
    </row>
    <row r="40" spans="1:16" x14ac:dyDescent="0.35">
      <c r="K40" s="7"/>
    </row>
    <row r="41" spans="1:16" s="5" customFormat="1" x14ac:dyDescent="0.35">
      <c r="A41" s="5" t="s">
        <v>33</v>
      </c>
      <c r="F41" s="6"/>
      <c r="H41" s="6"/>
      <c r="J41" s="9"/>
      <c r="K41" s="9"/>
      <c r="M41" s="9"/>
      <c r="P41" s="9"/>
    </row>
    <row r="42" spans="1:16" x14ac:dyDescent="0.35">
      <c r="B42" t="s">
        <v>13</v>
      </c>
      <c r="C42">
        <v>5</v>
      </c>
      <c r="F42" s="3" t="s">
        <v>34</v>
      </c>
      <c r="G42" t="s">
        <v>52</v>
      </c>
      <c r="H42" s="3">
        <v>1</v>
      </c>
      <c r="I42">
        <v>0.5</v>
      </c>
      <c r="J42" s="7">
        <f t="shared" si="4"/>
        <v>2.5</v>
      </c>
      <c r="K42" s="7">
        <f t="shared" si="0"/>
        <v>0</v>
      </c>
      <c r="M42" s="7">
        <f t="shared" si="1"/>
        <v>0</v>
      </c>
      <c r="N42">
        <f t="shared" si="2"/>
        <v>0</v>
      </c>
      <c r="P42" s="7">
        <f t="shared" si="3"/>
        <v>0</v>
      </c>
    </row>
    <row r="43" spans="1:16" x14ac:dyDescent="0.35">
      <c r="K43" s="7"/>
    </row>
    <row r="44" spans="1:16" s="5" customFormat="1" x14ac:dyDescent="0.35">
      <c r="A44" s="5" t="s">
        <v>35</v>
      </c>
      <c r="F44" s="6"/>
      <c r="H44" s="6"/>
      <c r="J44" s="9"/>
      <c r="K44" s="9"/>
      <c r="M44" s="9"/>
      <c r="P44" s="9"/>
    </row>
    <row r="45" spans="1:16" x14ac:dyDescent="0.35">
      <c r="B45" t="s">
        <v>13</v>
      </c>
      <c r="C45">
        <v>2</v>
      </c>
      <c r="F45" s="3" t="s">
        <v>36</v>
      </c>
      <c r="J45" s="7">
        <f t="shared" si="4"/>
        <v>0</v>
      </c>
      <c r="K45" s="7">
        <f t="shared" si="0"/>
        <v>0</v>
      </c>
      <c r="M45" s="7">
        <f t="shared" si="1"/>
        <v>0</v>
      </c>
      <c r="N45">
        <f t="shared" si="2"/>
        <v>0</v>
      </c>
      <c r="P45" s="7">
        <f t="shared" si="3"/>
        <v>0</v>
      </c>
    </row>
    <row r="46" spans="1:16" x14ac:dyDescent="0.35">
      <c r="J46" s="7">
        <f t="shared" si="4"/>
        <v>0</v>
      </c>
      <c r="K46" s="7">
        <f t="shared" si="0"/>
        <v>0</v>
      </c>
      <c r="M46" s="7">
        <f t="shared" si="1"/>
        <v>0</v>
      </c>
      <c r="N46">
        <f t="shared" si="2"/>
        <v>0</v>
      </c>
      <c r="P46" s="7">
        <f t="shared" si="3"/>
        <v>0</v>
      </c>
    </row>
    <row r="47" spans="1:16" x14ac:dyDescent="0.35">
      <c r="B47" t="s">
        <v>13</v>
      </c>
      <c r="C47">
        <v>14</v>
      </c>
      <c r="F47" s="3" t="s">
        <v>37</v>
      </c>
      <c r="G47" t="s">
        <v>53</v>
      </c>
      <c r="H47" s="3">
        <v>2</v>
      </c>
      <c r="I47">
        <v>1</v>
      </c>
      <c r="J47" s="7">
        <f t="shared" si="4"/>
        <v>0</v>
      </c>
      <c r="K47" s="7">
        <f t="shared" si="0"/>
        <v>7</v>
      </c>
      <c r="M47" s="7">
        <f t="shared" si="1"/>
        <v>7</v>
      </c>
      <c r="N47">
        <f t="shared" si="2"/>
        <v>0</v>
      </c>
      <c r="P47" s="7">
        <f t="shared" si="3"/>
        <v>0</v>
      </c>
    </row>
    <row r="48" spans="1:16" x14ac:dyDescent="0.35">
      <c r="J48" s="7">
        <f t="shared" si="4"/>
        <v>0</v>
      </c>
      <c r="K48" s="7">
        <f t="shared" si="0"/>
        <v>0</v>
      </c>
      <c r="M48" s="7">
        <f t="shared" si="1"/>
        <v>0</v>
      </c>
      <c r="N48">
        <f t="shared" si="2"/>
        <v>0</v>
      </c>
      <c r="P48" s="7">
        <f t="shared" si="3"/>
        <v>0</v>
      </c>
    </row>
    <row r="49" spans="1:16" x14ac:dyDescent="0.35">
      <c r="B49" t="s">
        <v>39</v>
      </c>
      <c r="C49">
        <v>1</v>
      </c>
      <c r="F49" s="3" t="s">
        <v>38</v>
      </c>
      <c r="G49" t="s">
        <v>54</v>
      </c>
      <c r="H49" s="3">
        <v>2</v>
      </c>
      <c r="I49">
        <v>0.5</v>
      </c>
      <c r="J49" s="7">
        <f t="shared" si="4"/>
        <v>0</v>
      </c>
      <c r="K49" s="7">
        <f t="shared" si="0"/>
        <v>0</v>
      </c>
      <c r="M49" s="7">
        <f t="shared" si="1"/>
        <v>0</v>
      </c>
      <c r="N49">
        <f t="shared" si="2"/>
        <v>0.25</v>
      </c>
      <c r="P49" s="7">
        <f t="shared" si="3"/>
        <v>0.25</v>
      </c>
    </row>
    <row r="50" spans="1:16" x14ac:dyDescent="0.35">
      <c r="B50" t="s">
        <v>8</v>
      </c>
      <c r="C50">
        <v>1</v>
      </c>
      <c r="F50" s="3" t="s">
        <v>38</v>
      </c>
      <c r="G50" t="s">
        <v>54</v>
      </c>
      <c r="H50" s="3">
        <v>2</v>
      </c>
      <c r="I50">
        <v>0.5</v>
      </c>
      <c r="J50" s="7">
        <f t="shared" si="4"/>
        <v>0</v>
      </c>
      <c r="K50" s="7">
        <f t="shared" si="0"/>
        <v>0</v>
      </c>
      <c r="M50" s="7">
        <f t="shared" si="1"/>
        <v>0</v>
      </c>
      <c r="N50">
        <f t="shared" si="2"/>
        <v>0.25</v>
      </c>
      <c r="P50" s="7">
        <f t="shared" si="3"/>
        <v>0.25</v>
      </c>
    </row>
    <row r="51" spans="1:16" x14ac:dyDescent="0.35">
      <c r="B51" t="s">
        <v>13</v>
      </c>
      <c r="C51">
        <v>1</v>
      </c>
      <c r="F51" s="3" t="s">
        <v>38</v>
      </c>
      <c r="G51" t="s">
        <v>54</v>
      </c>
      <c r="H51" s="3">
        <v>2</v>
      </c>
      <c r="I51">
        <v>0.5</v>
      </c>
      <c r="J51" s="7">
        <f t="shared" si="4"/>
        <v>0</v>
      </c>
      <c r="K51" s="7">
        <f t="shared" si="0"/>
        <v>0</v>
      </c>
      <c r="M51" s="7">
        <f t="shared" si="1"/>
        <v>0</v>
      </c>
      <c r="N51">
        <f t="shared" si="2"/>
        <v>0.25</v>
      </c>
      <c r="P51" s="7">
        <f t="shared" si="3"/>
        <v>0.25</v>
      </c>
    </row>
    <row r="52" spans="1:16" x14ac:dyDescent="0.35">
      <c r="K52" s="7"/>
    </row>
    <row r="53" spans="1:16" s="5" customFormat="1" x14ac:dyDescent="0.35">
      <c r="A53" s="5" t="s">
        <v>40</v>
      </c>
      <c r="F53" s="6"/>
      <c r="H53" s="6"/>
      <c r="J53" s="9"/>
      <c r="K53" s="9"/>
      <c r="M53" s="9"/>
      <c r="P53" s="9"/>
    </row>
    <row r="54" spans="1:16" x14ac:dyDescent="0.35">
      <c r="B54" t="s">
        <v>13</v>
      </c>
      <c r="C54">
        <v>4</v>
      </c>
      <c r="F54" s="3" t="s">
        <v>41</v>
      </c>
      <c r="G54" t="s">
        <v>52</v>
      </c>
      <c r="H54" s="3">
        <v>1</v>
      </c>
      <c r="I54">
        <v>1</v>
      </c>
      <c r="J54" s="7">
        <f t="shared" si="4"/>
        <v>4</v>
      </c>
      <c r="K54" s="7">
        <f t="shared" si="0"/>
        <v>0</v>
      </c>
      <c r="M54" s="7">
        <f t="shared" si="1"/>
        <v>0</v>
      </c>
      <c r="N54">
        <f t="shared" si="2"/>
        <v>0</v>
      </c>
      <c r="P54" s="7">
        <f t="shared" si="3"/>
        <v>0</v>
      </c>
    </row>
    <row r="55" spans="1:16" x14ac:dyDescent="0.35">
      <c r="J55" s="7">
        <f t="shared" si="4"/>
        <v>0</v>
      </c>
      <c r="K55" s="7"/>
      <c r="M55" s="7">
        <f t="shared" si="1"/>
        <v>0</v>
      </c>
      <c r="N55">
        <f t="shared" si="2"/>
        <v>0</v>
      </c>
      <c r="P55" s="7">
        <f t="shared" si="3"/>
        <v>0</v>
      </c>
    </row>
    <row r="56" spans="1:16" s="5" customFormat="1" x14ac:dyDescent="0.35">
      <c r="A56" s="5" t="s">
        <v>42</v>
      </c>
      <c r="F56" s="6"/>
      <c r="H56" s="6"/>
      <c r="J56" s="9"/>
      <c r="K56" s="9"/>
      <c r="M56" s="9"/>
      <c r="P56" s="9"/>
    </row>
    <row r="57" spans="1:16" x14ac:dyDescent="0.35">
      <c r="B57" t="s">
        <v>9</v>
      </c>
      <c r="C57">
        <v>3</v>
      </c>
      <c r="F57" s="3" t="s">
        <v>43</v>
      </c>
      <c r="G57" t="s">
        <v>52</v>
      </c>
      <c r="H57" s="3">
        <v>1</v>
      </c>
      <c r="I57">
        <v>1</v>
      </c>
      <c r="J57" s="7">
        <f t="shared" si="4"/>
        <v>3</v>
      </c>
      <c r="K57" s="7">
        <f t="shared" si="0"/>
        <v>0</v>
      </c>
      <c r="M57" s="7">
        <f t="shared" si="1"/>
        <v>0</v>
      </c>
      <c r="N57">
        <f t="shared" si="2"/>
        <v>0</v>
      </c>
      <c r="P57" s="7">
        <f t="shared" si="3"/>
        <v>0</v>
      </c>
    </row>
    <row r="58" spans="1:16" x14ac:dyDescent="0.35">
      <c r="K58" s="7"/>
    </row>
    <row r="59" spans="1:16" s="5" customFormat="1" x14ac:dyDescent="0.35">
      <c r="A59" s="5" t="s">
        <v>44</v>
      </c>
      <c r="F59" s="6"/>
      <c r="H59" s="6"/>
      <c r="J59" s="9"/>
      <c r="K59" s="9"/>
      <c r="M59" s="9"/>
      <c r="P59" s="9"/>
    </row>
    <row r="60" spans="1:16" x14ac:dyDescent="0.35">
      <c r="B60" t="s">
        <v>13</v>
      </c>
      <c r="C60">
        <v>13</v>
      </c>
      <c r="D60">
        <v>2</v>
      </c>
      <c r="F60" s="3" t="s">
        <v>45</v>
      </c>
      <c r="G60" t="s">
        <v>53</v>
      </c>
      <c r="H60" s="3">
        <v>2</v>
      </c>
      <c r="I60">
        <v>1</v>
      </c>
      <c r="J60" s="7">
        <f t="shared" si="4"/>
        <v>0</v>
      </c>
      <c r="K60" s="7">
        <f t="shared" si="0"/>
        <v>6.5</v>
      </c>
      <c r="M60" s="7">
        <f t="shared" si="1"/>
        <v>6.5</v>
      </c>
      <c r="N60">
        <f t="shared" si="2"/>
        <v>0</v>
      </c>
      <c r="P60" s="7">
        <f t="shared" si="3"/>
        <v>0</v>
      </c>
    </row>
    <row r="61" spans="1:16" x14ac:dyDescent="0.35">
      <c r="B61" t="s">
        <v>8</v>
      </c>
      <c r="C61">
        <v>1</v>
      </c>
      <c r="D61">
        <v>1</v>
      </c>
      <c r="F61" s="3" t="s">
        <v>45</v>
      </c>
      <c r="G61" t="s">
        <v>53</v>
      </c>
      <c r="H61" s="3">
        <v>2</v>
      </c>
      <c r="I61">
        <v>1</v>
      </c>
      <c r="J61" s="7">
        <f t="shared" si="4"/>
        <v>0</v>
      </c>
      <c r="K61" s="7">
        <f t="shared" si="0"/>
        <v>0.5</v>
      </c>
      <c r="M61" s="7">
        <f t="shared" si="1"/>
        <v>0.5</v>
      </c>
      <c r="N61">
        <f t="shared" si="2"/>
        <v>0</v>
      </c>
      <c r="P61" s="7">
        <f t="shared" si="3"/>
        <v>0</v>
      </c>
    </row>
    <row r="62" spans="1:16" x14ac:dyDescent="0.35">
      <c r="B62" t="s">
        <v>9</v>
      </c>
      <c r="C62">
        <v>178</v>
      </c>
      <c r="D62">
        <v>13</v>
      </c>
      <c r="E62">
        <v>12</v>
      </c>
      <c r="F62" s="3" t="s">
        <v>45</v>
      </c>
      <c r="G62" t="s">
        <v>53</v>
      </c>
      <c r="H62" s="3">
        <v>2</v>
      </c>
      <c r="I62">
        <v>1</v>
      </c>
      <c r="J62" s="7">
        <f t="shared" si="4"/>
        <v>0</v>
      </c>
      <c r="K62" s="7">
        <f t="shared" si="0"/>
        <v>89</v>
      </c>
      <c r="M62" s="7">
        <f t="shared" si="1"/>
        <v>89</v>
      </c>
      <c r="N62">
        <f t="shared" si="2"/>
        <v>0</v>
      </c>
      <c r="P62" s="7">
        <f t="shared" si="3"/>
        <v>0</v>
      </c>
    </row>
    <row r="63" spans="1:16" x14ac:dyDescent="0.35">
      <c r="B63" t="s">
        <v>20</v>
      </c>
      <c r="C63">
        <v>29</v>
      </c>
      <c r="D63">
        <v>7</v>
      </c>
      <c r="E63">
        <v>1</v>
      </c>
      <c r="F63" s="3" t="s">
        <v>45</v>
      </c>
      <c r="G63" t="s">
        <v>53</v>
      </c>
      <c r="H63" s="3">
        <v>2</v>
      </c>
      <c r="I63">
        <v>1</v>
      </c>
      <c r="J63" s="7">
        <f t="shared" si="4"/>
        <v>0</v>
      </c>
      <c r="K63" s="7">
        <f t="shared" si="0"/>
        <v>14.5</v>
      </c>
      <c r="M63" s="7">
        <f t="shared" si="1"/>
        <v>14.5</v>
      </c>
      <c r="N63">
        <f t="shared" si="2"/>
        <v>0</v>
      </c>
      <c r="P63" s="7">
        <f t="shared" si="3"/>
        <v>0</v>
      </c>
    </row>
    <row r="64" spans="1:16" x14ac:dyDescent="0.35">
      <c r="K64" s="7"/>
    </row>
    <row r="65" spans="1:17" s="5" customFormat="1" x14ac:dyDescent="0.35">
      <c r="A65" s="5" t="s">
        <v>46</v>
      </c>
      <c r="F65" s="6"/>
      <c r="H65" s="6"/>
      <c r="J65" s="9"/>
      <c r="K65" s="9"/>
      <c r="M65" s="9"/>
      <c r="P65" s="9"/>
    </row>
    <row r="66" spans="1:17" x14ac:dyDescent="0.35">
      <c r="B66" t="s">
        <v>12</v>
      </c>
      <c r="C66">
        <v>4</v>
      </c>
      <c r="D66">
        <v>2</v>
      </c>
      <c r="E66">
        <v>1</v>
      </c>
      <c r="F66" s="3" t="s">
        <v>47</v>
      </c>
      <c r="G66" t="s">
        <v>52</v>
      </c>
      <c r="H66" s="3">
        <v>1</v>
      </c>
      <c r="I66">
        <v>0.3</v>
      </c>
      <c r="J66" s="7">
        <f t="shared" si="4"/>
        <v>1.2</v>
      </c>
      <c r="K66" s="7">
        <f t="shared" si="0"/>
        <v>0</v>
      </c>
      <c r="M66" s="7">
        <f t="shared" si="1"/>
        <v>0</v>
      </c>
      <c r="N66">
        <f t="shared" si="2"/>
        <v>0</v>
      </c>
      <c r="P66" s="7">
        <f t="shared" si="3"/>
        <v>0</v>
      </c>
    </row>
    <row r="67" spans="1:17" x14ac:dyDescent="0.35">
      <c r="B67" t="s">
        <v>13</v>
      </c>
      <c r="C67">
        <v>117</v>
      </c>
      <c r="D67">
        <v>12</v>
      </c>
      <c r="E67">
        <v>12</v>
      </c>
      <c r="F67" s="3" t="s">
        <v>47</v>
      </c>
      <c r="G67" t="s">
        <v>52</v>
      </c>
      <c r="H67" s="3">
        <v>1</v>
      </c>
      <c r="I67">
        <v>0.3</v>
      </c>
      <c r="J67" s="7">
        <f t="shared" si="4"/>
        <v>35.1</v>
      </c>
      <c r="K67" s="7">
        <f t="shared" si="0"/>
        <v>0</v>
      </c>
      <c r="M67" s="7">
        <f t="shared" si="1"/>
        <v>0</v>
      </c>
      <c r="N67">
        <f t="shared" si="2"/>
        <v>0</v>
      </c>
      <c r="P67" s="7">
        <f t="shared" si="3"/>
        <v>0</v>
      </c>
    </row>
    <row r="68" spans="1:17" x14ac:dyDescent="0.35">
      <c r="B68" t="s">
        <v>8</v>
      </c>
      <c r="C68">
        <v>1</v>
      </c>
      <c r="D68">
        <v>1</v>
      </c>
      <c r="E68">
        <v>1</v>
      </c>
      <c r="F68" s="3" t="s">
        <v>47</v>
      </c>
      <c r="G68" t="s">
        <v>52</v>
      </c>
      <c r="H68" s="3">
        <v>1</v>
      </c>
      <c r="I68">
        <v>0.3</v>
      </c>
      <c r="J68" s="7">
        <f t="shared" si="4"/>
        <v>0.3</v>
      </c>
      <c r="K68" s="7">
        <f t="shared" si="0"/>
        <v>0</v>
      </c>
      <c r="M68" s="7">
        <f t="shared" si="1"/>
        <v>0</v>
      </c>
      <c r="N68">
        <f t="shared" si="2"/>
        <v>0</v>
      </c>
      <c r="P68" s="7">
        <f t="shared" si="3"/>
        <v>0</v>
      </c>
    </row>
    <row r="69" spans="1:17" x14ac:dyDescent="0.35">
      <c r="J69" s="7">
        <f t="shared" ref="J69:J72" si="5">IF(G69="A",(C69*I69)/H69,0)</f>
        <v>0</v>
      </c>
      <c r="K69" s="7">
        <f t="shared" ref="K69:K72" si="6">IF(G69="AB",(C69*I69)/H69,0)</f>
        <v>0</v>
      </c>
      <c r="M69" s="7">
        <f t="shared" ref="M69:M72" si="7">K69</f>
        <v>0</v>
      </c>
      <c r="N69">
        <f t="shared" ref="N69:N72" si="8">IF(G69="BC",(C69*I69)/H69,0)</f>
        <v>0</v>
      </c>
      <c r="P69" s="7">
        <f t="shared" ref="P69:P72" si="9">N69</f>
        <v>0</v>
      </c>
    </row>
    <row r="70" spans="1:17" x14ac:dyDescent="0.35">
      <c r="B70" t="s">
        <v>13</v>
      </c>
      <c r="C70">
        <v>1</v>
      </c>
      <c r="D70">
        <v>1</v>
      </c>
      <c r="E70">
        <v>1</v>
      </c>
      <c r="F70" s="3" t="s">
        <v>48</v>
      </c>
      <c r="G70" t="s">
        <v>52</v>
      </c>
      <c r="H70" s="3">
        <v>1</v>
      </c>
      <c r="I70">
        <v>1</v>
      </c>
      <c r="J70" s="7">
        <f t="shared" si="5"/>
        <v>1</v>
      </c>
      <c r="K70" s="7">
        <f t="shared" si="6"/>
        <v>0</v>
      </c>
      <c r="M70" s="7">
        <f t="shared" si="7"/>
        <v>0</v>
      </c>
      <c r="N70">
        <f t="shared" si="8"/>
        <v>0</v>
      </c>
      <c r="P70" s="7">
        <f t="shared" si="9"/>
        <v>0</v>
      </c>
    </row>
    <row r="71" spans="1:17" x14ac:dyDescent="0.35">
      <c r="B71" t="s">
        <v>8</v>
      </c>
      <c r="C71">
        <v>2</v>
      </c>
      <c r="D71">
        <v>2</v>
      </c>
      <c r="E71">
        <v>2</v>
      </c>
      <c r="F71" s="4" t="s">
        <v>48</v>
      </c>
      <c r="G71" t="s">
        <v>52</v>
      </c>
      <c r="H71" s="3">
        <v>1</v>
      </c>
      <c r="I71">
        <v>1</v>
      </c>
      <c r="J71" s="7">
        <f t="shared" si="5"/>
        <v>2</v>
      </c>
      <c r="K71" s="7">
        <f t="shared" si="6"/>
        <v>0</v>
      </c>
      <c r="M71" s="7">
        <f t="shared" si="7"/>
        <v>0</v>
      </c>
      <c r="N71">
        <f t="shared" si="8"/>
        <v>0</v>
      </c>
      <c r="P71" s="7">
        <f t="shared" si="9"/>
        <v>0</v>
      </c>
    </row>
    <row r="72" spans="1:17" x14ac:dyDescent="0.35">
      <c r="B72" t="s">
        <v>20</v>
      </c>
      <c r="C72">
        <v>2</v>
      </c>
      <c r="D72">
        <v>1</v>
      </c>
      <c r="E72">
        <v>1</v>
      </c>
      <c r="F72" s="3" t="s">
        <v>48</v>
      </c>
      <c r="G72" t="s">
        <v>52</v>
      </c>
      <c r="H72" s="3">
        <v>1</v>
      </c>
      <c r="I72">
        <v>1</v>
      </c>
      <c r="J72" s="7">
        <f t="shared" si="5"/>
        <v>2</v>
      </c>
      <c r="K72" s="7">
        <f t="shared" si="6"/>
        <v>0</v>
      </c>
      <c r="M72" s="7">
        <f t="shared" si="7"/>
        <v>0</v>
      </c>
      <c r="N72">
        <f t="shared" si="8"/>
        <v>0</v>
      </c>
      <c r="P72" s="7">
        <f t="shared" si="9"/>
        <v>0</v>
      </c>
    </row>
    <row r="73" spans="1:17" x14ac:dyDescent="0.35">
      <c r="L73">
        <f>SUM(J4:K72)</f>
        <v>1354.8999999999999</v>
      </c>
      <c r="O73">
        <f>SUM(M4:N72)</f>
        <v>388.75</v>
      </c>
      <c r="Q73">
        <f>SUM(P4:P72)</f>
        <v>0.75</v>
      </c>
    </row>
    <row r="79" spans="1:17" x14ac:dyDescent="0.35">
      <c r="K79" t="s">
        <v>52</v>
      </c>
      <c r="L79" t="s">
        <v>55</v>
      </c>
      <c r="M79" s="7" t="s">
        <v>56</v>
      </c>
    </row>
    <row r="80" spans="1:17" x14ac:dyDescent="0.35">
      <c r="K80">
        <v>1354.8999999999999</v>
      </c>
      <c r="L80">
        <v>388.75</v>
      </c>
      <c r="M80">
        <v>0.75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8449-061B-B54A-BEDE-F25E104FB2A8}">
  <dimension ref="A1:Q67"/>
  <sheetViews>
    <sheetView topLeftCell="A38" workbookViewId="0">
      <selection activeCell="Q67" activeCellId="17" sqref="L17 O17 Q17 L30 O30 Q30 L39 O39 Q39 L51 O51 Q51 L58 O58 Q58 L67 O67 Q67"/>
    </sheetView>
  </sheetViews>
  <sheetFormatPr baseColWidth="10" defaultRowHeight="15.5" x14ac:dyDescent="0.35"/>
  <sheetData>
    <row r="1" spans="1:16" s="5" customFormat="1" x14ac:dyDescent="0.35">
      <c r="A1" s="5" t="s">
        <v>57</v>
      </c>
    </row>
    <row r="2" spans="1:16" x14ac:dyDescent="0.35">
      <c r="B2" t="s">
        <v>13</v>
      </c>
      <c r="C2">
        <v>334</v>
      </c>
      <c r="D2">
        <v>27</v>
      </c>
      <c r="E2">
        <v>21</v>
      </c>
      <c r="F2" s="3" t="s">
        <v>14</v>
      </c>
      <c r="G2" t="s">
        <v>52</v>
      </c>
      <c r="H2" s="3">
        <v>1</v>
      </c>
      <c r="I2">
        <v>1</v>
      </c>
      <c r="J2" s="7">
        <v>334</v>
      </c>
      <c r="K2" s="7">
        <v>0</v>
      </c>
      <c r="M2" s="7">
        <v>0</v>
      </c>
      <c r="N2">
        <v>0</v>
      </c>
      <c r="P2" s="7">
        <v>0</v>
      </c>
    </row>
    <row r="3" spans="1:16" ht="31" x14ac:dyDescent="0.35">
      <c r="B3" t="s">
        <v>13</v>
      </c>
      <c r="C3">
        <v>325</v>
      </c>
      <c r="D3">
        <v>52</v>
      </c>
      <c r="E3">
        <v>53</v>
      </c>
      <c r="F3" s="3" t="s">
        <v>16</v>
      </c>
      <c r="G3" t="s">
        <v>52</v>
      </c>
      <c r="H3" s="3">
        <v>1</v>
      </c>
      <c r="I3">
        <v>1</v>
      </c>
      <c r="J3" s="7">
        <v>325</v>
      </c>
      <c r="K3" s="7">
        <v>0</v>
      </c>
      <c r="M3" s="7">
        <v>0</v>
      </c>
      <c r="N3">
        <v>0</v>
      </c>
      <c r="P3" s="7">
        <v>0</v>
      </c>
    </row>
    <row r="4" spans="1:16" ht="31" x14ac:dyDescent="0.35">
      <c r="B4" t="s">
        <v>13</v>
      </c>
      <c r="C4">
        <v>45</v>
      </c>
      <c r="D4">
        <v>6</v>
      </c>
      <c r="E4">
        <v>2</v>
      </c>
      <c r="F4" s="3" t="s">
        <v>21</v>
      </c>
      <c r="G4" t="s">
        <v>53</v>
      </c>
      <c r="H4" s="3">
        <v>2</v>
      </c>
      <c r="I4">
        <v>1</v>
      </c>
      <c r="J4" s="7">
        <v>0</v>
      </c>
      <c r="K4" s="7">
        <v>22.5</v>
      </c>
      <c r="M4" s="7">
        <v>22.5</v>
      </c>
      <c r="N4">
        <v>0</v>
      </c>
      <c r="P4" s="7">
        <v>0</v>
      </c>
    </row>
    <row r="5" spans="1:16" ht="46.5" x14ac:dyDescent="0.35">
      <c r="B5" t="s">
        <v>24</v>
      </c>
      <c r="C5">
        <v>3</v>
      </c>
      <c r="F5" s="3" t="s">
        <v>23</v>
      </c>
      <c r="G5" t="s">
        <v>52</v>
      </c>
      <c r="H5" s="3">
        <v>1</v>
      </c>
      <c r="I5">
        <v>0.8</v>
      </c>
      <c r="J5" s="7">
        <v>2.4000000000000004</v>
      </c>
      <c r="K5" s="7">
        <v>0</v>
      </c>
      <c r="M5" s="7">
        <v>0</v>
      </c>
      <c r="N5">
        <v>0</v>
      </c>
      <c r="P5" s="7">
        <v>0</v>
      </c>
    </row>
    <row r="6" spans="1:16" ht="46.5" x14ac:dyDescent="0.35">
      <c r="B6" t="s">
        <v>26</v>
      </c>
      <c r="C6">
        <v>1</v>
      </c>
      <c r="F6" s="3" t="s">
        <v>23</v>
      </c>
      <c r="G6" t="s">
        <v>52</v>
      </c>
      <c r="H6" s="3">
        <v>1</v>
      </c>
      <c r="I6">
        <v>0.8</v>
      </c>
      <c r="J6" s="7">
        <v>0.8</v>
      </c>
      <c r="K6" s="7">
        <v>0</v>
      </c>
      <c r="M6" s="7">
        <v>0</v>
      </c>
      <c r="N6">
        <v>0</v>
      </c>
      <c r="P6" s="7">
        <v>0</v>
      </c>
    </row>
    <row r="7" spans="1:16" ht="46.5" x14ac:dyDescent="0.35">
      <c r="B7" t="s">
        <v>29</v>
      </c>
      <c r="C7">
        <v>34</v>
      </c>
      <c r="F7" s="3" t="s">
        <v>23</v>
      </c>
      <c r="G7" t="s">
        <v>52</v>
      </c>
      <c r="H7" s="3">
        <v>1</v>
      </c>
      <c r="I7">
        <v>0.8</v>
      </c>
      <c r="J7" s="7">
        <v>27.200000000000003</v>
      </c>
      <c r="K7" s="7">
        <v>0</v>
      </c>
      <c r="M7" s="7">
        <v>0</v>
      </c>
      <c r="N7">
        <v>0</v>
      </c>
      <c r="P7" s="7">
        <v>0</v>
      </c>
    </row>
    <row r="8" spans="1:16" x14ac:dyDescent="0.35">
      <c r="B8" t="s">
        <v>13</v>
      </c>
      <c r="C8">
        <v>5</v>
      </c>
      <c r="F8" s="3" t="s">
        <v>34</v>
      </c>
      <c r="G8" t="s">
        <v>52</v>
      </c>
      <c r="H8" s="3">
        <v>1</v>
      </c>
      <c r="I8">
        <v>0.5</v>
      </c>
      <c r="J8" s="7">
        <v>2.5</v>
      </c>
      <c r="K8" s="7">
        <v>0</v>
      </c>
      <c r="M8" s="7">
        <v>0</v>
      </c>
      <c r="N8">
        <v>0</v>
      </c>
      <c r="P8" s="7">
        <v>0</v>
      </c>
    </row>
    <row r="9" spans="1:16" x14ac:dyDescent="0.35">
      <c r="B9" t="s">
        <v>13</v>
      </c>
      <c r="C9">
        <v>2</v>
      </c>
      <c r="F9" s="3" t="s">
        <v>36</v>
      </c>
      <c r="H9" s="3"/>
      <c r="J9" s="7">
        <v>0</v>
      </c>
      <c r="K9" s="7">
        <v>0</v>
      </c>
      <c r="M9" s="7">
        <v>0</v>
      </c>
      <c r="N9">
        <v>0</v>
      </c>
      <c r="P9" s="7">
        <v>0</v>
      </c>
    </row>
    <row r="10" spans="1:16" ht="31" x14ac:dyDescent="0.35">
      <c r="B10" t="s">
        <v>13</v>
      </c>
      <c r="C10">
        <v>14</v>
      </c>
      <c r="F10" s="3" t="s">
        <v>37</v>
      </c>
      <c r="G10" t="s">
        <v>53</v>
      </c>
      <c r="H10" s="3">
        <v>2</v>
      </c>
      <c r="I10">
        <v>1</v>
      </c>
      <c r="J10" s="7">
        <v>0</v>
      </c>
      <c r="K10" s="7">
        <v>7</v>
      </c>
      <c r="M10" s="7">
        <v>7</v>
      </c>
      <c r="N10">
        <v>0</v>
      </c>
      <c r="P10" s="7">
        <v>0</v>
      </c>
    </row>
    <row r="11" spans="1:16" x14ac:dyDescent="0.35">
      <c r="B11" t="s">
        <v>13</v>
      </c>
      <c r="C11">
        <v>1</v>
      </c>
      <c r="F11" s="3" t="s">
        <v>38</v>
      </c>
      <c r="G11" t="s">
        <v>54</v>
      </c>
      <c r="H11" s="3">
        <v>2</v>
      </c>
      <c r="I11">
        <v>0.5</v>
      </c>
      <c r="J11" s="7">
        <v>0</v>
      </c>
      <c r="K11" s="7">
        <v>0</v>
      </c>
      <c r="M11" s="7">
        <v>0</v>
      </c>
      <c r="N11">
        <v>0.25</v>
      </c>
      <c r="P11" s="7">
        <v>0.25</v>
      </c>
    </row>
    <row r="12" spans="1:16" x14ac:dyDescent="0.35">
      <c r="B12" t="s">
        <v>13</v>
      </c>
      <c r="C12">
        <v>4</v>
      </c>
      <c r="F12" s="3" t="s">
        <v>41</v>
      </c>
      <c r="G12" t="s">
        <v>52</v>
      </c>
      <c r="H12" s="3">
        <v>1</v>
      </c>
      <c r="I12">
        <v>1</v>
      </c>
      <c r="J12" s="7">
        <v>4</v>
      </c>
      <c r="K12" s="7">
        <v>0</v>
      </c>
      <c r="M12" s="7">
        <v>0</v>
      </c>
      <c r="N12">
        <v>0</v>
      </c>
      <c r="P12" s="7">
        <v>0</v>
      </c>
    </row>
    <row r="13" spans="1:16" ht="31" x14ac:dyDescent="0.35">
      <c r="B13" t="s">
        <v>13</v>
      </c>
      <c r="C13">
        <v>13</v>
      </c>
      <c r="D13">
        <v>2</v>
      </c>
      <c r="F13" s="3" t="s">
        <v>45</v>
      </c>
      <c r="G13" t="s">
        <v>53</v>
      </c>
      <c r="H13" s="3">
        <v>2</v>
      </c>
      <c r="I13">
        <v>1</v>
      </c>
      <c r="J13" s="7">
        <v>0</v>
      </c>
      <c r="K13" s="7">
        <v>6.5</v>
      </c>
      <c r="M13" s="7">
        <v>6.5</v>
      </c>
      <c r="N13">
        <v>0</v>
      </c>
      <c r="P13" s="7">
        <v>0</v>
      </c>
    </row>
    <row r="14" spans="1:16" x14ac:dyDescent="0.35">
      <c r="B14" t="s">
        <v>13</v>
      </c>
      <c r="C14">
        <v>117</v>
      </c>
      <c r="D14">
        <v>12</v>
      </c>
      <c r="E14">
        <v>12</v>
      </c>
      <c r="F14" s="3" t="s">
        <v>47</v>
      </c>
      <c r="G14" t="s">
        <v>52</v>
      </c>
      <c r="H14" s="3">
        <v>1</v>
      </c>
      <c r="I14">
        <v>0.3</v>
      </c>
      <c r="J14" s="7">
        <v>35.1</v>
      </c>
      <c r="K14" s="7">
        <v>0</v>
      </c>
      <c r="M14" s="7">
        <v>0</v>
      </c>
      <c r="N14">
        <v>0</v>
      </c>
      <c r="P14" s="7">
        <v>0</v>
      </c>
    </row>
    <row r="15" spans="1:16" x14ac:dyDescent="0.35">
      <c r="B15" t="s">
        <v>13</v>
      </c>
      <c r="C15">
        <v>1</v>
      </c>
      <c r="D15">
        <v>1</v>
      </c>
      <c r="E15">
        <v>1</v>
      </c>
      <c r="F15" s="3" t="s">
        <v>48</v>
      </c>
      <c r="G15" t="s">
        <v>52</v>
      </c>
      <c r="H15" s="3">
        <v>1</v>
      </c>
      <c r="I15">
        <v>1</v>
      </c>
      <c r="J15" s="7">
        <v>1</v>
      </c>
      <c r="K15" s="7">
        <v>0</v>
      </c>
      <c r="M15" s="7">
        <v>0</v>
      </c>
      <c r="N15">
        <v>0</v>
      </c>
      <c r="P15" s="7">
        <v>0</v>
      </c>
    </row>
    <row r="16" spans="1:16" ht="46.5" x14ac:dyDescent="0.35">
      <c r="B16" t="s">
        <v>25</v>
      </c>
      <c r="C16">
        <v>1</v>
      </c>
      <c r="E16" t="s">
        <v>57</v>
      </c>
      <c r="F16" s="3" t="s">
        <v>23</v>
      </c>
      <c r="G16" t="s">
        <v>52</v>
      </c>
      <c r="H16" s="3">
        <v>1</v>
      </c>
      <c r="I16">
        <v>0.8</v>
      </c>
      <c r="J16" s="7">
        <f t="shared" ref="J16" si="0">IF(G16="A",(C16*I16)/H16,0)</f>
        <v>0.8</v>
      </c>
      <c r="K16" s="7">
        <f t="shared" ref="K16" si="1">IF(G16="AB",(C16*I16)/H16,0)</f>
        <v>0</v>
      </c>
      <c r="M16" s="7">
        <f t="shared" ref="M16" si="2">K16</f>
        <v>0</v>
      </c>
      <c r="N16">
        <f t="shared" ref="N16" si="3">IF(G16="BC",(C16*I16)/H16,0)</f>
        <v>0</v>
      </c>
      <c r="P16" s="7">
        <f t="shared" ref="P16" si="4">N16</f>
        <v>0</v>
      </c>
    </row>
    <row r="17" spans="1:17" x14ac:dyDescent="0.35">
      <c r="F17" s="3"/>
      <c r="H17" s="3"/>
      <c r="J17" s="10"/>
      <c r="K17" s="10"/>
      <c r="L17">
        <f>SUM(J2:K16)</f>
        <v>768.8</v>
      </c>
      <c r="M17" s="10"/>
      <c r="O17">
        <f>SUM(M2:N16)</f>
        <v>36.25</v>
      </c>
      <c r="P17" s="10"/>
      <c r="Q17">
        <f>SUM(P2:P16)</f>
        <v>0.25</v>
      </c>
    </row>
    <row r="19" spans="1:17" s="5" customFormat="1" x14ac:dyDescent="0.35">
      <c r="A19" s="5" t="s">
        <v>60</v>
      </c>
    </row>
    <row r="20" spans="1:17" x14ac:dyDescent="0.35">
      <c r="B20" t="s">
        <v>8</v>
      </c>
      <c r="C20">
        <v>4</v>
      </c>
      <c r="D20">
        <v>3</v>
      </c>
      <c r="F20" s="3" t="s">
        <v>14</v>
      </c>
      <c r="G20" t="s">
        <v>52</v>
      </c>
      <c r="H20" s="3">
        <v>1</v>
      </c>
      <c r="I20">
        <v>1</v>
      </c>
      <c r="J20" s="7">
        <v>4</v>
      </c>
      <c r="K20" s="7">
        <v>0</v>
      </c>
      <c r="M20" s="7">
        <v>0</v>
      </c>
      <c r="N20">
        <v>0</v>
      </c>
      <c r="P20" s="7">
        <v>0</v>
      </c>
    </row>
    <row r="21" spans="1:17" ht="31" x14ac:dyDescent="0.35">
      <c r="B21" t="s">
        <v>8</v>
      </c>
      <c r="C21">
        <v>8</v>
      </c>
      <c r="D21">
        <v>2</v>
      </c>
      <c r="E21">
        <v>1</v>
      </c>
      <c r="F21" s="3" t="s">
        <v>16</v>
      </c>
      <c r="G21" t="s">
        <v>52</v>
      </c>
      <c r="H21" s="3">
        <v>1</v>
      </c>
      <c r="I21">
        <v>1</v>
      </c>
      <c r="J21" s="7">
        <v>8</v>
      </c>
      <c r="K21" s="7">
        <v>0</v>
      </c>
      <c r="M21" s="7">
        <v>0</v>
      </c>
      <c r="N21">
        <v>0</v>
      </c>
      <c r="P21" s="7">
        <v>0</v>
      </c>
    </row>
    <row r="22" spans="1:17" ht="31" x14ac:dyDescent="0.35">
      <c r="B22" t="s">
        <v>8</v>
      </c>
      <c r="C22">
        <v>102</v>
      </c>
      <c r="D22">
        <v>8</v>
      </c>
      <c r="E22">
        <v>6</v>
      </c>
      <c r="F22" s="3" t="s">
        <v>21</v>
      </c>
      <c r="G22" t="s">
        <v>53</v>
      </c>
      <c r="H22" s="3">
        <v>2</v>
      </c>
      <c r="I22">
        <v>1</v>
      </c>
      <c r="J22" s="7">
        <v>0</v>
      </c>
      <c r="K22" s="7">
        <v>51</v>
      </c>
      <c r="M22" s="7">
        <v>51</v>
      </c>
      <c r="N22">
        <v>0</v>
      </c>
      <c r="P22" s="7">
        <v>0</v>
      </c>
    </row>
    <row r="23" spans="1:17" ht="46.5" x14ac:dyDescent="0.35">
      <c r="B23" t="s">
        <v>27</v>
      </c>
      <c r="C23">
        <v>2</v>
      </c>
      <c r="E23" t="s">
        <v>59</v>
      </c>
      <c r="F23" s="3" t="s">
        <v>23</v>
      </c>
      <c r="G23" t="s">
        <v>52</v>
      </c>
      <c r="H23" s="3">
        <v>1</v>
      </c>
      <c r="I23">
        <v>0.8</v>
      </c>
      <c r="J23" s="7">
        <v>1.6</v>
      </c>
      <c r="K23" s="7">
        <v>0</v>
      </c>
      <c r="M23" s="7">
        <v>0</v>
      </c>
      <c r="N23">
        <v>0</v>
      </c>
      <c r="P23" s="7">
        <v>0</v>
      </c>
    </row>
    <row r="24" spans="1:17" ht="46.5" x14ac:dyDescent="0.35">
      <c r="B24" t="s">
        <v>30</v>
      </c>
      <c r="C24">
        <v>14</v>
      </c>
      <c r="E24" t="s">
        <v>59</v>
      </c>
      <c r="F24" s="3" t="s">
        <v>23</v>
      </c>
      <c r="G24" t="s">
        <v>52</v>
      </c>
      <c r="H24" s="3">
        <v>1</v>
      </c>
      <c r="I24">
        <v>0.8</v>
      </c>
      <c r="J24" s="7">
        <v>11.200000000000001</v>
      </c>
      <c r="K24" s="7">
        <v>0</v>
      </c>
      <c r="M24" s="7">
        <v>0</v>
      </c>
      <c r="N24">
        <v>0</v>
      </c>
      <c r="P24" s="7">
        <v>0</v>
      </c>
    </row>
    <row r="25" spans="1:17" ht="46.5" x14ac:dyDescent="0.35">
      <c r="B25" t="s">
        <v>31</v>
      </c>
      <c r="C25">
        <v>6</v>
      </c>
      <c r="F25" s="3" t="s">
        <v>23</v>
      </c>
      <c r="G25" t="s">
        <v>52</v>
      </c>
      <c r="H25" s="3">
        <v>1</v>
      </c>
      <c r="I25">
        <v>0.8</v>
      </c>
      <c r="J25" s="7">
        <v>4.8000000000000007</v>
      </c>
      <c r="K25" s="7">
        <v>0</v>
      </c>
      <c r="M25" s="7">
        <v>0</v>
      </c>
      <c r="N25">
        <v>0</v>
      </c>
      <c r="P25" s="7">
        <v>0</v>
      </c>
    </row>
    <row r="26" spans="1:17" x14ac:dyDescent="0.35">
      <c r="B26" t="s">
        <v>8</v>
      </c>
      <c r="C26">
        <v>1</v>
      </c>
      <c r="F26" s="3" t="s">
        <v>38</v>
      </c>
      <c r="G26" t="s">
        <v>54</v>
      </c>
      <c r="H26" s="3">
        <v>2</v>
      </c>
      <c r="I26">
        <v>0.5</v>
      </c>
      <c r="J26" s="7">
        <v>0</v>
      </c>
      <c r="K26" s="7">
        <v>0</v>
      </c>
      <c r="M26" s="7">
        <v>0</v>
      </c>
      <c r="N26">
        <v>0.25</v>
      </c>
      <c r="P26" s="7">
        <v>0.25</v>
      </c>
    </row>
    <row r="27" spans="1:17" ht="31" x14ac:dyDescent="0.35">
      <c r="B27" t="s">
        <v>8</v>
      </c>
      <c r="C27">
        <v>1</v>
      </c>
      <c r="D27">
        <v>1</v>
      </c>
      <c r="F27" s="3" t="s">
        <v>45</v>
      </c>
      <c r="G27" t="s">
        <v>53</v>
      </c>
      <c r="H27" s="3">
        <v>2</v>
      </c>
      <c r="I27">
        <v>1</v>
      </c>
      <c r="J27" s="7">
        <v>0</v>
      </c>
      <c r="K27" s="7">
        <v>0.5</v>
      </c>
      <c r="M27" s="7">
        <v>0.5</v>
      </c>
      <c r="N27">
        <v>0</v>
      </c>
      <c r="P27" s="7">
        <v>0</v>
      </c>
    </row>
    <row r="28" spans="1:17" x14ac:dyDescent="0.35">
      <c r="B28" t="s">
        <v>8</v>
      </c>
      <c r="C28">
        <v>1</v>
      </c>
      <c r="D28">
        <v>1</v>
      </c>
      <c r="E28">
        <v>1</v>
      </c>
      <c r="F28" s="3" t="s">
        <v>47</v>
      </c>
      <c r="G28" t="s">
        <v>52</v>
      </c>
      <c r="H28" s="3">
        <v>1</v>
      </c>
      <c r="I28">
        <v>0.3</v>
      </c>
      <c r="J28" s="7">
        <v>0.3</v>
      </c>
      <c r="K28" s="7">
        <v>0</v>
      </c>
      <c r="M28" s="7">
        <v>0</v>
      </c>
      <c r="N28">
        <v>0</v>
      </c>
      <c r="P28" s="7">
        <v>0</v>
      </c>
    </row>
    <row r="29" spans="1:17" x14ac:dyDescent="0.35">
      <c r="B29" t="s">
        <v>8</v>
      </c>
      <c r="C29">
        <v>2</v>
      </c>
      <c r="D29">
        <v>2</v>
      </c>
      <c r="E29">
        <v>2</v>
      </c>
      <c r="F29" s="4" t="s">
        <v>48</v>
      </c>
      <c r="G29" t="s">
        <v>52</v>
      </c>
      <c r="H29" s="3">
        <v>1</v>
      </c>
      <c r="I29">
        <v>1</v>
      </c>
      <c r="J29" s="7">
        <v>2</v>
      </c>
      <c r="K29" s="7">
        <v>0</v>
      </c>
      <c r="M29" s="7">
        <v>0</v>
      </c>
      <c r="N29">
        <v>0</v>
      </c>
      <c r="P29" s="7">
        <v>0</v>
      </c>
    </row>
    <row r="30" spans="1:17" x14ac:dyDescent="0.35">
      <c r="L30">
        <f>SUM(J20:K29)</f>
        <v>83.399999999999991</v>
      </c>
      <c r="O30">
        <f>SUM(M20:N29)</f>
        <v>51.75</v>
      </c>
      <c r="Q30">
        <v>0.25</v>
      </c>
    </row>
    <row r="32" spans="1:17" s="5" customFormat="1" x14ac:dyDescent="0.35">
      <c r="A32" s="5" t="s">
        <v>61</v>
      </c>
    </row>
    <row r="33" spans="1:17" x14ac:dyDescent="0.35">
      <c r="B33" t="s">
        <v>9</v>
      </c>
      <c r="C33">
        <v>8</v>
      </c>
      <c r="D33">
        <v>3</v>
      </c>
      <c r="F33" s="3" t="s">
        <v>14</v>
      </c>
      <c r="G33" t="s">
        <v>52</v>
      </c>
      <c r="H33" s="3">
        <v>1</v>
      </c>
      <c r="I33">
        <v>1</v>
      </c>
      <c r="J33" s="7">
        <v>8</v>
      </c>
      <c r="K33" s="7">
        <v>0</v>
      </c>
      <c r="M33" s="7">
        <v>0</v>
      </c>
      <c r="N33">
        <v>0</v>
      </c>
      <c r="P33" s="7">
        <v>0</v>
      </c>
    </row>
    <row r="34" spans="1:17" ht="31" x14ac:dyDescent="0.35">
      <c r="B34" t="s">
        <v>18</v>
      </c>
      <c r="C34">
        <v>1</v>
      </c>
      <c r="D34">
        <v>1</v>
      </c>
      <c r="F34" s="3" t="s">
        <v>16</v>
      </c>
      <c r="G34" t="s">
        <v>52</v>
      </c>
      <c r="H34" s="3">
        <v>1</v>
      </c>
      <c r="I34">
        <v>1</v>
      </c>
      <c r="J34" s="7">
        <v>1</v>
      </c>
      <c r="K34" s="7">
        <v>0</v>
      </c>
      <c r="M34" s="7">
        <v>0</v>
      </c>
      <c r="N34">
        <v>0</v>
      </c>
      <c r="P34" s="7">
        <v>0</v>
      </c>
    </row>
    <row r="35" spans="1:17" ht="31" x14ac:dyDescent="0.35">
      <c r="B35" t="s">
        <v>9</v>
      </c>
      <c r="C35">
        <v>36</v>
      </c>
      <c r="D35">
        <v>5</v>
      </c>
      <c r="E35">
        <v>3</v>
      </c>
      <c r="F35" s="3" t="s">
        <v>16</v>
      </c>
      <c r="G35" t="s">
        <v>52</v>
      </c>
      <c r="H35" s="3">
        <v>1</v>
      </c>
      <c r="I35">
        <v>1</v>
      </c>
      <c r="J35" s="7">
        <v>36</v>
      </c>
      <c r="K35" s="7">
        <v>0</v>
      </c>
      <c r="M35" s="7">
        <v>0</v>
      </c>
      <c r="N35">
        <v>0</v>
      </c>
      <c r="P35" s="7">
        <v>0</v>
      </c>
    </row>
    <row r="36" spans="1:17" ht="31" x14ac:dyDescent="0.35">
      <c r="B36" t="s">
        <v>9</v>
      </c>
      <c r="C36">
        <v>318</v>
      </c>
      <c r="D36">
        <v>10</v>
      </c>
      <c r="E36">
        <v>5</v>
      </c>
      <c r="F36" s="3" t="s">
        <v>21</v>
      </c>
      <c r="G36" t="s">
        <v>53</v>
      </c>
      <c r="H36" s="3">
        <v>2</v>
      </c>
      <c r="I36">
        <v>1</v>
      </c>
      <c r="J36" s="7">
        <v>0</v>
      </c>
      <c r="K36" s="7">
        <v>159</v>
      </c>
      <c r="M36" s="7">
        <v>159</v>
      </c>
      <c r="N36">
        <v>0</v>
      </c>
      <c r="P36" s="7">
        <v>0</v>
      </c>
    </row>
    <row r="37" spans="1:17" x14ac:dyDescent="0.35">
      <c r="B37" t="s">
        <v>9</v>
      </c>
      <c r="C37">
        <v>3</v>
      </c>
      <c r="F37" s="3" t="s">
        <v>43</v>
      </c>
      <c r="G37" t="s">
        <v>52</v>
      </c>
      <c r="H37" s="3">
        <v>1</v>
      </c>
      <c r="I37">
        <v>1</v>
      </c>
      <c r="J37" s="7">
        <v>3</v>
      </c>
      <c r="K37" s="7">
        <v>0</v>
      </c>
      <c r="M37" s="7">
        <v>0</v>
      </c>
      <c r="N37">
        <v>0</v>
      </c>
      <c r="P37" s="7">
        <v>0</v>
      </c>
    </row>
    <row r="38" spans="1:17" ht="31" x14ac:dyDescent="0.35">
      <c r="B38" t="s">
        <v>9</v>
      </c>
      <c r="C38">
        <v>178</v>
      </c>
      <c r="D38">
        <v>13</v>
      </c>
      <c r="E38">
        <v>12</v>
      </c>
      <c r="F38" s="3" t="s">
        <v>45</v>
      </c>
      <c r="G38" t="s">
        <v>53</v>
      </c>
      <c r="H38" s="3">
        <v>2</v>
      </c>
      <c r="I38">
        <v>1</v>
      </c>
      <c r="J38" s="7">
        <v>0</v>
      </c>
      <c r="K38" s="7">
        <v>89</v>
      </c>
      <c r="M38" s="7">
        <v>89</v>
      </c>
      <c r="N38">
        <v>0</v>
      </c>
      <c r="P38" s="7">
        <v>0</v>
      </c>
    </row>
    <row r="39" spans="1:17" x14ac:dyDescent="0.35">
      <c r="L39">
        <f>SUM(J33:K38)</f>
        <v>296</v>
      </c>
      <c r="O39">
        <f>SUM(M33:N38)</f>
        <v>248</v>
      </c>
      <c r="Q39">
        <v>0</v>
      </c>
    </row>
    <row r="41" spans="1:17" s="5" customFormat="1" x14ac:dyDescent="0.35">
      <c r="A41" s="5" t="s">
        <v>62</v>
      </c>
    </row>
    <row r="42" spans="1:17" x14ac:dyDescent="0.35">
      <c r="B42" t="s">
        <v>11</v>
      </c>
      <c r="C42">
        <v>6</v>
      </c>
      <c r="D42">
        <v>2</v>
      </c>
      <c r="F42" s="3" t="s">
        <v>14</v>
      </c>
      <c r="G42" t="s">
        <v>52</v>
      </c>
      <c r="H42" s="3">
        <v>1</v>
      </c>
      <c r="I42">
        <v>1</v>
      </c>
      <c r="J42" s="7">
        <v>6</v>
      </c>
      <c r="K42" s="7">
        <v>0</v>
      </c>
      <c r="M42" s="7">
        <v>0</v>
      </c>
      <c r="N42">
        <v>0</v>
      </c>
      <c r="P42" s="7">
        <v>0</v>
      </c>
    </row>
    <row r="43" spans="1:17" x14ac:dyDescent="0.35">
      <c r="B43" t="s">
        <v>15</v>
      </c>
      <c r="C43">
        <v>4</v>
      </c>
      <c r="D43">
        <v>3</v>
      </c>
      <c r="F43" s="3" t="s">
        <v>14</v>
      </c>
      <c r="G43" t="s">
        <v>52</v>
      </c>
      <c r="H43" s="3">
        <v>1</v>
      </c>
      <c r="I43">
        <v>1</v>
      </c>
      <c r="J43" s="7">
        <v>4</v>
      </c>
      <c r="K43" s="7">
        <v>0</v>
      </c>
      <c r="M43" s="7">
        <v>0</v>
      </c>
      <c r="N43">
        <v>0</v>
      </c>
      <c r="P43" s="7">
        <v>0</v>
      </c>
    </row>
    <row r="44" spans="1:17" ht="31" x14ac:dyDescent="0.35">
      <c r="B44" t="s">
        <v>11</v>
      </c>
      <c r="C44">
        <v>59</v>
      </c>
      <c r="D44" s="1">
        <v>5</v>
      </c>
      <c r="E44">
        <v>4</v>
      </c>
      <c r="F44" s="3" t="s">
        <v>16</v>
      </c>
      <c r="G44" t="s">
        <v>52</v>
      </c>
      <c r="H44" s="3">
        <v>1</v>
      </c>
      <c r="I44">
        <v>1</v>
      </c>
      <c r="J44" s="7">
        <v>59</v>
      </c>
      <c r="K44" s="7">
        <v>0</v>
      </c>
      <c r="M44" s="7">
        <v>0</v>
      </c>
      <c r="N44">
        <v>0</v>
      </c>
      <c r="P44" s="7">
        <v>0</v>
      </c>
    </row>
    <row r="45" spans="1:17" ht="31" x14ac:dyDescent="0.35">
      <c r="B45" t="s">
        <v>12</v>
      </c>
      <c r="C45">
        <v>19</v>
      </c>
      <c r="D45">
        <v>2</v>
      </c>
      <c r="F45" s="3" t="s">
        <v>16</v>
      </c>
      <c r="G45" t="s">
        <v>52</v>
      </c>
      <c r="H45" s="3">
        <v>1</v>
      </c>
      <c r="I45">
        <v>1</v>
      </c>
      <c r="J45" s="7">
        <v>19</v>
      </c>
      <c r="K45" s="7">
        <v>0</v>
      </c>
      <c r="M45" s="7">
        <v>0</v>
      </c>
      <c r="N45">
        <v>0</v>
      </c>
      <c r="P45" s="7">
        <v>0</v>
      </c>
    </row>
    <row r="46" spans="1:17" ht="31" x14ac:dyDescent="0.35">
      <c r="B46" t="s">
        <v>19</v>
      </c>
      <c r="C46">
        <v>1</v>
      </c>
      <c r="D46">
        <v>1</v>
      </c>
      <c r="E46">
        <v>1</v>
      </c>
      <c r="F46" s="3" t="s">
        <v>16</v>
      </c>
      <c r="G46" t="s">
        <v>52</v>
      </c>
      <c r="H46" s="3">
        <v>1</v>
      </c>
      <c r="I46">
        <v>1</v>
      </c>
      <c r="J46" s="7">
        <v>1</v>
      </c>
      <c r="K46" s="7">
        <v>0</v>
      </c>
      <c r="M46" s="7">
        <v>0</v>
      </c>
      <c r="N46">
        <v>0</v>
      </c>
      <c r="P46" s="7">
        <v>0</v>
      </c>
    </row>
    <row r="47" spans="1:17" ht="31" x14ac:dyDescent="0.35">
      <c r="B47" t="s">
        <v>11</v>
      </c>
      <c r="C47">
        <v>6</v>
      </c>
      <c r="D47">
        <v>2</v>
      </c>
      <c r="F47" s="3" t="s">
        <v>21</v>
      </c>
      <c r="G47" t="s">
        <v>53</v>
      </c>
      <c r="H47" s="3">
        <v>2</v>
      </c>
      <c r="I47">
        <v>1</v>
      </c>
      <c r="J47" s="7">
        <v>0</v>
      </c>
      <c r="K47" s="7">
        <v>3</v>
      </c>
      <c r="M47" s="7">
        <v>3</v>
      </c>
      <c r="N47">
        <v>0</v>
      </c>
      <c r="P47" s="7">
        <v>0</v>
      </c>
    </row>
    <row r="48" spans="1:17" ht="31" x14ac:dyDescent="0.35">
      <c r="B48" t="s">
        <v>12</v>
      </c>
      <c r="C48">
        <v>5</v>
      </c>
      <c r="D48">
        <v>2</v>
      </c>
      <c r="F48" s="3" t="s">
        <v>21</v>
      </c>
      <c r="G48" t="s">
        <v>53</v>
      </c>
      <c r="H48" s="3">
        <v>2</v>
      </c>
      <c r="I48">
        <v>1</v>
      </c>
      <c r="J48" s="7">
        <v>0</v>
      </c>
      <c r="K48" s="7">
        <v>2.5</v>
      </c>
      <c r="M48" s="7">
        <v>2.5</v>
      </c>
      <c r="N48">
        <v>0</v>
      </c>
      <c r="P48" s="7">
        <v>0</v>
      </c>
    </row>
    <row r="49" spans="1:17" ht="46.5" x14ac:dyDescent="0.35">
      <c r="B49" t="s">
        <v>28</v>
      </c>
      <c r="C49">
        <v>1</v>
      </c>
      <c r="E49" t="s">
        <v>58</v>
      </c>
      <c r="F49" s="3" t="s">
        <v>23</v>
      </c>
      <c r="G49" t="s">
        <v>52</v>
      </c>
      <c r="H49" s="3">
        <v>1</v>
      </c>
      <c r="I49">
        <v>0.8</v>
      </c>
      <c r="J49" s="7">
        <v>0.8</v>
      </c>
      <c r="K49" s="7">
        <v>0</v>
      </c>
      <c r="M49" s="7">
        <v>0</v>
      </c>
      <c r="N49">
        <v>0</v>
      </c>
      <c r="P49" s="7">
        <v>0</v>
      </c>
    </row>
    <row r="50" spans="1:17" x14ac:dyDescent="0.35">
      <c r="B50" t="s">
        <v>12</v>
      </c>
      <c r="C50">
        <v>4</v>
      </c>
      <c r="D50">
        <v>2</v>
      </c>
      <c r="E50">
        <v>1</v>
      </c>
      <c r="F50" s="3" t="s">
        <v>47</v>
      </c>
      <c r="G50" t="s">
        <v>52</v>
      </c>
      <c r="H50" s="3">
        <v>1</v>
      </c>
      <c r="I50">
        <v>0.3</v>
      </c>
      <c r="J50" s="7">
        <v>1.2</v>
      </c>
      <c r="K50" s="7">
        <v>0</v>
      </c>
      <c r="M50" s="7">
        <v>0</v>
      </c>
      <c r="N50">
        <v>0</v>
      </c>
      <c r="P50" s="7">
        <v>0</v>
      </c>
    </row>
    <row r="51" spans="1:17" x14ac:dyDescent="0.35">
      <c r="L51">
        <f>SUM(J42:K50)</f>
        <v>96.5</v>
      </c>
      <c r="O51">
        <v>5.5</v>
      </c>
      <c r="Q51">
        <v>0</v>
      </c>
    </row>
    <row r="53" spans="1:17" s="5" customFormat="1" x14ac:dyDescent="0.35">
      <c r="A53" s="5" t="s">
        <v>63</v>
      </c>
    </row>
    <row r="54" spans="1:17" x14ac:dyDescent="0.35">
      <c r="B54" t="s">
        <v>7</v>
      </c>
      <c r="C54">
        <v>2</v>
      </c>
      <c r="D54">
        <v>2</v>
      </c>
      <c r="F54" s="3" t="s">
        <v>14</v>
      </c>
      <c r="G54" t="s">
        <v>52</v>
      </c>
      <c r="H54" s="3">
        <v>1</v>
      </c>
      <c r="I54">
        <v>1</v>
      </c>
      <c r="J54" s="7">
        <v>2</v>
      </c>
      <c r="K54" s="7">
        <v>0</v>
      </c>
      <c r="M54" s="7">
        <v>0</v>
      </c>
      <c r="N54">
        <v>0</v>
      </c>
      <c r="P54" s="7">
        <v>0</v>
      </c>
    </row>
    <row r="55" spans="1:17" ht="31" x14ac:dyDescent="0.35">
      <c r="B55" t="s">
        <v>17</v>
      </c>
      <c r="C55">
        <v>1</v>
      </c>
      <c r="D55">
        <v>1</v>
      </c>
      <c r="F55" s="3" t="s">
        <v>16</v>
      </c>
      <c r="G55" t="s">
        <v>52</v>
      </c>
      <c r="H55" s="3">
        <v>1</v>
      </c>
      <c r="I55">
        <v>1</v>
      </c>
      <c r="J55" s="7">
        <v>1</v>
      </c>
      <c r="K55" s="7">
        <v>0</v>
      </c>
      <c r="M55" s="7">
        <v>0</v>
      </c>
      <c r="N55">
        <v>0</v>
      </c>
      <c r="P55" s="7">
        <v>0</v>
      </c>
    </row>
    <row r="56" spans="1:17" ht="31" x14ac:dyDescent="0.35">
      <c r="B56" t="s">
        <v>7</v>
      </c>
      <c r="C56">
        <v>4</v>
      </c>
      <c r="D56">
        <v>1</v>
      </c>
      <c r="F56" s="3" t="s">
        <v>21</v>
      </c>
      <c r="G56" t="s">
        <v>53</v>
      </c>
      <c r="H56" s="3">
        <v>2</v>
      </c>
      <c r="I56">
        <v>1</v>
      </c>
      <c r="J56" s="7">
        <v>0</v>
      </c>
      <c r="K56" s="7">
        <v>2</v>
      </c>
      <c r="M56" s="7">
        <v>2</v>
      </c>
      <c r="N56">
        <v>0</v>
      </c>
      <c r="P56" s="7">
        <v>0</v>
      </c>
    </row>
    <row r="57" spans="1:17" x14ac:dyDescent="0.35">
      <c r="B57" t="s">
        <v>39</v>
      </c>
      <c r="C57">
        <v>1</v>
      </c>
      <c r="F57" s="3" t="s">
        <v>38</v>
      </c>
      <c r="G57" t="s">
        <v>54</v>
      </c>
      <c r="H57" s="3">
        <v>2</v>
      </c>
      <c r="I57">
        <v>0.5</v>
      </c>
      <c r="J57" s="7">
        <v>0</v>
      </c>
      <c r="K57" s="7">
        <v>0</v>
      </c>
      <c r="M57" s="7">
        <v>0</v>
      </c>
      <c r="N57">
        <v>0.25</v>
      </c>
      <c r="P57" s="7">
        <v>0.25</v>
      </c>
    </row>
    <row r="58" spans="1:17" x14ac:dyDescent="0.35">
      <c r="L58">
        <f>SUM(J54:K57)</f>
        <v>5</v>
      </c>
      <c r="O58">
        <v>2.25</v>
      </c>
      <c r="Q58">
        <v>0.25</v>
      </c>
    </row>
    <row r="60" spans="1:17" s="5" customFormat="1" x14ac:dyDescent="0.35">
      <c r="A60" s="5" t="s">
        <v>64</v>
      </c>
    </row>
    <row r="61" spans="1:17" x14ac:dyDescent="0.35">
      <c r="B61" t="s">
        <v>10</v>
      </c>
      <c r="C61">
        <v>23</v>
      </c>
      <c r="D61">
        <v>6</v>
      </c>
      <c r="E61">
        <v>2</v>
      </c>
      <c r="F61" s="3" t="s">
        <v>14</v>
      </c>
      <c r="G61" t="s">
        <v>52</v>
      </c>
      <c r="H61" s="3">
        <v>1</v>
      </c>
      <c r="I61">
        <v>1</v>
      </c>
      <c r="J61" s="7">
        <v>23</v>
      </c>
      <c r="K61" s="7">
        <v>0</v>
      </c>
      <c r="M61" s="7">
        <v>0</v>
      </c>
      <c r="N61">
        <v>0</v>
      </c>
      <c r="P61" s="7">
        <v>0</v>
      </c>
    </row>
    <row r="62" spans="1:17" ht="31" x14ac:dyDescent="0.35">
      <c r="B62" t="s">
        <v>10</v>
      </c>
      <c r="C62">
        <v>32</v>
      </c>
      <c r="D62">
        <v>5</v>
      </c>
      <c r="E62" s="2"/>
      <c r="F62" s="3" t="s">
        <v>16</v>
      </c>
      <c r="G62" t="s">
        <v>52</v>
      </c>
      <c r="H62" s="3">
        <v>1</v>
      </c>
      <c r="I62">
        <v>1</v>
      </c>
      <c r="J62" s="7">
        <v>32</v>
      </c>
      <c r="K62" s="7">
        <v>0</v>
      </c>
      <c r="M62" s="7">
        <v>0</v>
      </c>
      <c r="N62">
        <v>0</v>
      </c>
      <c r="P62" s="7">
        <v>0</v>
      </c>
    </row>
    <row r="63" spans="1:17" ht="31" x14ac:dyDescent="0.35">
      <c r="B63" t="s">
        <v>10</v>
      </c>
      <c r="C63">
        <v>61</v>
      </c>
      <c r="D63">
        <v>5</v>
      </c>
      <c r="E63">
        <v>1</v>
      </c>
      <c r="F63" s="3" t="s">
        <v>21</v>
      </c>
      <c r="G63" t="s">
        <v>53</v>
      </c>
      <c r="H63" s="3">
        <v>2</v>
      </c>
      <c r="I63">
        <v>1</v>
      </c>
      <c r="J63" s="7">
        <v>0</v>
      </c>
      <c r="K63" s="7">
        <v>30.5</v>
      </c>
      <c r="M63" s="7">
        <v>30.5</v>
      </c>
      <c r="N63">
        <v>0</v>
      </c>
      <c r="P63" s="7">
        <v>0</v>
      </c>
    </row>
    <row r="64" spans="1:17" ht="46.5" x14ac:dyDescent="0.35">
      <c r="B64" t="s">
        <v>32</v>
      </c>
      <c r="C64">
        <v>4</v>
      </c>
      <c r="F64" s="3" t="s">
        <v>23</v>
      </c>
      <c r="G64" t="s">
        <v>52</v>
      </c>
      <c r="H64" s="3">
        <v>1</v>
      </c>
      <c r="I64">
        <v>0.8</v>
      </c>
      <c r="J64" s="7">
        <v>3.2</v>
      </c>
      <c r="K64" s="7">
        <v>0</v>
      </c>
      <c r="M64" s="7">
        <v>0</v>
      </c>
      <c r="N64">
        <v>0</v>
      </c>
      <c r="P64" s="7">
        <v>0</v>
      </c>
    </row>
    <row r="65" spans="2:17" ht="31" x14ac:dyDescent="0.35">
      <c r="B65" t="s">
        <v>20</v>
      </c>
      <c r="C65">
        <v>29</v>
      </c>
      <c r="D65">
        <v>7</v>
      </c>
      <c r="E65">
        <v>1</v>
      </c>
      <c r="F65" s="3" t="s">
        <v>45</v>
      </c>
      <c r="G65" t="s">
        <v>53</v>
      </c>
      <c r="H65" s="3">
        <v>2</v>
      </c>
      <c r="I65">
        <v>1</v>
      </c>
      <c r="J65" s="7">
        <v>0</v>
      </c>
      <c r="K65" s="7">
        <v>14.5</v>
      </c>
      <c r="M65" s="7">
        <v>14.5</v>
      </c>
      <c r="N65">
        <v>0</v>
      </c>
      <c r="P65" s="7">
        <v>0</v>
      </c>
    </row>
    <row r="66" spans="2:17" x14ac:dyDescent="0.35">
      <c r="B66" t="s">
        <v>20</v>
      </c>
      <c r="C66">
        <v>2</v>
      </c>
      <c r="D66">
        <v>1</v>
      </c>
      <c r="E66">
        <v>1</v>
      </c>
      <c r="F66" s="3" t="s">
        <v>48</v>
      </c>
      <c r="G66" t="s">
        <v>52</v>
      </c>
      <c r="H66" s="3">
        <v>1</v>
      </c>
      <c r="I66">
        <v>1</v>
      </c>
      <c r="J66" s="7">
        <v>2</v>
      </c>
      <c r="K66" s="7">
        <v>0</v>
      </c>
      <c r="M66" s="7">
        <v>0</v>
      </c>
      <c r="N66">
        <v>0</v>
      </c>
      <c r="P66" s="7">
        <v>0</v>
      </c>
    </row>
    <row r="67" spans="2:17" x14ac:dyDescent="0.35">
      <c r="L67">
        <f>SUM(J61:K66)</f>
        <v>105.2</v>
      </c>
      <c r="O67">
        <f>SUM(M61:N66)</f>
        <v>45</v>
      </c>
      <c r="Q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6DC8-4902-B241-96B0-3FB4B63DBDA1}">
  <dimension ref="A1:L8"/>
  <sheetViews>
    <sheetView workbookViewId="0">
      <selection activeCell="B8" sqref="B8:D8"/>
    </sheetView>
  </sheetViews>
  <sheetFormatPr baseColWidth="10" defaultRowHeight="15.5" x14ac:dyDescent="0.35"/>
  <cols>
    <col min="1" max="1" width="10.83203125" style="11"/>
  </cols>
  <sheetData>
    <row r="1" spans="1:12" x14ac:dyDescent="0.35">
      <c r="B1" t="s">
        <v>52</v>
      </c>
      <c r="C1" t="s">
        <v>55</v>
      </c>
      <c r="D1" t="s">
        <v>56</v>
      </c>
    </row>
    <row r="2" spans="1:12" x14ac:dyDescent="0.35">
      <c r="A2" s="11" t="s">
        <v>57</v>
      </c>
      <c r="B2">
        <v>768.8</v>
      </c>
      <c r="C2">
        <v>36.25</v>
      </c>
      <c r="D2">
        <v>0.25</v>
      </c>
      <c r="F2">
        <f>B2/(1354.9/100)</f>
        <v>56.74219499594065</v>
      </c>
      <c r="G2">
        <f>C2/(388.75/100)</f>
        <v>9.32475884244373</v>
      </c>
      <c r="H2">
        <f>D2/(0.75/100)</f>
        <v>33.333333333333336</v>
      </c>
      <c r="J2">
        <f>ROUND(F2,0)</f>
        <v>57</v>
      </c>
      <c r="K2">
        <f t="shared" ref="K2:L2" si="0">ROUND(G2,0)</f>
        <v>9</v>
      </c>
      <c r="L2">
        <f t="shared" si="0"/>
        <v>33</v>
      </c>
    </row>
    <row r="3" spans="1:12" x14ac:dyDescent="0.35">
      <c r="A3" s="11" t="s">
        <v>60</v>
      </c>
      <c r="B3">
        <v>83.399999999999991</v>
      </c>
      <c r="C3">
        <v>51.75</v>
      </c>
      <c r="D3">
        <v>0.25</v>
      </c>
      <c r="F3">
        <f t="shared" ref="F3:F7" si="1">B3/(1354.9/100)</f>
        <v>6.1554358255221775</v>
      </c>
      <c r="G3">
        <f t="shared" ref="G3:G7" si="2">C3/(388.75/100)</f>
        <v>13.311897106109324</v>
      </c>
      <c r="H3">
        <f t="shared" ref="H3:H7" si="3">D3/(0.75/100)</f>
        <v>33.333333333333336</v>
      </c>
      <c r="J3">
        <f t="shared" ref="J3:J7" si="4">ROUND(F3,0)</f>
        <v>6</v>
      </c>
      <c r="K3">
        <f t="shared" ref="K3:K7" si="5">ROUND(G3,0)</f>
        <v>13</v>
      </c>
      <c r="L3">
        <f t="shared" ref="L3:L7" si="6">ROUND(H3,0)</f>
        <v>33</v>
      </c>
    </row>
    <row r="4" spans="1:12" x14ac:dyDescent="0.35">
      <c r="A4" s="11" t="s">
        <v>61</v>
      </c>
      <c r="B4">
        <v>296</v>
      </c>
      <c r="C4">
        <v>248</v>
      </c>
      <c r="D4">
        <v>0</v>
      </c>
      <c r="F4">
        <f t="shared" si="1"/>
        <v>21.846630747656651</v>
      </c>
      <c r="G4">
        <f t="shared" si="2"/>
        <v>63.794212218649513</v>
      </c>
      <c r="H4">
        <f t="shared" si="3"/>
        <v>0</v>
      </c>
      <c r="J4">
        <f t="shared" si="4"/>
        <v>22</v>
      </c>
      <c r="K4">
        <f t="shared" si="5"/>
        <v>64</v>
      </c>
      <c r="L4">
        <f t="shared" si="6"/>
        <v>0</v>
      </c>
    </row>
    <row r="5" spans="1:12" x14ac:dyDescent="0.35">
      <c r="A5" s="11" t="s">
        <v>62</v>
      </c>
      <c r="B5">
        <v>96.5</v>
      </c>
      <c r="C5">
        <v>5.5</v>
      </c>
      <c r="D5">
        <v>0</v>
      </c>
      <c r="F5">
        <f t="shared" si="1"/>
        <v>7.1222968484759015</v>
      </c>
      <c r="G5">
        <f t="shared" si="2"/>
        <v>1.4147909967845658</v>
      </c>
      <c r="H5">
        <f t="shared" si="3"/>
        <v>0</v>
      </c>
      <c r="J5">
        <f t="shared" si="4"/>
        <v>7</v>
      </c>
      <c r="K5">
        <f t="shared" si="5"/>
        <v>1</v>
      </c>
      <c r="L5">
        <f t="shared" si="6"/>
        <v>0</v>
      </c>
    </row>
    <row r="6" spans="1:12" x14ac:dyDescent="0.35">
      <c r="A6" s="11" t="s">
        <v>63</v>
      </c>
      <c r="B6">
        <v>5</v>
      </c>
      <c r="C6">
        <v>2.25</v>
      </c>
      <c r="D6">
        <v>0.25</v>
      </c>
      <c r="F6">
        <f t="shared" si="1"/>
        <v>0.36903092479149752</v>
      </c>
      <c r="G6">
        <f t="shared" si="2"/>
        <v>0.5787781350482315</v>
      </c>
      <c r="H6">
        <f t="shared" si="3"/>
        <v>33.333333333333336</v>
      </c>
      <c r="J6">
        <f t="shared" si="4"/>
        <v>0</v>
      </c>
      <c r="K6">
        <f t="shared" si="5"/>
        <v>1</v>
      </c>
      <c r="L6">
        <f t="shared" si="6"/>
        <v>33</v>
      </c>
    </row>
    <row r="7" spans="1:12" x14ac:dyDescent="0.35">
      <c r="A7" s="11" t="s">
        <v>64</v>
      </c>
      <c r="B7">
        <v>105.2</v>
      </c>
      <c r="C7">
        <v>45</v>
      </c>
      <c r="D7">
        <v>0</v>
      </c>
      <c r="F7">
        <f t="shared" si="1"/>
        <v>7.7644106576131078</v>
      </c>
      <c r="G7">
        <f t="shared" si="2"/>
        <v>11.57556270096463</v>
      </c>
      <c r="H7">
        <f t="shared" si="3"/>
        <v>0</v>
      </c>
      <c r="J7">
        <f t="shared" si="4"/>
        <v>8</v>
      </c>
      <c r="K7">
        <f t="shared" si="5"/>
        <v>12</v>
      </c>
      <c r="L7">
        <f t="shared" si="6"/>
        <v>0</v>
      </c>
    </row>
    <row r="8" spans="1:12" x14ac:dyDescent="0.35">
      <c r="B8">
        <f>SUM(B2:B7)</f>
        <v>1354.8999999999999</v>
      </c>
      <c r="C8">
        <f t="shared" ref="C8:D8" si="7">SUM(C2:C7)</f>
        <v>388.75</v>
      </c>
      <c r="D8">
        <f t="shared" si="7"/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192F-7572-6A40-8A05-0BA5661A572D}">
  <dimension ref="A1:D9"/>
  <sheetViews>
    <sheetView topLeftCell="A7" workbookViewId="0">
      <selection activeCell="I31" sqref="I31"/>
    </sheetView>
  </sheetViews>
  <sheetFormatPr baseColWidth="10" defaultRowHeight="15.5" x14ac:dyDescent="0.35"/>
  <sheetData>
    <row r="1" spans="1:4" x14ac:dyDescent="0.35">
      <c r="B1" t="s">
        <v>52</v>
      </c>
      <c r="C1" t="s">
        <v>55</v>
      </c>
      <c r="D1" t="s">
        <v>56</v>
      </c>
    </row>
    <row r="2" spans="1:4" x14ac:dyDescent="0.35">
      <c r="A2" s="11" t="s">
        <v>57</v>
      </c>
      <c r="B2" s="12">
        <v>57</v>
      </c>
      <c r="C2" s="12">
        <v>9</v>
      </c>
      <c r="D2" s="12">
        <v>33</v>
      </c>
    </row>
    <row r="3" spans="1:4" x14ac:dyDescent="0.35">
      <c r="A3" s="11" t="s">
        <v>60</v>
      </c>
      <c r="B3" s="12">
        <v>6</v>
      </c>
      <c r="C3" s="12">
        <v>13</v>
      </c>
      <c r="D3" s="12">
        <v>33</v>
      </c>
    </row>
    <row r="4" spans="1:4" x14ac:dyDescent="0.35">
      <c r="A4" s="11" t="s">
        <v>61</v>
      </c>
      <c r="B4" s="12">
        <v>22</v>
      </c>
      <c r="C4" s="12">
        <v>64</v>
      </c>
      <c r="D4" s="12">
        <v>0</v>
      </c>
    </row>
    <row r="5" spans="1:4" x14ac:dyDescent="0.35">
      <c r="A5" s="11" t="s">
        <v>62</v>
      </c>
      <c r="B5" s="12">
        <v>7</v>
      </c>
      <c r="C5" s="12">
        <v>1</v>
      </c>
      <c r="D5" s="12">
        <v>0</v>
      </c>
    </row>
    <row r="6" spans="1:4" x14ac:dyDescent="0.35">
      <c r="A6" s="11" t="s">
        <v>63</v>
      </c>
      <c r="B6" s="12">
        <v>0</v>
      </c>
      <c r="C6" s="12">
        <v>1</v>
      </c>
      <c r="D6" s="12">
        <v>33</v>
      </c>
    </row>
    <row r="7" spans="1:4" x14ac:dyDescent="0.35">
      <c r="A7" s="11" t="s">
        <v>64</v>
      </c>
      <c r="B7" s="12">
        <v>8</v>
      </c>
      <c r="C7" s="12">
        <v>12</v>
      </c>
      <c r="D7" s="12">
        <v>0</v>
      </c>
    </row>
    <row r="9" spans="1:4" x14ac:dyDescent="0.35">
      <c r="B9">
        <v>1354.8999999999999</v>
      </c>
      <c r="C9">
        <v>388.75</v>
      </c>
      <c r="D9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by origin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ROOTS28b</cp:lastModifiedBy>
  <dcterms:created xsi:type="dcterms:W3CDTF">2022-04-29T07:52:55Z</dcterms:created>
  <dcterms:modified xsi:type="dcterms:W3CDTF">2023-04-17T07:07:37Z</dcterms:modified>
</cp:coreProperties>
</file>