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1.xml" ContentType="application/vnd.openxmlformats-officedocument.themeOverrid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2.xml" ContentType="application/vnd.openxmlformats-officedocument.themeOverride+xml"/>
  <Override PartName="/xl/drawings/drawing4.xml" ContentType="application/vnd.openxmlformats-officedocument.drawingml.chartshap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3.xml" ContentType="application/vnd.openxmlformats-officedocument.themeOverride+xml"/>
  <Override PartName="/xl/drawings/drawing5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4.xml" ContentType="application/vnd.openxmlformats-officedocument.themeOverride+xml"/>
  <Override PartName="/xl/drawings/drawing6.xml" ContentType="application/vnd.openxmlformats-officedocument.drawingml.chartshape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5.xml" ContentType="application/vnd.openxmlformats-officedocument.themeOverride+xml"/>
  <Override PartName="/xl/drawings/drawing7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zerzeropulos/Desktop/Diss/RomanEconomy/Material/Amphorae/"/>
    </mc:Choice>
  </mc:AlternateContent>
  <xr:revisionPtr revIDLastSave="0" documentId="13_ncr:1_{64D83310-65D1-3149-B4A1-EE730AA6E2F9}" xr6:coauthVersionLast="47" xr6:coauthVersionMax="47" xr10:uidLastSave="{00000000-0000-0000-0000-000000000000}"/>
  <bookViews>
    <workbookView xWindow="0" yWindow="500" windowWidth="27900" windowHeight="17500" activeTab="4" xr2:uid="{DCC3A204-A2BA-8642-ADEF-88F643712612}"/>
  </bookViews>
  <sheets>
    <sheet name="by dating" sheetId="1" r:id="rId1"/>
    <sheet name="by origin" sheetId="2" r:id="rId2"/>
    <sheet name="Sheet3" sheetId="3" r:id="rId3"/>
    <sheet name="Sheet1" sheetId="4" r:id="rId4"/>
    <sheet name="percentage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2" i="4" l="1"/>
  <c r="N2" i="4"/>
  <c r="O2" i="4"/>
  <c r="M3" i="4"/>
  <c r="N3" i="4"/>
  <c r="O3" i="4"/>
  <c r="M4" i="4"/>
  <c r="N4" i="4"/>
  <c r="O4" i="4"/>
  <c r="M5" i="4"/>
  <c r="N5" i="4"/>
  <c r="O5" i="4"/>
  <c r="M6" i="4"/>
  <c r="N6" i="4"/>
  <c r="O6" i="4"/>
  <c r="L3" i="4"/>
  <c r="L4" i="4"/>
  <c r="L5" i="4"/>
  <c r="L6" i="4"/>
  <c r="L2" i="4"/>
  <c r="H2" i="4"/>
  <c r="I2" i="4"/>
  <c r="J2" i="4"/>
  <c r="H3" i="4"/>
  <c r="I3" i="4"/>
  <c r="J3" i="4"/>
  <c r="H4" i="4"/>
  <c r="I4" i="4"/>
  <c r="J4" i="4"/>
  <c r="H5" i="4"/>
  <c r="I5" i="4"/>
  <c r="J5" i="4"/>
  <c r="H6" i="4"/>
  <c r="I6" i="4"/>
  <c r="J6" i="4"/>
  <c r="G3" i="4"/>
  <c r="G4" i="4"/>
  <c r="G5" i="4"/>
  <c r="G6" i="4"/>
  <c r="G2" i="4"/>
  <c r="C8" i="4"/>
  <c r="D8" i="4"/>
  <c r="E8" i="4"/>
  <c r="B8" i="4"/>
  <c r="L40" i="2" l="1"/>
  <c r="J40" i="2"/>
  <c r="H40" i="2"/>
  <c r="Q37" i="2"/>
  <c r="O25" i="2"/>
  <c r="Q25" i="2" s="1"/>
  <c r="Q11" i="2"/>
  <c r="Q40" i="2" s="1"/>
  <c r="N25" i="1"/>
  <c r="N26" i="1"/>
  <c r="N27" i="1"/>
  <c r="O29" i="1" s="1"/>
  <c r="N28" i="1"/>
  <c r="N24" i="1"/>
  <c r="M15" i="1"/>
  <c r="M16" i="1"/>
  <c r="M17" i="1"/>
  <c r="M18" i="1"/>
  <c r="M19" i="1"/>
  <c r="M20" i="1"/>
  <c r="M14" i="1"/>
  <c r="O21" i="1" s="1"/>
  <c r="O38" i="1" s="1"/>
  <c r="K15" i="1"/>
  <c r="K16" i="1"/>
  <c r="K17" i="1"/>
  <c r="K18" i="1"/>
  <c r="K19" i="1"/>
  <c r="K20" i="1"/>
  <c r="K14" i="1"/>
  <c r="L21" i="1" s="1"/>
  <c r="I6" i="1"/>
  <c r="I7" i="1"/>
  <c r="I8" i="1"/>
  <c r="I9" i="1"/>
  <c r="I10" i="1"/>
  <c r="I5" i="1"/>
  <c r="J11" i="1" s="1"/>
  <c r="J38" i="1" s="1"/>
  <c r="G6" i="1"/>
  <c r="H11" i="1" s="1"/>
  <c r="G7" i="1"/>
  <c r="G8" i="1"/>
  <c r="G9" i="1"/>
  <c r="G10" i="1"/>
  <c r="G5" i="1"/>
  <c r="Q11" i="1" l="1"/>
  <c r="H38" i="1"/>
  <c r="Q21" i="1"/>
  <c r="L38" i="1"/>
  <c r="O40" i="2"/>
  <c r="Q38" i="1" l="1"/>
</calcChain>
</file>

<file path=xl/sharedStrings.xml><?xml version="1.0" encoding="utf-8"?>
<sst xmlns="http://schemas.openxmlformats.org/spreadsheetml/2006/main" count="171" uniqueCount="29">
  <si>
    <t>A</t>
  </si>
  <si>
    <t>B</t>
  </si>
  <si>
    <t>C</t>
  </si>
  <si>
    <t>D</t>
  </si>
  <si>
    <t>NMI</t>
  </si>
  <si>
    <t>slice</t>
  </si>
  <si>
    <t>slice number</t>
  </si>
  <si>
    <t>percentage dating</t>
  </si>
  <si>
    <t>AB</t>
  </si>
  <si>
    <t>CD</t>
  </si>
  <si>
    <t>Voie</t>
  </si>
  <si>
    <t>end 1st BCE/early 1st CE</t>
  </si>
  <si>
    <t>Marseille</t>
  </si>
  <si>
    <t>Italie</t>
  </si>
  <si>
    <t>Gaule</t>
  </si>
  <si>
    <t>Pen. Iberique</t>
  </si>
  <si>
    <t>Egee</t>
  </si>
  <si>
    <t>indetermine</t>
  </si>
  <si>
    <t>Depotoir I</t>
  </si>
  <si>
    <t>end 1st/early 2nd CE</t>
  </si>
  <si>
    <t>Indetermine</t>
  </si>
  <si>
    <t>Depotoir II</t>
  </si>
  <si>
    <t>2nd/3rd CE</t>
  </si>
  <si>
    <t>Couches Annexes</t>
  </si>
  <si>
    <t>Gaul</t>
  </si>
  <si>
    <t>Italy</t>
  </si>
  <si>
    <t>Iberian Peninsula</t>
  </si>
  <si>
    <t>Aegean</t>
  </si>
  <si>
    <t>unknown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</si>
</sst>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General\%"/>
  </numFmts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-0.49998474074526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double">
        <color theme="5" tint="-0.499984740745262"/>
      </left>
      <right style="double">
        <color theme="5" tint="-0.499984740745262"/>
      </right>
      <top/>
      <bottom/>
      <diagonal/>
    </border>
    <border>
      <left/>
      <right/>
      <top style="double">
        <color theme="5" tint="-0.499984740745262"/>
      </top>
      <bottom style="double">
        <color theme="5" tint="-0.499984740745262"/>
      </bottom>
      <diagonal/>
    </border>
    <border>
      <left style="thin">
        <color auto="1"/>
      </left>
      <right/>
      <top style="double">
        <color theme="5" tint="-0.499984740745262"/>
      </top>
      <bottom style="double">
        <color theme="5" tint="-0.499984740745262"/>
      </bottom>
      <diagonal/>
    </border>
    <border>
      <left style="double">
        <color theme="5" tint="-0.499984740745262"/>
      </left>
      <right style="double">
        <color theme="5" tint="-0.499984740745262"/>
      </right>
      <top style="double">
        <color theme="5" tint="-0.499984740745262"/>
      </top>
      <bottom style="double">
        <color theme="5" tint="-0.499984740745262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0" fillId="0" borderId="2" xfId="0" applyBorder="1"/>
    <xf numFmtId="0" fontId="0" fillId="2" borderId="0" xfId="0" applyFill="1"/>
    <xf numFmtId="0" fontId="0" fillId="2" borderId="0" xfId="0" applyFill="1" applyAlignment="1">
      <alignment wrapText="1"/>
    </xf>
    <xf numFmtId="0" fontId="0" fillId="2" borderId="1" xfId="0" applyFill="1" applyBorder="1"/>
    <xf numFmtId="0" fontId="0" fillId="2" borderId="2" xfId="0" applyFill="1" applyBorder="1"/>
    <xf numFmtId="0" fontId="0" fillId="0" borderId="3" xfId="0" applyBorder="1"/>
    <xf numFmtId="0" fontId="0" fillId="0" borderId="3" xfId="0" applyBorder="1" applyAlignment="1">
      <alignment wrapText="1"/>
    </xf>
    <xf numFmtId="0" fontId="0" fillId="0" borderId="4" xfId="0" applyBorder="1"/>
    <xf numFmtId="0" fontId="0" fillId="0" borderId="5" xfId="0" applyBorder="1"/>
    <xf numFmtId="0" fontId="0" fillId="0" borderId="0" xfId="0" applyFill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6.xml"/><Relationship Id="rId1" Type="http://schemas.microsoft.com/office/2011/relationships/chartStyle" Target="style6.xml"/><Relationship Id="rId4" Type="http://schemas.openxmlformats.org/officeDocument/2006/relationships/chartUserShapes" Target="../drawings/drawing4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7.xml"/><Relationship Id="rId1" Type="http://schemas.microsoft.com/office/2011/relationships/chartStyle" Target="style7.xml"/><Relationship Id="rId4" Type="http://schemas.openxmlformats.org/officeDocument/2006/relationships/chartUserShapes" Target="../drawings/drawing5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8.xml"/><Relationship Id="rId1" Type="http://schemas.microsoft.com/office/2011/relationships/chartStyle" Target="style8.xml"/><Relationship Id="rId4" Type="http://schemas.openxmlformats.org/officeDocument/2006/relationships/chartUserShapes" Target="../drawings/drawing6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9.xml"/><Relationship Id="rId1" Type="http://schemas.microsoft.com/office/2011/relationships/chartStyle" Target="style9.xml"/><Relationship Id="rId4" Type="http://schemas.openxmlformats.org/officeDocument/2006/relationships/chartUserShapes" Target="../drawings/drawing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Nimes Amphorae NMI A - 50 BCE-0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Sheet3!$A$2:$A$6</c:f>
              <c:strCache>
                <c:ptCount val="5"/>
                <c:pt idx="0">
                  <c:v>Gaul</c:v>
                </c:pt>
                <c:pt idx="1">
                  <c:v>Italy</c:v>
                </c:pt>
                <c:pt idx="2">
                  <c:v>Iberian Peninsula</c:v>
                </c:pt>
                <c:pt idx="3">
                  <c:v>Aegean</c:v>
                </c:pt>
                <c:pt idx="4">
                  <c:v>unknown</c:v>
                </c:pt>
              </c:strCache>
            </c:strRef>
          </c:cat>
          <c:val>
            <c:numRef>
              <c:f>Sheet3!$B$2:$B$6</c:f>
              <c:numCache>
                <c:formatCode>General</c:formatCode>
                <c:ptCount val="5"/>
                <c:pt idx="0">
                  <c:v>10</c:v>
                </c:pt>
                <c:pt idx="1">
                  <c:v>0.5</c:v>
                </c:pt>
                <c:pt idx="2">
                  <c:v>4</c:v>
                </c:pt>
                <c:pt idx="3">
                  <c:v>0.5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60-A642-9B49-815F5803C3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46520640"/>
        <c:axId val="1273506128"/>
      </c:barChart>
      <c:catAx>
        <c:axId val="1246520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273506128"/>
        <c:crosses val="autoZero"/>
        <c:auto val="1"/>
        <c:lblAlgn val="ctr"/>
        <c:lblOffset val="100"/>
        <c:noMultiLvlLbl val="0"/>
      </c:catAx>
      <c:valAx>
        <c:axId val="127350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246520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Nimes Amphorae NMI B - 1-50 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Sheet3!$A$2:$A$6</c:f>
              <c:strCache>
                <c:ptCount val="5"/>
                <c:pt idx="0">
                  <c:v>Gaul</c:v>
                </c:pt>
                <c:pt idx="1">
                  <c:v>Italy</c:v>
                </c:pt>
                <c:pt idx="2">
                  <c:v>Iberian Peninsula</c:v>
                </c:pt>
                <c:pt idx="3">
                  <c:v>Aegean</c:v>
                </c:pt>
                <c:pt idx="4">
                  <c:v>unknown</c:v>
                </c:pt>
              </c:strCache>
            </c:strRef>
          </c:cat>
          <c:val>
            <c:numRef>
              <c:f>Sheet3!$C$2:$C$6</c:f>
              <c:numCache>
                <c:formatCode>General</c:formatCode>
                <c:ptCount val="5"/>
                <c:pt idx="0">
                  <c:v>10</c:v>
                </c:pt>
                <c:pt idx="1">
                  <c:v>0.5</c:v>
                </c:pt>
                <c:pt idx="2">
                  <c:v>4</c:v>
                </c:pt>
                <c:pt idx="3">
                  <c:v>0.5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D6-2442-96A1-8F0C3AFCB7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9969376"/>
        <c:axId val="1270368048"/>
      </c:barChart>
      <c:catAx>
        <c:axId val="1269969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270368048"/>
        <c:crosses val="autoZero"/>
        <c:auto val="1"/>
        <c:lblAlgn val="ctr"/>
        <c:lblOffset val="100"/>
        <c:noMultiLvlLbl val="0"/>
      </c:catAx>
      <c:valAx>
        <c:axId val="127036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269969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Nimes Amphorae NMI C</a:t>
            </a:r>
            <a:r>
              <a:rPr lang="en-GB" baseline="0"/>
              <a:t> - 51-100 CE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Sheet3!$A$2:$A$6</c:f>
              <c:strCache>
                <c:ptCount val="5"/>
                <c:pt idx="0">
                  <c:v>Gaul</c:v>
                </c:pt>
                <c:pt idx="1">
                  <c:v>Italy</c:v>
                </c:pt>
                <c:pt idx="2">
                  <c:v>Iberian Peninsula</c:v>
                </c:pt>
                <c:pt idx="3">
                  <c:v>Aegean</c:v>
                </c:pt>
                <c:pt idx="4">
                  <c:v>unknown</c:v>
                </c:pt>
              </c:strCache>
            </c:strRef>
          </c:cat>
          <c:val>
            <c:numRef>
              <c:f>Sheet3!$D$2:$D$6</c:f>
              <c:numCache>
                <c:formatCode>General</c:formatCode>
                <c:ptCount val="5"/>
                <c:pt idx="0">
                  <c:v>22.5</c:v>
                </c:pt>
                <c:pt idx="1">
                  <c:v>0</c:v>
                </c:pt>
                <c:pt idx="2">
                  <c:v>15.5</c:v>
                </c:pt>
                <c:pt idx="3">
                  <c:v>0.5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FD-F34E-B08D-5B54E8F25A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0644080"/>
        <c:axId val="1270754240"/>
      </c:barChart>
      <c:catAx>
        <c:axId val="1270644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270754240"/>
        <c:crosses val="autoZero"/>
        <c:auto val="1"/>
        <c:lblAlgn val="ctr"/>
        <c:lblOffset val="100"/>
        <c:noMultiLvlLbl val="0"/>
      </c:catAx>
      <c:valAx>
        <c:axId val="127075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270644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Nimes</a:t>
            </a:r>
            <a:r>
              <a:rPr lang="en-GB" baseline="0"/>
              <a:t> Amphorae NMI D - 101-150 CE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Sheet3!$A$2:$A$6</c:f>
              <c:strCache>
                <c:ptCount val="5"/>
                <c:pt idx="0">
                  <c:v>Gaul</c:v>
                </c:pt>
                <c:pt idx="1">
                  <c:v>Italy</c:v>
                </c:pt>
                <c:pt idx="2">
                  <c:v>Iberian Peninsula</c:v>
                </c:pt>
                <c:pt idx="3">
                  <c:v>Aegean</c:v>
                </c:pt>
                <c:pt idx="4">
                  <c:v>unknown</c:v>
                </c:pt>
              </c:strCache>
            </c:strRef>
          </c:cat>
          <c:val>
            <c:numRef>
              <c:f>Sheet3!$E$2:$E$6</c:f>
              <c:numCache>
                <c:formatCode>General</c:formatCode>
                <c:ptCount val="5"/>
                <c:pt idx="0">
                  <c:v>23.25</c:v>
                </c:pt>
                <c:pt idx="1">
                  <c:v>0.5</c:v>
                </c:pt>
                <c:pt idx="2">
                  <c:v>22.75</c:v>
                </c:pt>
                <c:pt idx="3">
                  <c:v>0.5</c:v>
                </c:pt>
                <c:pt idx="4">
                  <c:v>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E0-1341-BB2B-D4863FEAB7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48216560"/>
        <c:axId val="1248463520"/>
      </c:barChart>
      <c:catAx>
        <c:axId val="1248216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248463520"/>
        <c:crosses val="autoZero"/>
        <c:auto val="1"/>
        <c:lblAlgn val="ctr"/>
        <c:lblOffset val="100"/>
        <c:noMultiLvlLbl val="0"/>
      </c:catAx>
      <c:valAx>
        <c:axId val="124846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248216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>
                <a:solidFill>
                  <a:schemeClr val="tx1"/>
                </a:solidFill>
                <a:latin typeface="Arial" panose="020B0604020202020204" pitchFamily="34" charset="0"/>
              </a:rPr>
              <a:t>Nimes NMI A</a:t>
            </a:r>
            <a:r>
              <a:rPr lang="de-DE" baseline="0">
                <a:solidFill>
                  <a:schemeClr val="tx1"/>
                </a:solidFill>
                <a:latin typeface="Arial" panose="020B0604020202020204" pitchFamily="34" charset="0"/>
              </a:rPr>
              <a:t>mphorae per period</a:t>
            </a:r>
            <a:endParaRPr lang="en-GB" baseline="0">
              <a:solidFill>
                <a:schemeClr val="tx1"/>
              </a:solidFill>
              <a:latin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Sheet1!$J$12:$M$12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Sheet1!$J$13:$M$13</c:f>
              <c:numCache>
                <c:formatCode>General</c:formatCode>
                <c:ptCount val="4"/>
                <c:pt idx="0">
                  <c:v>18</c:v>
                </c:pt>
                <c:pt idx="1">
                  <c:v>18</c:v>
                </c:pt>
                <c:pt idx="2">
                  <c:v>44.5</c:v>
                </c:pt>
                <c:pt idx="3">
                  <c:v>54.5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1F-CD44-9B18-30ABF1B6034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38355999"/>
        <c:axId val="388847151"/>
      </c:barChart>
      <c:catAx>
        <c:axId val="1038355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388847151"/>
        <c:crosses val="autoZero"/>
        <c:auto val="1"/>
        <c:lblAlgn val="ctr"/>
        <c:lblOffset val="100"/>
        <c:noMultiLvlLbl val="0"/>
      </c:catAx>
      <c:valAx>
        <c:axId val="388847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038355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Nimes Amphorae Percentage A - 50 BCE-0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pieChart>
        <c:varyColors val="1"/>
        <c:ser>
          <c:idx val="0"/>
          <c:order val="0"/>
          <c:explosion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5E01-1A41-96F9-CB7A25CB39CB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5E01-1A41-96F9-CB7A25CB39CB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5E01-1A41-96F9-CB7A25CB39CB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0847-DD49-AB40-EDB74E4A8031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0847-DD49-AB40-EDB74E4A8031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5E01-1A41-96F9-CB7A25CB39CB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847-DD49-AB40-EDB74E4A8031}"/>
              </c:ext>
            </c:extLst>
          </c:dPt>
          <c:dPt>
            <c:idx val="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847-DD49-AB40-EDB74E4A8031}"/>
              </c:ext>
            </c:extLst>
          </c:dPt>
          <c:dPt>
            <c:idx val="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847-DD49-AB40-EDB74E4A8031}"/>
              </c:ext>
            </c:extLst>
          </c:dPt>
          <c:dPt>
            <c:idx val="9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5E01-1A41-96F9-CB7A25CB39CB}"/>
              </c:ext>
            </c:extLst>
          </c:dPt>
          <c:dLbls>
            <c:dLbl>
              <c:idx val="0"/>
              <c:layout>
                <c:manualLayout>
                  <c:x val="-0.14395770717934714"/>
                  <c:y val="-2.6847106906555143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E01-1A41-96F9-CB7A25CB39CB}"/>
                </c:ext>
              </c:extLst>
            </c:dLbl>
            <c:dLbl>
              <c:idx val="1"/>
              <c:layout>
                <c:manualLayout>
                  <c:x val="-1.3695322784967337E-2"/>
                  <c:y val="-8.7428726581592429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E01-1A41-96F9-CB7A25CB39CB}"/>
                </c:ext>
              </c:extLst>
            </c:dLbl>
            <c:dLbl>
              <c:idx val="2"/>
              <c:layout>
                <c:manualLayout>
                  <c:x val="0.13993955802843255"/>
                  <c:y val="-8.5014504765851637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bg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11782326105135911"/>
                      <c:h val="0.157096188747731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8-5E01-1A41-96F9-CB7A25CB39CB}"/>
                </c:ext>
              </c:extLst>
            </c:dLbl>
            <c:dLbl>
              <c:idx val="3"/>
              <c:layout>
                <c:manualLayout>
                  <c:x val="-1.9657379544238362E-2"/>
                  <c:y val="-2.0270023065298747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847-DD49-AB40-EDB74E4A8031}"/>
                </c:ext>
              </c:extLst>
            </c:dLbl>
            <c:dLbl>
              <c:idx val="4"/>
              <c:layout>
                <c:manualLayout>
                  <c:x val="9.0580491318711348E-2"/>
                  <c:y val="0.17380224931048774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847-DD49-AB40-EDB74E4A8031}"/>
                </c:ext>
              </c:extLst>
            </c:dLbl>
            <c:dLbl>
              <c:idx val="5"/>
              <c:layout>
                <c:manualLayout>
                  <c:x val="-5.9817500747093282E-3"/>
                  <c:y val="-7.7109679471884193E-4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5E01-1A41-96F9-CB7A25CB39CB}"/>
                </c:ext>
              </c:extLst>
            </c:dLbl>
            <c:dLbl>
              <c:idx val="6"/>
              <c:layout>
                <c:manualLayout>
                  <c:x val="-1.1319679479606414E-3"/>
                  <c:y val="-1.709854450011932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847-DD49-AB40-EDB74E4A8031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847-DD49-AB40-EDB74E4A8031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847-DD49-AB40-EDB74E4A8031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5E01-1A41-96F9-CB7A25CB39C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percentage!$A$2:$A$6</c:f>
              <c:strCache>
                <c:ptCount val="5"/>
                <c:pt idx="0">
                  <c:v>Gaul</c:v>
                </c:pt>
                <c:pt idx="1">
                  <c:v>Italy</c:v>
                </c:pt>
                <c:pt idx="2">
                  <c:v>Iberian Peninsula</c:v>
                </c:pt>
                <c:pt idx="3">
                  <c:v>Aegean</c:v>
                </c:pt>
                <c:pt idx="4">
                  <c:v>unknown</c:v>
                </c:pt>
              </c:strCache>
            </c:strRef>
          </c:cat>
          <c:val>
            <c:numRef>
              <c:f>percentage!$B$2:$B$6</c:f>
              <c:numCache>
                <c:formatCode>General\%</c:formatCode>
                <c:ptCount val="5"/>
                <c:pt idx="0">
                  <c:v>56</c:v>
                </c:pt>
                <c:pt idx="1">
                  <c:v>3</c:v>
                </c:pt>
                <c:pt idx="2">
                  <c:v>22</c:v>
                </c:pt>
                <c:pt idx="3">
                  <c:v>3</c:v>
                </c:pt>
                <c:pt idx="4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47-DD49-AB40-EDB74E4A8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  <c:userShapes r:id="rId4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Nimes Amphorae Percentage B - 1-50 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pieChart>
        <c:varyColors val="1"/>
        <c:ser>
          <c:idx val="0"/>
          <c:order val="0"/>
          <c:explosion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5E01-1A41-96F9-CB7A25CB39CB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5E01-1A41-96F9-CB7A25CB39CB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5E01-1A41-96F9-CB7A25CB39CB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0847-DD49-AB40-EDB74E4A8031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0847-DD49-AB40-EDB74E4A8031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5E01-1A41-96F9-CB7A25CB39CB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847-DD49-AB40-EDB74E4A8031}"/>
              </c:ext>
            </c:extLst>
          </c:dPt>
          <c:dPt>
            <c:idx val="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847-DD49-AB40-EDB74E4A8031}"/>
              </c:ext>
            </c:extLst>
          </c:dPt>
          <c:dPt>
            <c:idx val="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847-DD49-AB40-EDB74E4A8031}"/>
              </c:ext>
            </c:extLst>
          </c:dPt>
          <c:dPt>
            <c:idx val="9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5E01-1A41-96F9-CB7A25CB39CB}"/>
              </c:ext>
            </c:extLst>
          </c:dPt>
          <c:dLbls>
            <c:dLbl>
              <c:idx val="0"/>
              <c:layout>
                <c:manualLayout>
                  <c:x val="-0.13139030252797354"/>
                  <c:y val="-2.6847106906555143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E01-1A41-96F9-CB7A25CB39CB}"/>
                </c:ext>
              </c:extLst>
            </c:dLbl>
            <c:dLbl>
              <c:idx val="1"/>
              <c:layout>
                <c:manualLayout>
                  <c:x val="-1.9791960215499418E-2"/>
                  <c:y val="-8.7428726581592429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E01-1A41-96F9-CB7A25CB39CB}"/>
                </c:ext>
              </c:extLst>
            </c:dLbl>
            <c:dLbl>
              <c:idx val="2"/>
              <c:layout>
                <c:manualLayout>
                  <c:x val="0.15578093659345213"/>
                  <c:y val="-9.4088914929191081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bg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1453157065893079"/>
                      <c:h val="0.1679854809437386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8-5E01-1A41-96F9-CB7A25CB39CB}"/>
                </c:ext>
              </c:extLst>
            </c:dLbl>
            <c:dLbl>
              <c:idx val="3"/>
              <c:layout>
                <c:manualLayout>
                  <c:x val="-1.9657379544238362E-2"/>
                  <c:y val="-2.0270023065298747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847-DD49-AB40-EDB74E4A8031}"/>
                </c:ext>
              </c:extLst>
            </c:dLbl>
            <c:dLbl>
              <c:idx val="4"/>
              <c:layout>
                <c:manualLayout>
                  <c:x val="9.2517944467467889E-2"/>
                  <c:y val="0.15928319304914471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847-DD49-AB40-EDB74E4A8031}"/>
                </c:ext>
              </c:extLst>
            </c:dLbl>
            <c:dLbl>
              <c:idx val="5"/>
              <c:layout>
                <c:manualLayout>
                  <c:x val="-5.9817500747093282E-3"/>
                  <c:y val="-7.7109679471884193E-4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5E01-1A41-96F9-CB7A25CB39CB}"/>
                </c:ext>
              </c:extLst>
            </c:dLbl>
            <c:dLbl>
              <c:idx val="6"/>
              <c:layout>
                <c:manualLayout>
                  <c:x val="-1.1319679479606414E-3"/>
                  <c:y val="-1.709854450011932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847-DD49-AB40-EDB74E4A8031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847-DD49-AB40-EDB74E4A8031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847-DD49-AB40-EDB74E4A8031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5E01-1A41-96F9-CB7A25CB39C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percentage!$A$2:$A$6</c:f>
              <c:strCache>
                <c:ptCount val="5"/>
                <c:pt idx="0">
                  <c:v>Gaul</c:v>
                </c:pt>
                <c:pt idx="1">
                  <c:v>Italy</c:v>
                </c:pt>
                <c:pt idx="2">
                  <c:v>Iberian Peninsula</c:v>
                </c:pt>
                <c:pt idx="3">
                  <c:v>Aegean</c:v>
                </c:pt>
                <c:pt idx="4">
                  <c:v>unknown</c:v>
                </c:pt>
              </c:strCache>
            </c:strRef>
          </c:cat>
          <c:val>
            <c:numRef>
              <c:f>percentage!$C$2:$C$6</c:f>
              <c:numCache>
                <c:formatCode>General\%</c:formatCode>
                <c:ptCount val="5"/>
                <c:pt idx="0">
                  <c:v>56</c:v>
                </c:pt>
                <c:pt idx="1">
                  <c:v>3</c:v>
                </c:pt>
                <c:pt idx="2">
                  <c:v>22</c:v>
                </c:pt>
                <c:pt idx="3">
                  <c:v>3</c:v>
                </c:pt>
                <c:pt idx="4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47-DD49-AB40-EDB74E4A8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  <c:userShapes r:id="rId4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Nimes Amphorae Percentage C - 51-100 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pieChart>
        <c:varyColors val="1"/>
        <c:ser>
          <c:idx val="0"/>
          <c:order val="0"/>
          <c:explosion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5E01-1A41-96F9-CB7A25CB39CB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5E01-1A41-96F9-CB7A25CB39CB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5E01-1A41-96F9-CB7A25CB39CB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0847-DD49-AB40-EDB74E4A8031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0847-DD49-AB40-EDB74E4A8031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5E01-1A41-96F9-CB7A25CB39CB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847-DD49-AB40-EDB74E4A8031}"/>
              </c:ext>
            </c:extLst>
          </c:dPt>
          <c:dPt>
            <c:idx val="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847-DD49-AB40-EDB74E4A8031}"/>
              </c:ext>
            </c:extLst>
          </c:dPt>
          <c:dPt>
            <c:idx val="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847-DD49-AB40-EDB74E4A8031}"/>
              </c:ext>
            </c:extLst>
          </c:dPt>
          <c:dPt>
            <c:idx val="9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5E01-1A41-96F9-CB7A25CB39CB}"/>
              </c:ext>
            </c:extLst>
          </c:dPt>
          <c:dLbls>
            <c:dLbl>
              <c:idx val="0"/>
              <c:layout>
                <c:manualLayout>
                  <c:x val="-0.13370927735512983"/>
                  <c:y val="1.0001851034443413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E01-1A41-96F9-CB7A25CB39CB}"/>
                </c:ext>
              </c:extLst>
            </c:dLbl>
            <c:dLbl>
              <c:idx val="1"/>
              <c:layout>
                <c:manualLayout>
                  <c:x val="-0.22189719996386154"/>
                  <c:y val="-0.11037640181340969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E01-1A41-96F9-CB7A25CB39CB}"/>
                </c:ext>
              </c:extLst>
            </c:dLbl>
            <c:dLbl>
              <c:idx val="2"/>
              <c:layout>
                <c:manualLayout>
                  <c:x val="0.15182866940786741"/>
                  <c:y val="-0.1268747419230824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bg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13324515989412528"/>
                      <c:h val="0.1601446654611211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8-5E01-1A41-96F9-CB7A25CB39CB}"/>
                </c:ext>
              </c:extLst>
            </c:dLbl>
            <c:dLbl>
              <c:idx val="3"/>
              <c:layout>
                <c:manualLayout>
                  <c:x val="-1.9657379544238362E-2"/>
                  <c:y val="-2.0270023065298747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847-DD49-AB40-EDB74E4A8031}"/>
                </c:ext>
              </c:extLst>
            </c:dLbl>
            <c:dLbl>
              <c:idx val="4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847-DD49-AB40-EDB74E4A8031}"/>
                </c:ext>
              </c:extLst>
            </c:dLbl>
            <c:dLbl>
              <c:idx val="5"/>
              <c:layout>
                <c:manualLayout>
                  <c:x val="-5.9817500747093282E-3"/>
                  <c:y val="-7.7109679471884193E-4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5E01-1A41-96F9-CB7A25CB39CB}"/>
                </c:ext>
              </c:extLst>
            </c:dLbl>
            <c:dLbl>
              <c:idx val="6"/>
              <c:layout>
                <c:manualLayout>
                  <c:x val="-1.1319679479606414E-3"/>
                  <c:y val="-1.709854450011932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847-DD49-AB40-EDB74E4A8031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847-DD49-AB40-EDB74E4A8031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847-DD49-AB40-EDB74E4A8031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5E01-1A41-96F9-CB7A25CB39C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percentage!$A$2:$A$6</c:f>
              <c:strCache>
                <c:ptCount val="5"/>
                <c:pt idx="0">
                  <c:v>Gaul</c:v>
                </c:pt>
                <c:pt idx="1">
                  <c:v>Italy</c:v>
                </c:pt>
                <c:pt idx="2">
                  <c:v>Iberian Peninsula</c:v>
                </c:pt>
                <c:pt idx="3">
                  <c:v>Aegean</c:v>
                </c:pt>
                <c:pt idx="4">
                  <c:v>unknown</c:v>
                </c:pt>
              </c:strCache>
            </c:strRef>
          </c:cat>
          <c:val>
            <c:numRef>
              <c:f>percentage!$D$2:$D$6</c:f>
              <c:numCache>
                <c:formatCode>General\%</c:formatCode>
                <c:ptCount val="5"/>
                <c:pt idx="0">
                  <c:v>51</c:v>
                </c:pt>
                <c:pt idx="1">
                  <c:v>0</c:v>
                </c:pt>
                <c:pt idx="2">
                  <c:v>35</c:v>
                </c:pt>
                <c:pt idx="3">
                  <c:v>1</c:v>
                </c:pt>
                <c:pt idx="4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47-DD49-AB40-EDB74E4A8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  <c:userShapes r:id="rId4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Nimes Amphorae Percentage D - 101-150 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pieChart>
        <c:varyColors val="1"/>
        <c:ser>
          <c:idx val="0"/>
          <c:order val="0"/>
          <c:explosion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5E01-1A41-96F9-CB7A25CB39CB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5E01-1A41-96F9-CB7A25CB39CB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5E01-1A41-96F9-CB7A25CB39CB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0847-DD49-AB40-EDB74E4A8031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0847-DD49-AB40-EDB74E4A8031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5E01-1A41-96F9-CB7A25CB39CB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847-DD49-AB40-EDB74E4A8031}"/>
              </c:ext>
            </c:extLst>
          </c:dPt>
          <c:dPt>
            <c:idx val="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847-DD49-AB40-EDB74E4A8031}"/>
              </c:ext>
            </c:extLst>
          </c:dPt>
          <c:dPt>
            <c:idx val="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847-DD49-AB40-EDB74E4A8031}"/>
              </c:ext>
            </c:extLst>
          </c:dPt>
          <c:dPt>
            <c:idx val="9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5E01-1A41-96F9-CB7A25CB39CB}"/>
              </c:ext>
            </c:extLst>
          </c:dPt>
          <c:dLbls>
            <c:dLbl>
              <c:idx val="0"/>
              <c:layout>
                <c:manualLayout>
                  <c:x val="-0.1209438851789096"/>
                  <c:y val="7.1156522857510326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E01-1A41-96F9-CB7A25CB39CB}"/>
                </c:ext>
              </c:extLst>
            </c:dLbl>
            <c:dLbl>
              <c:idx val="1"/>
              <c:layout>
                <c:manualLayout>
                  <c:x val="-2.1475298182663877E-2"/>
                  <c:y val="-1.483344527487603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E01-1A41-96F9-CB7A25CB39CB}"/>
                </c:ext>
              </c:extLst>
            </c:dLbl>
            <c:dLbl>
              <c:idx val="2"/>
              <c:layout>
                <c:manualLayout>
                  <c:x val="0.15591871822984144"/>
                  <c:y val="-0.18483301656258486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bg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15406109837536128"/>
                      <c:h val="0.1607259528130671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8-5E01-1A41-96F9-CB7A25CB39CB}"/>
                </c:ext>
              </c:extLst>
            </c:dLbl>
            <c:dLbl>
              <c:idx val="3"/>
              <c:layout>
                <c:manualLayout>
                  <c:x val="-1.9657379544238362E-2"/>
                  <c:y val="-2.0270023065298747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847-DD49-AB40-EDB74E4A8031}"/>
                </c:ext>
              </c:extLst>
            </c:dLbl>
            <c:dLbl>
              <c:idx val="4"/>
              <c:layout>
                <c:manualLayout>
                  <c:x val="7.7840459815940732E-2"/>
                  <c:y val="0.1724003601183246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847-DD49-AB40-EDB74E4A8031}"/>
                </c:ext>
              </c:extLst>
            </c:dLbl>
            <c:dLbl>
              <c:idx val="5"/>
              <c:layout>
                <c:manualLayout>
                  <c:x val="-5.9817500747093282E-3"/>
                  <c:y val="-7.7109679471884193E-4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5E01-1A41-96F9-CB7A25CB39CB}"/>
                </c:ext>
              </c:extLst>
            </c:dLbl>
            <c:dLbl>
              <c:idx val="6"/>
              <c:layout>
                <c:manualLayout>
                  <c:x val="-1.1319679479606414E-3"/>
                  <c:y val="-1.709854450011932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847-DD49-AB40-EDB74E4A8031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847-DD49-AB40-EDB74E4A8031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847-DD49-AB40-EDB74E4A8031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5E01-1A41-96F9-CB7A25CB39C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percentage!$A$2:$A$6</c:f>
              <c:strCache>
                <c:ptCount val="5"/>
                <c:pt idx="0">
                  <c:v>Gaul</c:v>
                </c:pt>
                <c:pt idx="1">
                  <c:v>Italy</c:v>
                </c:pt>
                <c:pt idx="2">
                  <c:v>Iberian Peninsula</c:v>
                </c:pt>
                <c:pt idx="3">
                  <c:v>Aegean</c:v>
                </c:pt>
                <c:pt idx="4">
                  <c:v>unknown</c:v>
                </c:pt>
              </c:strCache>
            </c:strRef>
          </c:cat>
          <c:val>
            <c:numRef>
              <c:f>percentage!$E$2:$E$6</c:f>
              <c:numCache>
                <c:formatCode>General\%</c:formatCode>
                <c:ptCount val="5"/>
                <c:pt idx="0">
                  <c:v>43</c:v>
                </c:pt>
                <c:pt idx="1">
                  <c:v>1</c:v>
                </c:pt>
                <c:pt idx="2">
                  <c:v>42</c:v>
                </c:pt>
                <c:pt idx="3">
                  <c:v>1</c:v>
                </c:pt>
                <c:pt idx="4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47-DD49-AB40-EDB74E4A8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  <c:userShapes r:id="rId4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387350</xdr:colOff>
      <xdr:row>9</xdr:row>
      <xdr:rowOff>158750</xdr:rowOff>
    </xdr:from>
    <xdr:to>
      <xdr:col>6</xdr:col>
      <xdr:colOff>6350</xdr:colOff>
      <xdr:row>23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E29A34-9A70-C04B-87D8-F4CE73F9E6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203200</xdr:colOff>
      <xdr:row>9</xdr:row>
      <xdr:rowOff>158750</xdr:rowOff>
    </xdr:from>
    <xdr:to>
      <xdr:col>11</xdr:col>
      <xdr:colOff>647700</xdr:colOff>
      <xdr:row>23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F558366-C4D0-814F-9DFA-EAFCB2765F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355600</xdr:colOff>
      <xdr:row>24</xdr:row>
      <xdr:rowOff>82550</xdr:rowOff>
    </xdr:from>
    <xdr:to>
      <xdr:col>5</xdr:col>
      <xdr:colOff>800100</xdr:colOff>
      <xdr:row>37</xdr:row>
      <xdr:rowOff>184150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67E2C5F-E513-334F-982D-B67759EF52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152400</xdr:colOff>
      <xdr:row>24</xdr:row>
      <xdr:rowOff>69850</xdr:rowOff>
    </xdr:from>
    <xdr:to>
      <xdr:col>11</xdr:col>
      <xdr:colOff>596900</xdr:colOff>
      <xdr:row>37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E9DF78B-794C-D140-A843-8C067FDE5C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647700</xdr:colOff>
      <xdr:row>12</xdr:row>
      <xdr:rowOff>146050</xdr:rowOff>
    </xdr:from>
    <xdr:to>
      <xdr:col>13</xdr:col>
      <xdr:colOff>266700</xdr:colOff>
      <xdr:row>26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AF8AE4-2D90-F03B-0F22-283AA42ECA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82550</xdr:colOff>
      <xdr:row>10</xdr:row>
      <xdr:rowOff>6350</xdr:rowOff>
    </xdr:from>
    <xdr:to>
      <xdr:col>7</xdr:col>
      <xdr:colOff>342900</xdr:colOff>
      <xdr:row>27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E7F436-532E-F74B-BF5F-2D8E664B86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673100</xdr:colOff>
      <xdr:row>9</xdr:row>
      <xdr:rowOff>196850</xdr:rowOff>
    </xdr:from>
    <xdr:to>
      <xdr:col>15</xdr:col>
      <xdr:colOff>101600</xdr:colOff>
      <xdr:row>27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E65B25B-140D-BE4B-ABA9-FD87D121BD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127000</xdr:colOff>
      <xdr:row>28</xdr:row>
      <xdr:rowOff>19050</xdr:rowOff>
    </xdr:from>
    <xdr:to>
      <xdr:col>7</xdr:col>
      <xdr:colOff>355600</xdr:colOff>
      <xdr:row>45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E615534-0BE1-A849-9267-1EE4646CBA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685800</xdr:colOff>
      <xdr:row>28</xdr:row>
      <xdr:rowOff>6350</xdr:rowOff>
    </xdr:from>
    <xdr:to>
      <xdr:col>15</xdr:col>
      <xdr:colOff>101600</xdr:colOff>
      <xdr:row>45</xdr:row>
      <xdr:rowOff>50800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7769EBC-1969-0E47-925B-7B09E0B51E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0.62461</cdr:x>
      <cdr:y>0.83848</cdr:y>
    </cdr:from>
    <cdr:to>
      <cdr:x>0.85594</cdr:x>
      <cdr:y>0.91834</cdr:y>
    </cdr:to>
    <cdr:sp macro="" textlink="">
      <cdr:nvSpPr>
        <cdr:cNvPr id="2" name="TextBox 5">
          <a:extLst xmlns:a="http://schemas.openxmlformats.org/drawingml/2006/main">
            <a:ext uri="{FF2B5EF4-FFF2-40B4-BE49-F238E27FC236}">
              <a16:creationId xmlns:a16="http://schemas.microsoft.com/office/drawing/2014/main" id="{BD5AEE60-7200-A318-6E0C-C78734AEFA27}"/>
            </a:ext>
          </a:extLst>
        </cdr:cNvPr>
        <cdr:cNvSpPr txBox="1"/>
      </cdr:nvSpPr>
      <cdr:spPr>
        <a:xfrm xmlns:a="http://schemas.openxmlformats.org/drawingml/2006/main">
          <a:off x="3771900" y="2933700"/>
          <a:ext cx="1397006" cy="279418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 b="1" i="0" baseline="0">
              <a:latin typeface="Arial" panose="020B0604020202020204" pitchFamily="34" charset="0"/>
            </a:rPr>
            <a:t>Total: 18 vessels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0.6421</cdr:x>
      <cdr:y>0.83121</cdr:y>
    </cdr:from>
    <cdr:to>
      <cdr:x>0.87368</cdr:x>
      <cdr:y>0.91107</cdr:y>
    </cdr:to>
    <cdr:sp macro="" textlink="">
      <cdr:nvSpPr>
        <cdr:cNvPr id="2" name="TextBox 5">
          <a:extLst xmlns:a="http://schemas.openxmlformats.org/drawingml/2006/main">
            <a:ext uri="{FF2B5EF4-FFF2-40B4-BE49-F238E27FC236}">
              <a16:creationId xmlns:a16="http://schemas.microsoft.com/office/drawing/2014/main" id="{8FC96DC2-8B91-8D46-8B6C-C31D72F42E90}"/>
            </a:ext>
          </a:extLst>
        </cdr:cNvPr>
        <cdr:cNvSpPr txBox="1"/>
      </cdr:nvSpPr>
      <cdr:spPr>
        <a:xfrm xmlns:a="http://schemas.openxmlformats.org/drawingml/2006/main">
          <a:off x="3873478" y="2908294"/>
          <a:ext cx="1397006" cy="279418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 b="1" i="0" baseline="0">
              <a:latin typeface="Arial" panose="020B0604020202020204" pitchFamily="34" charset="0"/>
            </a:rPr>
            <a:t>Total: 18 vessels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0.64271</cdr:x>
      <cdr:y>0.82278</cdr:y>
    </cdr:from>
    <cdr:to>
      <cdr:x>0.91332</cdr:x>
      <cdr:y>0.89692</cdr:y>
    </cdr:to>
    <cdr:sp macro="" textlink="">
      <cdr:nvSpPr>
        <cdr:cNvPr id="2" name="TextBox 5">
          <a:extLst xmlns:a="http://schemas.openxmlformats.org/drawingml/2006/main">
            <a:ext uri="{FF2B5EF4-FFF2-40B4-BE49-F238E27FC236}">
              <a16:creationId xmlns:a16="http://schemas.microsoft.com/office/drawing/2014/main" id="{8FC96DC2-8B91-8D46-8B6C-C31D72F42E90}"/>
            </a:ext>
          </a:extLst>
        </cdr:cNvPr>
        <cdr:cNvSpPr txBox="1"/>
      </cdr:nvSpPr>
      <cdr:spPr>
        <a:xfrm xmlns:a="http://schemas.openxmlformats.org/drawingml/2006/main">
          <a:off x="3860799" y="2889247"/>
          <a:ext cx="1625581" cy="260346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 b="1" i="0" baseline="0">
              <a:latin typeface="Arial" panose="020B0604020202020204" pitchFamily="34" charset="0"/>
            </a:rPr>
            <a:t>Total: 44,5 vessels</a:t>
          </a: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0.66245</cdr:x>
      <cdr:y>0.82758</cdr:y>
    </cdr:from>
    <cdr:to>
      <cdr:x>0.93249</cdr:x>
      <cdr:y>0.90199</cdr:y>
    </cdr:to>
    <cdr:sp macro="" textlink="">
      <cdr:nvSpPr>
        <cdr:cNvPr id="2" name="TextBox 5">
          <a:extLst xmlns:a="http://schemas.openxmlformats.org/drawingml/2006/main">
            <a:ext uri="{FF2B5EF4-FFF2-40B4-BE49-F238E27FC236}">
              <a16:creationId xmlns:a16="http://schemas.microsoft.com/office/drawing/2014/main" id="{E8DB89CB-4B41-3E46-9614-BE0592F5A9C7}"/>
            </a:ext>
          </a:extLst>
        </cdr:cNvPr>
        <cdr:cNvSpPr txBox="1"/>
      </cdr:nvSpPr>
      <cdr:spPr>
        <a:xfrm xmlns:a="http://schemas.openxmlformats.org/drawingml/2006/main">
          <a:off x="3987813" y="2895594"/>
          <a:ext cx="1625587" cy="260349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 b="1" i="0" baseline="0">
              <a:latin typeface="Arial" panose="020B0604020202020204" pitchFamily="34" charset="0"/>
            </a:rPr>
            <a:t>Total: 54,5 vessels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2C09E-8314-B24D-9411-2E5DDBBB7942}">
  <dimension ref="A1:S42"/>
  <sheetViews>
    <sheetView topLeftCell="A17" workbookViewId="0">
      <selection activeCell="A36" activeCellId="3" sqref="A10:XFD10 A20:XFD20 A28:XFD28 A36:XFD36"/>
    </sheetView>
  </sheetViews>
  <sheetFormatPr baseColWidth="10" defaultRowHeight="16" x14ac:dyDescent="0.2"/>
  <sheetData>
    <row r="1" spans="1:19" x14ac:dyDescent="0.2">
      <c r="C1" s="1"/>
      <c r="G1" s="2"/>
      <c r="I1" s="2"/>
      <c r="K1" s="2"/>
      <c r="M1" s="2"/>
      <c r="Q1" s="3"/>
    </row>
    <row r="2" spans="1:19" x14ac:dyDescent="0.2">
      <c r="C2" s="1"/>
      <c r="G2" s="2" t="s">
        <v>0</v>
      </c>
      <c r="I2" s="2" t="s">
        <v>1</v>
      </c>
      <c r="K2" s="2" t="s">
        <v>2</v>
      </c>
      <c r="M2" s="2" t="s">
        <v>3</v>
      </c>
      <c r="Q2" s="3"/>
    </row>
    <row r="3" spans="1:19" x14ac:dyDescent="0.2">
      <c r="B3" t="s">
        <v>4</v>
      </c>
      <c r="C3" s="1"/>
      <c r="D3" t="s">
        <v>5</v>
      </c>
      <c r="E3" t="s">
        <v>6</v>
      </c>
      <c r="F3" t="s">
        <v>7</v>
      </c>
      <c r="G3" s="2" t="s">
        <v>8</v>
      </c>
      <c r="I3" s="2" t="s">
        <v>8</v>
      </c>
      <c r="K3" s="2" t="s">
        <v>9</v>
      </c>
      <c r="M3" s="2" t="s">
        <v>9</v>
      </c>
      <c r="N3" t="s">
        <v>3</v>
      </c>
      <c r="Q3" s="3"/>
    </row>
    <row r="4" spans="1:19" ht="51" x14ac:dyDescent="0.2">
      <c r="A4" s="4" t="s">
        <v>10</v>
      </c>
      <c r="B4" s="4"/>
      <c r="C4" s="5" t="s">
        <v>11</v>
      </c>
      <c r="D4" s="4"/>
      <c r="E4" s="4"/>
      <c r="F4" s="4"/>
      <c r="G4" s="6"/>
      <c r="H4" s="4"/>
      <c r="I4" s="6"/>
      <c r="J4" s="4"/>
      <c r="K4" s="6"/>
      <c r="L4" s="4"/>
      <c r="M4" s="6"/>
      <c r="N4" s="4"/>
      <c r="O4" s="4"/>
      <c r="P4" s="4"/>
      <c r="Q4" s="7"/>
      <c r="R4" s="4"/>
      <c r="S4" s="4"/>
    </row>
    <row r="5" spans="1:19" ht="51" x14ac:dyDescent="0.2">
      <c r="A5" t="s">
        <v>12</v>
      </c>
      <c r="B5">
        <v>2</v>
      </c>
      <c r="C5" s="1" t="s">
        <v>11</v>
      </c>
      <c r="D5" t="s">
        <v>8</v>
      </c>
      <c r="E5">
        <v>2</v>
      </c>
      <c r="F5">
        <v>1</v>
      </c>
      <c r="G5" s="2">
        <f>B5/E5</f>
        <v>1</v>
      </c>
      <c r="I5" s="2">
        <f>B5/E5</f>
        <v>1</v>
      </c>
      <c r="K5" s="2">
        <v>0</v>
      </c>
      <c r="M5" s="2">
        <v>0</v>
      </c>
      <c r="N5">
        <v>0</v>
      </c>
      <c r="Q5" s="3"/>
    </row>
    <row r="6" spans="1:19" ht="51" x14ac:dyDescent="0.2">
      <c r="A6" t="s">
        <v>13</v>
      </c>
      <c r="B6">
        <v>1</v>
      </c>
      <c r="C6" s="1" t="s">
        <v>11</v>
      </c>
      <c r="D6" t="s">
        <v>8</v>
      </c>
      <c r="E6">
        <v>2</v>
      </c>
      <c r="F6">
        <v>1</v>
      </c>
      <c r="G6" s="2">
        <f t="shared" ref="G6:G10" si="0">B6/E6</f>
        <v>0.5</v>
      </c>
      <c r="I6" s="2">
        <f t="shared" ref="I6:I10" si="1">B6/E6</f>
        <v>0.5</v>
      </c>
      <c r="K6" s="2">
        <v>0</v>
      </c>
      <c r="M6" s="2">
        <v>0</v>
      </c>
      <c r="N6">
        <v>0</v>
      </c>
      <c r="Q6" s="3"/>
    </row>
    <row r="7" spans="1:19" ht="51" x14ac:dyDescent="0.2">
      <c r="A7" t="s">
        <v>14</v>
      </c>
      <c r="B7">
        <v>18</v>
      </c>
      <c r="C7" s="1" t="s">
        <v>11</v>
      </c>
      <c r="D7" t="s">
        <v>8</v>
      </c>
      <c r="E7">
        <v>2</v>
      </c>
      <c r="F7">
        <v>1</v>
      </c>
      <c r="G7" s="2">
        <f t="shared" si="0"/>
        <v>9</v>
      </c>
      <c r="I7" s="2">
        <f t="shared" si="1"/>
        <v>9</v>
      </c>
      <c r="K7" s="2">
        <v>0</v>
      </c>
      <c r="M7" s="2">
        <v>0</v>
      </c>
      <c r="N7">
        <v>0</v>
      </c>
      <c r="Q7" s="3"/>
    </row>
    <row r="8" spans="1:19" ht="51" x14ac:dyDescent="0.2">
      <c r="A8" t="s">
        <v>15</v>
      </c>
      <c r="B8">
        <v>8</v>
      </c>
      <c r="C8" s="1" t="s">
        <v>11</v>
      </c>
      <c r="D8" t="s">
        <v>8</v>
      </c>
      <c r="E8">
        <v>2</v>
      </c>
      <c r="F8">
        <v>1</v>
      </c>
      <c r="G8" s="2">
        <f t="shared" si="0"/>
        <v>4</v>
      </c>
      <c r="I8" s="2">
        <f t="shared" si="1"/>
        <v>4</v>
      </c>
      <c r="K8" s="2">
        <v>0</v>
      </c>
      <c r="M8" s="2">
        <v>0</v>
      </c>
      <c r="N8">
        <v>0</v>
      </c>
      <c r="Q8" s="3"/>
    </row>
    <row r="9" spans="1:19" ht="51" x14ac:dyDescent="0.2">
      <c r="A9" t="s">
        <v>16</v>
      </c>
      <c r="B9">
        <v>1</v>
      </c>
      <c r="C9" s="1" t="s">
        <v>11</v>
      </c>
      <c r="D9" t="s">
        <v>8</v>
      </c>
      <c r="E9">
        <v>2</v>
      </c>
      <c r="F9">
        <v>1</v>
      </c>
      <c r="G9" s="2">
        <f t="shared" si="0"/>
        <v>0.5</v>
      </c>
      <c r="I9" s="2">
        <f t="shared" si="1"/>
        <v>0.5</v>
      </c>
      <c r="K9" s="2">
        <v>0</v>
      </c>
      <c r="M9" s="2">
        <v>0</v>
      </c>
      <c r="N9">
        <v>0</v>
      </c>
      <c r="Q9" s="3"/>
    </row>
    <row r="10" spans="1:19" ht="51" x14ac:dyDescent="0.2">
      <c r="A10" t="s">
        <v>17</v>
      </c>
      <c r="B10">
        <v>6</v>
      </c>
      <c r="C10" s="1" t="s">
        <v>11</v>
      </c>
      <c r="D10" t="s">
        <v>8</v>
      </c>
      <c r="E10">
        <v>2</v>
      </c>
      <c r="F10">
        <v>1</v>
      </c>
      <c r="G10" s="2">
        <f t="shared" si="0"/>
        <v>3</v>
      </c>
      <c r="I10" s="2">
        <f t="shared" si="1"/>
        <v>3</v>
      </c>
      <c r="K10" s="2">
        <v>0</v>
      </c>
      <c r="M10" s="2">
        <v>0</v>
      </c>
      <c r="N10">
        <v>0</v>
      </c>
      <c r="Q10" s="3"/>
    </row>
    <row r="11" spans="1:19" x14ac:dyDescent="0.2">
      <c r="C11" s="1"/>
      <c r="G11" s="2"/>
      <c r="H11">
        <f>SUM(G5:G10)</f>
        <v>18</v>
      </c>
      <c r="I11" s="2"/>
      <c r="J11">
        <f>SUM(I5:I10)</f>
        <v>18</v>
      </c>
      <c r="K11" s="2"/>
      <c r="L11">
        <v>0</v>
      </c>
      <c r="M11" s="2"/>
      <c r="O11">
        <v>0</v>
      </c>
      <c r="Q11" s="3">
        <f>SUM(H11:O11)</f>
        <v>36</v>
      </c>
    </row>
    <row r="12" spans="1:19" x14ac:dyDescent="0.2">
      <c r="C12" s="1"/>
      <c r="G12" s="2"/>
      <c r="I12" s="2"/>
      <c r="K12" s="2"/>
      <c r="M12" s="2"/>
      <c r="Q12" s="3"/>
    </row>
    <row r="13" spans="1:19" ht="51" x14ac:dyDescent="0.2">
      <c r="A13" s="4" t="s">
        <v>18</v>
      </c>
      <c r="B13" s="4"/>
      <c r="C13" s="5" t="s">
        <v>19</v>
      </c>
      <c r="D13" s="4"/>
      <c r="E13" s="4"/>
      <c r="F13" s="4"/>
      <c r="G13" s="6"/>
      <c r="H13" s="4"/>
      <c r="I13" s="6"/>
      <c r="J13" s="4"/>
      <c r="K13" s="6"/>
      <c r="L13" s="4"/>
      <c r="M13" s="6"/>
      <c r="N13" s="4"/>
      <c r="O13" s="4"/>
      <c r="P13" s="4"/>
      <c r="Q13" s="7"/>
      <c r="R13" s="4"/>
      <c r="S13" s="4"/>
    </row>
    <row r="14" spans="1:19" ht="51" x14ac:dyDescent="0.2">
      <c r="A14" t="s">
        <v>12</v>
      </c>
      <c r="C14" s="1" t="s">
        <v>19</v>
      </c>
      <c r="D14" t="s">
        <v>9</v>
      </c>
      <c r="E14">
        <v>2</v>
      </c>
      <c r="F14">
        <v>1</v>
      </c>
      <c r="G14" s="2">
        <v>0</v>
      </c>
      <c r="I14" s="2">
        <v>0</v>
      </c>
      <c r="K14" s="2">
        <f>B14/E14</f>
        <v>0</v>
      </c>
      <c r="M14" s="2">
        <f>B14/E14</f>
        <v>0</v>
      </c>
      <c r="N14">
        <v>0</v>
      </c>
      <c r="Q14" s="3"/>
    </row>
    <row r="15" spans="1:19" ht="51" x14ac:dyDescent="0.2">
      <c r="A15" t="s">
        <v>13</v>
      </c>
      <c r="C15" s="1" t="s">
        <v>19</v>
      </c>
      <c r="D15" t="s">
        <v>9</v>
      </c>
      <c r="E15">
        <v>2</v>
      </c>
      <c r="F15">
        <v>1</v>
      </c>
      <c r="G15" s="2">
        <v>0</v>
      </c>
      <c r="I15" s="2">
        <v>0</v>
      </c>
      <c r="K15" s="2">
        <f t="shared" ref="K15:K20" si="2">B15/E15</f>
        <v>0</v>
      </c>
      <c r="M15" s="2">
        <f t="shared" ref="M15:M20" si="3">B15/E15</f>
        <v>0</v>
      </c>
      <c r="N15">
        <v>0</v>
      </c>
      <c r="Q15" s="3"/>
    </row>
    <row r="16" spans="1:19" ht="51" x14ac:dyDescent="0.2">
      <c r="A16" t="s">
        <v>14</v>
      </c>
      <c r="B16">
        <v>43</v>
      </c>
      <c r="C16" s="1" t="s">
        <v>19</v>
      </c>
      <c r="D16" t="s">
        <v>9</v>
      </c>
      <c r="E16">
        <v>2</v>
      </c>
      <c r="F16">
        <v>1</v>
      </c>
      <c r="G16" s="2">
        <v>0</v>
      </c>
      <c r="I16" s="2">
        <v>0</v>
      </c>
      <c r="K16" s="2">
        <f t="shared" si="2"/>
        <v>21.5</v>
      </c>
      <c r="M16" s="2">
        <f t="shared" si="3"/>
        <v>21.5</v>
      </c>
      <c r="N16">
        <v>0</v>
      </c>
      <c r="Q16" s="3"/>
    </row>
    <row r="17" spans="1:19" ht="51" x14ac:dyDescent="0.2">
      <c r="A17" t="s">
        <v>14</v>
      </c>
      <c r="B17">
        <v>45</v>
      </c>
      <c r="C17" s="1" t="s">
        <v>19</v>
      </c>
      <c r="D17" t="s">
        <v>9</v>
      </c>
      <c r="E17">
        <v>2</v>
      </c>
      <c r="F17">
        <v>1</v>
      </c>
      <c r="G17" s="2">
        <v>0</v>
      </c>
      <c r="I17" s="2">
        <v>0</v>
      </c>
      <c r="K17" s="2">
        <f t="shared" si="2"/>
        <v>22.5</v>
      </c>
      <c r="M17" s="2">
        <f t="shared" si="3"/>
        <v>22.5</v>
      </c>
      <c r="N17">
        <v>0</v>
      </c>
      <c r="Q17" s="3"/>
    </row>
    <row r="18" spans="1:19" ht="51" x14ac:dyDescent="0.2">
      <c r="A18" t="s">
        <v>15</v>
      </c>
      <c r="B18">
        <v>31</v>
      </c>
      <c r="C18" s="1" t="s">
        <v>19</v>
      </c>
      <c r="D18" t="s">
        <v>9</v>
      </c>
      <c r="E18">
        <v>2</v>
      </c>
      <c r="F18">
        <v>1</v>
      </c>
      <c r="G18" s="2">
        <v>0</v>
      </c>
      <c r="I18" s="2">
        <v>0</v>
      </c>
      <c r="K18" s="2">
        <f t="shared" si="2"/>
        <v>15.5</v>
      </c>
      <c r="M18" s="2">
        <f t="shared" si="3"/>
        <v>15.5</v>
      </c>
      <c r="N18">
        <v>0</v>
      </c>
      <c r="Q18" s="3"/>
    </row>
    <row r="19" spans="1:19" ht="51" x14ac:dyDescent="0.2">
      <c r="A19" t="s">
        <v>16</v>
      </c>
      <c r="B19">
        <v>1</v>
      </c>
      <c r="C19" s="1" t="s">
        <v>19</v>
      </c>
      <c r="D19" t="s">
        <v>9</v>
      </c>
      <c r="E19">
        <v>2</v>
      </c>
      <c r="F19">
        <v>1</v>
      </c>
      <c r="G19" s="2">
        <v>0</v>
      </c>
      <c r="I19" s="2">
        <v>0</v>
      </c>
      <c r="K19" s="2">
        <f t="shared" si="2"/>
        <v>0.5</v>
      </c>
      <c r="M19" s="2">
        <f t="shared" si="3"/>
        <v>0.5</v>
      </c>
      <c r="N19">
        <v>0</v>
      </c>
      <c r="Q19" s="3"/>
    </row>
    <row r="20" spans="1:19" ht="51" x14ac:dyDescent="0.2">
      <c r="A20" t="s">
        <v>20</v>
      </c>
      <c r="B20">
        <v>12</v>
      </c>
      <c r="C20" s="1" t="s">
        <v>19</v>
      </c>
      <c r="D20" t="s">
        <v>9</v>
      </c>
      <c r="E20">
        <v>2</v>
      </c>
      <c r="F20">
        <v>1</v>
      </c>
      <c r="G20" s="2">
        <v>0</v>
      </c>
      <c r="I20" s="2">
        <v>0</v>
      </c>
      <c r="K20" s="2">
        <f t="shared" si="2"/>
        <v>6</v>
      </c>
      <c r="M20" s="2">
        <f t="shared" si="3"/>
        <v>6</v>
      </c>
      <c r="N20">
        <v>0</v>
      </c>
      <c r="Q20" s="3"/>
    </row>
    <row r="21" spans="1:19" x14ac:dyDescent="0.2">
      <c r="C21" s="1"/>
      <c r="G21" s="2"/>
      <c r="H21">
        <v>0</v>
      </c>
      <c r="I21" s="2"/>
      <c r="J21">
        <v>0</v>
      </c>
      <c r="K21" s="2"/>
      <c r="L21">
        <f>SUM(K14:K20)</f>
        <v>66</v>
      </c>
      <c r="M21" s="2"/>
      <c r="O21">
        <f>SUM(M14:N20)</f>
        <v>66</v>
      </c>
      <c r="Q21" s="3">
        <f>SUM(H21:O21)</f>
        <v>132</v>
      </c>
    </row>
    <row r="22" spans="1:19" x14ac:dyDescent="0.2">
      <c r="C22" s="1"/>
      <c r="G22" s="2"/>
      <c r="I22" s="2"/>
      <c r="K22" s="2"/>
      <c r="M22" s="2"/>
      <c r="Q22" s="3"/>
    </row>
    <row r="23" spans="1:19" ht="17" x14ac:dyDescent="0.2">
      <c r="A23" s="4" t="s">
        <v>21</v>
      </c>
      <c r="B23" s="4"/>
      <c r="C23" s="5" t="s">
        <v>22</v>
      </c>
      <c r="D23" s="4"/>
      <c r="E23" s="4"/>
      <c r="F23" s="4"/>
      <c r="G23" s="6"/>
      <c r="H23" s="4"/>
      <c r="I23" s="6"/>
      <c r="J23" s="4"/>
      <c r="K23" s="6"/>
      <c r="L23" s="4"/>
      <c r="M23" s="6"/>
      <c r="N23" s="4"/>
      <c r="O23" s="4"/>
      <c r="P23" s="4"/>
      <c r="Q23" s="7"/>
      <c r="R23" s="4"/>
      <c r="S23" s="4"/>
    </row>
    <row r="24" spans="1:19" ht="17" x14ac:dyDescent="0.2">
      <c r="A24" t="s">
        <v>12</v>
      </c>
      <c r="B24">
        <v>1</v>
      </c>
      <c r="C24" s="1" t="s">
        <v>22</v>
      </c>
      <c r="D24" t="s">
        <v>3</v>
      </c>
      <c r="E24">
        <v>1</v>
      </c>
      <c r="F24">
        <v>0.25</v>
      </c>
      <c r="G24" s="2">
        <v>0</v>
      </c>
      <c r="I24" s="2">
        <v>0</v>
      </c>
      <c r="K24" s="2">
        <v>0</v>
      </c>
      <c r="M24" s="2">
        <v>0</v>
      </c>
      <c r="N24">
        <f>B24*F24</f>
        <v>0.25</v>
      </c>
      <c r="Q24" s="3"/>
    </row>
    <row r="25" spans="1:19" ht="17" x14ac:dyDescent="0.2">
      <c r="A25" t="s">
        <v>13</v>
      </c>
      <c r="B25">
        <v>2</v>
      </c>
      <c r="C25" s="1" t="s">
        <v>22</v>
      </c>
      <c r="D25" t="s">
        <v>3</v>
      </c>
      <c r="E25">
        <v>1</v>
      </c>
      <c r="F25">
        <v>0.25</v>
      </c>
      <c r="G25" s="2">
        <v>0</v>
      </c>
      <c r="I25" s="2">
        <v>0</v>
      </c>
      <c r="K25" s="2">
        <v>0</v>
      </c>
      <c r="M25" s="2">
        <v>0</v>
      </c>
      <c r="N25">
        <f t="shared" ref="N25:N28" si="4">B25*F25</f>
        <v>0.5</v>
      </c>
      <c r="Q25" s="3"/>
    </row>
    <row r="26" spans="1:19" ht="17" x14ac:dyDescent="0.2">
      <c r="A26" t="s">
        <v>14</v>
      </c>
      <c r="B26">
        <v>20</v>
      </c>
      <c r="C26" s="1" t="s">
        <v>22</v>
      </c>
      <c r="D26" t="s">
        <v>3</v>
      </c>
      <c r="E26">
        <v>1</v>
      </c>
      <c r="F26">
        <v>0.25</v>
      </c>
      <c r="G26" s="2">
        <v>0</v>
      </c>
      <c r="I26" s="2">
        <v>0</v>
      </c>
      <c r="K26" s="2">
        <v>0</v>
      </c>
      <c r="M26" s="2">
        <v>0</v>
      </c>
      <c r="N26">
        <f t="shared" si="4"/>
        <v>5</v>
      </c>
      <c r="Q26" s="3"/>
    </row>
    <row r="27" spans="1:19" ht="17" x14ac:dyDescent="0.2">
      <c r="A27" t="s">
        <v>15</v>
      </c>
      <c r="B27">
        <v>29</v>
      </c>
      <c r="C27" s="1" t="s">
        <v>22</v>
      </c>
      <c r="D27" t="s">
        <v>3</v>
      </c>
      <c r="E27">
        <v>1</v>
      </c>
      <c r="F27">
        <v>0.25</v>
      </c>
      <c r="G27" s="2">
        <v>0</v>
      </c>
      <c r="I27" s="2">
        <v>0</v>
      </c>
      <c r="K27" s="2">
        <v>0</v>
      </c>
      <c r="M27" s="2">
        <v>0</v>
      </c>
      <c r="N27">
        <f t="shared" si="4"/>
        <v>7.25</v>
      </c>
      <c r="Q27" s="3"/>
    </row>
    <row r="28" spans="1:19" ht="17" x14ac:dyDescent="0.2">
      <c r="A28" t="s">
        <v>20</v>
      </c>
      <c r="B28">
        <v>6</v>
      </c>
      <c r="C28" s="1" t="s">
        <v>22</v>
      </c>
      <c r="D28" t="s">
        <v>3</v>
      </c>
      <c r="E28">
        <v>1</v>
      </c>
      <c r="F28">
        <v>0.25</v>
      </c>
      <c r="G28" s="2">
        <v>0</v>
      </c>
      <c r="I28" s="2">
        <v>0</v>
      </c>
      <c r="K28" s="2">
        <v>0</v>
      </c>
      <c r="M28" s="2">
        <v>0</v>
      </c>
      <c r="N28">
        <f t="shared" si="4"/>
        <v>1.5</v>
      </c>
      <c r="Q28" s="3"/>
    </row>
    <row r="29" spans="1:19" x14ac:dyDescent="0.2">
      <c r="C29" s="1"/>
      <c r="G29" s="2"/>
      <c r="H29">
        <v>0</v>
      </c>
      <c r="I29" s="2"/>
      <c r="J29">
        <v>0</v>
      </c>
      <c r="K29" s="2"/>
      <c r="L29">
        <v>0</v>
      </c>
      <c r="M29" s="2"/>
      <c r="O29">
        <f>SUM(N24:N28)</f>
        <v>14.5</v>
      </c>
      <c r="Q29" s="3">
        <v>14.5</v>
      </c>
    </row>
    <row r="30" spans="1:19" x14ac:dyDescent="0.2">
      <c r="C30" s="1"/>
      <c r="G30" s="2"/>
      <c r="I30" s="2"/>
      <c r="K30" s="2"/>
      <c r="M30" s="2"/>
      <c r="Q30" s="3"/>
    </row>
    <row r="31" spans="1:19" x14ac:dyDescent="0.2">
      <c r="A31" s="4" t="s">
        <v>23</v>
      </c>
      <c r="B31" s="4"/>
      <c r="C31" s="5"/>
      <c r="D31" s="4"/>
      <c r="E31" s="4"/>
      <c r="F31" s="4"/>
      <c r="G31" s="6"/>
      <c r="H31" s="4"/>
      <c r="I31" s="6"/>
      <c r="J31" s="4"/>
      <c r="K31" s="6"/>
      <c r="L31" s="4"/>
      <c r="M31" s="6"/>
      <c r="N31" s="4"/>
      <c r="O31" s="4"/>
      <c r="P31" s="4"/>
      <c r="Q31" s="7"/>
      <c r="R31" s="4"/>
      <c r="S31" s="4"/>
    </row>
    <row r="32" spans="1:19" x14ac:dyDescent="0.2">
      <c r="A32" t="s">
        <v>12</v>
      </c>
      <c r="B32">
        <v>1</v>
      </c>
      <c r="C32" s="1"/>
      <c r="G32" s="2"/>
      <c r="I32" s="2"/>
      <c r="K32" s="2"/>
      <c r="M32" s="2"/>
      <c r="Q32" s="3"/>
    </row>
    <row r="33" spans="1:19" x14ac:dyDescent="0.2">
      <c r="A33" t="s">
        <v>13</v>
      </c>
      <c r="B33">
        <v>1</v>
      </c>
      <c r="C33" s="1"/>
      <c r="G33" s="2"/>
      <c r="I33" s="2"/>
      <c r="K33" s="2"/>
      <c r="M33" s="2"/>
      <c r="Q33" s="3"/>
    </row>
    <row r="34" spans="1:19" x14ac:dyDescent="0.2">
      <c r="A34" t="s">
        <v>14</v>
      </c>
      <c r="B34">
        <v>16</v>
      </c>
      <c r="C34" s="1"/>
      <c r="G34" s="2"/>
      <c r="I34" s="2"/>
      <c r="K34" s="2"/>
      <c r="M34" s="2"/>
      <c r="Q34" s="3"/>
    </row>
    <row r="35" spans="1:19" x14ac:dyDescent="0.2">
      <c r="A35" t="s">
        <v>15</v>
      </c>
      <c r="B35">
        <v>6</v>
      </c>
      <c r="C35" s="1"/>
      <c r="G35" s="2"/>
      <c r="I35" s="2"/>
      <c r="K35" s="2"/>
      <c r="M35" s="2"/>
      <c r="Q35" s="3"/>
    </row>
    <row r="36" spans="1:19" x14ac:dyDescent="0.2">
      <c r="A36" t="s">
        <v>20</v>
      </c>
      <c r="B36">
        <v>5</v>
      </c>
      <c r="C36" s="1"/>
      <c r="G36" s="2"/>
      <c r="I36" s="2"/>
      <c r="K36" s="2"/>
      <c r="M36" s="2"/>
      <c r="Q36" s="3"/>
    </row>
    <row r="37" spans="1:19" ht="17" thickBot="1" x14ac:dyDescent="0.25">
      <c r="C37" s="1"/>
      <c r="G37" s="2"/>
      <c r="I37" s="2"/>
      <c r="K37" s="2"/>
      <c r="M37" s="2"/>
      <c r="Q37" s="3"/>
    </row>
    <row r="38" spans="1:19" ht="18" thickTop="1" thickBot="1" x14ac:dyDescent="0.25">
      <c r="A38" s="8"/>
      <c r="B38" s="8"/>
      <c r="C38" s="9"/>
      <c r="D38" s="8"/>
      <c r="E38" s="8"/>
      <c r="F38" s="8"/>
      <c r="G38" s="10"/>
      <c r="H38" s="8">
        <f>SUM(H1:H29)</f>
        <v>18</v>
      </c>
      <c r="I38" s="10"/>
      <c r="J38" s="8">
        <f>SUM(J1:J29)</f>
        <v>18</v>
      </c>
      <c r="K38" s="10"/>
      <c r="L38" s="8">
        <f>SUM(L1:L29)</f>
        <v>66</v>
      </c>
      <c r="M38" s="10"/>
      <c r="N38" s="8"/>
      <c r="O38" s="8">
        <f>SUM(O1:O29)</f>
        <v>80.5</v>
      </c>
      <c r="P38" s="8"/>
      <c r="Q38" s="11">
        <f>SUM(H38:O38)</f>
        <v>182.5</v>
      </c>
      <c r="R38" s="8"/>
      <c r="S38" s="8"/>
    </row>
    <row r="39" spans="1:19" ht="17" thickTop="1" x14ac:dyDescent="0.2">
      <c r="C39" s="1"/>
      <c r="G39" s="2"/>
      <c r="I39" s="2"/>
      <c r="K39" s="2"/>
      <c r="M39" s="2"/>
      <c r="Q39" s="3"/>
    </row>
    <row r="40" spans="1:19" x14ac:dyDescent="0.2">
      <c r="C40" s="1"/>
      <c r="G40" s="2"/>
      <c r="I40" s="2"/>
      <c r="K40" s="2"/>
      <c r="M40" s="2"/>
      <c r="Q40" s="3"/>
    </row>
    <row r="41" spans="1:19" x14ac:dyDescent="0.2">
      <c r="C41" s="1"/>
      <c r="G41" s="2"/>
      <c r="I41" s="2"/>
      <c r="K41" s="2"/>
      <c r="M41" s="2"/>
      <c r="Q41" s="3"/>
    </row>
    <row r="42" spans="1:19" x14ac:dyDescent="0.2">
      <c r="C42" s="1"/>
      <c r="G42" s="2"/>
      <c r="I42" s="2"/>
      <c r="K42" s="2"/>
      <c r="M42" s="2"/>
      <c r="Q42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D3FBF-C123-8B40-93FE-829DBB578B67}">
  <dimension ref="A2:Q40"/>
  <sheetViews>
    <sheetView topLeftCell="A21" workbookViewId="0">
      <selection activeCell="O37" activeCellId="19" sqref="H11 J11 L11 O11 H18 J18 L18 O18 H25 J25 L25 O25 H30 J30 L30 O30 H37 J37 L37 O37"/>
    </sheetView>
  </sheetViews>
  <sheetFormatPr baseColWidth="10" defaultRowHeight="16" x14ac:dyDescent="0.2"/>
  <sheetData>
    <row r="2" spans="1:17" s="4" customFormat="1" x14ac:dyDescent="0.2">
      <c r="A2" s="4" t="s">
        <v>24</v>
      </c>
    </row>
    <row r="3" spans="1:17" ht="51" x14ac:dyDescent="0.2">
      <c r="A3" t="s">
        <v>12</v>
      </c>
      <c r="B3">
        <v>2</v>
      </c>
      <c r="C3" s="1" t="s">
        <v>11</v>
      </c>
      <c r="D3" t="s">
        <v>8</v>
      </c>
      <c r="E3">
        <v>2</v>
      </c>
      <c r="F3">
        <v>1</v>
      </c>
      <c r="G3" s="2">
        <v>1</v>
      </c>
      <c r="I3" s="2">
        <v>1</v>
      </c>
      <c r="K3" s="2">
        <v>0</v>
      </c>
      <c r="M3" s="2">
        <v>0</v>
      </c>
      <c r="N3">
        <v>0</v>
      </c>
      <c r="Q3" s="3"/>
    </row>
    <row r="4" spans="1:17" ht="51" x14ac:dyDescent="0.2">
      <c r="A4" t="s">
        <v>14</v>
      </c>
      <c r="B4">
        <v>18</v>
      </c>
      <c r="C4" s="1" t="s">
        <v>11</v>
      </c>
      <c r="D4" t="s">
        <v>8</v>
      </c>
      <c r="E4">
        <v>2</v>
      </c>
      <c r="F4">
        <v>1</v>
      </c>
      <c r="G4" s="2">
        <v>9</v>
      </c>
      <c r="I4" s="2">
        <v>9</v>
      </c>
      <c r="K4" s="2">
        <v>0</v>
      </c>
      <c r="M4" s="2">
        <v>0</v>
      </c>
      <c r="N4">
        <v>0</v>
      </c>
      <c r="Q4" s="3"/>
    </row>
    <row r="5" spans="1:17" ht="51" x14ac:dyDescent="0.2">
      <c r="A5" t="s">
        <v>12</v>
      </c>
      <c r="C5" s="1" t="s">
        <v>19</v>
      </c>
      <c r="D5" t="s">
        <v>9</v>
      </c>
      <c r="E5">
        <v>2</v>
      </c>
      <c r="F5">
        <v>1</v>
      </c>
      <c r="G5" s="2">
        <v>0</v>
      </c>
      <c r="I5" s="2">
        <v>0</v>
      </c>
      <c r="K5" s="2">
        <v>0</v>
      </c>
      <c r="M5" s="2">
        <v>0</v>
      </c>
      <c r="N5">
        <v>0</v>
      </c>
      <c r="Q5" s="3"/>
    </row>
    <row r="6" spans="1:17" ht="51" x14ac:dyDescent="0.2">
      <c r="A6" t="s">
        <v>14</v>
      </c>
      <c r="B6">
        <v>45</v>
      </c>
      <c r="C6" s="1" t="s">
        <v>19</v>
      </c>
      <c r="D6" t="s">
        <v>9</v>
      </c>
      <c r="E6">
        <v>2</v>
      </c>
      <c r="F6">
        <v>1</v>
      </c>
      <c r="G6" s="2">
        <v>0</v>
      </c>
      <c r="I6" s="2">
        <v>0</v>
      </c>
      <c r="K6" s="2">
        <v>22.5</v>
      </c>
      <c r="M6" s="2">
        <v>22.5</v>
      </c>
      <c r="N6">
        <v>0</v>
      </c>
      <c r="Q6" s="3"/>
    </row>
    <row r="7" spans="1:17" ht="17" x14ac:dyDescent="0.2">
      <c r="A7" t="s">
        <v>12</v>
      </c>
      <c r="B7">
        <v>1</v>
      </c>
      <c r="C7" s="1" t="s">
        <v>22</v>
      </c>
      <c r="D7" t="s">
        <v>3</v>
      </c>
      <c r="E7">
        <v>1</v>
      </c>
      <c r="F7">
        <v>0.25</v>
      </c>
      <c r="G7" s="2">
        <v>0</v>
      </c>
      <c r="I7" s="2">
        <v>0</v>
      </c>
      <c r="K7" s="2">
        <v>0</v>
      </c>
      <c r="M7" s="2">
        <v>0</v>
      </c>
      <c r="N7">
        <v>0.25</v>
      </c>
      <c r="Q7" s="3"/>
    </row>
    <row r="8" spans="1:17" ht="17" x14ac:dyDescent="0.2">
      <c r="A8" t="s">
        <v>14</v>
      </c>
      <c r="B8">
        <v>20</v>
      </c>
      <c r="C8" s="1" t="s">
        <v>22</v>
      </c>
      <c r="D8" t="s">
        <v>3</v>
      </c>
      <c r="E8">
        <v>1</v>
      </c>
      <c r="F8">
        <v>0.25</v>
      </c>
      <c r="G8" s="2">
        <v>0</v>
      </c>
      <c r="I8" s="2">
        <v>0</v>
      </c>
      <c r="K8" s="2">
        <v>0</v>
      </c>
      <c r="M8" s="2">
        <v>0</v>
      </c>
      <c r="N8">
        <v>5</v>
      </c>
      <c r="Q8" s="3"/>
    </row>
    <row r="9" spans="1:17" x14ac:dyDescent="0.2">
      <c r="A9" t="s">
        <v>12</v>
      </c>
      <c r="B9">
        <v>1</v>
      </c>
      <c r="C9" s="1"/>
      <c r="G9" s="2"/>
      <c r="I9" s="2"/>
      <c r="K9" s="2"/>
      <c r="M9" s="2"/>
      <c r="Q9" s="3"/>
    </row>
    <row r="10" spans="1:17" x14ac:dyDescent="0.2">
      <c r="A10" t="s">
        <v>14</v>
      </c>
      <c r="B10">
        <v>16</v>
      </c>
      <c r="C10" s="1"/>
      <c r="G10" s="2"/>
      <c r="I10" s="2"/>
      <c r="K10" s="2"/>
      <c r="M10" s="2"/>
      <c r="Q10" s="3"/>
    </row>
    <row r="11" spans="1:17" x14ac:dyDescent="0.2">
      <c r="H11">
        <v>10</v>
      </c>
      <c r="J11">
        <v>10</v>
      </c>
      <c r="L11">
        <v>22.5</v>
      </c>
      <c r="O11">
        <v>23.25</v>
      </c>
      <c r="Q11">
        <f>SUM(H11:O11)</f>
        <v>65.75</v>
      </c>
    </row>
    <row r="13" spans="1:17" s="4" customFormat="1" x14ac:dyDescent="0.2">
      <c r="A13" s="4" t="s">
        <v>25</v>
      </c>
    </row>
    <row r="14" spans="1:17" ht="51" x14ac:dyDescent="0.2">
      <c r="A14" t="s">
        <v>13</v>
      </c>
      <c r="B14">
        <v>1</v>
      </c>
      <c r="C14" s="1" t="s">
        <v>11</v>
      </c>
      <c r="D14" t="s">
        <v>8</v>
      </c>
      <c r="E14">
        <v>2</v>
      </c>
      <c r="F14">
        <v>1</v>
      </c>
      <c r="G14" s="2">
        <v>0.5</v>
      </c>
      <c r="I14" s="2">
        <v>0.5</v>
      </c>
      <c r="K14" s="2">
        <v>0</v>
      </c>
      <c r="M14" s="2">
        <v>0</v>
      </c>
      <c r="N14">
        <v>0</v>
      </c>
      <c r="Q14" s="3"/>
    </row>
    <row r="15" spans="1:17" ht="51" x14ac:dyDescent="0.2">
      <c r="A15" t="s">
        <v>13</v>
      </c>
      <c r="C15" s="1" t="s">
        <v>19</v>
      </c>
      <c r="D15" t="s">
        <v>9</v>
      </c>
      <c r="E15">
        <v>2</v>
      </c>
      <c r="F15">
        <v>1</v>
      </c>
      <c r="G15" s="2">
        <v>0</v>
      </c>
      <c r="I15" s="2">
        <v>0</v>
      </c>
      <c r="K15" s="2">
        <v>0</v>
      </c>
      <c r="M15" s="2">
        <v>0</v>
      </c>
      <c r="N15">
        <v>0</v>
      </c>
      <c r="Q15" s="3"/>
    </row>
    <row r="16" spans="1:17" ht="17" x14ac:dyDescent="0.2">
      <c r="A16" t="s">
        <v>13</v>
      </c>
      <c r="B16">
        <v>2</v>
      </c>
      <c r="C16" s="1" t="s">
        <v>22</v>
      </c>
      <c r="D16" t="s">
        <v>3</v>
      </c>
      <c r="E16">
        <v>1</v>
      </c>
      <c r="F16">
        <v>0.25</v>
      </c>
      <c r="G16" s="2">
        <v>0</v>
      </c>
      <c r="I16" s="2">
        <v>0</v>
      </c>
      <c r="K16" s="2">
        <v>0</v>
      </c>
      <c r="M16" s="2">
        <v>0</v>
      </c>
      <c r="N16">
        <v>0.5</v>
      </c>
      <c r="Q16" s="3"/>
    </row>
    <row r="17" spans="1:17" x14ac:dyDescent="0.2">
      <c r="A17" t="s">
        <v>13</v>
      </c>
      <c r="B17">
        <v>1</v>
      </c>
      <c r="C17" s="1"/>
      <c r="G17" s="2"/>
      <c r="I17" s="2"/>
      <c r="K17" s="2"/>
      <c r="M17" s="2"/>
      <c r="Q17" s="3"/>
    </row>
    <row r="18" spans="1:17" x14ac:dyDescent="0.2">
      <c r="H18">
        <v>0.5</v>
      </c>
      <c r="J18">
        <v>0.5</v>
      </c>
      <c r="L18">
        <v>0</v>
      </c>
      <c r="O18">
        <v>0.5</v>
      </c>
      <c r="Q18">
        <v>1.5</v>
      </c>
    </row>
    <row r="20" spans="1:17" s="4" customFormat="1" x14ac:dyDescent="0.2">
      <c r="A20" s="4" t="s">
        <v>26</v>
      </c>
    </row>
    <row r="21" spans="1:17" ht="51" x14ac:dyDescent="0.2">
      <c r="A21" t="s">
        <v>15</v>
      </c>
      <c r="B21">
        <v>8</v>
      </c>
      <c r="C21" s="1" t="s">
        <v>11</v>
      </c>
      <c r="D21" t="s">
        <v>8</v>
      </c>
      <c r="E21">
        <v>2</v>
      </c>
      <c r="F21">
        <v>1</v>
      </c>
      <c r="G21" s="2">
        <v>4</v>
      </c>
      <c r="I21" s="2">
        <v>4</v>
      </c>
      <c r="K21" s="2">
        <v>0</v>
      </c>
      <c r="M21" s="2">
        <v>0</v>
      </c>
      <c r="N21">
        <v>0</v>
      </c>
      <c r="Q21" s="3"/>
    </row>
    <row r="22" spans="1:17" ht="51" x14ac:dyDescent="0.2">
      <c r="A22" t="s">
        <v>15</v>
      </c>
      <c r="B22">
        <v>31</v>
      </c>
      <c r="C22" s="1" t="s">
        <v>19</v>
      </c>
      <c r="D22" t="s">
        <v>9</v>
      </c>
      <c r="E22">
        <v>2</v>
      </c>
      <c r="F22">
        <v>1</v>
      </c>
      <c r="G22" s="2">
        <v>0</v>
      </c>
      <c r="I22" s="2">
        <v>0</v>
      </c>
      <c r="K22" s="2">
        <v>15.5</v>
      </c>
      <c r="M22" s="2">
        <v>15.5</v>
      </c>
      <c r="N22">
        <v>0</v>
      </c>
      <c r="Q22" s="3"/>
    </row>
    <row r="23" spans="1:17" ht="17" x14ac:dyDescent="0.2">
      <c r="A23" t="s">
        <v>15</v>
      </c>
      <c r="B23">
        <v>29</v>
      </c>
      <c r="C23" s="1" t="s">
        <v>22</v>
      </c>
      <c r="D23" t="s">
        <v>3</v>
      </c>
      <c r="E23">
        <v>1</v>
      </c>
      <c r="F23">
        <v>0.25</v>
      </c>
      <c r="G23" s="2">
        <v>0</v>
      </c>
      <c r="I23" s="2">
        <v>0</v>
      </c>
      <c r="K23" s="2">
        <v>0</v>
      </c>
      <c r="M23" s="2">
        <v>0</v>
      </c>
      <c r="N23">
        <v>7.25</v>
      </c>
      <c r="Q23" s="3"/>
    </row>
    <row r="24" spans="1:17" x14ac:dyDescent="0.2">
      <c r="A24" t="s">
        <v>15</v>
      </c>
      <c r="B24">
        <v>6</v>
      </c>
      <c r="C24" s="1"/>
      <c r="G24" s="2"/>
      <c r="I24" s="2"/>
      <c r="K24" s="2"/>
      <c r="M24" s="2"/>
      <c r="Q24" s="3"/>
    </row>
    <row r="25" spans="1:17" x14ac:dyDescent="0.2">
      <c r="H25">
        <v>4</v>
      </c>
      <c r="J25">
        <v>4</v>
      </c>
      <c r="L25">
        <v>15.5</v>
      </c>
      <c r="O25">
        <f>SUM(M21:N23)</f>
        <v>22.75</v>
      </c>
      <c r="Q25">
        <f>SUM(H25:O25)</f>
        <v>46.25</v>
      </c>
    </row>
    <row r="27" spans="1:17" s="4" customFormat="1" x14ac:dyDescent="0.2">
      <c r="A27" s="4" t="s">
        <v>27</v>
      </c>
    </row>
    <row r="28" spans="1:17" ht="51" x14ac:dyDescent="0.2">
      <c r="A28" t="s">
        <v>16</v>
      </c>
      <c r="B28">
        <v>1</v>
      </c>
      <c r="C28" s="1" t="s">
        <v>11</v>
      </c>
      <c r="D28" t="s">
        <v>8</v>
      </c>
      <c r="E28">
        <v>2</v>
      </c>
      <c r="F28">
        <v>1</v>
      </c>
      <c r="G28" s="2">
        <v>0.5</v>
      </c>
      <c r="I28" s="2">
        <v>0.5</v>
      </c>
      <c r="K28" s="2">
        <v>0</v>
      </c>
      <c r="M28" s="2">
        <v>0</v>
      </c>
      <c r="N28">
        <v>0</v>
      </c>
      <c r="Q28" s="3"/>
    </row>
    <row r="29" spans="1:17" ht="51" x14ac:dyDescent="0.2">
      <c r="A29" t="s">
        <v>16</v>
      </c>
      <c r="B29">
        <v>1</v>
      </c>
      <c r="C29" s="1" t="s">
        <v>19</v>
      </c>
      <c r="D29" t="s">
        <v>9</v>
      </c>
      <c r="E29">
        <v>2</v>
      </c>
      <c r="F29">
        <v>1</v>
      </c>
      <c r="G29" s="2">
        <v>0</v>
      </c>
      <c r="I29" s="2">
        <v>0</v>
      </c>
      <c r="K29" s="2">
        <v>0.5</v>
      </c>
      <c r="M29" s="2">
        <v>0.5</v>
      </c>
      <c r="N29">
        <v>0</v>
      </c>
      <c r="Q29" s="3"/>
    </row>
    <row r="30" spans="1:17" x14ac:dyDescent="0.2">
      <c r="H30">
        <v>0.5</v>
      </c>
      <c r="J30">
        <v>0.5</v>
      </c>
      <c r="L30">
        <v>0.5</v>
      </c>
      <c r="O30">
        <v>0.5</v>
      </c>
      <c r="Q30">
        <v>2</v>
      </c>
    </row>
    <row r="32" spans="1:17" s="4" customFormat="1" x14ac:dyDescent="0.2">
      <c r="A32" s="4" t="s">
        <v>28</v>
      </c>
    </row>
    <row r="33" spans="1:17" ht="51" x14ac:dyDescent="0.2">
      <c r="A33" t="s">
        <v>17</v>
      </c>
      <c r="B33">
        <v>6</v>
      </c>
      <c r="C33" s="1" t="s">
        <v>11</v>
      </c>
      <c r="D33" t="s">
        <v>8</v>
      </c>
      <c r="E33">
        <v>2</v>
      </c>
      <c r="F33">
        <v>1</v>
      </c>
      <c r="G33" s="2">
        <v>3</v>
      </c>
      <c r="I33" s="2">
        <v>3</v>
      </c>
      <c r="K33" s="2">
        <v>0</v>
      </c>
      <c r="M33" s="2">
        <v>0</v>
      </c>
      <c r="N33">
        <v>0</v>
      </c>
      <c r="Q33" s="3"/>
    </row>
    <row r="34" spans="1:17" ht="51" x14ac:dyDescent="0.2">
      <c r="A34" t="s">
        <v>20</v>
      </c>
      <c r="B34">
        <v>12</v>
      </c>
      <c r="C34" s="1" t="s">
        <v>19</v>
      </c>
      <c r="D34" t="s">
        <v>9</v>
      </c>
      <c r="E34">
        <v>2</v>
      </c>
      <c r="F34">
        <v>1</v>
      </c>
      <c r="G34" s="2">
        <v>0</v>
      </c>
      <c r="I34" s="2">
        <v>0</v>
      </c>
      <c r="K34" s="2">
        <v>6</v>
      </c>
      <c r="M34" s="2">
        <v>6</v>
      </c>
      <c r="N34">
        <v>0</v>
      </c>
      <c r="Q34" s="3"/>
    </row>
    <row r="35" spans="1:17" ht="17" x14ac:dyDescent="0.2">
      <c r="A35" t="s">
        <v>20</v>
      </c>
      <c r="B35">
        <v>6</v>
      </c>
      <c r="C35" s="1" t="s">
        <v>22</v>
      </c>
      <c r="D35" t="s">
        <v>3</v>
      </c>
      <c r="E35">
        <v>1</v>
      </c>
      <c r="F35">
        <v>0.25</v>
      </c>
      <c r="G35" s="2">
        <v>0</v>
      </c>
      <c r="I35" s="2">
        <v>0</v>
      </c>
      <c r="K35" s="2">
        <v>0</v>
      </c>
      <c r="M35" s="2">
        <v>0</v>
      </c>
      <c r="N35">
        <v>1.5</v>
      </c>
      <c r="Q35" s="3"/>
    </row>
    <row r="36" spans="1:17" x14ac:dyDescent="0.2">
      <c r="A36" t="s">
        <v>20</v>
      </c>
      <c r="B36">
        <v>5</v>
      </c>
      <c r="C36" s="1"/>
      <c r="G36" s="2"/>
      <c r="I36" s="2"/>
      <c r="K36" s="2"/>
      <c r="M36" s="2"/>
      <c r="Q36" s="3"/>
    </row>
    <row r="37" spans="1:17" x14ac:dyDescent="0.2">
      <c r="H37">
        <v>3</v>
      </c>
      <c r="J37">
        <v>3</v>
      </c>
      <c r="L37">
        <v>6</v>
      </c>
      <c r="O37">
        <v>7.5</v>
      </c>
      <c r="Q37">
        <f>SUM(H37:O38)</f>
        <v>19.5</v>
      </c>
    </row>
    <row r="40" spans="1:17" x14ac:dyDescent="0.2">
      <c r="H40">
        <f>SUM(H1:H37)</f>
        <v>18</v>
      </c>
      <c r="J40">
        <f>SUM(J1:J37)</f>
        <v>18</v>
      </c>
      <c r="L40">
        <f>SUM(L1:L37)</f>
        <v>44.5</v>
      </c>
      <c r="O40">
        <f>SUM(O1:O37)</f>
        <v>54.5</v>
      </c>
      <c r="Q40">
        <f>SUM(Q1:Q37)</f>
        <v>135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34440-9D69-BA4B-AEDE-43528E0870A6}">
  <dimension ref="A1:E6"/>
  <sheetViews>
    <sheetView workbookViewId="0">
      <selection sqref="A1:E6"/>
    </sheetView>
  </sheetViews>
  <sheetFormatPr baseColWidth="10" defaultRowHeight="16" x14ac:dyDescent="0.2"/>
  <sheetData>
    <row r="1" spans="1:5" x14ac:dyDescent="0.2">
      <c r="B1" t="s">
        <v>0</v>
      </c>
      <c r="C1" t="s">
        <v>1</v>
      </c>
      <c r="D1" t="s">
        <v>2</v>
      </c>
      <c r="E1" t="s">
        <v>3</v>
      </c>
    </row>
    <row r="2" spans="1:5" x14ac:dyDescent="0.2">
      <c r="A2" s="12" t="s">
        <v>24</v>
      </c>
      <c r="B2">
        <v>10</v>
      </c>
      <c r="C2">
        <v>10</v>
      </c>
      <c r="D2">
        <v>22.5</v>
      </c>
      <c r="E2">
        <v>23.25</v>
      </c>
    </row>
    <row r="3" spans="1:5" x14ac:dyDescent="0.2">
      <c r="A3" s="12" t="s">
        <v>25</v>
      </c>
      <c r="B3">
        <v>0.5</v>
      </c>
      <c r="C3">
        <v>0.5</v>
      </c>
      <c r="D3">
        <v>0</v>
      </c>
      <c r="E3">
        <v>0.5</v>
      </c>
    </row>
    <row r="4" spans="1:5" x14ac:dyDescent="0.2">
      <c r="A4" s="12" t="s">
        <v>26</v>
      </c>
      <c r="B4">
        <v>4</v>
      </c>
      <c r="C4">
        <v>4</v>
      </c>
      <c r="D4">
        <v>15.5</v>
      </c>
      <c r="E4">
        <v>22.75</v>
      </c>
    </row>
    <row r="5" spans="1:5" x14ac:dyDescent="0.2">
      <c r="A5" s="12" t="s">
        <v>27</v>
      </c>
      <c r="B5">
        <v>0.5</v>
      </c>
      <c r="C5">
        <v>0.5</v>
      </c>
      <c r="D5">
        <v>0.5</v>
      </c>
      <c r="E5">
        <v>0.5</v>
      </c>
    </row>
    <row r="6" spans="1:5" x14ac:dyDescent="0.2">
      <c r="A6" s="12" t="s">
        <v>28</v>
      </c>
      <c r="B6">
        <v>3</v>
      </c>
      <c r="C6">
        <v>3</v>
      </c>
      <c r="D6">
        <v>6</v>
      </c>
      <c r="E6">
        <v>7.5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6E839-E1C5-7541-9E07-43EEA019EB1E}">
  <dimension ref="A1:O13"/>
  <sheetViews>
    <sheetView workbookViewId="0">
      <selection activeCell="J12" sqref="J12:M13"/>
    </sheetView>
  </sheetViews>
  <sheetFormatPr baseColWidth="10" defaultRowHeight="16" x14ac:dyDescent="0.2"/>
  <sheetData>
    <row r="1" spans="1:15" x14ac:dyDescent="0.2">
      <c r="B1" t="s">
        <v>0</v>
      </c>
      <c r="C1" t="s">
        <v>1</v>
      </c>
      <c r="D1" t="s">
        <v>2</v>
      </c>
      <c r="E1" t="s">
        <v>3</v>
      </c>
    </row>
    <row r="2" spans="1:15" x14ac:dyDescent="0.2">
      <c r="A2" s="12" t="s">
        <v>24</v>
      </c>
      <c r="B2">
        <v>10</v>
      </c>
      <c r="C2">
        <v>10</v>
      </c>
      <c r="D2">
        <v>22.5</v>
      </c>
      <c r="E2">
        <v>23.25</v>
      </c>
      <c r="G2">
        <f>B2/(B8/100)</f>
        <v>55.555555555555557</v>
      </c>
      <c r="H2">
        <f t="shared" ref="H2:J6" si="0">C2/(C8/100)</f>
        <v>55.555555555555557</v>
      </c>
      <c r="I2">
        <f t="shared" si="0"/>
        <v>50.561797752808985</v>
      </c>
      <c r="J2">
        <f t="shared" si="0"/>
        <v>42.660550458715591</v>
      </c>
      <c r="L2">
        <f>ROUND(G2,0)</f>
        <v>56</v>
      </c>
      <c r="M2">
        <f t="shared" ref="M2:O6" si="1">ROUND(H2,0)</f>
        <v>56</v>
      </c>
      <c r="N2">
        <f t="shared" si="1"/>
        <v>51</v>
      </c>
      <c r="O2">
        <f t="shared" si="1"/>
        <v>43</v>
      </c>
    </row>
    <row r="3" spans="1:15" x14ac:dyDescent="0.2">
      <c r="A3" s="12" t="s">
        <v>25</v>
      </c>
      <c r="B3">
        <v>0.5</v>
      </c>
      <c r="C3">
        <v>0.5</v>
      </c>
      <c r="D3">
        <v>0</v>
      </c>
      <c r="E3">
        <v>0.5</v>
      </c>
      <c r="G3">
        <f t="shared" ref="G3:G6" si="2">B3/(B9/100)</f>
        <v>2.7777777777777777</v>
      </c>
      <c r="H3">
        <f t="shared" si="0"/>
        <v>2.7777777777777777</v>
      </c>
      <c r="I3">
        <f t="shared" si="0"/>
        <v>0</v>
      </c>
      <c r="J3">
        <f t="shared" si="0"/>
        <v>0.9174311926605504</v>
      </c>
      <c r="L3">
        <f t="shared" ref="L3:L6" si="3">ROUND(G3,0)</f>
        <v>3</v>
      </c>
      <c r="M3">
        <f t="shared" si="1"/>
        <v>3</v>
      </c>
      <c r="N3">
        <f t="shared" si="1"/>
        <v>0</v>
      </c>
      <c r="O3">
        <f t="shared" si="1"/>
        <v>1</v>
      </c>
    </row>
    <row r="4" spans="1:15" x14ac:dyDescent="0.2">
      <c r="A4" s="12" t="s">
        <v>26</v>
      </c>
      <c r="B4">
        <v>4</v>
      </c>
      <c r="C4">
        <v>4</v>
      </c>
      <c r="D4">
        <v>15.5</v>
      </c>
      <c r="E4">
        <v>22.75</v>
      </c>
      <c r="G4">
        <f t="shared" si="2"/>
        <v>22.222222222222221</v>
      </c>
      <c r="H4">
        <f t="shared" si="0"/>
        <v>22.222222222222221</v>
      </c>
      <c r="I4">
        <f t="shared" si="0"/>
        <v>34.831460674157306</v>
      </c>
      <c r="J4">
        <f t="shared" si="0"/>
        <v>41.743119266055039</v>
      </c>
      <c r="L4">
        <f t="shared" si="3"/>
        <v>22</v>
      </c>
      <c r="M4">
        <f t="shared" si="1"/>
        <v>22</v>
      </c>
      <c r="N4">
        <f t="shared" si="1"/>
        <v>35</v>
      </c>
      <c r="O4">
        <f t="shared" si="1"/>
        <v>42</v>
      </c>
    </row>
    <row r="5" spans="1:15" x14ac:dyDescent="0.2">
      <c r="A5" s="12" t="s">
        <v>27</v>
      </c>
      <c r="B5">
        <v>0.5</v>
      </c>
      <c r="C5">
        <v>0.5</v>
      </c>
      <c r="D5">
        <v>0.5</v>
      </c>
      <c r="E5">
        <v>0.5</v>
      </c>
      <c r="G5">
        <f t="shared" si="2"/>
        <v>2.7777777777777777</v>
      </c>
      <c r="H5">
        <f t="shared" si="0"/>
        <v>2.7777777777777777</v>
      </c>
      <c r="I5">
        <f t="shared" si="0"/>
        <v>1.1235955056179776</v>
      </c>
      <c r="J5">
        <f t="shared" si="0"/>
        <v>0.9174311926605504</v>
      </c>
      <c r="L5">
        <f t="shared" si="3"/>
        <v>3</v>
      </c>
      <c r="M5">
        <f t="shared" si="1"/>
        <v>3</v>
      </c>
      <c r="N5">
        <f t="shared" si="1"/>
        <v>1</v>
      </c>
      <c r="O5">
        <f t="shared" si="1"/>
        <v>1</v>
      </c>
    </row>
    <row r="6" spans="1:15" x14ac:dyDescent="0.2">
      <c r="A6" s="12" t="s">
        <v>28</v>
      </c>
      <c r="B6">
        <v>3</v>
      </c>
      <c r="C6">
        <v>3</v>
      </c>
      <c r="D6">
        <v>6</v>
      </c>
      <c r="E6">
        <v>7.5</v>
      </c>
      <c r="G6">
        <f t="shared" si="2"/>
        <v>16.666666666666668</v>
      </c>
      <c r="H6">
        <f t="shared" si="0"/>
        <v>16.666666666666668</v>
      </c>
      <c r="I6">
        <f t="shared" si="0"/>
        <v>13.48314606741573</v>
      </c>
      <c r="J6">
        <f t="shared" si="0"/>
        <v>13.761467889908255</v>
      </c>
      <c r="L6">
        <f t="shared" si="3"/>
        <v>17</v>
      </c>
      <c r="M6">
        <f t="shared" si="1"/>
        <v>17</v>
      </c>
      <c r="N6">
        <f t="shared" si="1"/>
        <v>13</v>
      </c>
      <c r="O6">
        <f t="shared" si="1"/>
        <v>14</v>
      </c>
    </row>
    <row r="8" spans="1:15" x14ac:dyDescent="0.2">
      <c r="B8">
        <f>SUM(B2:B6)</f>
        <v>18</v>
      </c>
      <c r="C8">
        <f t="shared" ref="C8:E8" si="4">SUM(C2:C6)</f>
        <v>18</v>
      </c>
      <c r="D8">
        <f t="shared" si="4"/>
        <v>44.5</v>
      </c>
      <c r="E8">
        <f t="shared" si="4"/>
        <v>54.5</v>
      </c>
    </row>
    <row r="9" spans="1:15" x14ac:dyDescent="0.2">
      <c r="B9">
        <v>18</v>
      </c>
      <c r="C9">
        <v>18</v>
      </c>
      <c r="D9">
        <v>44.5</v>
      </c>
      <c r="E9">
        <v>54.5</v>
      </c>
    </row>
    <row r="10" spans="1:15" x14ac:dyDescent="0.2">
      <c r="B10">
        <v>18</v>
      </c>
      <c r="C10">
        <v>18</v>
      </c>
      <c r="D10">
        <v>44.5</v>
      </c>
      <c r="E10">
        <v>54.5</v>
      </c>
    </row>
    <row r="11" spans="1:15" x14ac:dyDescent="0.2">
      <c r="B11">
        <v>18</v>
      </c>
      <c r="C11">
        <v>18</v>
      </c>
      <c r="D11">
        <v>44.5</v>
      </c>
      <c r="E11">
        <v>54.5</v>
      </c>
    </row>
    <row r="12" spans="1:15" x14ac:dyDescent="0.2">
      <c r="B12">
        <v>18</v>
      </c>
      <c r="C12">
        <v>18</v>
      </c>
      <c r="D12">
        <v>44.5</v>
      </c>
      <c r="E12">
        <v>54.5</v>
      </c>
      <c r="J12" t="s">
        <v>0</v>
      </c>
      <c r="K12" t="s">
        <v>1</v>
      </c>
      <c r="L12" t="s">
        <v>2</v>
      </c>
      <c r="M12" t="s">
        <v>3</v>
      </c>
    </row>
    <row r="13" spans="1:15" x14ac:dyDescent="0.2">
      <c r="B13">
        <v>18</v>
      </c>
      <c r="C13">
        <v>18</v>
      </c>
      <c r="D13">
        <v>44.5</v>
      </c>
      <c r="E13">
        <v>54.5</v>
      </c>
      <c r="J13">
        <v>18</v>
      </c>
      <c r="K13">
        <v>18</v>
      </c>
      <c r="L13">
        <v>44.5</v>
      </c>
      <c r="M13">
        <v>54.5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F1056-B75C-D742-BC4E-0EB6250F9E47}">
  <dimension ref="A1:E8"/>
  <sheetViews>
    <sheetView tabSelected="1" workbookViewId="0">
      <selection activeCell="E2" activeCellId="1" sqref="A2:A6 E2:E6"/>
    </sheetView>
  </sheetViews>
  <sheetFormatPr baseColWidth="10" defaultRowHeight="16" x14ac:dyDescent="0.2"/>
  <sheetData>
    <row r="1" spans="1:5" x14ac:dyDescent="0.2">
      <c r="B1" t="s">
        <v>0</v>
      </c>
      <c r="C1" t="s">
        <v>1</v>
      </c>
      <c r="D1" t="s">
        <v>2</v>
      </c>
      <c r="E1" t="s">
        <v>3</v>
      </c>
    </row>
    <row r="2" spans="1:5" x14ac:dyDescent="0.2">
      <c r="A2" s="12" t="s">
        <v>24</v>
      </c>
      <c r="B2" s="13">
        <v>56</v>
      </c>
      <c r="C2" s="13">
        <v>56</v>
      </c>
      <c r="D2" s="13">
        <v>51</v>
      </c>
      <c r="E2" s="13">
        <v>43</v>
      </c>
    </row>
    <row r="3" spans="1:5" x14ac:dyDescent="0.2">
      <c r="A3" s="12" t="s">
        <v>25</v>
      </c>
      <c r="B3" s="13">
        <v>3</v>
      </c>
      <c r="C3" s="13">
        <v>3</v>
      </c>
      <c r="D3" s="13">
        <v>0</v>
      </c>
      <c r="E3" s="13">
        <v>1</v>
      </c>
    </row>
    <row r="4" spans="1:5" x14ac:dyDescent="0.2">
      <c r="A4" s="12" t="s">
        <v>26</v>
      </c>
      <c r="B4" s="13">
        <v>22</v>
      </c>
      <c r="C4" s="13">
        <v>22</v>
      </c>
      <c r="D4" s="13">
        <v>35</v>
      </c>
      <c r="E4" s="13">
        <v>42</v>
      </c>
    </row>
    <row r="5" spans="1:5" x14ac:dyDescent="0.2">
      <c r="A5" s="12" t="s">
        <v>27</v>
      </c>
      <c r="B5" s="13">
        <v>3</v>
      </c>
      <c r="C5" s="13">
        <v>3</v>
      </c>
      <c r="D5" s="13">
        <v>1</v>
      </c>
      <c r="E5" s="13">
        <v>1</v>
      </c>
    </row>
    <row r="6" spans="1:5" x14ac:dyDescent="0.2">
      <c r="A6" s="12" t="s">
        <v>28</v>
      </c>
      <c r="B6" s="13">
        <v>17</v>
      </c>
      <c r="C6" s="13">
        <v>17</v>
      </c>
      <c r="D6" s="13">
        <v>13</v>
      </c>
      <c r="E6" s="13">
        <v>14</v>
      </c>
    </row>
    <row r="8" spans="1:5" x14ac:dyDescent="0.2">
      <c r="B8">
        <v>18</v>
      </c>
      <c r="C8">
        <v>18</v>
      </c>
      <c r="D8">
        <v>44.5</v>
      </c>
      <c r="E8">
        <v>54.5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by dating</vt:lpstr>
      <vt:lpstr>by origin</vt:lpstr>
      <vt:lpstr>Sheet3</vt:lpstr>
      <vt:lpstr>Sheet1</vt:lpstr>
      <vt:lpstr>percentage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K. Zerzeropulos</cp:lastModifiedBy>
  <dcterms:created xsi:type="dcterms:W3CDTF">2022-03-13T14:57:20Z</dcterms:created>
  <dcterms:modified xsi:type="dcterms:W3CDTF">2022-04-14T14:22:18Z</dcterms:modified>
</cp:coreProperties>
</file>