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01C26532-60EA-488A-8B1B-0D8C2B82447C}" xr6:coauthVersionLast="36" xr6:coauthVersionMax="36" xr10:uidLastSave="{00000000-0000-0000-0000-000000000000}"/>
  <bookViews>
    <workbookView minimized="1" xWindow="0" yWindow="0" windowWidth="14380" windowHeight="4070" activeTab="8" xr2:uid="{463FC59F-E1F9-3F4F-98CD-E0126AD745C7}"/>
  </bookViews>
  <sheets>
    <sheet name="dating" sheetId="1" r:id="rId1"/>
    <sheet name="origin_Saranda_added" sheetId="6" r:id="rId2"/>
    <sheet name="origin" sheetId="2" r:id="rId3"/>
    <sheet name="charts" sheetId="3" r:id="rId4"/>
    <sheet name="charts_withSaranda" sheetId="8" r:id="rId5"/>
    <sheet name="calc" sheetId="4" r:id="rId6"/>
    <sheet name="calc_withSaranda" sheetId="9" r:id="rId7"/>
    <sheet name="percentage" sheetId="5" r:id="rId8"/>
    <sheet name="percentage_withSaranda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0" l="1"/>
  <c r="G4" i="9"/>
  <c r="L4" i="9" s="1"/>
  <c r="H4" i="9"/>
  <c r="M4" i="9" s="1"/>
  <c r="I4" i="9"/>
  <c r="N4" i="9" s="1"/>
  <c r="J4" i="9"/>
  <c r="O4" i="9" s="1"/>
  <c r="I3" i="9"/>
  <c r="N3" i="9" s="1"/>
  <c r="H3" i="9"/>
  <c r="M3" i="9" s="1"/>
  <c r="G3" i="9"/>
  <c r="L3" i="9" s="1"/>
  <c r="E7" i="9"/>
  <c r="D7" i="9"/>
  <c r="I2" i="9" s="1"/>
  <c r="N2" i="9" s="1"/>
  <c r="C7" i="9"/>
  <c r="H2" i="9" s="1"/>
  <c r="M2" i="9" s="1"/>
  <c r="B7" i="9"/>
  <c r="G2" i="9" s="1"/>
  <c r="L2" i="9" s="1"/>
  <c r="D7" i="8"/>
  <c r="C7" i="8"/>
  <c r="E7" i="8"/>
  <c r="B7" i="8"/>
  <c r="J5" i="9"/>
  <c r="O5" i="9" s="1"/>
  <c r="I5" i="9"/>
  <c r="N5" i="9" s="1"/>
  <c r="H5" i="9"/>
  <c r="M5" i="9" s="1"/>
  <c r="G5" i="9"/>
  <c r="L5" i="9" s="1"/>
  <c r="J3" i="9"/>
  <c r="O3" i="9" s="1"/>
  <c r="J2" i="9"/>
  <c r="O2" i="9" s="1"/>
  <c r="G7" i="5" l="1"/>
  <c r="L3" i="4" l="1"/>
  <c r="M3" i="4"/>
  <c r="N3" i="4"/>
  <c r="O3" i="4"/>
  <c r="L4" i="4"/>
  <c r="M4" i="4"/>
  <c r="N4" i="4"/>
  <c r="O4" i="4"/>
  <c r="L5" i="4"/>
  <c r="M5" i="4"/>
  <c r="N5" i="4"/>
  <c r="O5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G3" i="4"/>
  <c r="G4" i="4"/>
  <c r="G5" i="4"/>
  <c r="G2" i="4"/>
  <c r="S6" i="1"/>
  <c r="S10" i="1"/>
  <c r="S18" i="1"/>
  <c r="S23" i="1"/>
  <c r="S56" i="1"/>
  <c r="S50" i="1"/>
  <c r="S45" i="1"/>
  <c r="S41" i="1"/>
  <c r="S38" i="1"/>
  <c r="S33" i="1"/>
  <c r="S27" i="1"/>
  <c r="U60" i="1"/>
  <c r="I60" i="1"/>
  <c r="L60" i="1"/>
  <c r="N60" i="1"/>
  <c r="Q56" i="1"/>
  <c r="Q50" i="1"/>
  <c r="Q60" i="1" s="1"/>
  <c r="Q45" i="1"/>
  <c r="Q33" i="1"/>
  <c r="Q38" i="1"/>
  <c r="L33" i="1"/>
  <c r="C6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O5" i="1"/>
  <c r="M5" i="1"/>
  <c r="K5" i="1"/>
  <c r="J5" i="1"/>
  <c r="H5" i="1"/>
  <c r="S58" i="1" l="1"/>
</calcChain>
</file>

<file path=xl/sharedStrings.xml><?xml version="1.0" encoding="utf-8"?>
<sst xmlns="http://schemas.openxmlformats.org/spreadsheetml/2006/main" count="354" uniqueCount="87">
  <si>
    <t>Deposit ΓΞ</t>
  </si>
  <si>
    <t>Upper layer</t>
  </si>
  <si>
    <t>Catalogue</t>
  </si>
  <si>
    <t>Sherd number</t>
  </si>
  <si>
    <t>Ware</t>
  </si>
  <si>
    <t>Dating</t>
  </si>
  <si>
    <t>Rhodian A</t>
  </si>
  <si>
    <t>Augustan +</t>
  </si>
  <si>
    <t>Room BZ</t>
  </si>
  <si>
    <t>later Augustan disturbances</t>
  </si>
  <si>
    <t>buff ware amphora</t>
  </si>
  <si>
    <t>Room Λ</t>
  </si>
  <si>
    <t>main fill</t>
  </si>
  <si>
    <t>40-10 BC</t>
  </si>
  <si>
    <t>Koan Amphora</t>
  </si>
  <si>
    <t>intermediate fill</t>
  </si>
  <si>
    <t>Rhodian Amphora</t>
  </si>
  <si>
    <t>14-16 AD</t>
  </si>
  <si>
    <t>Well 11</t>
  </si>
  <si>
    <t>69-72</t>
  </si>
  <si>
    <t>Rhodian</t>
  </si>
  <si>
    <t>unclassified</t>
  </si>
  <si>
    <t>Chian?</t>
  </si>
  <si>
    <t>73, 75-76</t>
  </si>
  <si>
    <t>Well 20</t>
  </si>
  <si>
    <t>Apulian amphora</t>
  </si>
  <si>
    <t>Well 18</t>
  </si>
  <si>
    <t>Campanian Dressel 2-4</t>
  </si>
  <si>
    <t>Italian Dressel 6</t>
  </si>
  <si>
    <t>74-77</t>
  </si>
  <si>
    <t>local amphora</t>
  </si>
  <si>
    <t>uncataloged</t>
  </si>
  <si>
    <t>eastern types</t>
  </si>
  <si>
    <t>Cistern 5</t>
  </si>
  <si>
    <t>Knidian</t>
  </si>
  <si>
    <t>type 8, Cicilian?</t>
  </si>
  <si>
    <t>27-30</t>
  </si>
  <si>
    <t>Well 13</t>
  </si>
  <si>
    <t>120-150</t>
  </si>
  <si>
    <t>10.</t>
  </si>
  <si>
    <t>type XI, local?</t>
  </si>
  <si>
    <t>Fish tank ΓΗ</t>
  </si>
  <si>
    <t>early 1st AD</t>
  </si>
  <si>
    <t>8-12</t>
  </si>
  <si>
    <t>Italian amphora stoppers</t>
  </si>
  <si>
    <t>13</t>
  </si>
  <si>
    <t>buff amphora</t>
  </si>
  <si>
    <t>Layers under mosaics</t>
  </si>
  <si>
    <t>Tray 109/110</t>
  </si>
  <si>
    <t>early 2nd AD</t>
  </si>
  <si>
    <t>8</t>
  </si>
  <si>
    <t>unclassified rim</t>
  </si>
  <si>
    <t>16</t>
  </si>
  <si>
    <t>Type V rim</t>
  </si>
  <si>
    <t>Destruction levels</t>
  </si>
  <si>
    <t>Room II</t>
  </si>
  <si>
    <t>26</t>
  </si>
  <si>
    <t>Sub-Koan</t>
  </si>
  <si>
    <t>Cypriot amphora</t>
  </si>
  <si>
    <t>27</t>
  </si>
  <si>
    <t>28</t>
  </si>
  <si>
    <t>Type V</t>
  </si>
  <si>
    <t>Augustan</t>
  </si>
  <si>
    <t>if it is Well 20, then 100 BC - 100AD</t>
  </si>
  <si>
    <t>1-20 AD</t>
  </si>
  <si>
    <t>100-120 AD</t>
  </si>
  <si>
    <t>teq 119</t>
  </si>
  <si>
    <t>100 BC - 100 AD</t>
  </si>
  <si>
    <t>101 BC - 100 AD</t>
  </si>
  <si>
    <t>time slice</t>
  </si>
  <si>
    <t>A</t>
  </si>
  <si>
    <t>% of time slice</t>
  </si>
  <si>
    <t>B</t>
  </si>
  <si>
    <t>BCD</t>
  </si>
  <si>
    <t>D</t>
  </si>
  <si>
    <t>number of slices</t>
  </si>
  <si>
    <t>C</t>
  </si>
  <si>
    <t>2nd c BC</t>
  </si>
  <si>
    <t>3rd c BC</t>
  </si>
  <si>
    <t>4th c BC</t>
  </si>
  <si>
    <t>Paphos Amphorae</t>
  </si>
  <si>
    <t>Aegaean</t>
  </si>
  <si>
    <t xml:space="preserve">Cypriot/Eastern Mediterranean </t>
  </si>
  <si>
    <t>Italian</t>
  </si>
  <si>
    <t>Unidentified</t>
  </si>
  <si>
    <t>Cypriot/Eastern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</si>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</sst>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49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49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49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Fill="1" applyBorder="1"/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3" borderId="4" xfId="0" applyFill="1" applyBorder="1"/>
    <xf numFmtId="0" fontId="0" fillId="4" borderId="4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4" xfId="0" applyFill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1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5-3148-9D27-7C2A49ED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6800"/>
        <c:axId val="419840720"/>
      </c:barChart>
      <c:catAx>
        <c:axId val="419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840720"/>
        <c:crosses val="autoZero"/>
        <c:auto val="1"/>
        <c:lblAlgn val="ctr"/>
        <c:lblOffset val="100"/>
        <c:noMultiLvlLbl val="0"/>
      </c:catAx>
      <c:valAx>
        <c:axId val="419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7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Paphos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calc_withSaranda!$B$6:$E$6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calc_withSaranda!$B$7:$E$7</c:f>
              <c:numCache>
                <c:formatCode>General</c:formatCode>
                <c:ptCount val="4"/>
                <c:pt idx="0">
                  <c:v>6.1664999999999992</c:v>
                </c:pt>
                <c:pt idx="1">
                  <c:v>18.4999</c:v>
                </c:pt>
                <c:pt idx="2">
                  <c:v>3.6665000000000001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2-4A66-A49F-FAD8161A7B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Paphos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calc_withSaranda!$B$12:$E$12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calc_withSaranda!$B$13:$E$13</c:f>
              <c:numCache>
                <c:formatCode>General</c:formatCode>
                <c:ptCount val="4"/>
                <c:pt idx="0">
                  <c:v>6</c:v>
                </c:pt>
                <c:pt idx="1">
                  <c:v>18.5</c:v>
                </c:pt>
                <c:pt idx="2">
                  <c:v>4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172551611028406"/>
                  <c:y val="-0.119687881975041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212224230312975"/>
                  <c:y val="0.138574717871457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2690726159230103"/>
                  <c:y val="5.37925622472866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028385340721284E-2"/>
                  <c:y val="9.570467120663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6690645150837556E-2"/>
                  <c:y val="-0.199965152160034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871083244224105"/>
                  <c:y val="5.067594168972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percentage!$C$2:$C$5</c:f>
              <c:numCache>
                <c:formatCode>General\%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6626715762826105"/>
                  <c:y val="1.0643580266752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8284779642628179"/>
                  <c:y val="1.7144999732176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percentage!$D$2:$D$5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168022656211632"/>
                  <c:y val="0.17856745406824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7200108042627726"/>
                  <c:y val="-0.16370971128608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4233044673989559"/>
                  <c:y val="-2.6091338582677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9863784438587584"/>
                  <c:y val="4.63965879265091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percentage!$E$2:$E$5</c:f>
              <c:numCache>
                <c:formatCode>General\%</c:formatCode>
                <c:ptCount val="4"/>
                <c:pt idx="0">
                  <c:v>19</c:v>
                </c:pt>
                <c:pt idx="1">
                  <c:v>32</c:v>
                </c:pt>
                <c:pt idx="2">
                  <c:v>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Paphos</a:t>
            </a:r>
            <a:r>
              <a:rPr lang="de-DE" baseline="0"/>
              <a:t> amphorae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percentage!$A$2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percentage!$B$2:$E$2</c:f>
              <c:numCache>
                <c:formatCode>General\%</c:formatCode>
                <c:ptCount val="4"/>
                <c:pt idx="0">
                  <c:v>67</c:v>
                </c:pt>
                <c:pt idx="1">
                  <c:v>6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percentage!$A$3</c:f>
              <c:strCache>
                <c:ptCount val="1"/>
                <c:pt idx="0">
                  <c:v>Cypriot/Eastern Mediterranean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percentage!$B$3:$E$3</c:f>
              <c:numCache>
                <c:formatCode>General\%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percentage!$A$4</c:f>
              <c:strCache>
                <c:ptCount val="1"/>
                <c:pt idx="0">
                  <c:v>Italian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percentage!$B$4:$E$4</c:f>
              <c:numCache>
                <c:formatCode>General\%</c:formatCode>
                <c:ptCount val="4"/>
                <c:pt idx="0">
                  <c:v>0</c:v>
                </c:pt>
                <c:pt idx="1">
                  <c:v>66</c:v>
                </c:pt>
                <c:pt idx="2">
                  <c:v>50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percentage!$A$5</c:f>
              <c:strCache>
                <c:ptCount val="1"/>
                <c:pt idx="0">
                  <c:v>Unidentified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percentage!$B$5:$E$5</c:f>
              <c:numCache>
                <c:formatCode>General\%</c:formatCode>
                <c:ptCount val="4"/>
                <c:pt idx="0">
                  <c:v>33</c:v>
                </c:pt>
                <c:pt idx="1">
                  <c:v>8</c:v>
                </c:pt>
                <c:pt idx="2">
                  <c:v>50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D-4C1E-A3AA-0A7D2A64B50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D-4C1E-A3AA-0A7D2A64B50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D-4C1E-A3AA-0A7D2A64B50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7D-4C1E-A3AA-0A7D2A64B50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D-4C1E-A3AA-0A7D2A64B50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7D-4C1E-A3AA-0A7D2A64B5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7D-4C1E-A3AA-0A7D2A64B50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7D-4C1E-A3AA-0A7D2A64B50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7D-4C1E-A3AA-0A7D2A64B50D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7D-4C1E-A3AA-0A7D2A64B50D}"/>
              </c:ext>
            </c:extLst>
          </c:dPt>
          <c:dLbls>
            <c:dLbl>
              <c:idx val="0"/>
              <c:layout>
                <c:manualLayout>
                  <c:x val="-0.149603273006055"/>
                  <c:y val="5.11774596850708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7D-4C1E-A3AA-0A7D2A64B5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E129C6-C283-459C-9C6E-0FA24ECAC82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312C01A1-8A0C-48E6-965D-1EEF12E4014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7D-4C1E-A3AA-0A7D2A64B50D}"/>
                </c:ext>
              </c:extLst>
            </c:dLbl>
            <c:dLbl>
              <c:idx val="2"/>
              <c:layout>
                <c:manualLayout>
                  <c:x val="0.11456674177220093"/>
                  <c:y val="-6.8039475037720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7D-4C1E-A3AA-0A7D2A64B50D}"/>
                </c:ext>
              </c:extLst>
            </c:dLbl>
            <c:dLbl>
              <c:idx val="3"/>
              <c:layout>
                <c:manualLayout>
                  <c:x val="0.1251449585827846"/>
                  <c:y val="0.167052206687570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7D-4C1E-A3AA-0A7D2A64B50D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7D-4C1E-A3AA-0A7D2A64B50D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7D-4C1E-A3AA-0A7D2A64B50D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7D-4C1E-A3AA-0A7D2A64B50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7D-4C1E-A3AA-0A7D2A64B50D}"/>
                </c:ext>
              </c:extLst>
            </c:dLbl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7D-4C1E-A3AA-0A7D2A64B50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37D-4C1E-A3AA-0A7D2A64B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percentage_withSaranda!$B$2:$B$5</c:f>
              <c:numCache>
                <c:formatCode>General\%</c:formatCode>
                <c:ptCount val="4"/>
                <c:pt idx="0">
                  <c:v>43</c:v>
                </c:pt>
                <c:pt idx="1">
                  <c:v>19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7D-4C1E-A3AA-0A7D2A64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6-4C7E-96D4-2D6BB543CE9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6-4C7E-96D4-2D6BB543CE9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6-4C7E-96D4-2D6BB543CE9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6-4C7E-96D4-2D6BB543CE9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6-4C7E-96D4-2D6BB543CE9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6-4C7E-96D4-2D6BB543CE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6-4C7E-96D4-2D6BB543CE98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6-4C7E-96D4-2D6BB543CE98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6-4C7E-96D4-2D6BB543CE98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6-4C7E-96D4-2D6BB543CE98}"/>
              </c:ext>
            </c:extLst>
          </c:dPt>
          <c:dLbls>
            <c:dLbl>
              <c:idx val="0"/>
              <c:layout>
                <c:manualLayout>
                  <c:x val="0.12690726159230103"/>
                  <c:y val="5.37925622472866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6-4C7E-96D4-2D6BB543CE98}"/>
                </c:ext>
              </c:extLst>
            </c:dLbl>
            <c:dLbl>
              <c:idx val="1"/>
              <c:layout>
                <c:manualLayout>
                  <c:x val="7.028385340721284E-2"/>
                  <c:y val="9.570467120663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D6-4C7E-96D4-2D6BB543CE98}"/>
                </c:ext>
              </c:extLst>
            </c:dLbl>
            <c:dLbl>
              <c:idx val="2"/>
              <c:layout>
                <c:manualLayout>
                  <c:x val="9.6690645150837556E-2"/>
                  <c:y val="-0.199965152160034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D6-4C7E-96D4-2D6BB543CE98}"/>
                </c:ext>
              </c:extLst>
            </c:dLbl>
            <c:dLbl>
              <c:idx val="3"/>
              <c:layout>
                <c:manualLayout>
                  <c:x val="-0.12871083244224105"/>
                  <c:y val="5.067594168972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D6-4C7E-96D4-2D6BB543CE98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D6-4C7E-96D4-2D6BB543CE98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D6-4C7E-96D4-2D6BB543CE98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D6-4C7E-96D4-2D6BB543CE9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D6-4C7E-96D4-2D6BB543CE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D6-4C7E-96D4-2D6BB543CE9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D6-4C7E-96D4-2D6BB543C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percentage_withSaranda!$C$2:$C$5</c:f>
              <c:numCache>
                <c:formatCode>General\%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61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D6-4C7E-96D4-2D6BB543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A-474D-BECE-A18120C5A8E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A-474D-BECE-A18120C5A8E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6A-474D-BECE-A18120C5A8E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6A-474D-BECE-A18120C5A8E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6A-474D-BECE-A18120C5A8E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6A-474D-BECE-A18120C5A8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6A-474D-BECE-A18120C5A8E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6A-474D-BECE-A18120C5A8E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6A-474D-BECE-A18120C5A8E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6A-474D-BECE-A18120C5A8EC}"/>
              </c:ext>
            </c:extLst>
          </c:dPt>
          <c:dLbls>
            <c:dLbl>
              <c:idx val="0"/>
              <c:layout>
                <c:manualLayout>
                  <c:x val="-0.13133416107022583"/>
                  <c:y val="0.1326278003842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A-474D-BECE-A18120C5A8EC}"/>
                </c:ext>
              </c:extLst>
            </c:dLbl>
            <c:dLbl>
              <c:idx val="1"/>
              <c:layout>
                <c:manualLayout>
                  <c:x val="-0.12064776019660473"/>
                  <c:y val="-0.179282201026794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6A-474D-BECE-A18120C5A8EC}"/>
                </c:ext>
              </c:extLst>
            </c:dLbl>
            <c:dLbl>
              <c:idx val="2"/>
              <c:layout>
                <c:manualLayout>
                  <c:x val="0.12989250636043734"/>
                  <c:y val="-0.120133933628211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6A-474D-BECE-A18120C5A8EC}"/>
                </c:ext>
              </c:extLst>
            </c:dLbl>
            <c:dLbl>
              <c:idx val="3"/>
              <c:layout>
                <c:manualLayout>
                  <c:x val="0.10246159002105099"/>
                  <c:y val="0.176198810895146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6A-474D-BECE-A18120C5A8EC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6A-474D-BECE-A18120C5A8EC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6A-474D-BECE-A18120C5A8EC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6A-474D-BECE-A18120C5A8E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6A-474D-BECE-A18120C5A8EC}"/>
                </c:ext>
              </c:extLst>
            </c:dLbl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6A-474D-BECE-A18120C5A8E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6A-474D-BECE-A18120C5A8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percentage_withSaranda!$D$2:$D$5</c:f>
              <c:numCache>
                <c:formatCode>General\%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34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6A-474D-BECE-A18120C5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10.25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7943-882A-59146F70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55296"/>
        <c:axId val="431722240"/>
      </c:barChart>
      <c:catAx>
        <c:axId val="489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722240"/>
        <c:crosses val="autoZero"/>
        <c:auto val="1"/>
        <c:lblAlgn val="ctr"/>
        <c:lblOffset val="100"/>
        <c:noMultiLvlLbl val="0"/>
      </c:catAx>
      <c:valAx>
        <c:axId val="431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9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F-4A9D-81C3-D7254FAAEA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F-4A9D-81C3-D7254FAAEA4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F-4A9D-81C3-D7254FAAEA4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F-4A9D-81C3-D7254FAAEA4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F-4A9D-81C3-D7254FAAEA4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7F-4A9D-81C3-D7254FAAEA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7F-4A9D-81C3-D7254FAAEA4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7F-4A9D-81C3-D7254FAAEA4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7F-4A9D-81C3-D7254FAAEA42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7F-4A9D-81C3-D7254FAAEA42}"/>
              </c:ext>
            </c:extLst>
          </c:dPt>
          <c:dLbls>
            <c:dLbl>
              <c:idx val="0"/>
              <c:layout>
                <c:manualLayout>
                  <c:x val="-0.10168022656211632"/>
                  <c:y val="0.17856745406824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7F-4A9D-81C3-D7254FAAEA42}"/>
                </c:ext>
              </c:extLst>
            </c:dLbl>
            <c:dLbl>
              <c:idx val="1"/>
              <c:layout>
                <c:manualLayout>
                  <c:x val="-0.17200108042627726"/>
                  <c:y val="-0.16370971128608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7F-4A9D-81C3-D7254FAAEA42}"/>
                </c:ext>
              </c:extLst>
            </c:dLbl>
            <c:dLbl>
              <c:idx val="2"/>
              <c:layout>
                <c:manualLayout>
                  <c:x val="-0.14233044673989559"/>
                  <c:y val="-2.6091338582677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7F-4A9D-81C3-D7254FAAEA42}"/>
                </c:ext>
              </c:extLst>
            </c:dLbl>
            <c:dLbl>
              <c:idx val="3"/>
              <c:layout>
                <c:manualLayout>
                  <c:x val="0.19863784438587584"/>
                  <c:y val="4.63965879265091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7F-4A9D-81C3-D7254FAAEA42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7F-4A9D-81C3-D7254FAAEA42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7F-4A9D-81C3-D7254FAAEA42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7F-4A9D-81C3-D7254FAAEA4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7F-4A9D-81C3-D7254FAAEA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7F-4A9D-81C3-D7254FAAEA4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7F-4A9D-81C3-D7254FAAE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percentage_withSaranda!$E$2:$E$5</c:f>
              <c:numCache>
                <c:formatCode>General\%</c:formatCode>
                <c:ptCount val="4"/>
                <c:pt idx="0">
                  <c:v>19</c:v>
                </c:pt>
                <c:pt idx="1">
                  <c:v>32</c:v>
                </c:pt>
                <c:pt idx="2">
                  <c:v>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7F-4A9D-81C3-D7254FAA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Paphos</a:t>
            </a:r>
            <a:r>
              <a:rPr lang="de-DE" baseline="0"/>
              <a:t> amphorae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percentage_withSaranda!$A$2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percentage_withSaranda!$B$1:$E$1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percentage_withSaranda!$B$2:$E$2</c:f>
              <c:numCache>
                <c:formatCode>General\%</c:formatCode>
                <c:ptCount val="4"/>
                <c:pt idx="0">
                  <c:v>43</c:v>
                </c:pt>
                <c:pt idx="1">
                  <c:v>11</c:v>
                </c:pt>
                <c:pt idx="2">
                  <c:v>32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6-4401-A887-360E798B71D3}"/>
            </c:ext>
          </c:extLst>
        </c:ser>
        <c:ser>
          <c:idx val="1"/>
          <c:order val="1"/>
          <c:tx>
            <c:strRef>
              <c:f>percentage_withSaranda!$A$3</c:f>
              <c:strCache>
                <c:ptCount val="1"/>
                <c:pt idx="0">
                  <c:v>Cypriot/Eastern Mediterranean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percentage_withSaranda!$B$1:$E$1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percentage_withSaranda!$B$3:$E$3</c:f>
              <c:numCache>
                <c:formatCode>General\%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6-4401-A887-360E798B71D3}"/>
            </c:ext>
          </c:extLst>
        </c:ser>
        <c:ser>
          <c:idx val="2"/>
          <c:order val="2"/>
          <c:tx>
            <c:strRef>
              <c:f>percentage_withSaranda!$A$4</c:f>
              <c:strCache>
                <c:ptCount val="1"/>
                <c:pt idx="0">
                  <c:v>Italian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percentage_withSaranda!$B$1:$E$1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percentage_withSaranda!$B$4:$E$4</c:f>
              <c:numCache>
                <c:formatCode>General\%</c:formatCode>
                <c:ptCount val="4"/>
                <c:pt idx="0">
                  <c:v>16</c:v>
                </c:pt>
                <c:pt idx="1">
                  <c:v>61</c:v>
                </c:pt>
                <c:pt idx="2">
                  <c:v>34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6-4401-A887-360E798B71D3}"/>
            </c:ext>
          </c:extLst>
        </c:ser>
        <c:ser>
          <c:idx val="3"/>
          <c:order val="3"/>
          <c:tx>
            <c:strRef>
              <c:f>percentage_withSaranda!$A$5</c:f>
              <c:strCache>
                <c:ptCount val="1"/>
                <c:pt idx="0">
                  <c:v>Unidentified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percentage_withSaranda!$B$1:$E$1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percentage_withSaranda!$B$5:$E$5</c:f>
              <c:numCache>
                <c:formatCode>General\%</c:formatCode>
                <c:ptCount val="4"/>
                <c:pt idx="0">
                  <c:v>22</c:v>
                </c:pt>
                <c:pt idx="1">
                  <c:v>9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6-4401-A887-360E798B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1041-A0CB-72025EC9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97024"/>
        <c:axId val="535985648"/>
      </c:barChart>
      <c:catAx>
        <c:axId val="535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985648"/>
        <c:crosses val="autoZero"/>
        <c:auto val="1"/>
        <c:lblAlgn val="ctr"/>
        <c:lblOffset val="100"/>
        <c:noMultiLvlLbl val="0"/>
      </c:catAx>
      <c:valAx>
        <c:axId val="535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charts!$E$2:$E$5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0.25</c:v>
                </c:pt>
                <c:pt idx="3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BD45-B4A1-935C002C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31120"/>
        <c:axId val="486679616"/>
      </c:barChart>
      <c:catAx>
        <c:axId val="430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679616"/>
        <c:crosses val="autoZero"/>
        <c:auto val="1"/>
        <c:lblAlgn val="ctr"/>
        <c:lblOffset val="100"/>
        <c:noMultiLvlLbl val="0"/>
      </c:catAx>
      <c:valAx>
        <c:axId val="486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charts_withSaranda!$B$2:$B$5</c:f>
              <c:numCache>
                <c:formatCode>General</c:formatCode>
                <c:ptCount val="4"/>
                <c:pt idx="0">
                  <c:v>2.6665999999999999</c:v>
                </c:pt>
                <c:pt idx="1">
                  <c:v>1.1666000000000001</c:v>
                </c:pt>
                <c:pt idx="2">
                  <c:v>1</c:v>
                </c:pt>
                <c:pt idx="3">
                  <c:v>1.3332999999999999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B77-B854-62078611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6800"/>
        <c:axId val="419840720"/>
      </c:barChart>
      <c:catAx>
        <c:axId val="419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840720"/>
        <c:crosses val="autoZero"/>
        <c:auto val="1"/>
        <c:lblAlgn val="ctr"/>
        <c:lblOffset val="100"/>
        <c:noMultiLvlLbl val="0"/>
      </c:catAx>
      <c:valAx>
        <c:axId val="419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7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charts_withSaranda!$C$2:$C$5</c:f>
              <c:numCache>
                <c:formatCode>General</c:formatCode>
                <c:ptCount val="4"/>
                <c:pt idx="0">
                  <c:v>2</c:v>
                </c:pt>
                <c:pt idx="1">
                  <c:v>3.6665999999999999</c:v>
                </c:pt>
                <c:pt idx="2">
                  <c:v>11.25</c:v>
                </c:pt>
                <c:pt idx="3">
                  <c:v>1.5832999999999999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E66-9C80-D2FB3732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55296"/>
        <c:axId val="431722240"/>
      </c:barChart>
      <c:catAx>
        <c:axId val="489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722240"/>
        <c:crosses val="autoZero"/>
        <c:auto val="1"/>
        <c:lblAlgn val="ctr"/>
        <c:lblOffset val="100"/>
        <c:noMultiLvlLbl val="0"/>
      </c:catAx>
      <c:valAx>
        <c:axId val="431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9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charts_withSaranda!$D$2:$D$5</c:f>
              <c:numCache>
                <c:formatCode>General</c:formatCode>
                <c:ptCount val="4"/>
                <c:pt idx="0">
                  <c:v>1.1666000000000001</c:v>
                </c:pt>
                <c:pt idx="1">
                  <c:v>0.66659999999999997</c:v>
                </c:pt>
                <c:pt idx="2">
                  <c:v>1.25</c:v>
                </c:pt>
                <c:pt idx="3">
                  <c:v>0.58330000000000004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1-45B8-A02B-4650D99F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97024"/>
        <c:axId val="535985648"/>
      </c:barChart>
      <c:catAx>
        <c:axId val="535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985648"/>
        <c:crosses val="autoZero"/>
        <c:auto val="1"/>
        <c:lblAlgn val="ctr"/>
        <c:lblOffset val="100"/>
        <c:noMultiLvlLbl val="0"/>
      </c:catAx>
      <c:valAx>
        <c:axId val="535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charts_withSaranda!$A$2:$A$5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charts_withSaranda!$E$2:$E$5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0.25</c:v>
                </c:pt>
                <c:pt idx="3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C3A-9487-B074D5B4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31120"/>
        <c:axId val="486679616"/>
      </c:barChart>
      <c:catAx>
        <c:axId val="430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679616"/>
        <c:crosses val="autoZero"/>
        <c:auto val="1"/>
        <c:lblAlgn val="ctr"/>
        <c:lblOffset val="100"/>
        <c:noMultiLvlLbl val="0"/>
      </c:catAx>
      <c:valAx>
        <c:axId val="486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Paphos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calc!$B$6:$E$6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calc!$B$7:$E$7</c:f>
              <c:numCache>
                <c:formatCode>General</c:formatCode>
                <c:ptCount val="4"/>
                <c:pt idx="0">
                  <c:v>3</c:v>
                </c:pt>
                <c:pt idx="1">
                  <c:v>15.5</c:v>
                </c:pt>
                <c:pt idx="2">
                  <c:v>0.5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12700</xdr:rowOff>
    </xdr:from>
    <xdr:to>
      <xdr:col>4</xdr:col>
      <xdr:colOff>577850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76BA4-CA84-9F4C-A559-2C55FDD9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25400</xdr:rowOff>
    </xdr:from>
    <xdr:to>
      <xdr:col>10</xdr:col>
      <xdr:colOff>622300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08E7-B4A0-6647-9563-BE9856E6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23</xdr:row>
      <xdr:rowOff>12700</xdr:rowOff>
    </xdr:from>
    <xdr:to>
      <xdr:col>4</xdr:col>
      <xdr:colOff>571500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209E8-5A0D-0F4A-A7B4-AF24A84A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23</xdr:row>
      <xdr:rowOff>25400</xdr:rowOff>
    </xdr:from>
    <xdr:to>
      <xdr:col>11</xdr:col>
      <xdr:colOff>114300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F8FB0-D2CF-EF48-8F7D-5F39145E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0.73251</cdr:x>
      <cdr:y>0.91554</cdr:y>
    </cdr:from>
    <cdr:to>
      <cdr:x>1</cdr:x>
      <cdr:y>0.98311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441700"/>
          <a:ext cx="16510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18,5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0.74322</cdr:x>
      <cdr:y>0.90816</cdr:y>
    </cdr:from>
    <cdr:to>
      <cdr:x>1</cdr:x>
      <cdr:y>0.97959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390900"/>
          <a:ext cx="15621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0.70894</cdr:x>
      <cdr:y>0.92</cdr:y>
    </cdr:from>
    <cdr:to>
      <cdr:x>1</cdr:x>
      <cdr:y>0.98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330700" y="3505200"/>
          <a:ext cx="17780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12700</xdr:rowOff>
    </xdr:from>
    <xdr:to>
      <xdr:col>4</xdr:col>
      <xdr:colOff>577850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96165-39A0-4AD1-AEC1-83EEC3021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25400</xdr:rowOff>
    </xdr:from>
    <xdr:to>
      <xdr:col>10</xdr:col>
      <xdr:colOff>622300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10E81-2758-48C2-B093-87AE2C00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23</xdr:row>
      <xdr:rowOff>12700</xdr:rowOff>
    </xdr:from>
    <xdr:to>
      <xdr:col>4</xdr:col>
      <xdr:colOff>571500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1679D-B7C6-41B3-9C38-E3DA4BC9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23</xdr:row>
      <xdr:rowOff>25400</xdr:rowOff>
    </xdr:from>
    <xdr:to>
      <xdr:col>11</xdr:col>
      <xdr:colOff>114300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0586A2-03FE-45F2-B98F-7AC20BE8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9</xdr:row>
      <xdr:rowOff>38100</xdr:rowOff>
    </xdr:from>
    <xdr:to>
      <xdr:col>13</xdr:col>
      <xdr:colOff>285750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A0219-624A-8548-8FEB-F1E2989A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9</xdr:row>
      <xdr:rowOff>38100</xdr:rowOff>
    </xdr:from>
    <xdr:to>
      <xdr:col>13</xdr:col>
      <xdr:colOff>285750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DBC93-0122-4E1D-A3DE-BC5DFE22A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12</xdr:row>
      <xdr:rowOff>47625</xdr:rowOff>
    </xdr:from>
    <xdr:to>
      <xdr:col>7</xdr:col>
      <xdr:colOff>133350</xdr:colOff>
      <xdr:row>26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C4E630-498E-4E2E-B131-575235AF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38100</xdr:rowOff>
    </xdr:from>
    <xdr:to>
      <xdr:col>7</xdr:col>
      <xdr:colOff>546100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2C03-D9A0-8643-8955-F4601E5D2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9</xdr:row>
      <xdr:rowOff>12700</xdr:rowOff>
    </xdr:from>
    <xdr:to>
      <xdr:col>15</xdr:col>
      <xdr:colOff>444500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13650-66B0-DE4C-B433-8FF27529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28</xdr:row>
      <xdr:rowOff>12700</xdr:rowOff>
    </xdr:from>
    <xdr:to>
      <xdr:col>7</xdr:col>
      <xdr:colOff>546100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5027A-0095-8443-8C19-468F6EE6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28</xdr:row>
      <xdr:rowOff>25400</xdr:rowOff>
    </xdr:from>
    <xdr:to>
      <xdr:col>15</xdr:col>
      <xdr:colOff>342900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1A7E3-FEAF-0A47-8097-336D6FF8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25</xdr:row>
      <xdr:rowOff>101600</xdr:rowOff>
    </xdr:from>
    <xdr:to>
      <xdr:col>7</xdr:col>
      <xdr:colOff>355600</xdr:colOff>
      <xdr:row>26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C7DE22-1A52-F643-8475-54F052F5FE78}"/>
            </a:ext>
          </a:extLst>
        </xdr:cNvPr>
        <xdr:cNvSpPr txBox="1"/>
      </xdr:nvSpPr>
      <xdr:spPr>
        <a:xfrm>
          <a:off x="4508500" y="6096000"/>
          <a:ext cx="16256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/>
            <a:t>Total:</a:t>
          </a:r>
          <a:r>
            <a:rPr lang="en-GB" sz="1200" b="1" i="0" baseline="0"/>
            <a:t> 3 fragments</a:t>
          </a:r>
          <a:endParaRPr lang="en-GB" sz="1200" b="1" i="0"/>
        </a:p>
      </xdr:txBody>
    </xdr:sp>
    <xdr:clientData/>
  </xdr:twoCellAnchor>
  <xdr:twoCellAnchor>
    <xdr:from>
      <xdr:col>15</xdr:col>
      <xdr:colOff>793894</xdr:colOff>
      <xdr:row>9</xdr:row>
      <xdr:rowOff>28575</xdr:rowOff>
    </xdr:from>
    <xdr:to>
      <xdr:col>23</xdr:col>
      <xdr:colOff>269874</xdr:colOff>
      <xdr:row>32</xdr:row>
      <xdr:rowOff>49357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F423FE7-8503-4984-AB00-BD44182F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0.73251</cdr:x>
      <cdr:y>0.91554</cdr:y>
    </cdr:from>
    <cdr:to>
      <cdr:x>1</cdr:x>
      <cdr:y>0.98311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441700"/>
          <a:ext cx="16510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0.74322</cdr:x>
      <cdr:y>0.90816</cdr:y>
    </cdr:from>
    <cdr:to>
      <cdr:x>1</cdr:x>
      <cdr:y>0.97959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390900"/>
          <a:ext cx="15621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0.70894</cdr:x>
      <cdr:y>0.92</cdr:y>
    </cdr:from>
    <cdr:to>
      <cdr:x>1</cdr:x>
      <cdr:y>0.98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330700" y="3505200"/>
          <a:ext cx="17780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38100</xdr:rowOff>
    </xdr:from>
    <xdr:to>
      <xdr:col>7</xdr:col>
      <xdr:colOff>546100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D203F-3557-4D5A-AD21-BF7271300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9</xdr:row>
      <xdr:rowOff>12700</xdr:rowOff>
    </xdr:from>
    <xdr:to>
      <xdr:col>15</xdr:col>
      <xdr:colOff>444500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BC053-AF3F-4098-82CF-6354EADA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28</xdr:row>
      <xdr:rowOff>12700</xdr:rowOff>
    </xdr:from>
    <xdr:to>
      <xdr:col>7</xdr:col>
      <xdr:colOff>546100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D6572-90F3-430D-92D3-E000B218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28</xdr:row>
      <xdr:rowOff>25400</xdr:rowOff>
    </xdr:from>
    <xdr:to>
      <xdr:col>15</xdr:col>
      <xdr:colOff>342900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627B4-5FEA-4CA8-95FE-B52302B92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25</xdr:row>
      <xdr:rowOff>101600</xdr:rowOff>
    </xdr:from>
    <xdr:to>
      <xdr:col>7</xdr:col>
      <xdr:colOff>355600</xdr:colOff>
      <xdr:row>26</xdr:row>
      <xdr:rowOff>165100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56184E54-61FD-4D04-B7C3-5587C9DE9F05}"/>
            </a:ext>
          </a:extLst>
        </xdr:cNvPr>
        <xdr:cNvSpPr txBox="1"/>
      </xdr:nvSpPr>
      <xdr:spPr>
        <a:xfrm>
          <a:off x="4445000" y="5810250"/>
          <a:ext cx="160020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/>
            <a:t>Total:</a:t>
          </a:r>
          <a:r>
            <a:rPr lang="en-GB" sz="1200" b="1" i="0" baseline="0"/>
            <a:t> 6 fragments</a:t>
          </a:r>
          <a:endParaRPr lang="en-GB" sz="1200" b="1" i="0"/>
        </a:p>
      </xdr:txBody>
    </xdr:sp>
    <xdr:clientData/>
  </xdr:twoCellAnchor>
  <xdr:twoCellAnchor>
    <xdr:from>
      <xdr:col>16</xdr:col>
      <xdr:colOff>125900</xdr:colOff>
      <xdr:row>6</xdr:row>
      <xdr:rowOff>16363</xdr:rowOff>
    </xdr:from>
    <xdr:to>
      <xdr:col>23</xdr:col>
      <xdr:colOff>413237</xdr:colOff>
      <xdr:row>29</xdr:row>
      <xdr:rowOff>70663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B66C991-CBC4-4C6C-8546-16F141BE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461-AD57-AF4E-BD54-5B578481FDAD}">
  <dimension ref="A1:U61"/>
  <sheetViews>
    <sheetView topLeftCell="A31" workbookViewId="0">
      <selection activeCell="A55" activeCellId="7" sqref="A9:XFD9 A21:XFD21 A25:XFD25 A37:XFD37 A44:XFD44 A48:XFD48 A49:XFD49 A55:XFD55"/>
    </sheetView>
  </sheetViews>
  <sheetFormatPr baseColWidth="10" defaultRowHeight="15.5" x14ac:dyDescent="0.35"/>
  <cols>
    <col min="1" max="1" width="10.83203125" style="4"/>
    <col min="2" max="2" width="18.5" customWidth="1"/>
    <col min="3" max="3" width="19.83203125" customWidth="1"/>
    <col min="4" max="4" width="10.83203125" style="1"/>
    <col min="6" max="6" width="14.1640625" customWidth="1"/>
    <col min="7" max="7" width="10.83203125" style="1"/>
    <col min="8" max="8" width="10.83203125" style="22"/>
    <col min="10" max="10" width="10.83203125" style="22"/>
    <col min="13" max="13" width="10.83203125" style="22"/>
    <col min="15" max="15" width="10.83203125" style="22"/>
    <col min="19" max="19" width="10.83203125" style="30"/>
  </cols>
  <sheetData>
    <row r="1" spans="1:19" s="9" customFormat="1" x14ac:dyDescent="0.35">
      <c r="A1" s="10" t="s">
        <v>0</v>
      </c>
      <c r="D1" s="8"/>
      <c r="G1" s="8"/>
      <c r="H1" s="20"/>
      <c r="J1" s="20"/>
      <c r="M1" s="20"/>
      <c r="O1" s="20"/>
      <c r="S1" s="28"/>
    </row>
    <row r="2" spans="1:19" s="14" customFormat="1" x14ac:dyDescent="0.35">
      <c r="A2" s="13" t="s">
        <v>1</v>
      </c>
      <c r="D2" s="16"/>
      <c r="G2" s="16"/>
      <c r="H2" s="21"/>
      <c r="J2" s="21"/>
      <c r="M2" s="21"/>
      <c r="O2" s="21"/>
      <c r="S2" s="29"/>
    </row>
    <row r="3" spans="1:19" ht="31" x14ac:dyDescent="0.35">
      <c r="A3" s="4" t="s">
        <v>2</v>
      </c>
      <c r="B3" t="s">
        <v>3</v>
      </c>
      <c r="C3" t="s">
        <v>4</v>
      </c>
      <c r="D3" s="1" t="s">
        <v>5</v>
      </c>
      <c r="E3" t="s">
        <v>69</v>
      </c>
      <c r="F3" t="s">
        <v>71</v>
      </c>
      <c r="G3" s="1" t="s">
        <v>75</v>
      </c>
      <c r="H3" s="22" t="s">
        <v>70</v>
      </c>
      <c r="J3" s="22" t="s">
        <v>72</v>
      </c>
      <c r="M3" s="22" t="s">
        <v>76</v>
      </c>
      <c r="O3" s="22" t="s">
        <v>74</v>
      </c>
    </row>
    <row r="4" spans="1:19" x14ac:dyDescent="0.35">
      <c r="H4" s="22" t="s">
        <v>70</v>
      </c>
      <c r="J4" s="22" t="s">
        <v>72</v>
      </c>
      <c r="K4" t="s">
        <v>73</v>
      </c>
      <c r="M4" s="22" t="s">
        <v>73</v>
      </c>
      <c r="O4" s="22" t="s">
        <v>74</v>
      </c>
      <c r="P4" s="23" t="s">
        <v>73</v>
      </c>
    </row>
    <row r="5" spans="1:19" x14ac:dyDescent="0.35">
      <c r="A5" s="4">
        <v>41</v>
      </c>
      <c r="B5">
        <v>1</v>
      </c>
      <c r="C5" t="s">
        <v>6</v>
      </c>
      <c r="D5" s="1" t="s">
        <v>7</v>
      </c>
      <c r="E5" t="s">
        <v>70</v>
      </c>
      <c r="F5">
        <v>1</v>
      </c>
      <c r="G5" s="1">
        <v>1</v>
      </c>
      <c r="H5" s="22">
        <f>IF(E5="A",(B5*F5)/G5,0)</f>
        <v>1</v>
      </c>
      <c r="J5" s="22">
        <f>IF(E5="B",(B5*F5)/G5,0)</f>
        <v>0</v>
      </c>
      <c r="K5">
        <f>IF(E5="BCD",(B5*F5)/G5,0)</f>
        <v>0</v>
      </c>
      <c r="M5" s="22">
        <f>IF(E5="BCD",(B5*F5)/G5,0)</f>
        <v>0</v>
      </c>
      <c r="O5" s="22">
        <f>IF(E5="D",(B5*F5)/G5,0)</f>
        <v>0</v>
      </c>
      <c r="P5">
        <f>IF(E5="BCD",(B5*F5)/G5,0)</f>
        <v>0</v>
      </c>
    </row>
    <row r="6" spans="1:19" x14ac:dyDescent="0.35">
      <c r="H6" s="22">
        <f t="shared" ref="H6:H55" si="0">IF(E6="A",(B6*F6)/G6,0)</f>
        <v>0</v>
      </c>
      <c r="I6">
        <v>1</v>
      </c>
      <c r="J6" s="22">
        <f t="shared" ref="J6:J55" si="1">IF(E6="B",(B6*F6)/G6,0)</f>
        <v>0</v>
      </c>
      <c r="K6">
        <f t="shared" ref="K6:K55" si="2">IF(E6="BCD",(B6*F6)/G6,0)</f>
        <v>0</v>
      </c>
      <c r="L6">
        <v>0</v>
      </c>
      <c r="M6" s="22">
        <f t="shared" ref="M6:M55" si="3">IF(E6="BCD",(B6*F6)/G6,0)</f>
        <v>0</v>
      </c>
      <c r="N6">
        <v>0</v>
      </c>
      <c r="O6" s="22">
        <f t="shared" ref="O6:O55" si="4">IF(E6="D",(B6*F6)/G6,0)</f>
        <v>0</v>
      </c>
      <c r="P6">
        <f t="shared" ref="P6:P55" si="5">IF(E6="BCD",(B6*F6)/G6,0)</f>
        <v>0</v>
      </c>
      <c r="Q6">
        <v>0</v>
      </c>
      <c r="S6" s="30">
        <f>SUM(H6:Q6)</f>
        <v>1</v>
      </c>
    </row>
    <row r="7" spans="1:19" s="9" customFormat="1" x14ac:dyDescent="0.35">
      <c r="A7" s="11" t="s">
        <v>8</v>
      </c>
      <c r="B7" s="12"/>
      <c r="C7" s="12"/>
      <c r="D7" s="12"/>
      <c r="G7" s="8"/>
      <c r="H7" s="20">
        <f t="shared" si="0"/>
        <v>0</v>
      </c>
      <c r="J7" s="20">
        <f t="shared" si="1"/>
        <v>0</v>
      </c>
      <c r="K7" s="9">
        <f t="shared" si="2"/>
        <v>0</v>
      </c>
      <c r="M7" s="20">
        <f t="shared" si="3"/>
        <v>0</v>
      </c>
      <c r="O7" s="20">
        <f t="shared" si="4"/>
        <v>0</v>
      </c>
      <c r="P7" s="9">
        <f t="shared" si="5"/>
        <v>0</v>
      </c>
      <c r="S7" s="28"/>
    </row>
    <row r="8" spans="1:19" s="14" customFormat="1" ht="62" x14ac:dyDescent="0.35">
      <c r="A8" s="17" t="s">
        <v>9</v>
      </c>
      <c r="B8" s="18"/>
      <c r="C8" s="18"/>
      <c r="D8" s="18"/>
      <c r="G8" s="16"/>
      <c r="H8" s="21">
        <f t="shared" si="0"/>
        <v>0</v>
      </c>
      <c r="J8" s="21">
        <f t="shared" si="1"/>
        <v>0</v>
      </c>
      <c r="K8" s="14">
        <f t="shared" si="2"/>
        <v>0</v>
      </c>
      <c r="M8" s="21">
        <f t="shared" si="3"/>
        <v>0</v>
      </c>
      <c r="O8" s="21">
        <f t="shared" si="4"/>
        <v>0</v>
      </c>
      <c r="P8" s="14">
        <f t="shared" si="5"/>
        <v>0</v>
      </c>
      <c r="S8" s="29"/>
    </row>
    <row r="9" spans="1:19" x14ac:dyDescent="0.35">
      <c r="A9" s="5">
        <v>43</v>
      </c>
      <c r="B9" s="2">
        <v>1</v>
      </c>
      <c r="C9" s="2" t="s">
        <v>10</v>
      </c>
      <c r="D9" s="2" t="s">
        <v>62</v>
      </c>
      <c r="E9" t="s">
        <v>70</v>
      </c>
      <c r="F9">
        <v>1</v>
      </c>
      <c r="G9" s="1">
        <v>1</v>
      </c>
      <c r="H9" s="22">
        <f t="shared" si="0"/>
        <v>1</v>
      </c>
      <c r="J9" s="22">
        <f t="shared" si="1"/>
        <v>0</v>
      </c>
      <c r="K9">
        <f t="shared" si="2"/>
        <v>0</v>
      </c>
      <c r="M9" s="22">
        <f t="shared" si="3"/>
        <v>0</v>
      </c>
      <c r="O9" s="22">
        <f t="shared" si="4"/>
        <v>0</v>
      </c>
      <c r="P9">
        <f t="shared" si="5"/>
        <v>0</v>
      </c>
    </row>
    <row r="10" spans="1:19" x14ac:dyDescent="0.35">
      <c r="H10" s="22">
        <f t="shared" si="0"/>
        <v>0</v>
      </c>
      <c r="I10">
        <v>1</v>
      </c>
      <c r="J10" s="22">
        <f t="shared" si="1"/>
        <v>0</v>
      </c>
      <c r="K10">
        <f t="shared" si="2"/>
        <v>0</v>
      </c>
      <c r="M10" s="22">
        <f t="shared" si="3"/>
        <v>0</v>
      </c>
      <c r="N10">
        <v>0</v>
      </c>
      <c r="O10" s="22">
        <f t="shared" si="4"/>
        <v>0</v>
      </c>
      <c r="P10">
        <f t="shared" si="5"/>
        <v>0</v>
      </c>
      <c r="Q10">
        <v>0</v>
      </c>
      <c r="S10" s="30">
        <f>SUM(H10:Q10)</f>
        <v>1</v>
      </c>
    </row>
    <row r="11" spans="1:19" s="9" customFormat="1" x14ac:dyDescent="0.35">
      <c r="A11" s="7" t="s">
        <v>11</v>
      </c>
      <c r="B11" s="8"/>
      <c r="C11" s="8"/>
      <c r="D11" s="8"/>
      <c r="E11" s="8"/>
      <c r="G11" s="8"/>
      <c r="H11" s="20">
        <f t="shared" si="0"/>
        <v>0</v>
      </c>
      <c r="J11" s="20">
        <f t="shared" si="1"/>
        <v>0</v>
      </c>
      <c r="K11" s="9">
        <f t="shared" si="2"/>
        <v>0</v>
      </c>
      <c r="M11" s="20">
        <f t="shared" si="3"/>
        <v>0</v>
      </c>
      <c r="O11" s="20">
        <f t="shared" si="4"/>
        <v>0</v>
      </c>
      <c r="P11" s="9">
        <f t="shared" si="5"/>
        <v>0</v>
      </c>
      <c r="S11" s="28"/>
    </row>
    <row r="12" spans="1:19" s="14" customFormat="1" x14ac:dyDescent="0.35">
      <c r="A12" s="15" t="s">
        <v>12</v>
      </c>
      <c r="B12" s="16"/>
      <c r="C12" s="16"/>
      <c r="D12" s="16" t="s">
        <v>13</v>
      </c>
      <c r="E12" s="16"/>
      <c r="G12" s="16"/>
      <c r="H12" s="21">
        <f t="shared" si="0"/>
        <v>0</v>
      </c>
      <c r="J12" s="21">
        <f t="shared" si="1"/>
        <v>0</v>
      </c>
      <c r="K12" s="14">
        <f t="shared" si="2"/>
        <v>0</v>
      </c>
      <c r="M12" s="21">
        <f t="shared" si="3"/>
        <v>0</v>
      </c>
      <c r="O12" s="21">
        <f t="shared" si="4"/>
        <v>0</v>
      </c>
      <c r="P12" s="14">
        <f t="shared" si="5"/>
        <v>0</v>
      </c>
      <c r="S12" s="29"/>
    </row>
    <row r="13" spans="1:19" x14ac:dyDescent="0.35">
      <c r="A13" s="4">
        <v>59</v>
      </c>
      <c r="B13">
        <v>1</v>
      </c>
      <c r="C13" t="s">
        <v>14</v>
      </c>
      <c r="D13" s="1" t="s">
        <v>13</v>
      </c>
      <c r="E13" t="s">
        <v>70</v>
      </c>
      <c r="F13">
        <v>1</v>
      </c>
      <c r="G13" s="1">
        <v>1</v>
      </c>
      <c r="H13" s="22">
        <f t="shared" si="0"/>
        <v>1</v>
      </c>
      <c r="J13" s="22">
        <f t="shared" si="1"/>
        <v>0</v>
      </c>
      <c r="K13">
        <f t="shared" si="2"/>
        <v>0</v>
      </c>
      <c r="M13" s="22">
        <f t="shared" si="3"/>
        <v>0</v>
      </c>
      <c r="O13" s="22">
        <f t="shared" si="4"/>
        <v>0</v>
      </c>
      <c r="P13">
        <f t="shared" si="5"/>
        <v>0</v>
      </c>
    </row>
    <row r="14" spans="1:19" x14ac:dyDescent="0.35">
      <c r="N14">
        <v>0</v>
      </c>
      <c r="P14">
        <f t="shared" si="5"/>
        <v>0</v>
      </c>
    </row>
    <row r="15" spans="1:19" s="14" customFormat="1" x14ac:dyDescent="0.35">
      <c r="A15" s="13" t="s">
        <v>15</v>
      </c>
      <c r="D15" s="16"/>
      <c r="G15" s="16"/>
      <c r="H15" s="21">
        <f t="shared" si="0"/>
        <v>0</v>
      </c>
      <c r="J15" s="21">
        <f t="shared" si="1"/>
        <v>0</v>
      </c>
      <c r="K15" s="14">
        <f t="shared" si="2"/>
        <v>0</v>
      </c>
      <c r="M15" s="21">
        <f t="shared" si="3"/>
        <v>0</v>
      </c>
      <c r="O15" s="21">
        <f t="shared" si="4"/>
        <v>0</v>
      </c>
      <c r="P15" s="14">
        <f t="shared" si="5"/>
        <v>0</v>
      </c>
      <c r="S15" s="29"/>
    </row>
    <row r="16" spans="1:19" x14ac:dyDescent="0.35">
      <c r="A16" s="4">
        <v>60</v>
      </c>
      <c r="B16">
        <v>1</v>
      </c>
      <c r="C16" t="s">
        <v>16</v>
      </c>
      <c r="D16" s="1" t="s">
        <v>17</v>
      </c>
      <c r="E16" t="s">
        <v>72</v>
      </c>
      <c r="F16">
        <v>1</v>
      </c>
      <c r="G16" s="1">
        <v>1</v>
      </c>
      <c r="H16" s="22">
        <f t="shared" si="0"/>
        <v>0</v>
      </c>
      <c r="J16" s="22">
        <f t="shared" si="1"/>
        <v>1</v>
      </c>
      <c r="K16">
        <f t="shared" si="2"/>
        <v>0</v>
      </c>
      <c r="M16" s="22">
        <f t="shared" si="3"/>
        <v>0</v>
      </c>
      <c r="O16" s="22">
        <f t="shared" si="4"/>
        <v>0</v>
      </c>
      <c r="P16">
        <f t="shared" si="5"/>
        <v>0</v>
      </c>
    </row>
    <row r="17" spans="1:19" x14ac:dyDescent="0.35">
      <c r="H17" s="22">
        <f t="shared" si="0"/>
        <v>0</v>
      </c>
      <c r="J17" s="22">
        <f t="shared" si="1"/>
        <v>0</v>
      </c>
      <c r="K17">
        <f t="shared" si="2"/>
        <v>0</v>
      </c>
      <c r="M17" s="22">
        <f t="shared" si="3"/>
        <v>0</v>
      </c>
      <c r="O17" s="22">
        <f t="shared" si="4"/>
        <v>0</v>
      </c>
      <c r="P17">
        <f t="shared" si="5"/>
        <v>0</v>
      </c>
    </row>
    <row r="18" spans="1:19" x14ac:dyDescent="0.35">
      <c r="H18" s="22">
        <f t="shared" si="0"/>
        <v>0</v>
      </c>
      <c r="I18">
        <v>1</v>
      </c>
      <c r="J18" s="22">
        <f t="shared" si="1"/>
        <v>0</v>
      </c>
      <c r="K18">
        <f t="shared" si="2"/>
        <v>0</v>
      </c>
      <c r="L18">
        <v>1</v>
      </c>
      <c r="M18" s="22">
        <f t="shared" si="3"/>
        <v>0</v>
      </c>
      <c r="N18">
        <v>0</v>
      </c>
      <c r="O18" s="22">
        <f t="shared" si="4"/>
        <v>0</v>
      </c>
      <c r="P18">
        <f t="shared" si="5"/>
        <v>0</v>
      </c>
      <c r="Q18">
        <v>0</v>
      </c>
      <c r="S18" s="30">
        <f>SUM(H18:Q18)</f>
        <v>2</v>
      </c>
    </row>
    <row r="19" spans="1:19" s="9" customFormat="1" ht="17" customHeight="1" x14ac:dyDescent="0.35">
      <c r="A19" s="10" t="s">
        <v>18</v>
      </c>
      <c r="D19" s="8"/>
      <c r="G19" s="8"/>
      <c r="H19" s="20">
        <f t="shared" si="0"/>
        <v>0</v>
      </c>
      <c r="J19" s="20">
        <f t="shared" si="1"/>
        <v>0</v>
      </c>
      <c r="K19" s="9">
        <f t="shared" si="2"/>
        <v>0</v>
      </c>
      <c r="M19" s="20">
        <f t="shared" si="3"/>
        <v>0</v>
      </c>
      <c r="O19" s="20">
        <f t="shared" si="4"/>
        <v>0</v>
      </c>
      <c r="P19" s="9">
        <f t="shared" si="5"/>
        <v>0</v>
      </c>
      <c r="S19" s="28"/>
    </row>
    <row r="20" spans="1:19" x14ac:dyDescent="0.35">
      <c r="A20" s="4" t="s">
        <v>19</v>
      </c>
      <c r="B20">
        <v>3</v>
      </c>
      <c r="C20" t="s">
        <v>20</v>
      </c>
      <c r="D20" s="1" t="s">
        <v>77</v>
      </c>
      <c r="H20" s="22">
        <f t="shared" si="0"/>
        <v>0</v>
      </c>
      <c r="J20" s="22">
        <f t="shared" si="1"/>
        <v>0</v>
      </c>
      <c r="K20">
        <f t="shared" si="2"/>
        <v>0</v>
      </c>
      <c r="M20" s="22">
        <f t="shared" si="3"/>
        <v>0</v>
      </c>
      <c r="O20" s="22">
        <f t="shared" si="4"/>
        <v>0</v>
      </c>
      <c r="P20">
        <f t="shared" si="5"/>
        <v>0</v>
      </c>
    </row>
    <row r="21" spans="1:19" x14ac:dyDescent="0.35">
      <c r="A21" s="4" t="s">
        <v>23</v>
      </c>
      <c r="B21">
        <v>3</v>
      </c>
      <c r="C21" t="s">
        <v>21</v>
      </c>
      <c r="D21" s="1" t="s">
        <v>78</v>
      </c>
      <c r="H21" s="22">
        <f t="shared" si="0"/>
        <v>0</v>
      </c>
      <c r="J21" s="22">
        <f t="shared" si="1"/>
        <v>0</v>
      </c>
      <c r="K21">
        <f t="shared" si="2"/>
        <v>0</v>
      </c>
      <c r="M21" s="22">
        <f t="shared" si="3"/>
        <v>0</v>
      </c>
      <c r="O21" s="22">
        <f t="shared" si="4"/>
        <v>0</v>
      </c>
      <c r="P21">
        <f t="shared" si="5"/>
        <v>0</v>
      </c>
    </row>
    <row r="22" spans="1:19" x14ac:dyDescent="0.35">
      <c r="A22" s="4">
        <v>74</v>
      </c>
      <c r="B22">
        <v>1</v>
      </c>
      <c r="C22" t="s">
        <v>22</v>
      </c>
      <c r="D22" s="1" t="s">
        <v>79</v>
      </c>
      <c r="H22" s="22">
        <f t="shared" si="0"/>
        <v>0</v>
      </c>
      <c r="J22" s="22">
        <f t="shared" si="1"/>
        <v>0</v>
      </c>
      <c r="K22">
        <f t="shared" si="2"/>
        <v>0</v>
      </c>
      <c r="M22" s="22">
        <f t="shared" si="3"/>
        <v>0</v>
      </c>
      <c r="O22" s="22">
        <f t="shared" si="4"/>
        <v>0</v>
      </c>
      <c r="P22">
        <f t="shared" si="5"/>
        <v>0</v>
      </c>
    </row>
    <row r="23" spans="1:19" x14ac:dyDescent="0.35">
      <c r="H23" s="22">
        <f t="shared" si="0"/>
        <v>0</v>
      </c>
      <c r="I23">
        <v>0</v>
      </c>
      <c r="J23" s="22">
        <f t="shared" si="1"/>
        <v>0</v>
      </c>
      <c r="K23">
        <f t="shared" si="2"/>
        <v>0</v>
      </c>
      <c r="L23">
        <v>0</v>
      </c>
      <c r="M23" s="22">
        <f t="shared" si="3"/>
        <v>0</v>
      </c>
      <c r="N23">
        <v>0</v>
      </c>
      <c r="O23" s="22">
        <f t="shared" si="4"/>
        <v>0</v>
      </c>
      <c r="P23">
        <f t="shared" si="5"/>
        <v>0</v>
      </c>
      <c r="Q23">
        <v>0</v>
      </c>
      <c r="S23" s="30">
        <f>SUM(H23:Q23)</f>
        <v>0</v>
      </c>
    </row>
    <row r="24" spans="1:19" s="9" customFormat="1" ht="62" x14ac:dyDescent="0.35">
      <c r="A24" s="10" t="s">
        <v>24</v>
      </c>
      <c r="D24" s="8" t="s">
        <v>63</v>
      </c>
      <c r="G24" s="8"/>
      <c r="H24" s="20">
        <f t="shared" si="0"/>
        <v>0</v>
      </c>
      <c r="J24" s="20">
        <f t="shared" si="1"/>
        <v>0</v>
      </c>
      <c r="K24" s="9">
        <f t="shared" si="2"/>
        <v>0</v>
      </c>
      <c r="M24" s="20">
        <f t="shared" si="3"/>
        <v>0</v>
      </c>
      <c r="O24" s="20">
        <f t="shared" si="4"/>
        <v>0</v>
      </c>
      <c r="P24" s="9">
        <f t="shared" si="5"/>
        <v>0</v>
      </c>
      <c r="S24" s="28"/>
    </row>
    <row r="25" spans="1:19" ht="31" x14ac:dyDescent="0.35">
      <c r="A25" s="4">
        <v>10</v>
      </c>
      <c r="B25">
        <v>1</v>
      </c>
      <c r="C25" t="s">
        <v>21</v>
      </c>
      <c r="D25" s="1" t="s">
        <v>67</v>
      </c>
      <c r="E25" t="s">
        <v>73</v>
      </c>
      <c r="F25">
        <v>0.75</v>
      </c>
      <c r="G25" s="1">
        <v>3</v>
      </c>
      <c r="H25" s="22">
        <f t="shared" si="0"/>
        <v>0</v>
      </c>
      <c r="J25" s="22">
        <f t="shared" si="1"/>
        <v>0</v>
      </c>
      <c r="K25">
        <f t="shared" si="2"/>
        <v>0.25</v>
      </c>
      <c r="M25" s="22">
        <f t="shared" si="3"/>
        <v>0.25</v>
      </c>
      <c r="O25" s="22">
        <f t="shared" si="4"/>
        <v>0</v>
      </c>
      <c r="P25">
        <f t="shared" si="5"/>
        <v>0.25</v>
      </c>
    </row>
    <row r="26" spans="1:19" ht="31" x14ac:dyDescent="0.35">
      <c r="A26" s="4">
        <v>11</v>
      </c>
      <c r="B26">
        <v>1</v>
      </c>
      <c r="C26" t="s">
        <v>25</v>
      </c>
      <c r="D26" s="1" t="s">
        <v>68</v>
      </c>
      <c r="E26" t="s">
        <v>73</v>
      </c>
      <c r="F26">
        <v>0.75</v>
      </c>
      <c r="G26" s="1">
        <v>3</v>
      </c>
      <c r="H26" s="22">
        <f t="shared" si="0"/>
        <v>0</v>
      </c>
      <c r="J26" s="22">
        <f t="shared" si="1"/>
        <v>0</v>
      </c>
      <c r="K26">
        <f t="shared" si="2"/>
        <v>0.25</v>
      </c>
      <c r="M26" s="22">
        <f t="shared" si="3"/>
        <v>0.25</v>
      </c>
      <c r="O26" s="22">
        <f t="shared" si="4"/>
        <v>0</v>
      </c>
      <c r="P26">
        <f t="shared" si="5"/>
        <v>0.25</v>
      </c>
    </row>
    <row r="27" spans="1:19" x14ac:dyDescent="0.35">
      <c r="H27" s="22">
        <f t="shared" si="0"/>
        <v>0</v>
      </c>
      <c r="I27">
        <v>0</v>
      </c>
      <c r="J27" s="22">
        <f t="shared" si="1"/>
        <v>0</v>
      </c>
      <c r="K27">
        <f t="shared" si="2"/>
        <v>0</v>
      </c>
      <c r="L27">
        <v>0.5</v>
      </c>
      <c r="M27" s="22">
        <f t="shared" si="3"/>
        <v>0</v>
      </c>
      <c r="N27">
        <v>0.5</v>
      </c>
      <c r="O27" s="22">
        <f t="shared" si="4"/>
        <v>0</v>
      </c>
      <c r="P27">
        <f t="shared" si="5"/>
        <v>0</v>
      </c>
      <c r="Q27">
        <v>0.5</v>
      </c>
      <c r="S27" s="30">
        <f>SUM(H27:Q27)</f>
        <v>1.5</v>
      </c>
    </row>
    <row r="28" spans="1:19" s="9" customFormat="1" x14ac:dyDescent="0.35">
      <c r="A28" s="10" t="s">
        <v>26</v>
      </c>
      <c r="D28" s="8" t="s">
        <v>64</v>
      </c>
      <c r="G28" s="8"/>
      <c r="H28" s="20">
        <f t="shared" si="0"/>
        <v>0</v>
      </c>
      <c r="J28" s="20">
        <f t="shared" si="1"/>
        <v>0</v>
      </c>
      <c r="K28" s="9">
        <f t="shared" si="2"/>
        <v>0</v>
      </c>
      <c r="M28" s="20">
        <f t="shared" si="3"/>
        <v>0</v>
      </c>
      <c r="O28" s="20">
        <f t="shared" si="4"/>
        <v>0</v>
      </c>
      <c r="P28" s="9">
        <f t="shared" si="5"/>
        <v>0</v>
      </c>
      <c r="S28" s="28"/>
    </row>
    <row r="29" spans="1:19" x14ac:dyDescent="0.35">
      <c r="A29" s="4">
        <v>73</v>
      </c>
      <c r="B29">
        <v>1</v>
      </c>
      <c r="C29" t="s">
        <v>27</v>
      </c>
      <c r="D29" s="1" t="s">
        <v>64</v>
      </c>
      <c r="E29" t="s">
        <v>72</v>
      </c>
      <c r="F29">
        <v>1</v>
      </c>
      <c r="G29" s="1">
        <v>1</v>
      </c>
      <c r="H29" s="22">
        <f t="shared" si="0"/>
        <v>0</v>
      </c>
      <c r="J29" s="22">
        <f t="shared" si="1"/>
        <v>1</v>
      </c>
      <c r="K29">
        <f t="shared" si="2"/>
        <v>0</v>
      </c>
      <c r="M29" s="22">
        <f t="shared" si="3"/>
        <v>0</v>
      </c>
      <c r="O29" s="22">
        <f t="shared" si="4"/>
        <v>0</v>
      </c>
      <c r="P29">
        <f t="shared" si="5"/>
        <v>0</v>
      </c>
    </row>
    <row r="30" spans="1:19" x14ac:dyDescent="0.35">
      <c r="A30" s="4" t="s">
        <v>29</v>
      </c>
      <c r="B30">
        <v>4</v>
      </c>
      <c r="C30" t="s">
        <v>28</v>
      </c>
      <c r="D30" s="1" t="s">
        <v>64</v>
      </c>
      <c r="E30" t="s">
        <v>72</v>
      </c>
      <c r="F30">
        <v>1</v>
      </c>
      <c r="G30" s="1">
        <v>1</v>
      </c>
      <c r="H30" s="22">
        <f t="shared" si="0"/>
        <v>0</v>
      </c>
      <c r="J30" s="22">
        <f t="shared" si="1"/>
        <v>4</v>
      </c>
      <c r="K30">
        <f t="shared" si="2"/>
        <v>0</v>
      </c>
      <c r="M30" s="22">
        <f t="shared" si="3"/>
        <v>0</v>
      </c>
      <c r="O30" s="22">
        <f t="shared" si="4"/>
        <v>0</v>
      </c>
      <c r="P30">
        <f t="shared" si="5"/>
        <v>0</v>
      </c>
    </row>
    <row r="31" spans="1:19" x14ac:dyDescent="0.35">
      <c r="A31" s="4">
        <v>78</v>
      </c>
      <c r="B31">
        <v>1</v>
      </c>
      <c r="C31" t="s">
        <v>30</v>
      </c>
      <c r="D31" s="1" t="s">
        <v>64</v>
      </c>
      <c r="E31" t="s">
        <v>72</v>
      </c>
      <c r="F31">
        <v>1</v>
      </c>
      <c r="G31" s="1">
        <v>1</v>
      </c>
      <c r="H31" s="22">
        <f t="shared" si="0"/>
        <v>0</v>
      </c>
      <c r="J31" s="22">
        <f t="shared" si="1"/>
        <v>1</v>
      </c>
      <c r="K31">
        <f t="shared" si="2"/>
        <v>0</v>
      </c>
      <c r="M31" s="22">
        <f t="shared" si="3"/>
        <v>0</v>
      </c>
      <c r="O31" s="22">
        <f t="shared" si="4"/>
        <v>0</v>
      </c>
      <c r="P31">
        <f t="shared" si="5"/>
        <v>0</v>
      </c>
    </row>
    <row r="32" spans="1:19" s="3" customFormat="1" x14ac:dyDescent="0.35">
      <c r="A32" s="6" t="s">
        <v>31</v>
      </c>
      <c r="B32" s="3">
        <v>2</v>
      </c>
      <c r="C32" s="3" t="s">
        <v>32</v>
      </c>
      <c r="D32" s="19" t="s">
        <v>64</v>
      </c>
      <c r="E32" s="3" t="s">
        <v>72</v>
      </c>
      <c r="F32">
        <v>1</v>
      </c>
      <c r="G32" s="19">
        <v>1</v>
      </c>
      <c r="H32" s="22">
        <f t="shared" si="0"/>
        <v>0</v>
      </c>
      <c r="J32" s="22">
        <f t="shared" si="1"/>
        <v>2</v>
      </c>
      <c r="K32">
        <f t="shared" si="2"/>
        <v>0</v>
      </c>
      <c r="M32" s="22">
        <f t="shared" si="3"/>
        <v>0</v>
      </c>
      <c r="O32" s="22">
        <f t="shared" si="4"/>
        <v>0</v>
      </c>
      <c r="P32">
        <f t="shared" si="5"/>
        <v>0</v>
      </c>
      <c r="S32" s="31"/>
    </row>
    <row r="33" spans="1:19" x14ac:dyDescent="0.35">
      <c r="H33" s="22">
        <f t="shared" si="0"/>
        <v>0</v>
      </c>
      <c r="I33">
        <v>0</v>
      </c>
      <c r="J33" s="22">
        <f t="shared" si="1"/>
        <v>0</v>
      </c>
      <c r="K33">
        <f t="shared" si="2"/>
        <v>0</v>
      </c>
      <c r="L33">
        <f>SUM(J29:K32)</f>
        <v>8</v>
      </c>
      <c r="M33" s="22">
        <f t="shared" si="3"/>
        <v>0</v>
      </c>
      <c r="N33">
        <v>0</v>
      </c>
      <c r="O33" s="22">
        <f t="shared" si="4"/>
        <v>0</v>
      </c>
      <c r="P33">
        <f t="shared" si="5"/>
        <v>0</v>
      </c>
      <c r="Q33">
        <f>SUM(O29:P32)</f>
        <v>0</v>
      </c>
      <c r="S33" s="30">
        <f>SUM(H33:P33)</f>
        <v>8</v>
      </c>
    </row>
    <row r="34" spans="1:19" s="9" customFormat="1" x14ac:dyDescent="0.35">
      <c r="A34" s="10" t="s">
        <v>33</v>
      </c>
      <c r="D34" s="8"/>
      <c r="G34" s="8"/>
      <c r="H34" s="20">
        <f t="shared" si="0"/>
        <v>0</v>
      </c>
      <c r="J34" s="20">
        <f t="shared" si="1"/>
        <v>0</v>
      </c>
      <c r="K34" s="9">
        <f t="shared" si="2"/>
        <v>0</v>
      </c>
      <c r="M34" s="20">
        <f t="shared" si="3"/>
        <v>0</v>
      </c>
      <c r="O34" s="20">
        <f t="shared" si="4"/>
        <v>0</v>
      </c>
      <c r="P34" s="9">
        <f t="shared" si="5"/>
        <v>0</v>
      </c>
      <c r="S34" s="28"/>
    </row>
    <row r="35" spans="1:19" x14ac:dyDescent="0.35">
      <c r="A35" s="4">
        <v>25</v>
      </c>
      <c r="B35">
        <v>1</v>
      </c>
      <c r="C35" t="s">
        <v>34</v>
      </c>
      <c r="D35" s="1" t="s">
        <v>65</v>
      </c>
      <c r="E35" t="s">
        <v>74</v>
      </c>
      <c r="F35">
        <v>1</v>
      </c>
      <c r="G35" s="1">
        <v>1</v>
      </c>
      <c r="H35" s="22">
        <f t="shared" si="0"/>
        <v>0</v>
      </c>
      <c r="J35" s="22">
        <f t="shared" si="1"/>
        <v>0</v>
      </c>
      <c r="K35">
        <f t="shared" si="2"/>
        <v>0</v>
      </c>
      <c r="M35" s="22">
        <f t="shared" si="3"/>
        <v>0</v>
      </c>
      <c r="O35" s="22">
        <f t="shared" si="4"/>
        <v>1</v>
      </c>
      <c r="P35">
        <f t="shared" si="5"/>
        <v>0</v>
      </c>
    </row>
    <row r="36" spans="1:19" x14ac:dyDescent="0.35">
      <c r="A36" s="4">
        <v>26</v>
      </c>
      <c r="B36">
        <v>2</v>
      </c>
      <c r="C36" t="s">
        <v>35</v>
      </c>
      <c r="D36" s="1" t="s">
        <v>65</v>
      </c>
      <c r="E36" t="s">
        <v>74</v>
      </c>
      <c r="F36">
        <v>1</v>
      </c>
      <c r="G36" s="1">
        <v>1</v>
      </c>
      <c r="H36" s="22">
        <f t="shared" si="0"/>
        <v>0</v>
      </c>
      <c r="J36" s="22">
        <f t="shared" si="1"/>
        <v>0</v>
      </c>
      <c r="K36">
        <f t="shared" si="2"/>
        <v>0</v>
      </c>
      <c r="M36" s="22">
        <f t="shared" si="3"/>
        <v>0</v>
      </c>
      <c r="O36" s="22">
        <f t="shared" si="4"/>
        <v>2</v>
      </c>
      <c r="P36">
        <f t="shared" si="5"/>
        <v>0</v>
      </c>
    </row>
    <row r="37" spans="1:19" x14ac:dyDescent="0.35">
      <c r="A37" s="4" t="s">
        <v>36</v>
      </c>
      <c r="B37">
        <v>4</v>
      </c>
      <c r="C37" t="s">
        <v>21</v>
      </c>
      <c r="D37" s="1" t="s">
        <v>65</v>
      </c>
      <c r="E37" t="s">
        <v>74</v>
      </c>
      <c r="F37">
        <v>1</v>
      </c>
      <c r="G37" s="1">
        <v>1</v>
      </c>
      <c r="H37" s="22">
        <f t="shared" si="0"/>
        <v>0</v>
      </c>
      <c r="J37" s="22">
        <f t="shared" si="1"/>
        <v>0</v>
      </c>
      <c r="K37">
        <f t="shared" si="2"/>
        <v>0</v>
      </c>
      <c r="M37" s="22">
        <f t="shared" si="3"/>
        <v>0</v>
      </c>
      <c r="O37" s="22">
        <f t="shared" si="4"/>
        <v>4</v>
      </c>
      <c r="P37">
        <f t="shared" si="5"/>
        <v>0</v>
      </c>
    </row>
    <row r="38" spans="1:19" x14ac:dyDescent="0.35">
      <c r="H38" s="22">
        <f t="shared" si="0"/>
        <v>0</v>
      </c>
      <c r="I38">
        <v>0</v>
      </c>
      <c r="J38" s="22">
        <f t="shared" si="1"/>
        <v>0</v>
      </c>
      <c r="K38">
        <f t="shared" si="2"/>
        <v>0</v>
      </c>
      <c r="L38">
        <v>0</v>
      </c>
      <c r="M38" s="22">
        <f t="shared" si="3"/>
        <v>0</v>
      </c>
      <c r="N38">
        <v>0</v>
      </c>
      <c r="O38" s="22">
        <f t="shared" si="4"/>
        <v>0</v>
      </c>
      <c r="P38">
        <f t="shared" si="5"/>
        <v>0</v>
      </c>
      <c r="Q38">
        <f>SUM(O35:P37)</f>
        <v>7</v>
      </c>
      <c r="S38" s="30">
        <f>SUM(H38:Q38)</f>
        <v>7</v>
      </c>
    </row>
    <row r="39" spans="1:19" s="9" customFormat="1" x14ac:dyDescent="0.35">
      <c r="A39" s="10" t="s">
        <v>37</v>
      </c>
      <c r="D39" s="8" t="s">
        <v>38</v>
      </c>
      <c r="G39" s="8"/>
      <c r="H39" s="20">
        <f t="shared" si="0"/>
        <v>0</v>
      </c>
      <c r="J39" s="20">
        <f t="shared" si="1"/>
        <v>0</v>
      </c>
      <c r="K39" s="9">
        <f t="shared" si="2"/>
        <v>0</v>
      </c>
      <c r="M39" s="20">
        <f t="shared" si="3"/>
        <v>0</v>
      </c>
      <c r="O39" s="20">
        <f t="shared" si="4"/>
        <v>0</v>
      </c>
      <c r="P39" s="9">
        <f t="shared" si="5"/>
        <v>0</v>
      </c>
      <c r="S39" s="28"/>
    </row>
    <row r="40" spans="1:19" x14ac:dyDescent="0.35">
      <c r="A40" s="4" t="s">
        <v>39</v>
      </c>
      <c r="B40">
        <v>1</v>
      </c>
      <c r="C40" t="s">
        <v>40</v>
      </c>
      <c r="D40" s="1" t="s">
        <v>38</v>
      </c>
      <c r="E40" t="s">
        <v>74</v>
      </c>
      <c r="F40">
        <v>1</v>
      </c>
      <c r="G40" s="1">
        <v>1</v>
      </c>
      <c r="H40" s="22">
        <f t="shared" si="0"/>
        <v>0</v>
      </c>
      <c r="J40" s="22">
        <f t="shared" si="1"/>
        <v>0</v>
      </c>
      <c r="K40">
        <f t="shared" si="2"/>
        <v>0</v>
      </c>
      <c r="M40" s="22">
        <f t="shared" si="3"/>
        <v>0</v>
      </c>
      <c r="O40" s="22">
        <f t="shared" si="4"/>
        <v>1</v>
      </c>
      <c r="P40">
        <f t="shared" si="5"/>
        <v>0</v>
      </c>
    </row>
    <row r="41" spans="1:19" x14ac:dyDescent="0.35">
      <c r="H41" s="22">
        <f t="shared" si="0"/>
        <v>0</v>
      </c>
      <c r="J41" s="22">
        <f t="shared" si="1"/>
        <v>0</v>
      </c>
      <c r="K41">
        <f t="shared" si="2"/>
        <v>0</v>
      </c>
      <c r="M41" s="22">
        <f t="shared" si="3"/>
        <v>0</v>
      </c>
      <c r="O41" s="22">
        <f t="shared" si="4"/>
        <v>0</v>
      </c>
      <c r="P41">
        <f t="shared" si="5"/>
        <v>0</v>
      </c>
      <c r="Q41">
        <v>1</v>
      </c>
      <c r="S41" s="30">
        <f>SUM(H41:Q41)</f>
        <v>1</v>
      </c>
    </row>
    <row r="42" spans="1:19" s="9" customFormat="1" x14ac:dyDescent="0.35">
      <c r="A42" s="7" t="s">
        <v>41</v>
      </c>
      <c r="B42" s="8"/>
      <c r="C42" s="8"/>
      <c r="D42" s="8" t="s">
        <v>42</v>
      </c>
      <c r="E42" s="8"/>
      <c r="G42" s="8"/>
      <c r="H42" s="20">
        <f t="shared" si="0"/>
        <v>0</v>
      </c>
      <c r="I42" s="8"/>
      <c r="J42" s="20">
        <f t="shared" si="1"/>
        <v>0</v>
      </c>
      <c r="K42" s="9">
        <f t="shared" si="2"/>
        <v>0</v>
      </c>
      <c r="M42" s="20">
        <f t="shared" si="3"/>
        <v>0</v>
      </c>
      <c r="O42" s="20">
        <f t="shared" si="4"/>
        <v>0</v>
      </c>
      <c r="P42" s="9">
        <f t="shared" si="5"/>
        <v>0</v>
      </c>
      <c r="S42" s="28"/>
    </row>
    <row r="43" spans="1:19" x14ac:dyDescent="0.35">
      <c r="A43" s="4" t="s">
        <v>43</v>
      </c>
      <c r="B43">
        <v>5</v>
      </c>
      <c r="C43" t="s">
        <v>44</v>
      </c>
      <c r="D43" s="1" t="s">
        <v>42</v>
      </c>
      <c r="E43" t="s">
        <v>72</v>
      </c>
      <c r="F43">
        <v>1</v>
      </c>
      <c r="G43" s="1">
        <v>1</v>
      </c>
      <c r="H43" s="22">
        <f t="shared" si="0"/>
        <v>0</v>
      </c>
      <c r="J43" s="22">
        <f t="shared" si="1"/>
        <v>5</v>
      </c>
      <c r="K43">
        <f t="shared" si="2"/>
        <v>0</v>
      </c>
      <c r="M43" s="22">
        <f t="shared" si="3"/>
        <v>0</v>
      </c>
      <c r="O43" s="22">
        <f t="shared" si="4"/>
        <v>0</v>
      </c>
      <c r="P43">
        <f t="shared" si="5"/>
        <v>0</v>
      </c>
    </row>
    <row r="44" spans="1:19" x14ac:dyDescent="0.35">
      <c r="A44" s="4" t="s">
        <v>45</v>
      </c>
      <c r="B44">
        <v>1</v>
      </c>
      <c r="C44" t="s">
        <v>46</v>
      </c>
      <c r="D44" s="1" t="s">
        <v>42</v>
      </c>
      <c r="E44" t="s">
        <v>72</v>
      </c>
      <c r="F44">
        <v>1</v>
      </c>
      <c r="G44" s="1">
        <v>1</v>
      </c>
      <c r="H44" s="22">
        <f t="shared" si="0"/>
        <v>0</v>
      </c>
      <c r="J44" s="22">
        <f t="shared" si="1"/>
        <v>1</v>
      </c>
      <c r="K44">
        <f t="shared" si="2"/>
        <v>0</v>
      </c>
      <c r="M44" s="22">
        <f t="shared" si="3"/>
        <v>0</v>
      </c>
      <c r="O44" s="22">
        <f t="shared" si="4"/>
        <v>0</v>
      </c>
      <c r="P44">
        <f t="shared" si="5"/>
        <v>0</v>
      </c>
    </row>
    <row r="45" spans="1:19" x14ac:dyDescent="0.35">
      <c r="H45" s="22">
        <f t="shared" si="0"/>
        <v>0</v>
      </c>
      <c r="I45">
        <v>0</v>
      </c>
      <c r="J45" s="22">
        <f t="shared" si="1"/>
        <v>0</v>
      </c>
      <c r="K45">
        <f t="shared" si="2"/>
        <v>0</v>
      </c>
      <c r="L45">
        <v>6</v>
      </c>
      <c r="M45" s="22">
        <f t="shared" si="3"/>
        <v>0</v>
      </c>
      <c r="O45" s="22">
        <f t="shared" si="4"/>
        <v>0</v>
      </c>
      <c r="P45">
        <f t="shared" si="5"/>
        <v>0</v>
      </c>
      <c r="Q45">
        <f>SUM(O43:P44)</f>
        <v>0</v>
      </c>
      <c r="S45" s="30">
        <f>SUM(H45:Q45)</f>
        <v>6</v>
      </c>
    </row>
    <row r="46" spans="1:19" s="9" customFormat="1" ht="46.5" x14ac:dyDescent="0.35">
      <c r="A46" s="7" t="s">
        <v>47</v>
      </c>
      <c r="B46" s="8"/>
      <c r="C46" s="8"/>
      <c r="D46" s="8"/>
      <c r="E46" s="8"/>
      <c r="G46" s="8"/>
      <c r="H46" s="20">
        <f t="shared" si="0"/>
        <v>0</v>
      </c>
      <c r="I46" s="8"/>
      <c r="J46" s="20">
        <f t="shared" si="1"/>
        <v>0</v>
      </c>
      <c r="K46" s="9">
        <f t="shared" si="2"/>
        <v>0</v>
      </c>
      <c r="M46" s="20">
        <f t="shared" si="3"/>
        <v>0</v>
      </c>
      <c r="O46" s="20">
        <f t="shared" si="4"/>
        <v>0</v>
      </c>
      <c r="P46" s="9">
        <f t="shared" si="5"/>
        <v>0</v>
      </c>
      <c r="S46" s="28"/>
    </row>
    <row r="47" spans="1:19" s="14" customFormat="1" ht="31" x14ac:dyDescent="0.35">
      <c r="A47" s="15" t="s">
        <v>48</v>
      </c>
      <c r="B47" s="16"/>
      <c r="C47" s="16"/>
      <c r="D47" s="16" t="s">
        <v>49</v>
      </c>
      <c r="E47" s="16"/>
      <c r="G47" s="16"/>
      <c r="H47" s="21">
        <f t="shared" si="0"/>
        <v>0</v>
      </c>
      <c r="I47" s="16"/>
      <c r="J47" s="21">
        <f t="shared" si="1"/>
        <v>0</v>
      </c>
      <c r="K47" s="14">
        <f t="shared" si="2"/>
        <v>0</v>
      </c>
      <c r="M47" s="21">
        <f t="shared" si="3"/>
        <v>0</v>
      </c>
      <c r="O47" s="21">
        <f t="shared" si="4"/>
        <v>0</v>
      </c>
      <c r="P47" s="14">
        <f t="shared" si="5"/>
        <v>0</v>
      </c>
      <c r="S47" s="29"/>
    </row>
    <row r="48" spans="1:19" ht="31" x14ac:dyDescent="0.35">
      <c r="A48" s="4" t="s">
        <v>50</v>
      </c>
      <c r="B48">
        <v>1</v>
      </c>
      <c r="C48" t="s">
        <v>51</v>
      </c>
      <c r="D48" s="1" t="s">
        <v>49</v>
      </c>
      <c r="E48" t="s">
        <v>74</v>
      </c>
      <c r="F48">
        <v>1</v>
      </c>
      <c r="G48" s="1">
        <v>1</v>
      </c>
      <c r="H48" s="22">
        <f t="shared" si="0"/>
        <v>0</v>
      </c>
      <c r="J48" s="22">
        <f t="shared" si="1"/>
        <v>0</v>
      </c>
      <c r="K48">
        <f t="shared" si="2"/>
        <v>0</v>
      </c>
      <c r="M48" s="22">
        <f t="shared" si="3"/>
        <v>0</v>
      </c>
      <c r="O48" s="22">
        <f t="shared" si="4"/>
        <v>1</v>
      </c>
      <c r="P48">
        <f t="shared" si="5"/>
        <v>0</v>
      </c>
    </row>
    <row r="49" spans="1:21" ht="31" x14ac:dyDescent="0.35">
      <c r="A49" s="4" t="s">
        <v>52</v>
      </c>
      <c r="B49">
        <v>1</v>
      </c>
      <c r="C49" t="s">
        <v>53</v>
      </c>
      <c r="D49" s="1" t="s">
        <v>49</v>
      </c>
      <c r="E49" t="s">
        <v>74</v>
      </c>
      <c r="F49">
        <v>1</v>
      </c>
      <c r="G49" s="1">
        <v>1</v>
      </c>
      <c r="H49" s="22">
        <f t="shared" si="0"/>
        <v>0</v>
      </c>
      <c r="J49" s="22">
        <f t="shared" si="1"/>
        <v>0</v>
      </c>
      <c r="K49">
        <f t="shared" si="2"/>
        <v>0</v>
      </c>
      <c r="M49" s="22">
        <f t="shared" si="3"/>
        <v>0</v>
      </c>
      <c r="O49" s="22">
        <f t="shared" si="4"/>
        <v>1</v>
      </c>
      <c r="P49">
        <f t="shared" si="5"/>
        <v>0</v>
      </c>
    </row>
    <row r="50" spans="1:21" x14ac:dyDescent="0.35">
      <c r="H50" s="22">
        <f t="shared" si="0"/>
        <v>0</v>
      </c>
      <c r="I50">
        <v>0</v>
      </c>
      <c r="J50" s="22">
        <f t="shared" si="1"/>
        <v>0</v>
      </c>
      <c r="K50">
        <f t="shared" si="2"/>
        <v>0</v>
      </c>
      <c r="L50">
        <v>0</v>
      </c>
      <c r="M50" s="22">
        <f t="shared" si="3"/>
        <v>0</v>
      </c>
      <c r="N50">
        <v>0</v>
      </c>
      <c r="O50" s="22">
        <f t="shared" si="4"/>
        <v>0</v>
      </c>
      <c r="P50">
        <f t="shared" si="5"/>
        <v>0</v>
      </c>
      <c r="Q50">
        <f>SUM(O48:P49)</f>
        <v>2</v>
      </c>
      <c r="S50" s="30">
        <f>SUM(H50:Q50)</f>
        <v>2</v>
      </c>
    </row>
    <row r="51" spans="1:21" s="9" customFormat="1" x14ac:dyDescent="0.35">
      <c r="A51" s="10" t="s">
        <v>54</v>
      </c>
      <c r="D51" s="8"/>
      <c r="G51" s="8"/>
      <c r="H51" s="20">
        <f t="shared" si="0"/>
        <v>0</v>
      </c>
      <c r="J51" s="20">
        <f t="shared" si="1"/>
        <v>0</v>
      </c>
      <c r="K51" s="9">
        <f t="shared" si="2"/>
        <v>0</v>
      </c>
      <c r="M51" s="20">
        <f t="shared" si="3"/>
        <v>0</v>
      </c>
      <c r="O51" s="20">
        <f t="shared" si="4"/>
        <v>0</v>
      </c>
      <c r="P51" s="9">
        <f t="shared" si="5"/>
        <v>0</v>
      </c>
      <c r="S51" s="28"/>
    </row>
    <row r="52" spans="1:21" s="14" customFormat="1" x14ac:dyDescent="0.35">
      <c r="A52" s="13" t="s">
        <v>55</v>
      </c>
      <c r="D52" s="16"/>
      <c r="G52" s="16"/>
      <c r="H52" s="21">
        <f t="shared" si="0"/>
        <v>0</v>
      </c>
      <c r="J52" s="21">
        <f t="shared" si="1"/>
        <v>0</v>
      </c>
      <c r="K52" s="14">
        <f t="shared" si="2"/>
        <v>0</v>
      </c>
      <c r="M52" s="21">
        <f t="shared" si="3"/>
        <v>0</v>
      </c>
      <c r="O52" s="21">
        <f t="shared" si="4"/>
        <v>0</v>
      </c>
      <c r="P52" s="14">
        <f t="shared" si="5"/>
        <v>0</v>
      </c>
      <c r="S52" s="29"/>
    </row>
    <row r="53" spans="1:21" x14ac:dyDescent="0.35">
      <c r="A53" s="4" t="s">
        <v>56</v>
      </c>
      <c r="B53">
        <v>2</v>
      </c>
      <c r="C53" t="s">
        <v>57</v>
      </c>
      <c r="D53" s="1" t="s">
        <v>66</v>
      </c>
      <c r="E53" t="s">
        <v>74</v>
      </c>
      <c r="F53">
        <v>1</v>
      </c>
      <c r="G53" s="1">
        <v>1</v>
      </c>
      <c r="H53" s="22">
        <f t="shared" si="0"/>
        <v>0</v>
      </c>
      <c r="J53" s="22">
        <f t="shared" si="1"/>
        <v>0</v>
      </c>
      <c r="K53">
        <f t="shared" si="2"/>
        <v>0</v>
      </c>
      <c r="M53" s="22">
        <f t="shared" si="3"/>
        <v>0</v>
      </c>
      <c r="O53" s="22">
        <f t="shared" si="4"/>
        <v>2</v>
      </c>
      <c r="P53">
        <f t="shared" si="5"/>
        <v>0</v>
      </c>
    </row>
    <row r="54" spans="1:21" x14ac:dyDescent="0.35">
      <c r="A54" s="4" t="s">
        <v>59</v>
      </c>
      <c r="B54">
        <v>2</v>
      </c>
      <c r="C54" t="s">
        <v>58</v>
      </c>
      <c r="D54" s="1" t="s">
        <v>66</v>
      </c>
      <c r="E54" t="s">
        <v>74</v>
      </c>
      <c r="F54">
        <v>1</v>
      </c>
      <c r="G54" s="1">
        <v>1</v>
      </c>
      <c r="H54" s="22">
        <f t="shared" si="0"/>
        <v>0</v>
      </c>
      <c r="J54" s="22">
        <f t="shared" si="1"/>
        <v>0</v>
      </c>
      <c r="K54">
        <f t="shared" si="2"/>
        <v>0</v>
      </c>
      <c r="M54" s="22">
        <f t="shared" si="3"/>
        <v>0</v>
      </c>
      <c r="O54" s="22">
        <f t="shared" si="4"/>
        <v>2</v>
      </c>
      <c r="P54">
        <f t="shared" si="5"/>
        <v>0</v>
      </c>
    </row>
    <row r="55" spans="1:21" x14ac:dyDescent="0.35">
      <c r="A55" s="4" t="s">
        <v>60</v>
      </c>
      <c r="B55">
        <v>1</v>
      </c>
      <c r="C55" t="s">
        <v>61</v>
      </c>
      <c r="D55" s="1" t="s">
        <v>66</v>
      </c>
      <c r="E55" t="s">
        <v>74</v>
      </c>
      <c r="F55">
        <v>1</v>
      </c>
      <c r="G55" s="1">
        <v>1</v>
      </c>
      <c r="H55" s="22">
        <f t="shared" si="0"/>
        <v>0</v>
      </c>
      <c r="J55" s="22">
        <f t="shared" si="1"/>
        <v>0</v>
      </c>
      <c r="K55">
        <f t="shared" si="2"/>
        <v>0</v>
      </c>
      <c r="M55" s="22">
        <f t="shared" si="3"/>
        <v>0</v>
      </c>
      <c r="O55" s="22">
        <f t="shared" si="4"/>
        <v>1</v>
      </c>
      <c r="P55">
        <f t="shared" si="5"/>
        <v>0</v>
      </c>
    </row>
    <row r="56" spans="1:21" x14ac:dyDescent="0.35">
      <c r="I56">
        <v>0</v>
      </c>
      <c r="L56">
        <v>0</v>
      </c>
      <c r="N56">
        <v>0</v>
      </c>
      <c r="Q56">
        <f>SUM(O53:P55)</f>
        <v>5</v>
      </c>
      <c r="S56" s="30">
        <f>SUM(H56:Q56)</f>
        <v>5</v>
      </c>
    </row>
    <row r="58" spans="1:21" x14ac:dyDescent="0.35">
      <c r="S58" s="30">
        <f>SUM(S1:S56)</f>
        <v>34.5</v>
      </c>
    </row>
    <row r="59" spans="1:21" ht="16" thickBot="1" x14ac:dyDescent="0.4"/>
    <row r="60" spans="1:21" s="25" customFormat="1" ht="16.5" thickTop="1" thickBot="1" x14ac:dyDescent="0.4">
      <c r="A60" s="24"/>
      <c r="C60" s="25">
        <f>SUM(B4:B55)</f>
        <v>42</v>
      </c>
      <c r="D60" s="26"/>
      <c r="G60" s="26"/>
      <c r="H60" s="27"/>
      <c r="I60" s="25">
        <f>SUM(I1:I56)</f>
        <v>3</v>
      </c>
      <c r="J60" s="27"/>
      <c r="L60" s="25">
        <f>SUM(L5:L56)</f>
        <v>15.5</v>
      </c>
      <c r="M60" s="27"/>
      <c r="N60" s="25">
        <f>SUM(N4:N56)</f>
        <v>0.5</v>
      </c>
      <c r="O60" s="27"/>
      <c r="Q60" s="25">
        <f>SUM(Q5:Q56)</f>
        <v>15.5</v>
      </c>
      <c r="S60" s="32"/>
      <c r="U60" s="25">
        <f>SUM(I60:Q60)</f>
        <v>34.5</v>
      </c>
    </row>
    <row r="61" spans="1:21" ht="16" thickTop="1" x14ac:dyDescent="0.3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1C80-E238-46F8-A755-70BEAF8A54C9}">
  <dimension ref="A1:S38"/>
  <sheetViews>
    <sheetView zoomScale="90" zoomScaleNormal="90" workbookViewId="0">
      <selection activeCell="A26" sqref="A26:XFD26"/>
    </sheetView>
  </sheetViews>
  <sheetFormatPr baseColWidth="10" defaultRowHeight="15.5" x14ac:dyDescent="0.35"/>
  <sheetData>
    <row r="1" spans="1:19" x14ac:dyDescent="0.35">
      <c r="A1" t="s">
        <v>80</v>
      </c>
    </row>
    <row r="3" spans="1:19" s="9" customFormat="1" x14ac:dyDescent="0.35">
      <c r="A3" s="9" t="s">
        <v>81</v>
      </c>
    </row>
    <row r="4" spans="1:19" x14ac:dyDescent="0.35">
      <c r="A4" s="4">
        <v>41</v>
      </c>
      <c r="B4">
        <v>1</v>
      </c>
      <c r="C4" t="s">
        <v>6</v>
      </c>
      <c r="D4" s="1" t="s">
        <v>7</v>
      </c>
      <c r="E4" t="s">
        <v>70</v>
      </c>
      <c r="F4">
        <v>1</v>
      </c>
      <c r="G4" s="1">
        <v>1</v>
      </c>
      <c r="H4" s="22">
        <v>1</v>
      </c>
      <c r="J4" s="22">
        <v>0</v>
      </c>
      <c r="K4">
        <v>0</v>
      </c>
      <c r="M4" s="22">
        <v>0</v>
      </c>
      <c r="O4" s="22">
        <v>0</v>
      </c>
      <c r="P4">
        <v>0</v>
      </c>
      <c r="S4" s="30"/>
    </row>
    <row r="5" spans="1:19" x14ac:dyDescent="0.35">
      <c r="A5" s="4">
        <v>59</v>
      </c>
      <c r="B5">
        <v>1</v>
      </c>
      <c r="C5" t="s">
        <v>14</v>
      </c>
      <c r="D5" s="1" t="s">
        <v>13</v>
      </c>
      <c r="E5" t="s">
        <v>70</v>
      </c>
      <c r="F5">
        <v>1</v>
      </c>
      <c r="G5" s="1">
        <v>1</v>
      </c>
      <c r="H5" s="22">
        <v>1</v>
      </c>
      <c r="J5" s="22">
        <v>0</v>
      </c>
      <c r="K5">
        <v>0</v>
      </c>
      <c r="M5" s="22">
        <v>0</v>
      </c>
      <c r="O5" s="22">
        <v>0</v>
      </c>
      <c r="P5">
        <v>0</v>
      </c>
      <c r="S5" s="30"/>
    </row>
    <row r="6" spans="1:19" x14ac:dyDescent="0.35">
      <c r="A6" s="4">
        <v>60</v>
      </c>
      <c r="B6">
        <v>1</v>
      </c>
      <c r="C6" t="s">
        <v>16</v>
      </c>
      <c r="D6" s="1" t="s">
        <v>17</v>
      </c>
      <c r="E6" t="s">
        <v>72</v>
      </c>
      <c r="F6">
        <v>1</v>
      </c>
      <c r="G6" s="1">
        <v>1</v>
      </c>
      <c r="H6" s="22">
        <v>0</v>
      </c>
      <c r="J6" s="22">
        <v>1</v>
      </c>
      <c r="K6">
        <v>0</v>
      </c>
      <c r="M6" s="22">
        <v>0</v>
      </c>
      <c r="O6" s="22">
        <v>0</v>
      </c>
      <c r="P6">
        <v>0</v>
      </c>
      <c r="S6" s="30"/>
    </row>
    <row r="7" spans="1:19" x14ac:dyDescent="0.35">
      <c r="A7" s="4">
        <v>25</v>
      </c>
      <c r="B7">
        <v>1</v>
      </c>
      <c r="C7" t="s">
        <v>34</v>
      </c>
      <c r="D7" s="1" t="s">
        <v>65</v>
      </c>
      <c r="E7" t="s">
        <v>74</v>
      </c>
      <c r="F7">
        <v>1</v>
      </c>
      <c r="G7" s="1">
        <v>1</v>
      </c>
      <c r="H7" s="22">
        <v>0</v>
      </c>
      <c r="J7" s="22">
        <v>0</v>
      </c>
      <c r="K7">
        <v>0</v>
      </c>
      <c r="M7" s="22">
        <v>0</v>
      </c>
      <c r="O7" s="22">
        <v>1</v>
      </c>
      <c r="P7">
        <v>0</v>
      </c>
      <c r="S7" s="30"/>
    </row>
    <row r="8" spans="1:19" x14ac:dyDescent="0.35">
      <c r="A8" s="4" t="s">
        <v>56</v>
      </c>
      <c r="B8">
        <v>2</v>
      </c>
      <c r="C8" t="s">
        <v>57</v>
      </c>
      <c r="D8" s="1" t="s">
        <v>66</v>
      </c>
      <c r="E8" t="s">
        <v>74</v>
      </c>
      <c r="F8">
        <v>1</v>
      </c>
      <c r="G8" s="1">
        <v>1</v>
      </c>
      <c r="H8" s="22">
        <v>0</v>
      </c>
      <c r="J8" s="22">
        <v>0</v>
      </c>
      <c r="K8">
        <v>0</v>
      </c>
      <c r="M8" s="22">
        <v>0</v>
      </c>
      <c r="O8" s="22">
        <v>2</v>
      </c>
      <c r="P8">
        <v>0</v>
      </c>
      <c r="S8" s="30"/>
    </row>
    <row r="9" spans="1:19" x14ac:dyDescent="0.35">
      <c r="I9">
        <v>2</v>
      </c>
      <c r="L9">
        <v>1</v>
      </c>
      <c r="N9">
        <v>0</v>
      </c>
      <c r="Q9">
        <v>3</v>
      </c>
      <c r="S9">
        <v>6</v>
      </c>
    </row>
    <row r="12" spans="1:19" s="9" customFormat="1" x14ac:dyDescent="0.35">
      <c r="A12" s="9" t="s">
        <v>82</v>
      </c>
    </row>
    <row r="13" spans="1:19" x14ac:dyDescent="0.35">
      <c r="A13" s="4">
        <v>78</v>
      </c>
      <c r="B13">
        <v>1</v>
      </c>
      <c r="C13" t="s">
        <v>30</v>
      </c>
      <c r="D13" s="1" t="s">
        <v>64</v>
      </c>
      <c r="E13" t="s">
        <v>72</v>
      </c>
      <c r="F13">
        <v>1</v>
      </c>
      <c r="G13" s="1">
        <v>1</v>
      </c>
      <c r="H13" s="22">
        <v>0</v>
      </c>
      <c r="J13" s="22">
        <v>1</v>
      </c>
      <c r="K13">
        <v>0</v>
      </c>
      <c r="M13" s="22">
        <v>0</v>
      </c>
      <c r="O13" s="22">
        <v>0</v>
      </c>
      <c r="P13">
        <v>0</v>
      </c>
      <c r="S13" s="30"/>
    </row>
    <row r="14" spans="1:19" s="34" customFormat="1" x14ac:dyDescent="0.35">
      <c r="A14" s="33" t="s">
        <v>31</v>
      </c>
      <c r="B14" s="34">
        <v>2</v>
      </c>
      <c r="C14" s="34" t="s">
        <v>32</v>
      </c>
      <c r="D14" s="35" t="s">
        <v>64</v>
      </c>
      <c r="E14" s="34" t="s">
        <v>72</v>
      </c>
      <c r="F14" s="34">
        <v>1</v>
      </c>
      <c r="G14" s="35">
        <v>1</v>
      </c>
      <c r="H14" s="36">
        <v>0</v>
      </c>
      <c r="J14" s="36">
        <v>2</v>
      </c>
      <c r="K14" s="34">
        <v>0</v>
      </c>
      <c r="M14" s="36">
        <v>0</v>
      </c>
      <c r="O14" s="36">
        <v>0</v>
      </c>
      <c r="P14" s="34">
        <v>0</v>
      </c>
      <c r="S14" s="37"/>
    </row>
    <row r="15" spans="1:19" x14ac:dyDescent="0.35">
      <c r="A15" s="4">
        <v>26</v>
      </c>
      <c r="B15">
        <v>2</v>
      </c>
      <c r="C15" t="s">
        <v>35</v>
      </c>
      <c r="D15" s="1" t="s">
        <v>65</v>
      </c>
      <c r="E15" t="s">
        <v>74</v>
      </c>
      <c r="F15">
        <v>1</v>
      </c>
      <c r="G15" s="1">
        <v>1</v>
      </c>
      <c r="H15" s="22">
        <v>0</v>
      </c>
      <c r="J15" s="22">
        <v>0</v>
      </c>
      <c r="K15">
        <v>0</v>
      </c>
      <c r="M15" s="22">
        <v>0</v>
      </c>
      <c r="O15" s="22">
        <v>2</v>
      </c>
      <c r="P15">
        <v>0</v>
      </c>
      <c r="S15" s="30"/>
    </row>
    <row r="16" spans="1:19" x14ac:dyDescent="0.35">
      <c r="A16" s="4" t="s">
        <v>39</v>
      </c>
      <c r="B16">
        <v>1</v>
      </c>
      <c r="C16" t="s">
        <v>40</v>
      </c>
      <c r="D16" s="1" t="s">
        <v>38</v>
      </c>
      <c r="E16" t="s">
        <v>74</v>
      </c>
      <c r="F16">
        <v>1</v>
      </c>
      <c r="G16" s="1">
        <v>1</v>
      </c>
      <c r="H16" s="22">
        <v>0</v>
      </c>
      <c r="J16" s="22">
        <v>0</v>
      </c>
      <c r="K16">
        <v>0</v>
      </c>
      <c r="M16" s="22">
        <v>0</v>
      </c>
      <c r="O16" s="22">
        <v>1</v>
      </c>
      <c r="P16">
        <v>0</v>
      </c>
      <c r="S16" s="30"/>
    </row>
    <row r="17" spans="1:19" x14ac:dyDescent="0.35">
      <c r="A17" s="4" t="s">
        <v>59</v>
      </c>
      <c r="B17">
        <v>2</v>
      </c>
      <c r="C17" t="s">
        <v>58</v>
      </c>
      <c r="D17" s="1" t="s">
        <v>66</v>
      </c>
      <c r="E17" t="s">
        <v>74</v>
      </c>
      <c r="F17">
        <v>1</v>
      </c>
      <c r="G17" s="1">
        <v>1</v>
      </c>
      <c r="H17" s="22">
        <v>0</v>
      </c>
      <c r="J17" s="22">
        <v>0</v>
      </c>
      <c r="K17">
        <v>0</v>
      </c>
      <c r="M17" s="22">
        <v>0</v>
      </c>
      <c r="O17" s="22">
        <v>2</v>
      </c>
      <c r="P17">
        <v>0</v>
      </c>
      <c r="S17" s="30"/>
    </row>
    <row r="18" spans="1:19" x14ac:dyDescent="0.35">
      <c r="I18">
        <v>0</v>
      </c>
      <c r="L18">
        <v>3</v>
      </c>
      <c r="N18">
        <v>0</v>
      </c>
      <c r="Q18">
        <v>5</v>
      </c>
      <c r="S18">
        <v>8</v>
      </c>
    </row>
    <row r="21" spans="1:19" s="9" customFormat="1" x14ac:dyDescent="0.35">
      <c r="A21" s="9" t="s">
        <v>83</v>
      </c>
    </row>
    <row r="22" spans="1:19" ht="31" x14ac:dyDescent="0.35">
      <c r="A22" s="4">
        <v>11</v>
      </c>
      <c r="B22">
        <v>1</v>
      </c>
      <c r="C22" t="s">
        <v>25</v>
      </c>
      <c r="D22" s="1" t="s">
        <v>68</v>
      </c>
      <c r="E22" t="s">
        <v>73</v>
      </c>
      <c r="F22">
        <v>0.75</v>
      </c>
      <c r="G22" s="1">
        <v>3</v>
      </c>
      <c r="H22" s="22">
        <v>0</v>
      </c>
      <c r="J22" s="22">
        <v>0</v>
      </c>
      <c r="K22">
        <v>0.25</v>
      </c>
      <c r="M22" s="22">
        <v>0.25</v>
      </c>
      <c r="O22" s="22">
        <v>0</v>
      </c>
      <c r="P22">
        <v>0.25</v>
      </c>
      <c r="S22" s="30"/>
    </row>
    <row r="23" spans="1:19" x14ac:dyDescent="0.35">
      <c r="A23" s="4">
        <v>73</v>
      </c>
      <c r="B23">
        <v>1</v>
      </c>
      <c r="C23" t="s">
        <v>27</v>
      </c>
      <c r="D23" s="1" t="s">
        <v>64</v>
      </c>
      <c r="E23" t="s">
        <v>72</v>
      </c>
      <c r="F23">
        <v>1</v>
      </c>
      <c r="G23" s="1">
        <v>1</v>
      </c>
      <c r="H23" s="22">
        <v>0</v>
      </c>
      <c r="J23" s="22">
        <v>1</v>
      </c>
      <c r="K23">
        <v>0</v>
      </c>
      <c r="M23" s="22">
        <v>0</v>
      </c>
      <c r="O23" s="22">
        <v>0</v>
      </c>
      <c r="P23">
        <v>0</v>
      </c>
      <c r="S23" s="30"/>
    </row>
    <row r="24" spans="1:19" x14ac:dyDescent="0.35">
      <c r="A24" s="4" t="s">
        <v>29</v>
      </c>
      <c r="B24">
        <v>4</v>
      </c>
      <c r="C24" t="s">
        <v>28</v>
      </c>
      <c r="D24" s="1" t="s">
        <v>64</v>
      </c>
      <c r="E24" t="s">
        <v>72</v>
      </c>
      <c r="F24">
        <v>1</v>
      </c>
      <c r="G24" s="1">
        <v>1</v>
      </c>
      <c r="H24" s="22">
        <v>0</v>
      </c>
      <c r="J24" s="22">
        <v>4</v>
      </c>
      <c r="K24">
        <v>0</v>
      </c>
      <c r="M24" s="22">
        <v>0</v>
      </c>
      <c r="O24" s="22">
        <v>0</v>
      </c>
      <c r="P24">
        <v>0</v>
      </c>
      <c r="S24" s="30"/>
    </row>
    <row r="25" spans="1:19" x14ac:dyDescent="0.35">
      <c r="A25" s="4" t="s">
        <v>43</v>
      </c>
      <c r="B25">
        <v>5</v>
      </c>
      <c r="C25" t="s">
        <v>44</v>
      </c>
      <c r="D25" s="1" t="s">
        <v>42</v>
      </c>
      <c r="E25" t="s">
        <v>72</v>
      </c>
      <c r="F25">
        <v>1</v>
      </c>
      <c r="G25" s="1">
        <v>1</v>
      </c>
      <c r="H25" s="22">
        <v>0</v>
      </c>
      <c r="J25" s="22">
        <v>5</v>
      </c>
      <c r="K25">
        <v>0</v>
      </c>
      <c r="M25" s="22">
        <v>0</v>
      </c>
      <c r="O25" s="22">
        <v>0</v>
      </c>
      <c r="P25">
        <v>0</v>
      </c>
      <c r="S25" s="30"/>
    </row>
    <row r="26" spans="1:19" x14ac:dyDescent="0.35">
      <c r="I26">
        <v>0</v>
      </c>
      <c r="L26">
        <v>10.25</v>
      </c>
      <c r="N26">
        <v>0.25</v>
      </c>
      <c r="Q26">
        <v>0.25</v>
      </c>
      <c r="S26">
        <v>10.75</v>
      </c>
    </row>
    <row r="29" spans="1:19" s="9" customFormat="1" x14ac:dyDescent="0.35">
      <c r="A29" s="9" t="s">
        <v>84</v>
      </c>
    </row>
    <row r="30" spans="1:19" ht="31" x14ac:dyDescent="0.35">
      <c r="A30" s="5">
        <v>43</v>
      </c>
      <c r="B30" s="2">
        <v>1</v>
      </c>
      <c r="C30" s="2" t="s">
        <v>10</v>
      </c>
      <c r="D30" s="2" t="s">
        <v>62</v>
      </c>
      <c r="E30" t="s">
        <v>70</v>
      </c>
      <c r="F30">
        <v>1</v>
      </c>
      <c r="G30" s="1">
        <v>1</v>
      </c>
      <c r="H30" s="22">
        <v>1</v>
      </c>
      <c r="J30" s="22">
        <v>0</v>
      </c>
      <c r="K30">
        <v>0</v>
      </c>
      <c r="M30" s="22">
        <v>0</v>
      </c>
      <c r="O30" s="22">
        <v>0</v>
      </c>
      <c r="P30">
        <v>0</v>
      </c>
      <c r="S30" s="30"/>
    </row>
    <row r="31" spans="1:19" x14ac:dyDescent="0.35">
      <c r="A31" s="4" t="s">
        <v>23</v>
      </c>
      <c r="B31">
        <v>3</v>
      </c>
      <c r="C31" t="s">
        <v>21</v>
      </c>
      <c r="D31" s="1" t="s">
        <v>78</v>
      </c>
      <c r="G31" s="1"/>
      <c r="H31" s="22">
        <v>0</v>
      </c>
      <c r="J31" s="22">
        <v>0</v>
      </c>
      <c r="K31">
        <v>0</v>
      </c>
      <c r="M31" s="22">
        <v>0</v>
      </c>
      <c r="O31" s="22">
        <v>0</v>
      </c>
      <c r="P31">
        <v>0</v>
      </c>
      <c r="S31" s="30"/>
    </row>
    <row r="32" spans="1:19" ht="31" x14ac:dyDescent="0.35">
      <c r="A32" s="4">
        <v>10</v>
      </c>
      <c r="B32">
        <v>1</v>
      </c>
      <c r="C32" t="s">
        <v>21</v>
      </c>
      <c r="D32" s="1" t="s">
        <v>67</v>
      </c>
      <c r="E32" t="s">
        <v>73</v>
      </c>
      <c r="F32">
        <v>0.75</v>
      </c>
      <c r="G32" s="1">
        <v>3</v>
      </c>
      <c r="H32" s="22">
        <v>0</v>
      </c>
      <c r="J32" s="22">
        <v>0</v>
      </c>
      <c r="K32">
        <v>0.25</v>
      </c>
      <c r="M32" s="22">
        <v>0.25</v>
      </c>
      <c r="O32" s="22">
        <v>0</v>
      </c>
      <c r="P32">
        <v>0.25</v>
      </c>
      <c r="S32" s="30"/>
    </row>
    <row r="33" spans="1:19" x14ac:dyDescent="0.35">
      <c r="A33" s="4" t="s">
        <v>36</v>
      </c>
      <c r="B33">
        <v>4</v>
      </c>
      <c r="C33" t="s">
        <v>21</v>
      </c>
      <c r="D33" s="1" t="s">
        <v>65</v>
      </c>
      <c r="E33" t="s">
        <v>74</v>
      </c>
      <c r="F33">
        <v>1</v>
      </c>
      <c r="G33" s="1">
        <v>1</v>
      </c>
      <c r="H33" s="22">
        <v>0</v>
      </c>
      <c r="J33" s="22">
        <v>0</v>
      </c>
      <c r="K33">
        <v>0</v>
      </c>
      <c r="M33" s="22">
        <v>0</v>
      </c>
      <c r="O33" s="22">
        <v>4</v>
      </c>
      <c r="P33">
        <v>0</v>
      </c>
      <c r="S33" s="30"/>
    </row>
    <row r="34" spans="1:19" x14ac:dyDescent="0.35">
      <c r="A34" s="4" t="s">
        <v>45</v>
      </c>
      <c r="B34">
        <v>1</v>
      </c>
      <c r="C34" t="s">
        <v>46</v>
      </c>
      <c r="D34" s="1" t="s">
        <v>42</v>
      </c>
      <c r="E34" t="s">
        <v>72</v>
      </c>
      <c r="F34">
        <v>1</v>
      </c>
      <c r="G34" s="1">
        <v>1</v>
      </c>
      <c r="H34" s="22">
        <v>0</v>
      </c>
      <c r="J34" s="22">
        <v>1</v>
      </c>
      <c r="K34">
        <v>0</v>
      </c>
      <c r="M34" s="22">
        <v>0</v>
      </c>
      <c r="O34" s="22">
        <v>0</v>
      </c>
      <c r="P34">
        <v>0</v>
      </c>
      <c r="S34" s="30"/>
    </row>
    <row r="35" spans="1:19" ht="31" x14ac:dyDescent="0.35">
      <c r="A35" s="4" t="s">
        <v>50</v>
      </c>
      <c r="B35">
        <v>1</v>
      </c>
      <c r="C35" t="s">
        <v>51</v>
      </c>
      <c r="D35" s="1" t="s">
        <v>49</v>
      </c>
      <c r="E35" t="s">
        <v>74</v>
      </c>
      <c r="F35">
        <v>1</v>
      </c>
      <c r="G35" s="1">
        <v>1</v>
      </c>
      <c r="H35" s="22">
        <v>0</v>
      </c>
      <c r="J35" s="22">
        <v>0</v>
      </c>
      <c r="K35">
        <v>0</v>
      </c>
      <c r="M35" s="22">
        <v>0</v>
      </c>
      <c r="O35" s="22">
        <v>1</v>
      </c>
      <c r="P35">
        <v>0</v>
      </c>
      <c r="S35" s="30"/>
    </row>
    <row r="36" spans="1:19" ht="31" x14ac:dyDescent="0.35">
      <c r="A36" s="4" t="s">
        <v>52</v>
      </c>
      <c r="B36">
        <v>1</v>
      </c>
      <c r="C36" t="s">
        <v>53</v>
      </c>
      <c r="D36" s="1" t="s">
        <v>49</v>
      </c>
      <c r="E36" t="s">
        <v>74</v>
      </c>
      <c r="F36">
        <v>1</v>
      </c>
      <c r="G36" s="1">
        <v>1</v>
      </c>
      <c r="H36" s="22">
        <v>0</v>
      </c>
      <c r="J36" s="22">
        <v>0</v>
      </c>
      <c r="K36">
        <v>0</v>
      </c>
      <c r="M36" s="22">
        <v>0</v>
      </c>
      <c r="O36" s="22">
        <v>1</v>
      </c>
      <c r="P36">
        <v>0</v>
      </c>
      <c r="S36" s="30"/>
    </row>
    <row r="37" spans="1:19" x14ac:dyDescent="0.35">
      <c r="A37" s="4" t="s">
        <v>60</v>
      </c>
      <c r="B37">
        <v>1</v>
      </c>
      <c r="C37" t="s">
        <v>61</v>
      </c>
      <c r="D37" s="1" t="s">
        <v>66</v>
      </c>
      <c r="E37" t="s">
        <v>74</v>
      </c>
      <c r="F37">
        <v>1</v>
      </c>
      <c r="G37" s="1">
        <v>1</v>
      </c>
      <c r="H37" s="22">
        <v>0</v>
      </c>
      <c r="J37" s="22">
        <v>0</v>
      </c>
      <c r="K37">
        <v>0</v>
      </c>
      <c r="M37" s="22">
        <v>0</v>
      </c>
      <c r="O37" s="22">
        <v>1</v>
      </c>
      <c r="P37">
        <v>0</v>
      </c>
      <c r="S37" s="30"/>
    </row>
    <row r="38" spans="1:19" x14ac:dyDescent="0.35">
      <c r="I38">
        <v>1</v>
      </c>
      <c r="L38">
        <v>1.25</v>
      </c>
      <c r="N38">
        <v>0.25</v>
      </c>
      <c r="Q38">
        <v>7.25</v>
      </c>
      <c r="S38">
        <v>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94CE-EC63-4D4C-9063-0045988A8FCC}">
  <dimension ref="A1:S38"/>
  <sheetViews>
    <sheetView topLeftCell="A5" zoomScale="40" workbookViewId="0">
      <selection activeCell="A26" sqref="A26:XFD26"/>
    </sheetView>
  </sheetViews>
  <sheetFormatPr baseColWidth="10" defaultRowHeight="15.5" x14ac:dyDescent="0.35"/>
  <sheetData>
    <row r="1" spans="1:19" x14ac:dyDescent="0.35">
      <c r="A1" t="s">
        <v>80</v>
      </c>
    </row>
    <row r="3" spans="1:19" s="9" customFormat="1" x14ac:dyDescent="0.35">
      <c r="A3" s="9" t="s">
        <v>81</v>
      </c>
    </row>
    <row r="4" spans="1:19" x14ac:dyDescent="0.35">
      <c r="A4" s="4">
        <v>41</v>
      </c>
      <c r="B4">
        <v>1</v>
      </c>
      <c r="C4" t="s">
        <v>6</v>
      </c>
      <c r="D4" s="1" t="s">
        <v>7</v>
      </c>
      <c r="E4" t="s">
        <v>70</v>
      </c>
      <c r="F4">
        <v>1</v>
      </c>
      <c r="G4" s="1">
        <v>1</v>
      </c>
      <c r="H4" s="22">
        <v>1</v>
      </c>
      <c r="J4" s="22">
        <v>0</v>
      </c>
      <c r="K4">
        <v>0</v>
      </c>
      <c r="M4" s="22">
        <v>0</v>
      </c>
      <c r="O4" s="22">
        <v>0</v>
      </c>
      <c r="P4">
        <v>0</v>
      </c>
      <c r="S4" s="30"/>
    </row>
    <row r="5" spans="1:19" x14ac:dyDescent="0.35">
      <c r="A5" s="4">
        <v>59</v>
      </c>
      <c r="B5">
        <v>1</v>
      </c>
      <c r="C5" t="s">
        <v>14</v>
      </c>
      <c r="D5" s="1" t="s">
        <v>13</v>
      </c>
      <c r="E5" t="s">
        <v>70</v>
      </c>
      <c r="F5">
        <v>1</v>
      </c>
      <c r="G5" s="1">
        <v>1</v>
      </c>
      <c r="H5" s="22">
        <v>1</v>
      </c>
      <c r="J5" s="22">
        <v>0</v>
      </c>
      <c r="K5">
        <v>0</v>
      </c>
      <c r="M5" s="22">
        <v>0</v>
      </c>
      <c r="O5" s="22">
        <v>0</v>
      </c>
      <c r="P5">
        <v>0</v>
      </c>
      <c r="S5" s="30"/>
    </row>
    <row r="6" spans="1:19" x14ac:dyDescent="0.35">
      <c r="A6" s="4">
        <v>60</v>
      </c>
      <c r="B6">
        <v>1</v>
      </c>
      <c r="C6" t="s">
        <v>16</v>
      </c>
      <c r="D6" s="1" t="s">
        <v>17</v>
      </c>
      <c r="E6" t="s">
        <v>72</v>
      </c>
      <c r="F6">
        <v>1</v>
      </c>
      <c r="G6" s="1">
        <v>1</v>
      </c>
      <c r="H6" s="22">
        <v>0</v>
      </c>
      <c r="J6" s="22">
        <v>1</v>
      </c>
      <c r="K6">
        <v>0</v>
      </c>
      <c r="M6" s="22">
        <v>0</v>
      </c>
      <c r="O6" s="22">
        <v>0</v>
      </c>
      <c r="P6">
        <v>0</v>
      </c>
      <c r="S6" s="30"/>
    </row>
    <row r="7" spans="1:19" x14ac:dyDescent="0.35">
      <c r="A7" s="4">
        <v>25</v>
      </c>
      <c r="B7">
        <v>1</v>
      </c>
      <c r="C7" t="s">
        <v>34</v>
      </c>
      <c r="D7" s="1" t="s">
        <v>65</v>
      </c>
      <c r="E7" t="s">
        <v>74</v>
      </c>
      <c r="F7">
        <v>1</v>
      </c>
      <c r="G7" s="1">
        <v>1</v>
      </c>
      <c r="H7" s="22">
        <v>0</v>
      </c>
      <c r="J7" s="22">
        <v>0</v>
      </c>
      <c r="K7">
        <v>0</v>
      </c>
      <c r="M7" s="22">
        <v>0</v>
      </c>
      <c r="O7" s="22">
        <v>1</v>
      </c>
      <c r="P7">
        <v>0</v>
      </c>
      <c r="S7" s="30"/>
    </row>
    <row r="8" spans="1:19" x14ac:dyDescent="0.35">
      <c r="A8" s="4" t="s">
        <v>56</v>
      </c>
      <c r="B8">
        <v>2</v>
      </c>
      <c r="C8" t="s">
        <v>57</v>
      </c>
      <c r="D8" s="1" t="s">
        <v>66</v>
      </c>
      <c r="E8" t="s">
        <v>74</v>
      </c>
      <c r="F8">
        <v>1</v>
      </c>
      <c r="G8" s="1">
        <v>1</v>
      </c>
      <c r="H8" s="22">
        <v>0</v>
      </c>
      <c r="J8" s="22">
        <v>0</v>
      </c>
      <c r="K8">
        <v>0</v>
      </c>
      <c r="M8" s="22">
        <v>0</v>
      </c>
      <c r="O8" s="22">
        <v>2</v>
      </c>
      <c r="P8">
        <v>0</v>
      </c>
      <c r="S8" s="30"/>
    </row>
    <row r="9" spans="1:19" x14ac:dyDescent="0.35">
      <c r="I9">
        <v>2</v>
      </c>
      <c r="L9">
        <v>1</v>
      </c>
      <c r="N9">
        <v>0</v>
      </c>
      <c r="Q9">
        <v>3</v>
      </c>
      <c r="S9">
        <v>6</v>
      </c>
    </row>
    <row r="12" spans="1:19" s="9" customFormat="1" x14ac:dyDescent="0.35">
      <c r="A12" s="9" t="s">
        <v>82</v>
      </c>
    </row>
    <row r="13" spans="1:19" x14ac:dyDescent="0.35">
      <c r="A13" s="4">
        <v>78</v>
      </c>
      <c r="B13">
        <v>1</v>
      </c>
      <c r="C13" t="s">
        <v>30</v>
      </c>
      <c r="D13" s="1" t="s">
        <v>64</v>
      </c>
      <c r="E13" t="s">
        <v>72</v>
      </c>
      <c r="F13">
        <v>1</v>
      </c>
      <c r="G13" s="1">
        <v>1</v>
      </c>
      <c r="H13" s="22">
        <v>0</v>
      </c>
      <c r="J13" s="22">
        <v>1</v>
      </c>
      <c r="K13">
        <v>0</v>
      </c>
      <c r="M13" s="22">
        <v>0</v>
      </c>
      <c r="O13" s="22">
        <v>0</v>
      </c>
      <c r="P13">
        <v>0</v>
      </c>
      <c r="S13" s="30"/>
    </row>
    <row r="14" spans="1:19" s="34" customFormat="1" x14ac:dyDescent="0.35">
      <c r="A14" s="33" t="s">
        <v>31</v>
      </c>
      <c r="B14" s="34">
        <v>2</v>
      </c>
      <c r="C14" s="34" t="s">
        <v>32</v>
      </c>
      <c r="D14" s="35" t="s">
        <v>64</v>
      </c>
      <c r="E14" s="34" t="s">
        <v>72</v>
      </c>
      <c r="F14" s="34">
        <v>1</v>
      </c>
      <c r="G14" s="35">
        <v>1</v>
      </c>
      <c r="H14" s="36">
        <v>0</v>
      </c>
      <c r="J14" s="36">
        <v>2</v>
      </c>
      <c r="K14" s="34">
        <v>0</v>
      </c>
      <c r="M14" s="36">
        <v>0</v>
      </c>
      <c r="O14" s="36">
        <v>0</v>
      </c>
      <c r="P14" s="34">
        <v>0</v>
      </c>
      <c r="S14" s="37"/>
    </row>
    <row r="15" spans="1:19" x14ac:dyDescent="0.35">
      <c r="A15" s="4">
        <v>26</v>
      </c>
      <c r="B15">
        <v>2</v>
      </c>
      <c r="C15" t="s">
        <v>35</v>
      </c>
      <c r="D15" s="1" t="s">
        <v>65</v>
      </c>
      <c r="E15" t="s">
        <v>74</v>
      </c>
      <c r="F15">
        <v>1</v>
      </c>
      <c r="G15" s="1">
        <v>1</v>
      </c>
      <c r="H15" s="22">
        <v>0</v>
      </c>
      <c r="J15" s="22">
        <v>0</v>
      </c>
      <c r="K15">
        <v>0</v>
      </c>
      <c r="M15" s="22">
        <v>0</v>
      </c>
      <c r="O15" s="22">
        <v>2</v>
      </c>
      <c r="P15">
        <v>0</v>
      </c>
      <c r="S15" s="30"/>
    </row>
    <row r="16" spans="1:19" x14ac:dyDescent="0.35">
      <c r="A16" s="4" t="s">
        <v>39</v>
      </c>
      <c r="B16">
        <v>1</v>
      </c>
      <c r="C16" t="s">
        <v>40</v>
      </c>
      <c r="D16" s="1" t="s">
        <v>38</v>
      </c>
      <c r="E16" t="s">
        <v>74</v>
      </c>
      <c r="F16">
        <v>1</v>
      </c>
      <c r="G16" s="1">
        <v>1</v>
      </c>
      <c r="H16" s="22">
        <v>0</v>
      </c>
      <c r="J16" s="22">
        <v>0</v>
      </c>
      <c r="K16">
        <v>0</v>
      </c>
      <c r="M16" s="22">
        <v>0</v>
      </c>
      <c r="O16" s="22">
        <v>1</v>
      </c>
      <c r="P16">
        <v>0</v>
      </c>
      <c r="S16" s="30"/>
    </row>
    <row r="17" spans="1:19" x14ac:dyDescent="0.35">
      <c r="A17" s="4" t="s">
        <v>59</v>
      </c>
      <c r="B17">
        <v>2</v>
      </c>
      <c r="C17" t="s">
        <v>58</v>
      </c>
      <c r="D17" s="1" t="s">
        <v>66</v>
      </c>
      <c r="E17" t="s">
        <v>74</v>
      </c>
      <c r="F17">
        <v>1</v>
      </c>
      <c r="G17" s="1">
        <v>1</v>
      </c>
      <c r="H17" s="22">
        <v>0</v>
      </c>
      <c r="J17" s="22">
        <v>0</v>
      </c>
      <c r="K17">
        <v>0</v>
      </c>
      <c r="M17" s="22">
        <v>0</v>
      </c>
      <c r="O17" s="22">
        <v>2</v>
      </c>
      <c r="P17">
        <v>0</v>
      </c>
      <c r="S17" s="30"/>
    </row>
    <row r="18" spans="1:19" x14ac:dyDescent="0.35">
      <c r="I18">
        <v>0</v>
      </c>
      <c r="L18">
        <v>3</v>
      </c>
      <c r="N18">
        <v>0</v>
      </c>
      <c r="Q18">
        <v>5</v>
      </c>
      <c r="S18">
        <v>8</v>
      </c>
    </row>
    <row r="21" spans="1:19" s="9" customFormat="1" x14ac:dyDescent="0.35">
      <c r="A21" s="9" t="s">
        <v>83</v>
      </c>
    </row>
    <row r="22" spans="1:19" ht="31" x14ac:dyDescent="0.35">
      <c r="A22" s="4">
        <v>11</v>
      </c>
      <c r="B22">
        <v>1</v>
      </c>
      <c r="C22" t="s">
        <v>25</v>
      </c>
      <c r="D22" s="1" t="s">
        <v>68</v>
      </c>
      <c r="E22" t="s">
        <v>73</v>
      </c>
      <c r="F22">
        <v>0.75</v>
      </c>
      <c r="G22" s="1">
        <v>3</v>
      </c>
      <c r="H22" s="22">
        <v>0</v>
      </c>
      <c r="J22" s="22">
        <v>0</v>
      </c>
      <c r="K22">
        <v>0.25</v>
      </c>
      <c r="M22" s="22">
        <v>0.25</v>
      </c>
      <c r="O22" s="22">
        <v>0</v>
      </c>
      <c r="P22">
        <v>0.25</v>
      </c>
      <c r="S22" s="30"/>
    </row>
    <row r="23" spans="1:19" x14ac:dyDescent="0.35">
      <c r="A23" s="4">
        <v>73</v>
      </c>
      <c r="B23">
        <v>1</v>
      </c>
      <c r="C23" t="s">
        <v>27</v>
      </c>
      <c r="D23" s="1" t="s">
        <v>64</v>
      </c>
      <c r="E23" t="s">
        <v>72</v>
      </c>
      <c r="F23">
        <v>1</v>
      </c>
      <c r="G23" s="1">
        <v>1</v>
      </c>
      <c r="H23" s="22">
        <v>0</v>
      </c>
      <c r="J23" s="22">
        <v>1</v>
      </c>
      <c r="K23">
        <v>0</v>
      </c>
      <c r="M23" s="22">
        <v>0</v>
      </c>
      <c r="O23" s="22">
        <v>0</v>
      </c>
      <c r="P23">
        <v>0</v>
      </c>
      <c r="S23" s="30"/>
    </row>
    <row r="24" spans="1:19" x14ac:dyDescent="0.35">
      <c r="A24" s="4" t="s">
        <v>29</v>
      </c>
      <c r="B24">
        <v>4</v>
      </c>
      <c r="C24" t="s">
        <v>28</v>
      </c>
      <c r="D24" s="1" t="s">
        <v>64</v>
      </c>
      <c r="E24" t="s">
        <v>72</v>
      </c>
      <c r="F24">
        <v>1</v>
      </c>
      <c r="G24" s="1">
        <v>1</v>
      </c>
      <c r="H24" s="22">
        <v>0</v>
      </c>
      <c r="J24" s="22">
        <v>4</v>
      </c>
      <c r="K24">
        <v>0</v>
      </c>
      <c r="M24" s="22">
        <v>0</v>
      </c>
      <c r="O24" s="22">
        <v>0</v>
      </c>
      <c r="P24">
        <v>0</v>
      </c>
      <c r="S24" s="30"/>
    </row>
    <row r="25" spans="1:19" x14ac:dyDescent="0.35">
      <c r="A25" s="4" t="s">
        <v>43</v>
      </c>
      <c r="B25">
        <v>5</v>
      </c>
      <c r="C25" t="s">
        <v>44</v>
      </c>
      <c r="D25" s="1" t="s">
        <v>42</v>
      </c>
      <c r="E25" t="s">
        <v>72</v>
      </c>
      <c r="F25">
        <v>1</v>
      </c>
      <c r="G25" s="1">
        <v>1</v>
      </c>
      <c r="H25" s="22">
        <v>0</v>
      </c>
      <c r="J25" s="22">
        <v>5</v>
      </c>
      <c r="K25">
        <v>0</v>
      </c>
      <c r="M25" s="22">
        <v>0</v>
      </c>
      <c r="O25" s="22">
        <v>0</v>
      </c>
      <c r="P25">
        <v>0</v>
      </c>
      <c r="S25" s="30"/>
    </row>
    <row r="26" spans="1:19" x14ac:dyDescent="0.35">
      <c r="I26">
        <v>0</v>
      </c>
      <c r="L26">
        <v>10.25</v>
      </c>
      <c r="N26">
        <v>0.25</v>
      </c>
      <c r="Q26">
        <v>0.25</v>
      </c>
      <c r="S26">
        <v>10.75</v>
      </c>
    </row>
    <row r="29" spans="1:19" s="9" customFormat="1" x14ac:dyDescent="0.35">
      <c r="A29" s="9" t="s">
        <v>84</v>
      </c>
    </row>
    <row r="30" spans="1:19" ht="31" x14ac:dyDescent="0.35">
      <c r="A30" s="5">
        <v>43</v>
      </c>
      <c r="B30" s="2">
        <v>1</v>
      </c>
      <c r="C30" s="2" t="s">
        <v>10</v>
      </c>
      <c r="D30" s="2" t="s">
        <v>62</v>
      </c>
      <c r="E30" t="s">
        <v>70</v>
      </c>
      <c r="F30">
        <v>1</v>
      </c>
      <c r="G30" s="1">
        <v>1</v>
      </c>
      <c r="H30" s="22">
        <v>1</v>
      </c>
      <c r="J30" s="22">
        <v>0</v>
      </c>
      <c r="K30">
        <v>0</v>
      </c>
      <c r="M30" s="22">
        <v>0</v>
      </c>
      <c r="O30" s="22">
        <v>0</v>
      </c>
      <c r="P30">
        <v>0</v>
      </c>
      <c r="S30" s="30"/>
    </row>
    <row r="31" spans="1:19" x14ac:dyDescent="0.35">
      <c r="A31" s="4" t="s">
        <v>23</v>
      </c>
      <c r="B31">
        <v>3</v>
      </c>
      <c r="C31" t="s">
        <v>21</v>
      </c>
      <c r="D31" s="1" t="s">
        <v>78</v>
      </c>
      <c r="G31" s="1"/>
      <c r="H31" s="22">
        <v>0</v>
      </c>
      <c r="J31" s="22">
        <v>0</v>
      </c>
      <c r="K31">
        <v>0</v>
      </c>
      <c r="M31" s="22">
        <v>0</v>
      </c>
      <c r="O31" s="22">
        <v>0</v>
      </c>
      <c r="P31">
        <v>0</v>
      </c>
      <c r="S31" s="30"/>
    </row>
    <row r="32" spans="1:19" ht="31" x14ac:dyDescent="0.35">
      <c r="A32" s="4">
        <v>10</v>
      </c>
      <c r="B32">
        <v>1</v>
      </c>
      <c r="C32" t="s">
        <v>21</v>
      </c>
      <c r="D32" s="1" t="s">
        <v>67</v>
      </c>
      <c r="E32" t="s">
        <v>73</v>
      </c>
      <c r="F32">
        <v>0.75</v>
      </c>
      <c r="G32" s="1">
        <v>3</v>
      </c>
      <c r="H32" s="22">
        <v>0</v>
      </c>
      <c r="J32" s="22">
        <v>0</v>
      </c>
      <c r="K32">
        <v>0.25</v>
      </c>
      <c r="M32" s="22">
        <v>0.25</v>
      </c>
      <c r="O32" s="22">
        <v>0</v>
      </c>
      <c r="P32">
        <v>0.25</v>
      </c>
      <c r="S32" s="30"/>
    </row>
    <row r="33" spans="1:19" x14ac:dyDescent="0.35">
      <c r="A33" s="4" t="s">
        <v>36</v>
      </c>
      <c r="B33">
        <v>4</v>
      </c>
      <c r="C33" t="s">
        <v>21</v>
      </c>
      <c r="D33" s="1" t="s">
        <v>65</v>
      </c>
      <c r="E33" t="s">
        <v>74</v>
      </c>
      <c r="F33">
        <v>1</v>
      </c>
      <c r="G33" s="1">
        <v>1</v>
      </c>
      <c r="H33" s="22">
        <v>0</v>
      </c>
      <c r="J33" s="22">
        <v>0</v>
      </c>
      <c r="K33">
        <v>0</v>
      </c>
      <c r="M33" s="22">
        <v>0</v>
      </c>
      <c r="O33" s="22">
        <v>4</v>
      </c>
      <c r="P33">
        <v>0</v>
      </c>
      <c r="S33" s="30"/>
    </row>
    <row r="34" spans="1:19" x14ac:dyDescent="0.35">
      <c r="A34" s="4" t="s">
        <v>45</v>
      </c>
      <c r="B34">
        <v>1</v>
      </c>
      <c r="C34" t="s">
        <v>46</v>
      </c>
      <c r="D34" s="1" t="s">
        <v>42</v>
      </c>
      <c r="E34" t="s">
        <v>72</v>
      </c>
      <c r="F34">
        <v>1</v>
      </c>
      <c r="G34" s="1">
        <v>1</v>
      </c>
      <c r="H34" s="22">
        <v>0</v>
      </c>
      <c r="J34" s="22">
        <v>1</v>
      </c>
      <c r="K34">
        <v>0</v>
      </c>
      <c r="M34" s="22">
        <v>0</v>
      </c>
      <c r="O34" s="22">
        <v>0</v>
      </c>
      <c r="P34">
        <v>0</v>
      </c>
      <c r="S34" s="30"/>
    </row>
    <row r="35" spans="1:19" ht="31" x14ac:dyDescent="0.35">
      <c r="A35" s="4" t="s">
        <v>50</v>
      </c>
      <c r="B35">
        <v>1</v>
      </c>
      <c r="C35" t="s">
        <v>51</v>
      </c>
      <c r="D35" s="1" t="s">
        <v>49</v>
      </c>
      <c r="E35" t="s">
        <v>74</v>
      </c>
      <c r="F35">
        <v>1</v>
      </c>
      <c r="G35" s="1">
        <v>1</v>
      </c>
      <c r="H35" s="22">
        <v>0</v>
      </c>
      <c r="J35" s="22">
        <v>0</v>
      </c>
      <c r="K35">
        <v>0</v>
      </c>
      <c r="M35" s="22">
        <v>0</v>
      </c>
      <c r="O35" s="22">
        <v>1</v>
      </c>
      <c r="P35">
        <v>0</v>
      </c>
      <c r="S35" s="30"/>
    </row>
    <row r="36" spans="1:19" ht="31" x14ac:dyDescent="0.35">
      <c r="A36" s="4" t="s">
        <v>52</v>
      </c>
      <c r="B36">
        <v>1</v>
      </c>
      <c r="C36" t="s">
        <v>53</v>
      </c>
      <c r="D36" s="1" t="s">
        <v>49</v>
      </c>
      <c r="E36" t="s">
        <v>74</v>
      </c>
      <c r="F36">
        <v>1</v>
      </c>
      <c r="G36" s="1">
        <v>1</v>
      </c>
      <c r="H36" s="22">
        <v>0</v>
      </c>
      <c r="J36" s="22">
        <v>0</v>
      </c>
      <c r="K36">
        <v>0</v>
      </c>
      <c r="M36" s="22">
        <v>0</v>
      </c>
      <c r="O36" s="22">
        <v>1</v>
      </c>
      <c r="P36">
        <v>0</v>
      </c>
      <c r="S36" s="30"/>
    </row>
    <row r="37" spans="1:19" x14ac:dyDescent="0.35">
      <c r="A37" s="4" t="s">
        <v>60</v>
      </c>
      <c r="B37">
        <v>1</v>
      </c>
      <c r="C37" t="s">
        <v>61</v>
      </c>
      <c r="D37" s="1" t="s">
        <v>66</v>
      </c>
      <c r="E37" t="s">
        <v>74</v>
      </c>
      <c r="F37">
        <v>1</v>
      </c>
      <c r="G37" s="1">
        <v>1</v>
      </c>
      <c r="H37" s="22">
        <v>0</v>
      </c>
      <c r="J37" s="22">
        <v>0</v>
      </c>
      <c r="K37">
        <v>0</v>
      </c>
      <c r="M37" s="22">
        <v>0</v>
      </c>
      <c r="O37" s="22">
        <v>1</v>
      </c>
      <c r="P37">
        <v>0</v>
      </c>
      <c r="S37" s="30"/>
    </row>
    <row r="38" spans="1:19" x14ac:dyDescent="0.35">
      <c r="I38">
        <v>1</v>
      </c>
      <c r="L38">
        <v>1.25</v>
      </c>
      <c r="N38">
        <v>0.25</v>
      </c>
      <c r="Q38">
        <v>7.25</v>
      </c>
      <c r="S38">
        <v>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6FFE-BA70-F442-AB39-9CA2F7812C55}">
  <dimension ref="A1:E5"/>
  <sheetViews>
    <sheetView workbookViewId="0">
      <selection sqref="A1:E5"/>
    </sheetView>
  </sheetViews>
  <sheetFormatPr baseColWidth="10" defaultRowHeight="15.5" x14ac:dyDescent="0.35"/>
  <cols>
    <col min="1" max="1" width="21.5" style="1" customWidth="1"/>
  </cols>
  <sheetData>
    <row r="1" spans="1:5" x14ac:dyDescent="0.35">
      <c r="B1" t="s">
        <v>70</v>
      </c>
      <c r="C1" t="s">
        <v>72</v>
      </c>
      <c r="D1" t="s">
        <v>76</v>
      </c>
      <c r="E1" t="s">
        <v>74</v>
      </c>
    </row>
    <row r="2" spans="1:5" x14ac:dyDescent="0.35">
      <c r="A2" s="1" t="s">
        <v>86</v>
      </c>
      <c r="B2">
        <v>2</v>
      </c>
      <c r="C2">
        <v>1</v>
      </c>
      <c r="D2">
        <v>0</v>
      </c>
      <c r="E2">
        <v>3</v>
      </c>
    </row>
    <row r="3" spans="1:5" ht="31" x14ac:dyDescent="0.35">
      <c r="A3" s="1" t="s">
        <v>85</v>
      </c>
      <c r="B3">
        <v>0</v>
      </c>
      <c r="C3">
        <v>3</v>
      </c>
      <c r="D3">
        <v>0</v>
      </c>
      <c r="E3">
        <v>5</v>
      </c>
    </row>
    <row r="4" spans="1:5" x14ac:dyDescent="0.35">
      <c r="A4" s="1" t="s">
        <v>83</v>
      </c>
      <c r="B4">
        <v>0</v>
      </c>
      <c r="C4">
        <v>10.25</v>
      </c>
      <c r="D4">
        <v>0.25</v>
      </c>
      <c r="E4">
        <v>0.25</v>
      </c>
    </row>
    <row r="5" spans="1:5" x14ac:dyDescent="0.35">
      <c r="A5" s="1" t="s">
        <v>84</v>
      </c>
      <c r="B5">
        <v>1</v>
      </c>
      <c r="C5">
        <v>1.25</v>
      </c>
      <c r="D5">
        <v>0.25</v>
      </c>
      <c r="E5">
        <v>7.25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6513-C7C8-4884-983E-E1444D4B8E0E}">
  <dimension ref="A1:E7"/>
  <sheetViews>
    <sheetView workbookViewId="0">
      <selection activeCell="B7" sqref="B7:E7"/>
    </sheetView>
  </sheetViews>
  <sheetFormatPr baseColWidth="10" defaultRowHeight="15.5" x14ac:dyDescent="0.35"/>
  <cols>
    <col min="1" max="1" width="21.5" style="1" customWidth="1"/>
  </cols>
  <sheetData>
    <row r="1" spans="1:5" x14ac:dyDescent="0.35">
      <c r="B1" t="s">
        <v>70</v>
      </c>
      <c r="C1" t="s">
        <v>72</v>
      </c>
      <c r="D1" t="s">
        <v>76</v>
      </c>
      <c r="E1" t="s">
        <v>74</v>
      </c>
    </row>
    <row r="2" spans="1:5" x14ac:dyDescent="0.35">
      <c r="A2" s="1" t="s">
        <v>86</v>
      </c>
      <c r="B2">
        <v>2.6665999999999999</v>
      </c>
      <c r="C2">
        <v>2</v>
      </c>
      <c r="D2">
        <v>1.1666000000000001</v>
      </c>
      <c r="E2">
        <v>3</v>
      </c>
    </row>
    <row r="3" spans="1:5" ht="31" x14ac:dyDescent="0.35">
      <c r="A3" s="1" t="s">
        <v>85</v>
      </c>
      <c r="B3">
        <v>1.1666000000000001</v>
      </c>
      <c r="C3">
        <v>3.6665999999999999</v>
      </c>
      <c r="D3">
        <v>0.66659999999999997</v>
      </c>
      <c r="E3">
        <v>5</v>
      </c>
    </row>
    <row r="4" spans="1:5" x14ac:dyDescent="0.35">
      <c r="A4" s="1" t="s">
        <v>83</v>
      </c>
      <c r="B4">
        <v>1</v>
      </c>
      <c r="C4">
        <v>11.25</v>
      </c>
      <c r="D4">
        <v>1.25</v>
      </c>
      <c r="E4">
        <v>0.25</v>
      </c>
    </row>
    <row r="5" spans="1:5" x14ac:dyDescent="0.35">
      <c r="A5" s="1" t="s">
        <v>84</v>
      </c>
      <c r="B5">
        <v>1.3332999999999999</v>
      </c>
      <c r="C5">
        <v>1.5832999999999999</v>
      </c>
      <c r="D5">
        <v>0.58330000000000004</v>
      </c>
      <c r="E5">
        <v>7.25</v>
      </c>
    </row>
    <row r="7" spans="1:5" x14ac:dyDescent="0.35">
      <c r="B7">
        <f>SUM(B2:B5)</f>
        <v>6.1664999999999992</v>
      </c>
      <c r="C7">
        <f t="shared" ref="C7:E7" si="0">SUM(C2:C5)</f>
        <v>18.4999</v>
      </c>
      <c r="D7">
        <f>SUM(D2:D5)</f>
        <v>3.6665000000000001</v>
      </c>
      <c r="E7">
        <f t="shared" si="0"/>
        <v>15.5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E445-4696-984A-9783-C91A8151A5C6}">
  <dimension ref="A1:O10"/>
  <sheetViews>
    <sheetView workbookViewId="0">
      <selection activeCell="O12" sqref="O12"/>
    </sheetView>
  </sheetViews>
  <sheetFormatPr baseColWidth="10" defaultRowHeight="15.5" x14ac:dyDescent="0.35"/>
  <sheetData>
    <row r="1" spans="1:15" x14ac:dyDescent="0.35">
      <c r="A1" s="1"/>
      <c r="B1" t="s">
        <v>70</v>
      </c>
      <c r="C1" t="s">
        <v>72</v>
      </c>
      <c r="D1" t="s">
        <v>76</v>
      </c>
      <c r="E1" t="s">
        <v>74</v>
      </c>
    </row>
    <row r="2" spans="1:15" x14ac:dyDescent="0.35">
      <c r="A2" s="1" t="s">
        <v>86</v>
      </c>
      <c r="B2">
        <v>2</v>
      </c>
      <c r="C2">
        <v>1</v>
      </c>
      <c r="D2">
        <v>0</v>
      </c>
      <c r="E2">
        <v>3</v>
      </c>
      <c r="G2">
        <f>B2/(B7/100)</f>
        <v>66.666666666666671</v>
      </c>
      <c r="H2">
        <f t="shared" ref="H2:J5" si="0">C2/(C7/100)</f>
        <v>6.4516129032258069</v>
      </c>
      <c r="I2">
        <f t="shared" si="0"/>
        <v>0</v>
      </c>
      <c r="J2">
        <f t="shared" si="0"/>
        <v>19.35483870967742</v>
      </c>
      <c r="L2">
        <f>ROUND(G2,0)</f>
        <v>67</v>
      </c>
      <c r="M2">
        <f t="shared" ref="M2:O2" si="1">ROUND(H2,0)</f>
        <v>6</v>
      </c>
      <c r="N2">
        <f t="shared" si="1"/>
        <v>0</v>
      </c>
      <c r="O2">
        <f t="shared" si="1"/>
        <v>19</v>
      </c>
    </row>
    <row r="3" spans="1:15" ht="62" x14ac:dyDescent="0.35">
      <c r="A3" s="1" t="s">
        <v>85</v>
      </c>
      <c r="B3">
        <v>0</v>
      </c>
      <c r="C3">
        <v>3</v>
      </c>
      <c r="D3">
        <v>0</v>
      </c>
      <c r="E3">
        <v>5</v>
      </c>
      <c r="G3">
        <f t="shared" ref="G3:G5" si="2">B3/(B8/100)</f>
        <v>0</v>
      </c>
      <c r="H3">
        <f t="shared" si="0"/>
        <v>19.35483870967742</v>
      </c>
      <c r="I3">
        <f t="shared" si="0"/>
        <v>0</v>
      </c>
      <c r="J3">
        <f t="shared" si="0"/>
        <v>32.258064516129032</v>
      </c>
      <c r="L3">
        <f t="shared" ref="L3:L5" si="3">ROUND(G3,0)</f>
        <v>0</v>
      </c>
      <c r="M3">
        <f t="shared" ref="M3:M5" si="4">ROUND(H3,0)</f>
        <v>19</v>
      </c>
      <c r="N3">
        <f t="shared" ref="N3:N5" si="5">ROUND(I3,0)</f>
        <v>0</v>
      </c>
      <c r="O3">
        <f t="shared" ref="O3:O5" si="6">ROUND(J3,0)</f>
        <v>32</v>
      </c>
    </row>
    <row r="4" spans="1:15" x14ac:dyDescent="0.35">
      <c r="A4" s="1" t="s">
        <v>83</v>
      </c>
      <c r="B4">
        <v>0</v>
      </c>
      <c r="C4">
        <v>10.25</v>
      </c>
      <c r="D4">
        <v>0.25</v>
      </c>
      <c r="E4">
        <v>0.25</v>
      </c>
      <c r="G4">
        <f t="shared" si="2"/>
        <v>0</v>
      </c>
      <c r="H4">
        <f t="shared" si="0"/>
        <v>66.129032258064512</v>
      </c>
      <c r="I4">
        <f t="shared" si="0"/>
        <v>50</v>
      </c>
      <c r="J4">
        <f t="shared" si="0"/>
        <v>1.6129032258064517</v>
      </c>
      <c r="L4">
        <f t="shared" si="3"/>
        <v>0</v>
      </c>
      <c r="M4">
        <f t="shared" si="4"/>
        <v>66</v>
      </c>
      <c r="N4">
        <f t="shared" si="5"/>
        <v>50</v>
      </c>
      <c r="O4">
        <f t="shared" si="6"/>
        <v>2</v>
      </c>
    </row>
    <row r="5" spans="1:15" ht="31" x14ac:dyDescent="0.35">
      <c r="A5" s="1" t="s">
        <v>84</v>
      </c>
      <c r="B5">
        <v>1</v>
      </c>
      <c r="C5">
        <v>1.25</v>
      </c>
      <c r="D5">
        <v>0.25</v>
      </c>
      <c r="E5">
        <v>7.25</v>
      </c>
      <c r="G5">
        <f t="shared" si="2"/>
        <v>33.333333333333336</v>
      </c>
      <c r="H5">
        <f t="shared" si="0"/>
        <v>8.064516129032258</v>
      </c>
      <c r="I5">
        <f t="shared" si="0"/>
        <v>50</v>
      </c>
      <c r="J5">
        <f t="shared" si="0"/>
        <v>46.774193548387096</v>
      </c>
      <c r="L5">
        <f t="shared" si="3"/>
        <v>33</v>
      </c>
      <c r="M5">
        <f t="shared" si="4"/>
        <v>8</v>
      </c>
      <c r="N5">
        <f t="shared" si="5"/>
        <v>50</v>
      </c>
      <c r="O5">
        <f t="shared" si="6"/>
        <v>47</v>
      </c>
    </row>
    <row r="6" spans="1:15" x14ac:dyDescent="0.35">
      <c r="B6" t="s">
        <v>70</v>
      </c>
      <c r="C6" t="s">
        <v>72</v>
      </c>
      <c r="D6" t="s">
        <v>76</v>
      </c>
      <c r="E6" t="s">
        <v>74</v>
      </c>
    </row>
    <row r="7" spans="1:15" x14ac:dyDescent="0.35">
      <c r="B7">
        <v>3</v>
      </c>
      <c r="C7">
        <v>15.5</v>
      </c>
      <c r="D7">
        <v>0.5</v>
      </c>
      <c r="E7">
        <v>15.5</v>
      </c>
    </row>
    <row r="8" spans="1:15" x14ac:dyDescent="0.35">
      <c r="B8">
        <v>3</v>
      </c>
      <c r="C8">
        <v>15.5</v>
      </c>
      <c r="D8">
        <v>0.5</v>
      </c>
      <c r="E8">
        <v>15.5</v>
      </c>
    </row>
    <row r="9" spans="1:15" x14ac:dyDescent="0.35">
      <c r="B9">
        <v>3</v>
      </c>
      <c r="C9">
        <v>15.5</v>
      </c>
      <c r="D9">
        <v>0.5</v>
      </c>
      <c r="E9">
        <v>15.5</v>
      </c>
    </row>
    <row r="10" spans="1:15" x14ac:dyDescent="0.35">
      <c r="B10">
        <v>3</v>
      </c>
      <c r="C10">
        <v>15.5</v>
      </c>
      <c r="D10">
        <v>0.5</v>
      </c>
      <c r="E10">
        <v>15.5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C3F2-C8C5-4439-BD69-66A2B8622C42}">
  <dimension ref="A1:O13"/>
  <sheetViews>
    <sheetView workbookViewId="0">
      <selection activeCell="J7" sqref="J7"/>
    </sheetView>
  </sheetViews>
  <sheetFormatPr baseColWidth="10" defaultRowHeight="15.5" x14ac:dyDescent="0.35"/>
  <sheetData>
    <row r="1" spans="1:15" x14ac:dyDescent="0.35">
      <c r="A1" s="1"/>
      <c r="B1" t="s">
        <v>70</v>
      </c>
      <c r="C1" t="s">
        <v>72</v>
      </c>
      <c r="D1" t="s">
        <v>76</v>
      </c>
      <c r="E1" t="s">
        <v>74</v>
      </c>
    </row>
    <row r="2" spans="1:15" x14ac:dyDescent="0.35">
      <c r="A2" s="1" t="s">
        <v>86</v>
      </c>
      <c r="B2">
        <v>2.6665999999999999</v>
      </c>
      <c r="C2">
        <v>2</v>
      </c>
      <c r="D2">
        <v>1.1666000000000001</v>
      </c>
      <c r="E2">
        <v>3</v>
      </c>
      <c r="G2">
        <f>B2/(B7/100)</f>
        <v>43.243330900835161</v>
      </c>
      <c r="H2">
        <f t="shared" ref="H2:J5" si="0">C2/(C7/100)</f>
        <v>10.810869247941881</v>
      </c>
      <c r="I2">
        <f t="shared" si="0"/>
        <v>31.817809900450019</v>
      </c>
      <c r="J2">
        <f t="shared" si="0"/>
        <v>19.35483870967742</v>
      </c>
      <c r="L2">
        <f>ROUND(G2,0)</f>
        <v>43</v>
      </c>
      <c r="M2">
        <f t="shared" ref="M2:O5" si="1">ROUND(H2,0)</f>
        <v>11</v>
      </c>
      <c r="N2">
        <f t="shared" si="1"/>
        <v>32</v>
      </c>
      <c r="O2">
        <f t="shared" si="1"/>
        <v>19</v>
      </c>
    </row>
    <row r="3" spans="1:15" ht="62" x14ac:dyDescent="0.35">
      <c r="A3" s="1" t="s">
        <v>85</v>
      </c>
      <c r="B3">
        <v>1.1666000000000001</v>
      </c>
      <c r="C3">
        <v>3.6665999999999999</v>
      </c>
      <c r="D3">
        <v>0.66659999999999997</v>
      </c>
      <c r="E3">
        <v>5</v>
      </c>
      <c r="G3">
        <f t="shared" ref="G3:G5" si="2">B3/(B8/100)</f>
        <v>18.918349144571479</v>
      </c>
      <c r="H3">
        <f t="shared" si="0"/>
        <v>19.819566592251849</v>
      </c>
      <c r="I3">
        <f t="shared" si="0"/>
        <v>18.180826401200051</v>
      </c>
      <c r="J3">
        <f t="shared" si="0"/>
        <v>32.258064516129032</v>
      </c>
      <c r="L3">
        <f t="shared" ref="L3:L5" si="3">ROUND(G3,0)</f>
        <v>19</v>
      </c>
      <c r="M3">
        <f t="shared" si="1"/>
        <v>20</v>
      </c>
      <c r="N3">
        <f t="shared" si="1"/>
        <v>18</v>
      </c>
      <c r="O3">
        <f t="shared" si="1"/>
        <v>32</v>
      </c>
    </row>
    <row r="4" spans="1:15" x14ac:dyDescent="0.35">
      <c r="A4" s="1" t="s">
        <v>83</v>
      </c>
      <c r="B4">
        <v>1</v>
      </c>
      <c r="C4">
        <v>11.25</v>
      </c>
      <c r="D4">
        <v>1.25</v>
      </c>
      <c r="E4">
        <v>0.25</v>
      </c>
      <c r="G4">
        <f t="shared" si="2"/>
        <v>16.216654504175789</v>
      </c>
      <c r="H4">
        <f t="shared" si="0"/>
        <v>60.811139519673077</v>
      </c>
      <c r="I4">
        <f t="shared" si="0"/>
        <v>34.092458748124912</v>
      </c>
      <c r="J4">
        <f t="shared" si="0"/>
        <v>1.6129032258064517</v>
      </c>
      <c r="L4">
        <f t="shared" si="3"/>
        <v>16</v>
      </c>
      <c r="M4">
        <f t="shared" si="1"/>
        <v>61</v>
      </c>
      <c r="N4">
        <f t="shared" si="1"/>
        <v>34</v>
      </c>
      <c r="O4">
        <f t="shared" si="1"/>
        <v>2</v>
      </c>
    </row>
    <row r="5" spans="1:15" ht="31" x14ac:dyDescent="0.35">
      <c r="A5" s="1" t="s">
        <v>84</v>
      </c>
      <c r="B5">
        <v>1.3332999999999999</v>
      </c>
      <c r="C5">
        <v>1.5832999999999999</v>
      </c>
      <c r="D5">
        <v>0.58330000000000004</v>
      </c>
      <c r="E5">
        <v>7.25</v>
      </c>
      <c r="G5">
        <f t="shared" si="2"/>
        <v>21.621665450417581</v>
      </c>
      <c r="H5">
        <f t="shared" si="0"/>
        <v>8.5584246401331896</v>
      </c>
      <c r="I5">
        <f t="shared" si="0"/>
        <v>15.90890495022501</v>
      </c>
      <c r="J5">
        <f t="shared" si="0"/>
        <v>46.774193548387096</v>
      </c>
      <c r="L5">
        <f t="shared" si="3"/>
        <v>22</v>
      </c>
      <c r="M5">
        <f t="shared" si="1"/>
        <v>9</v>
      </c>
      <c r="N5">
        <f t="shared" si="1"/>
        <v>16</v>
      </c>
      <c r="O5">
        <f t="shared" si="1"/>
        <v>47</v>
      </c>
    </row>
    <row r="6" spans="1:15" x14ac:dyDescent="0.35">
      <c r="B6" t="s">
        <v>70</v>
      </c>
      <c r="C6" t="s">
        <v>72</v>
      </c>
      <c r="D6" t="s">
        <v>76</v>
      </c>
      <c r="E6" t="s">
        <v>74</v>
      </c>
    </row>
    <row r="7" spans="1:15" x14ac:dyDescent="0.35">
      <c r="B7">
        <f>SUM(B2:B5)</f>
        <v>6.1664999999999992</v>
      </c>
      <c r="C7">
        <f t="shared" ref="C7:E7" si="4">SUM(C2:C5)</f>
        <v>18.4999</v>
      </c>
      <c r="D7">
        <f>SUM(D2:D5)</f>
        <v>3.6665000000000001</v>
      </c>
      <c r="E7">
        <f t="shared" si="4"/>
        <v>15.5</v>
      </c>
    </row>
    <row r="8" spans="1:15" x14ac:dyDescent="0.35">
      <c r="B8">
        <v>6.1664999999999992</v>
      </c>
      <c r="C8">
        <v>18.4999</v>
      </c>
      <c r="D8">
        <v>3.6665000000000001</v>
      </c>
      <c r="E8">
        <v>15.5</v>
      </c>
    </row>
    <row r="9" spans="1:15" x14ac:dyDescent="0.35">
      <c r="B9">
        <v>6.1664999999999992</v>
      </c>
      <c r="C9">
        <v>18.4999</v>
      </c>
      <c r="D9">
        <v>3.6665000000000001</v>
      </c>
      <c r="E9">
        <v>15.5</v>
      </c>
    </row>
    <row r="10" spans="1:15" x14ac:dyDescent="0.35">
      <c r="B10">
        <v>6.1664999999999992</v>
      </c>
      <c r="C10">
        <v>18.4999</v>
      </c>
      <c r="D10">
        <v>3.6665000000000001</v>
      </c>
      <c r="E10">
        <v>15.5</v>
      </c>
    </row>
    <row r="12" spans="1:15" x14ac:dyDescent="0.35">
      <c r="B12" t="s">
        <v>70</v>
      </c>
      <c r="C12" t="s">
        <v>72</v>
      </c>
      <c r="D12" t="s">
        <v>76</v>
      </c>
      <c r="E12" t="s">
        <v>74</v>
      </c>
    </row>
    <row r="13" spans="1:15" x14ac:dyDescent="0.35">
      <c r="B13">
        <v>6</v>
      </c>
      <c r="C13">
        <v>18.5</v>
      </c>
      <c r="D13">
        <v>4</v>
      </c>
      <c r="E13">
        <v>15.5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7692-F5EC-464B-B72C-F24D3BC833D2}">
  <dimension ref="A1:G7"/>
  <sheetViews>
    <sheetView zoomScale="66" workbookViewId="0">
      <selection activeCell="R15" sqref="R15"/>
    </sheetView>
  </sheetViews>
  <sheetFormatPr baseColWidth="10" defaultRowHeight="15.5" x14ac:dyDescent="0.35"/>
  <sheetData>
    <row r="1" spans="1:7" x14ac:dyDescent="0.35">
      <c r="B1" t="s">
        <v>70</v>
      </c>
      <c r="C1" t="s">
        <v>72</v>
      </c>
      <c r="D1" t="s">
        <v>76</v>
      </c>
      <c r="E1" t="s">
        <v>74</v>
      </c>
    </row>
    <row r="2" spans="1:7" x14ac:dyDescent="0.35">
      <c r="A2" s="1" t="s">
        <v>86</v>
      </c>
      <c r="B2" s="38">
        <v>67</v>
      </c>
      <c r="C2" s="38">
        <v>6</v>
      </c>
      <c r="D2" s="38">
        <v>0</v>
      </c>
      <c r="E2" s="38">
        <v>19</v>
      </c>
    </row>
    <row r="3" spans="1:7" ht="62" x14ac:dyDescent="0.35">
      <c r="A3" s="1" t="s">
        <v>85</v>
      </c>
      <c r="B3" s="38">
        <v>0</v>
      </c>
      <c r="C3" s="38">
        <v>19</v>
      </c>
      <c r="D3" s="38">
        <v>0</v>
      </c>
      <c r="E3" s="38">
        <v>32</v>
      </c>
    </row>
    <row r="4" spans="1:7" x14ac:dyDescent="0.35">
      <c r="A4" s="1" t="s">
        <v>83</v>
      </c>
      <c r="B4" s="38">
        <v>0</v>
      </c>
      <c r="C4" s="38">
        <v>66</v>
      </c>
      <c r="D4" s="38">
        <v>50</v>
      </c>
      <c r="E4" s="38">
        <v>2</v>
      </c>
    </row>
    <row r="5" spans="1:7" ht="31" x14ac:dyDescent="0.35">
      <c r="A5" s="1" t="s">
        <v>84</v>
      </c>
      <c r="B5" s="38">
        <v>33</v>
      </c>
      <c r="C5" s="38">
        <v>8</v>
      </c>
      <c r="D5" s="38">
        <v>50</v>
      </c>
      <c r="E5" s="38">
        <v>47</v>
      </c>
    </row>
    <row r="6" spans="1:7" x14ac:dyDescent="0.35">
      <c r="B6" t="s">
        <v>70</v>
      </c>
      <c r="C6" t="s">
        <v>72</v>
      </c>
      <c r="D6" t="s">
        <v>76</v>
      </c>
      <c r="E6" t="s">
        <v>74</v>
      </c>
    </row>
    <row r="7" spans="1:7" x14ac:dyDescent="0.35">
      <c r="B7">
        <v>3</v>
      </c>
      <c r="C7">
        <v>15.5</v>
      </c>
      <c r="D7">
        <v>0.5</v>
      </c>
      <c r="E7">
        <v>15.5</v>
      </c>
      <c r="G7">
        <f>SUM(B7:E7)</f>
        <v>34.5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800F-A3A5-4631-AF1F-7AB9738B49CE}">
  <dimension ref="A1:G7"/>
  <sheetViews>
    <sheetView tabSelected="1" topLeftCell="A7" zoomScale="78" workbookViewId="0">
      <selection activeCell="Y14" sqref="Y14"/>
    </sheetView>
  </sheetViews>
  <sheetFormatPr baseColWidth="10" defaultRowHeight="15.5" x14ac:dyDescent="0.35"/>
  <sheetData>
    <row r="1" spans="1:7" x14ac:dyDescent="0.35">
      <c r="B1" t="s">
        <v>70</v>
      </c>
      <c r="C1" t="s">
        <v>72</v>
      </c>
      <c r="D1" t="s">
        <v>76</v>
      </c>
      <c r="E1" t="s">
        <v>74</v>
      </c>
    </row>
    <row r="2" spans="1:7" x14ac:dyDescent="0.35">
      <c r="A2" s="1" t="s">
        <v>86</v>
      </c>
      <c r="B2" s="38">
        <v>43</v>
      </c>
      <c r="C2" s="38">
        <v>11</v>
      </c>
      <c r="D2" s="38">
        <v>32</v>
      </c>
      <c r="E2" s="38">
        <v>19</v>
      </c>
    </row>
    <row r="3" spans="1:7" ht="62" x14ac:dyDescent="0.35">
      <c r="A3" s="1" t="s">
        <v>85</v>
      </c>
      <c r="B3" s="38">
        <v>19</v>
      </c>
      <c r="C3" s="38">
        <v>20</v>
      </c>
      <c r="D3" s="38">
        <v>18</v>
      </c>
      <c r="E3" s="38">
        <v>32</v>
      </c>
    </row>
    <row r="4" spans="1:7" x14ac:dyDescent="0.35">
      <c r="A4" s="1" t="s">
        <v>83</v>
      </c>
      <c r="B4" s="38">
        <v>16</v>
      </c>
      <c r="C4" s="38">
        <v>61</v>
      </c>
      <c r="D4" s="38">
        <v>34</v>
      </c>
      <c r="E4" s="38">
        <v>2</v>
      </c>
    </row>
    <row r="5" spans="1:7" ht="31" x14ac:dyDescent="0.35">
      <c r="A5" s="1" t="s">
        <v>84</v>
      </c>
      <c r="B5" s="38">
        <v>22</v>
      </c>
      <c r="C5" s="38">
        <v>9</v>
      </c>
      <c r="D5" s="38">
        <v>16</v>
      </c>
      <c r="E5" s="38">
        <v>47</v>
      </c>
    </row>
    <row r="6" spans="1:7" x14ac:dyDescent="0.35">
      <c r="B6" t="s">
        <v>70</v>
      </c>
      <c r="C6" t="s">
        <v>72</v>
      </c>
      <c r="D6" t="s">
        <v>76</v>
      </c>
      <c r="E6" t="s">
        <v>74</v>
      </c>
    </row>
    <row r="7" spans="1:7" x14ac:dyDescent="0.35">
      <c r="B7">
        <v>6</v>
      </c>
      <c r="C7">
        <v>18.5</v>
      </c>
      <c r="D7">
        <v>4</v>
      </c>
      <c r="E7">
        <v>15.5</v>
      </c>
      <c r="G7">
        <f>SUM(B7:E7)</f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dating</vt:lpstr>
      <vt:lpstr>origin_Saranda_added</vt:lpstr>
      <vt:lpstr>origin</vt:lpstr>
      <vt:lpstr>charts</vt:lpstr>
      <vt:lpstr>charts_withSaranda</vt:lpstr>
      <vt:lpstr>calc</vt:lpstr>
      <vt:lpstr>calc_withSaranda</vt:lpstr>
      <vt:lpstr>percentage</vt:lpstr>
      <vt:lpstr>percentage_withSaranda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ROOTS28b</cp:lastModifiedBy>
  <dcterms:created xsi:type="dcterms:W3CDTF">2021-12-10T08:28:49Z</dcterms:created>
  <dcterms:modified xsi:type="dcterms:W3CDTF">2023-02-21T15:14:12Z</dcterms:modified>
</cp:coreProperties>
</file>