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C221C166-3AE1-A94B-9253-079C6679B1C9}" xr6:coauthVersionLast="47" xr6:coauthVersionMax="47" xr10:uidLastSave="{00000000-0000-0000-0000-000000000000}"/>
  <bookViews>
    <workbookView xWindow="36820" yWindow="1800" windowWidth="27140" windowHeight="16440" activeTab="4" xr2:uid="{2BB6DAA6-2E1A-DE41-B182-F70667D7E5BB}"/>
  </bookViews>
  <sheets>
    <sheet name="dating" sheetId="1" r:id="rId1"/>
    <sheet name="origin" sheetId="2" r:id="rId2"/>
    <sheet name="charts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K3" i="4"/>
  <c r="L3" i="4"/>
  <c r="J4" i="4"/>
  <c r="K4" i="4"/>
  <c r="L4" i="4"/>
  <c r="J5" i="4"/>
  <c r="K5" i="4"/>
  <c r="L5" i="4"/>
  <c r="K2" i="4"/>
  <c r="L2" i="4"/>
  <c r="J2" i="4"/>
  <c r="F3" i="4"/>
  <c r="G3" i="4"/>
  <c r="H3" i="4"/>
  <c r="F4" i="4"/>
  <c r="G4" i="4"/>
  <c r="H4" i="4"/>
  <c r="F5" i="4"/>
  <c r="G5" i="4"/>
  <c r="H5" i="4"/>
  <c r="G2" i="4"/>
  <c r="H2" i="4"/>
  <c r="F2" i="4"/>
  <c r="C7" i="4"/>
  <c r="D7" i="4"/>
  <c r="B7" i="4"/>
  <c r="S17" i="2"/>
  <c r="Q17" i="2"/>
  <c r="M17" i="2"/>
  <c r="J17" i="2"/>
  <c r="S25" i="2"/>
  <c r="J25" i="2"/>
  <c r="S8" i="2"/>
  <c r="T13" i="1"/>
  <c r="P29" i="2"/>
  <c r="O29" i="2"/>
  <c r="L29" i="2"/>
  <c r="H29" i="2"/>
  <c r="F29" i="2"/>
  <c r="K29" i="2" s="1"/>
  <c r="Q33" i="1"/>
  <c r="Q22" i="1"/>
  <c r="O8" i="1"/>
  <c r="O9" i="1"/>
  <c r="O10" i="1"/>
  <c r="O11" i="1"/>
  <c r="O12" i="1"/>
  <c r="O15" i="1"/>
  <c r="O16" i="1"/>
  <c r="O17" i="1"/>
  <c r="O18" i="1"/>
  <c r="O21" i="1"/>
  <c r="O24" i="1"/>
  <c r="O25" i="1"/>
  <c r="O29" i="1"/>
  <c r="O5" i="1"/>
  <c r="N21" i="1"/>
  <c r="B33" i="1"/>
  <c r="M6" i="1"/>
  <c r="P8" i="1"/>
  <c r="P9" i="1"/>
  <c r="P10" i="1"/>
  <c r="P11" i="1"/>
  <c r="P12" i="1"/>
  <c r="P15" i="1"/>
  <c r="P16" i="1"/>
  <c r="P17" i="1"/>
  <c r="P18" i="1"/>
  <c r="P21" i="1"/>
  <c r="P24" i="1"/>
  <c r="N15" i="1"/>
  <c r="N18" i="1"/>
  <c r="N24" i="1"/>
  <c r="N25" i="1"/>
  <c r="L8" i="1"/>
  <c r="L9" i="1"/>
  <c r="L10" i="1"/>
  <c r="L11" i="1"/>
  <c r="L12" i="1"/>
  <c r="L15" i="1"/>
  <c r="L16" i="1"/>
  <c r="L17" i="1"/>
  <c r="L18" i="1"/>
  <c r="L24" i="1"/>
  <c r="L25" i="1"/>
  <c r="K11" i="1"/>
  <c r="K15" i="1"/>
  <c r="M19" i="1" s="1"/>
  <c r="K21" i="1"/>
  <c r="K24" i="1"/>
  <c r="K25" i="1"/>
  <c r="P5" i="1"/>
  <c r="N5" i="1"/>
  <c r="L5" i="1"/>
  <c r="K5" i="1"/>
  <c r="I11" i="1"/>
  <c r="I15" i="1"/>
  <c r="I21" i="1"/>
  <c r="I24" i="1"/>
  <c r="I25" i="1"/>
  <c r="I5" i="1"/>
  <c r="H5" i="1"/>
  <c r="J6" i="1" s="1"/>
  <c r="H8" i="1"/>
  <c r="H9" i="1"/>
  <c r="H10" i="1"/>
  <c r="H11" i="1"/>
  <c r="H12" i="1"/>
  <c r="H15" i="1"/>
  <c r="H16" i="1"/>
  <c r="H17" i="1"/>
  <c r="H18" i="1"/>
  <c r="H21" i="1"/>
  <c r="H24" i="1"/>
  <c r="H25" i="1"/>
  <c r="F15" i="1"/>
  <c r="F16" i="1"/>
  <c r="K16" i="1" s="1"/>
  <c r="F17" i="1"/>
  <c r="K17" i="1" s="1"/>
  <c r="F18" i="1"/>
  <c r="K18" i="1" s="1"/>
  <c r="F21" i="1"/>
  <c r="L21" i="1" s="1"/>
  <c r="F24" i="1"/>
  <c r="F25" i="1"/>
  <c r="P25" i="1" s="1"/>
  <c r="F8" i="1"/>
  <c r="K8" i="1" s="1"/>
  <c r="F9" i="1"/>
  <c r="K9" i="1" s="1"/>
  <c r="F10" i="1"/>
  <c r="N10" i="1" s="1"/>
  <c r="F11" i="1"/>
  <c r="N11" i="1" s="1"/>
  <c r="F12" i="1"/>
  <c r="K12" i="1" s="1"/>
  <c r="F5" i="1"/>
  <c r="I29" i="2" l="1"/>
  <c r="N29" i="2"/>
  <c r="T33" i="1"/>
  <c r="T6" i="1"/>
  <c r="I10" i="1"/>
  <c r="K10" i="1"/>
  <c r="M13" i="1" s="1"/>
  <c r="M33" i="1" s="1"/>
  <c r="N9" i="1"/>
  <c r="I9" i="1"/>
  <c r="N8" i="1"/>
  <c r="Q13" i="1" s="1"/>
  <c r="I18" i="1"/>
  <c r="I8" i="1"/>
  <c r="N17" i="1"/>
  <c r="I17" i="1"/>
  <c r="J19" i="1" s="1"/>
  <c r="N16" i="1"/>
  <c r="Q19" i="1" s="1"/>
  <c r="I16" i="1"/>
  <c r="N12" i="1"/>
  <c r="I12" i="1"/>
  <c r="T19" i="1" l="1"/>
  <c r="J13" i="1"/>
  <c r="J33" i="1" l="1"/>
</calcChain>
</file>

<file path=xl/sharedStrings.xml><?xml version="1.0" encoding="utf-8"?>
<sst xmlns="http://schemas.openxmlformats.org/spreadsheetml/2006/main" count="152" uniqueCount="52">
  <si>
    <t>Saranda Kolones in Paphos</t>
  </si>
  <si>
    <t>Deposit 3a</t>
  </si>
  <si>
    <t>origin</t>
  </si>
  <si>
    <t>Rhodian, Knidian, maybe Cypriot?</t>
  </si>
  <si>
    <t>ovoid</t>
  </si>
  <si>
    <t>Deposit 3d</t>
  </si>
  <si>
    <t>Rhodian</t>
  </si>
  <si>
    <t>late Rhodian</t>
  </si>
  <si>
    <t>Palestinian collar neck</t>
  </si>
  <si>
    <t>Jerusalem</t>
  </si>
  <si>
    <t>Phoenician ribbed</t>
  </si>
  <si>
    <r>
      <t>4</t>
    </r>
    <r>
      <rPr>
        <i/>
        <sz val="12"/>
        <color theme="1"/>
        <rFont val="Calibri"/>
        <family val="2"/>
        <scheme val="minor"/>
      </rPr>
      <t>091/21</t>
    </r>
  </si>
  <si>
    <t>Italian Dressel 6</t>
  </si>
  <si>
    <t>4091/18</t>
  </si>
  <si>
    <t>unknown</t>
  </si>
  <si>
    <t>Deposit 3e</t>
  </si>
  <si>
    <t>Phoenecian?</t>
  </si>
  <si>
    <t>late Hellenistic/ER</t>
  </si>
  <si>
    <t>Emilian/Forimpopuli?</t>
  </si>
  <si>
    <t>Dressel 21-2, Adriatic</t>
  </si>
  <si>
    <t>Deposit 3f</t>
  </si>
  <si>
    <t>Dressel 6A/B</t>
  </si>
  <si>
    <t>Deposit 4</t>
  </si>
  <si>
    <t>top layer</t>
  </si>
  <si>
    <t>Dressel 6</t>
  </si>
  <si>
    <t>Italy</t>
  </si>
  <si>
    <t>Unclear context</t>
  </si>
  <si>
    <t>Cypriot/Knidian?</t>
  </si>
  <si>
    <t>Hellenistic</t>
  </si>
  <si>
    <t>Deposit 5</t>
  </si>
  <si>
    <t>Knidian amphora</t>
  </si>
  <si>
    <t>early 2nd BCE</t>
  </si>
  <si>
    <t>late 1st BCE / mid 1st CE</t>
  </si>
  <si>
    <t>1st CE</t>
  </si>
  <si>
    <t>late 1st CE</t>
  </si>
  <si>
    <t>sherds</t>
  </si>
  <si>
    <t>dating</t>
  </si>
  <si>
    <t>dating slice</t>
  </si>
  <si>
    <t>number of slices</t>
  </si>
  <si>
    <t>percentage of dating</t>
  </si>
  <si>
    <t>ABC</t>
  </si>
  <si>
    <t>A</t>
  </si>
  <si>
    <t>BC</t>
  </si>
  <si>
    <t>C</t>
  </si>
  <si>
    <t>B</t>
  </si>
  <si>
    <t>D</t>
  </si>
  <si>
    <t>Knidian</t>
  </si>
  <si>
    <t>Eastern Mediterranean</t>
  </si>
  <si>
    <t>Saranda Kolones Amphora</t>
  </si>
  <si>
    <t xml:space="preserve">Italian </t>
  </si>
  <si>
    <t>Aegean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</si>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</sst>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Kolones</a:t>
            </a:r>
            <a:r>
              <a:rPr lang="en-GB" baseline="0"/>
              <a:t>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0.66666666666666663</c:v>
                </c:pt>
                <c:pt idx="2">
                  <c:v>1.1666666666666665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7-8C4E-91BE-2A16D722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724608"/>
        <c:axId val="1809055520"/>
      </c:barChart>
      <c:catAx>
        <c:axId val="16187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9055520"/>
        <c:crosses val="autoZero"/>
        <c:auto val="1"/>
        <c:lblAlgn val="ctr"/>
        <c:lblOffset val="100"/>
        <c:noMultiLvlLbl val="0"/>
      </c:catAx>
      <c:valAx>
        <c:axId val="1809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7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Kolones B - 1-50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1.1666666666666665</c:v>
                </c:pt>
                <c:pt idx="2">
                  <c:v>0.66659999999999997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E-0748-9A1A-64FCDE79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577152"/>
        <c:axId val="1854193104"/>
      </c:barChart>
      <c:catAx>
        <c:axId val="18545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4193104"/>
        <c:crosses val="autoZero"/>
        <c:auto val="1"/>
        <c:lblAlgn val="ctr"/>
        <c:lblOffset val="100"/>
        <c:noMultiLvlLbl val="0"/>
      </c:catAx>
      <c:valAx>
        <c:axId val="18541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45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Kolones</a:t>
            </a:r>
            <a:r>
              <a:rPr lang="en-GB" baseline="0"/>
              <a:t> C -51-100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charts!$D$2:$D$5</c:f>
              <c:numCache>
                <c:formatCode>General</c:formatCode>
                <c:ptCount val="4"/>
                <c:pt idx="0">
                  <c:v>2.9998999999999998</c:v>
                </c:pt>
                <c:pt idx="1">
                  <c:v>1.1666666666666665</c:v>
                </c:pt>
                <c:pt idx="2">
                  <c:v>0.66659999999999997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1-234A-AEFD-958D2F4C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85568"/>
        <c:axId val="1813971888"/>
      </c:barChart>
      <c:catAx>
        <c:axId val="18139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3971888"/>
        <c:crosses val="autoZero"/>
        <c:auto val="1"/>
        <c:lblAlgn val="ctr"/>
        <c:lblOffset val="100"/>
        <c:noMultiLvlLbl val="0"/>
      </c:catAx>
      <c:valAx>
        <c:axId val="18139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398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Kolones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515815619614071"/>
                  <c:y val="0.133481489769373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9.0995910918860459E-2"/>
                  <c:y val="-0.174319520006713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8923034030617417"/>
                  <c:y val="-8.1271870323491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6.6179581629549525E-2"/>
                  <c:y val="0.164454762870449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percentage!$B$2:$B$5</c:f>
              <c:numCache>
                <c:formatCode>General\%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37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Kolones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13079754807007"/>
                  <c:y val="0.1233718990029924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3.8749549277586307E-3"/>
                  <c:y val="-0.215455134658080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8210460114210966"/>
                  <c:y val="6.4743439469365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5.7019949183668255E-2"/>
                  <c:y val="0.154861342857536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percentage!$C$2:$C$5</c:f>
              <c:numCache>
                <c:formatCode>General\%</c:formatCode>
                <c:ptCount val="4"/>
                <c:pt idx="0">
                  <c:v>32</c:v>
                </c:pt>
                <c:pt idx="1">
                  <c:v>37</c:v>
                </c:pt>
                <c:pt idx="2">
                  <c:v>21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Kolones Amphorae Percentage</a:t>
            </a:r>
            <a:r>
              <a:rPr lang="en-GB" baseline="0"/>
              <a:t> </a:t>
            </a:r>
            <a:r>
              <a:rPr lang="en-GB"/>
              <a:t>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783552991704922"/>
                  <c:y val="-6.54527908700578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3502631689755359"/>
                  <c:y val="-7.48523796869973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4477628531727652"/>
                  <c:y val="0.128528272331855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65111962608952"/>
                  <c:y val="3.65684396022433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percentage!$D$2:$D$5</c:f>
              <c:numCache>
                <c:formatCode>General\%</c:formatCode>
                <c:ptCount val="4"/>
                <c:pt idx="0">
                  <c:v>58</c:v>
                </c:pt>
                <c:pt idx="1">
                  <c:v>23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8</xdr:row>
      <xdr:rowOff>31750</xdr:rowOff>
    </xdr:from>
    <xdr:to>
      <xdr:col>4</xdr:col>
      <xdr:colOff>533400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BFB78-4A0D-6147-9B0A-E1571F7DA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8</xdr:row>
      <xdr:rowOff>57150</xdr:rowOff>
    </xdr:from>
    <xdr:to>
      <xdr:col>10</xdr:col>
      <xdr:colOff>463550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C8C4A-2554-4849-A81B-75D443C67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22</xdr:row>
      <xdr:rowOff>146050</xdr:rowOff>
    </xdr:from>
    <xdr:to>
      <xdr:col>4</xdr:col>
      <xdr:colOff>565150</xdr:colOff>
      <xdr:row>36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DEA17-F3CE-8742-8A89-DD307F1E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184150</xdr:rowOff>
    </xdr:from>
    <xdr:to>
      <xdr:col>7</xdr:col>
      <xdr:colOff>292100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E1259-9450-D349-8ACA-DA8416B1E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8</xdr:row>
      <xdr:rowOff>171450</xdr:rowOff>
    </xdr:from>
    <xdr:to>
      <xdr:col>14</xdr:col>
      <xdr:colOff>622300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9F1D3-FB57-3840-9859-C372235B4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158750</xdr:colOff>
      <xdr:row>27</xdr:row>
      <xdr:rowOff>44450</xdr:rowOff>
    </xdr:from>
    <xdr:to>
      <xdr:col>7</xdr:col>
      <xdr:colOff>317500</xdr:colOff>
      <xdr:row>44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13370-7C47-0241-9E05-9BCB20893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330200</xdr:colOff>
      <xdr:row>24</xdr:row>
      <xdr:rowOff>177800</xdr:rowOff>
    </xdr:from>
    <xdr:to>
      <xdr:col>7</xdr:col>
      <xdr:colOff>114300</xdr:colOff>
      <xdr:row>26</xdr:row>
      <xdr:rowOff>12700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51EB9A-16BB-B34A-BB9B-22ACC11E9FF6}"/>
            </a:ext>
          </a:extLst>
        </xdr:cNvPr>
        <xdr:cNvSpPr txBox="1"/>
      </xdr:nvSpPr>
      <xdr:spPr>
        <a:xfrm>
          <a:off x="4457700" y="5054600"/>
          <a:ext cx="14351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baseline="0">
              <a:latin typeface="Arial" panose="020B0604020202020204" pitchFamily="34" charset="0"/>
            </a:rPr>
            <a:t>Total: 3 fragments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0.74121</cdr:x>
      <cdr:y>0.91769</cdr:y>
    </cdr:from>
    <cdr:to>
      <cdr:x>0.9819</cdr:x>
      <cdr:y>0.98424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A151EB9A-16BB-B34A-BB9B-22ACC11E9FF6}"/>
            </a:ext>
          </a:extLst>
        </cdr:cNvPr>
        <cdr:cNvSpPr txBox="1"/>
      </cdr:nvSpPr>
      <cdr:spPr>
        <a:xfrm xmlns:a="http://schemas.openxmlformats.org/drawingml/2006/main">
          <a:off x="4419600" y="3327400"/>
          <a:ext cx="1435100" cy="241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3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0.73583</cdr:x>
      <cdr:y>0.90941</cdr:y>
    </cdr:from>
    <cdr:to>
      <cdr:x>0.97754</cdr:x>
      <cdr:y>0.97691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A151EB9A-16BB-B34A-BB9B-22ACC11E9FF6}"/>
            </a:ext>
          </a:extLst>
        </cdr:cNvPr>
        <cdr:cNvSpPr txBox="1"/>
      </cdr:nvSpPr>
      <cdr:spPr>
        <a:xfrm xmlns:a="http://schemas.openxmlformats.org/drawingml/2006/main">
          <a:off x="4368800" y="3251200"/>
          <a:ext cx="1435100" cy="241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C4D6-C47B-6149-BD73-ED85786B4A86}">
  <dimension ref="A1:T34"/>
  <sheetViews>
    <sheetView topLeftCell="D5" workbookViewId="0">
      <selection activeCell="T11" sqref="T11"/>
    </sheetView>
  </sheetViews>
  <sheetFormatPr baseColWidth="10" defaultRowHeight="16" x14ac:dyDescent="0.2"/>
  <cols>
    <col min="1" max="7" width="10.83203125" style="1"/>
    <col min="8" max="8" width="10.83203125" style="3"/>
    <col min="9" max="9" width="10.83203125" style="1"/>
    <col min="10" max="10" width="11.6640625" style="1" bestFit="1" customWidth="1"/>
    <col min="11" max="11" width="10.83203125" style="3"/>
    <col min="12" max="12" width="10.83203125" style="1"/>
    <col min="13" max="13" width="11.6640625" style="1" bestFit="1" customWidth="1"/>
    <col min="14" max="14" width="10.83203125" style="3"/>
    <col min="15" max="15" width="10.83203125" style="5"/>
    <col min="16" max="16" width="10.83203125" style="1"/>
    <col min="17" max="17" width="11.6640625" style="1" bestFit="1" customWidth="1"/>
    <col min="18" max="18" width="10.83203125" style="3"/>
    <col min="19" max="16384" width="10.83203125" style="1"/>
  </cols>
  <sheetData>
    <row r="1" spans="1:20" ht="51" x14ac:dyDescent="0.2">
      <c r="A1" s="1" t="s">
        <v>0</v>
      </c>
    </row>
    <row r="2" spans="1:20" ht="17" x14ac:dyDescent="0.2">
      <c r="H2" s="3" t="s">
        <v>41</v>
      </c>
      <c r="K2" s="3" t="s">
        <v>44</v>
      </c>
      <c r="N2" s="3" t="s">
        <v>43</v>
      </c>
      <c r="R2" s="3" t="s">
        <v>45</v>
      </c>
    </row>
    <row r="3" spans="1:20" ht="34" x14ac:dyDescent="0.2">
      <c r="B3" s="1" t="s">
        <v>35</v>
      </c>
      <c r="C3" s="1" t="s">
        <v>2</v>
      </c>
      <c r="D3" s="1" t="s">
        <v>36</v>
      </c>
      <c r="E3" s="1" t="s">
        <v>37</v>
      </c>
      <c r="F3" s="1" t="s">
        <v>38</v>
      </c>
      <c r="G3" s="1" t="s">
        <v>39</v>
      </c>
      <c r="H3" s="3" t="s">
        <v>41</v>
      </c>
      <c r="I3" s="1" t="s">
        <v>40</v>
      </c>
      <c r="K3" s="3" t="s">
        <v>40</v>
      </c>
      <c r="L3" s="1" t="s">
        <v>42</v>
      </c>
      <c r="N3" s="3" t="s">
        <v>40</v>
      </c>
      <c r="O3" s="5" t="s">
        <v>42</v>
      </c>
      <c r="P3" s="1" t="s">
        <v>43</v>
      </c>
      <c r="R3" s="3" t="s">
        <v>45</v>
      </c>
    </row>
    <row r="4" spans="1:20" s="2" customFormat="1" ht="17" x14ac:dyDescent="0.2">
      <c r="A4" s="2" t="s">
        <v>1</v>
      </c>
      <c r="H4" s="4"/>
      <c r="K4" s="4"/>
      <c r="N4" s="4"/>
      <c r="O4" s="6"/>
      <c r="R4" s="4"/>
    </row>
    <row r="5" spans="1:20" ht="68" x14ac:dyDescent="0.2">
      <c r="A5" s="1" t="s">
        <v>4</v>
      </c>
      <c r="B5" s="1">
        <v>1</v>
      </c>
      <c r="C5" s="1" t="s">
        <v>3</v>
      </c>
      <c r="D5" s="1" t="s">
        <v>31</v>
      </c>
      <c r="F5" s="1">
        <f>LEN(E5)</f>
        <v>0</v>
      </c>
      <c r="G5" s="1">
        <v>1</v>
      </c>
      <c r="H5" s="3">
        <f>IF(E5="A",(B5*G5)/F5,0)</f>
        <v>0</v>
      </c>
      <c r="I5" s="1">
        <f>IF(E5="ABC",(B5*G5)/F5,0)</f>
        <v>0</v>
      </c>
      <c r="K5" s="3">
        <f>IF(E5="ABC",(B5*G5)/F5,0)</f>
        <v>0</v>
      </c>
      <c r="L5" s="1">
        <f>IF(E5="BC",(B5*G5)/F5,0)</f>
        <v>0</v>
      </c>
      <c r="N5" s="3">
        <f>IF(E5="ABC",(B5*G5)/F5,0)</f>
        <v>0</v>
      </c>
      <c r="O5" s="5">
        <f>IF(E5="BC",(B5*G5)/F5,0)</f>
        <v>0</v>
      </c>
      <c r="P5" s="1">
        <f>IF(E5="C",(B5*G5)/F5,0)</f>
        <v>0</v>
      </c>
    </row>
    <row r="6" spans="1:20" x14ac:dyDescent="0.2">
      <c r="J6" s="1">
        <f>SUM(H5:I5)</f>
        <v>0</v>
      </c>
      <c r="M6" s="1">
        <f>SUM(K5:L5)</f>
        <v>0</v>
      </c>
      <c r="Q6" s="1">
        <v>0</v>
      </c>
      <c r="R6" s="3">
        <v>0</v>
      </c>
      <c r="T6" s="1">
        <f>SUM(J6:R6)</f>
        <v>0</v>
      </c>
    </row>
    <row r="7" spans="1:20" s="2" customFormat="1" ht="51" x14ac:dyDescent="0.2">
      <c r="A7" s="2" t="s">
        <v>5</v>
      </c>
      <c r="D7" s="2" t="s">
        <v>32</v>
      </c>
      <c r="H7" s="4"/>
      <c r="K7" s="4"/>
      <c r="N7" s="4"/>
      <c r="O7" s="6"/>
      <c r="R7" s="4"/>
    </row>
    <row r="8" spans="1:20" ht="51" x14ac:dyDescent="0.2">
      <c r="A8" s="1" t="s">
        <v>6</v>
      </c>
      <c r="B8" s="1">
        <v>2</v>
      </c>
      <c r="C8" s="1" t="s">
        <v>7</v>
      </c>
      <c r="D8" s="1" t="s">
        <v>32</v>
      </c>
      <c r="E8" s="1" t="s">
        <v>40</v>
      </c>
      <c r="F8" s="1">
        <f t="shared" ref="F8:F25" si="0">LEN(E8)</f>
        <v>3</v>
      </c>
      <c r="G8" s="1">
        <v>1</v>
      </c>
      <c r="H8" s="3">
        <f t="shared" ref="H8:H25" si="1">IF(E8="A",(B8*G8)/F8,0)</f>
        <v>0</v>
      </c>
      <c r="I8" s="1">
        <f t="shared" ref="I8:I25" si="2">IF(E8="ABC",(B8*G8)/F8,0)</f>
        <v>0.66666666666666663</v>
      </c>
      <c r="K8" s="3">
        <f t="shared" ref="K8:K25" si="3">IF(E8="ABC",(B8*G8)/F8,0)</f>
        <v>0.66666666666666663</v>
      </c>
      <c r="L8" s="1">
        <f t="shared" ref="L8:L25" si="4">IF(E8="BC",(B8*G8)/F8,0)</f>
        <v>0</v>
      </c>
      <c r="N8" s="3">
        <f t="shared" ref="N8:N25" si="5">IF(E8="ABC",(B8*G8)/F8,0)</f>
        <v>0.66666666666666663</v>
      </c>
      <c r="O8" s="5">
        <f t="shared" ref="O8:O29" si="6">IF(E8="BC",(B8*G8)/F8,0)</f>
        <v>0</v>
      </c>
      <c r="P8" s="1">
        <f>IF(E8="C",(B8*G8)/F8,0)</f>
        <v>0</v>
      </c>
    </row>
    <row r="9" spans="1:20" ht="51" x14ac:dyDescent="0.2">
      <c r="A9" s="1" t="s">
        <v>8</v>
      </c>
      <c r="B9" s="1">
        <v>1</v>
      </c>
      <c r="C9" s="1" t="s">
        <v>9</v>
      </c>
      <c r="D9" s="1" t="s">
        <v>32</v>
      </c>
      <c r="E9" s="1" t="s">
        <v>40</v>
      </c>
      <c r="F9" s="1">
        <f t="shared" si="0"/>
        <v>3</v>
      </c>
      <c r="G9" s="1">
        <v>1</v>
      </c>
      <c r="H9" s="3">
        <f t="shared" si="1"/>
        <v>0</v>
      </c>
      <c r="I9" s="1">
        <f t="shared" si="2"/>
        <v>0.33333333333333331</v>
      </c>
      <c r="K9" s="3">
        <f t="shared" si="3"/>
        <v>0.33333333333333331</v>
      </c>
      <c r="L9" s="1">
        <f t="shared" si="4"/>
        <v>0</v>
      </c>
      <c r="N9" s="3">
        <f t="shared" si="5"/>
        <v>0.33333333333333331</v>
      </c>
      <c r="O9" s="5">
        <f t="shared" si="6"/>
        <v>0</v>
      </c>
      <c r="P9" s="1">
        <f>IF(E9="C",(B9*G9)/F9,0)</f>
        <v>0</v>
      </c>
    </row>
    <row r="10" spans="1:20" ht="51" x14ac:dyDescent="0.2">
      <c r="A10" s="1" t="s">
        <v>10</v>
      </c>
      <c r="C10" s="1" t="s">
        <v>47</v>
      </c>
      <c r="D10" s="1" t="s">
        <v>32</v>
      </c>
      <c r="E10" s="1" t="s">
        <v>40</v>
      </c>
      <c r="F10" s="1">
        <f t="shared" si="0"/>
        <v>3</v>
      </c>
      <c r="G10" s="1">
        <v>1</v>
      </c>
      <c r="H10" s="3">
        <f t="shared" si="1"/>
        <v>0</v>
      </c>
      <c r="I10" s="1">
        <f t="shared" si="2"/>
        <v>0</v>
      </c>
      <c r="K10" s="3">
        <f t="shared" si="3"/>
        <v>0</v>
      </c>
      <c r="L10" s="1">
        <f t="shared" si="4"/>
        <v>0</v>
      </c>
      <c r="N10" s="3">
        <f t="shared" si="5"/>
        <v>0</v>
      </c>
      <c r="O10" s="5">
        <f t="shared" si="6"/>
        <v>0</v>
      </c>
      <c r="P10" s="1">
        <f>IF(E10="C",(B10*G10)/F10,0)</f>
        <v>0</v>
      </c>
    </row>
    <row r="11" spans="1:20" ht="51" x14ac:dyDescent="0.2">
      <c r="A11" s="1" t="s">
        <v>11</v>
      </c>
      <c r="B11" s="1">
        <v>1</v>
      </c>
      <c r="C11" s="1" t="s">
        <v>12</v>
      </c>
      <c r="D11" s="1" t="s">
        <v>32</v>
      </c>
      <c r="E11" s="1" t="s">
        <v>40</v>
      </c>
      <c r="F11" s="1">
        <f t="shared" si="0"/>
        <v>3</v>
      </c>
      <c r="G11" s="1">
        <v>1</v>
      </c>
      <c r="H11" s="3">
        <f t="shared" si="1"/>
        <v>0</v>
      </c>
      <c r="I11" s="1">
        <f t="shared" si="2"/>
        <v>0.33333333333333331</v>
      </c>
      <c r="K11" s="3">
        <f t="shared" si="3"/>
        <v>0.33333333333333331</v>
      </c>
      <c r="L11" s="1">
        <f t="shared" si="4"/>
        <v>0</v>
      </c>
      <c r="N11" s="3">
        <f t="shared" si="5"/>
        <v>0.33333333333333331</v>
      </c>
      <c r="O11" s="5">
        <f t="shared" si="6"/>
        <v>0</v>
      </c>
      <c r="P11" s="1">
        <f>IF(E11="C",(B11*G11)/F11,0)</f>
        <v>0</v>
      </c>
    </row>
    <row r="12" spans="1:20" ht="51" x14ac:dyDescent="0.2">
      <c r="A12" s="1" t="s">
        <v>13</v>
      </c>
      <c r="B12" s="1">
        <v>1</v>
      </c>
      <c r="C12" s="1" t="s">
        <v>14</v>
      </c>
      <c r="D12" s="1" t="s">
        <v>32</v>
      </c>
      <c r="E12" s="1" t="s">
        <v>40</v>
      </c>
      <c r="F12" s="1">
        <f t="shared" si="0"/>
        <v>3</v>
      </c>
      <c r="G12" s="1">
        <v>1</v>
      </c>
      <c r="H12" s="3">
        <f t="shared" si="1"/>
        <v>0</v>
      </c>
      <c r="I12" s="1">
        <f t="shared" si="2"/>
        <v>0.33333333333333331</v>
      </c>
      <c r="K12" s="3">
        <f t="shared" si="3"/>
        <v>0.33333333333333331</v>
      </c>
      <c r="L12" s="1">
        <f t="shared" si="4"/>
        <v>0</v>
      </c>
      <c r="N12" s="3">
        <f t="shared" si="5"/>
        <v>0.33333333333333331</v>
      </c>
      <c r="O12" s="5">
        <f t="shared" si="6"/>
        <v>0</v>
      </c>
      <c r="P12" s="1">
        <f>IF(E12="C",(B12*G12)/F12,0)</f>
        <v>0</v>
      </c>
    </row>
    <row r="13" spans="1:20" x14ac:dyDescent="0.2">
      <c r="J13" s="1">
        <f>SUM(H8:I12)</f>
        <v>1.6666666666666665</v>
      </c>
      <c r="M13" s="1">
        <f>SUM(K8:L12)</f>
        <v>1.6666666666666665</v>
      </c>
      <c r="Q13" s="1">
        <f>SUM(N8:P12)</f>
        <v>1.6666666666666665</v>
      </c>
      <c r="R13" s="3">
        <v>0</v>
      </c>
      <c r="T13" s="1">
        <f>SUM(J13:R13)</f>
        <v>5</v>
      </c>
    </row>
    <row r="14" spans="1:20" s="2" customFormat="1" ht="17" x14ac:dyDescent="0.2">
      <c r="A14" s="2" t="s">
        <v>15</v>
      </c>
      <c r="H14" s="4"/>
      <c r="K14" s="4"/>
      <c r="N14" s="4"/>
      <c r="O14" s="6"/>
      <c r="R14" s="4"/>
    </row>
    <row r="15" spans="1:20" ht="51" x14ac:dyDescent="0.2">
      <c r="A15" s="1">
        <v>102</v>
      </c>
      <c r="B15" s="1">
        <v>1</v>
      </c>
      <c r="C15" s="1" t="s">
        <v>16</v>
      </c>
      <c r="D15" s="1" t="s">
        <v>17</v>
      </c>
      <c r="E15" s="1" t="s">
        <v>41</v>
      </c>
      <c r="F15" s="1">
        <f t="shared" si="0"/>
        <v>1</v>
      </c>
      <c r="G15" s="1">
        <v>0.5</v>
      </c>
      <c r="H15" s="3">
        <f t="shared" si="1"/>
        <v>0.5</v>
      </c>
      <c r="I15" s="1">
        <f t="shared" si="2"/>
        <v>0</v>
      </c>
      <c r="K15" s="3">
        <f t="shared" si="3"/>
        <v>0</v>
      </c>
      <c r="L15" s="1">
        <f t="shared" si="4"/>
        <v>0</v>
      </c>
      <c r="N15" s="3">
        <f t="shared" si="5"/>
        <v>0</v>
      </c>
      <c r="O15" s="5">
        <f t="shared" si="6"/>
        <v>0</v>
      </c>
      <c r="P15" s="1">
        <f>IF(E15="C",(B15*G15)/F15,0)</f>
        <v>0</v>
      </c>
    </row>
    <row r="16" spans="1:20" ht="51" x14ac:dyDescent="0.2">
      <c r="A16" s="1">
        <v>103</v>
      </c>
      <c r="B16" s="1">
        <v>1</v>
      </c>
      <c r="C16" s="1" t="s">
        <v>16</v>
      </c>
      <c r="D16" s="1" t="s">
        <v>32</v>
      </c>
      <c r="E16" s="1" t="s">
        <v>40</v>
      </c>
      <c r="F16" s="1">
        <f t="shared" si="0"/>
        <v>3</v>
      </c>
      <c r="G16" s="1">
        <v>1</v>
      </c>
      <c r="H16" s="3">
        <f t="shared" si="1"/>
        <v>0</v>
      </c>
      <c r="I16" s="1">
        <f t="shared" si="2"/>
        <v>0.33333333333333331</v>
      </c>
      <c r="K16" s="3">
        <f t="shared" si="3"/>
        <v>0.33333333333333331</v>
      </c>
      <c r="L16" s="1">
        <f t="shared" si="4"/>
        <v>0</v>
      </c>
      <c r="N16" s="3">
        <f t="shared" si="5"/>
        <v>0.33333333333333331</v>
      </c>
      <c r="O16" s="5">
        <f t="shared" si="6"/>
        <v>0</v>
      </c>
      <c r="P16" s="1">
        <f>IF(E16="C",(B16*G16)/F16,0)</f>
        <v>0</v>
      </c>
    </row>
    <row r="17" spans="1:20" ht="51" x14ac:dyDescent="0.2">
      <c r="A17" s="1">
        <v>104</v>
      </c>
      <c r="B17" s="1">
        <v>1</v>
      </c>
      <c r="C17" s="1" t="s">
        <v>18</v>
      </c>
      <c r="D17" s="1" t="s">
        <v>32</v>
      </c>
      <c r="E17" s="1" t="s">
        <v>40</v>
      </c>
      <c r="F17" s="1">
        <f t="shared" si="0"/>
        <v>3</v>
      </c>
      <c r="G17" s="1">
        <v>1</v>
      </c>
      <c r="H17" s="3">
        <f t="shared" si="1"/>
        <v>0</v>
      </c>
      <c r="I17" s="1">
        <f t="shared" si="2"/>
        <v>0.33333333333333331</v>
      </c>
      <c r="K17" s="3">
        <f t="shared" si="3"/>
        <v>0.33333333333333331</v>
      </c>
      <c r="L17" s="1">
        <f t="shared" si="4"/>
        <v>0</v>
      </c>
      <c r="N17" s="3">
        <f t="shared" si="5"/>
        <v>0.33333333333333331</v>
      </c>
      <c r="O17" s="5">
        <f t="shared" si="6"/>
        <v>0</v>
      </c>
      <c r="P17" s="1">
        <f>IF(E17="C",(B17*G17)/F17,0)</f>
        <v>0</v>
      </c>
    </row>
    <row r="18" spans="1:20" ht="51" x14ac:dyDescent="0.2">
      <c r="A18" s="1">
        <v>105</v>
      </c>
      <c r="B18" s="1">
        <v>1</v>
      </c>
      <c r="C18" s="1" t="s">
        <v>19</v>
      </c>
      <c r="D18" s="1" t="s">
        <v>32</v>
      </c>
      <c r="E18" s="1" t="s">
        <v>40</v>
      </c>
      <c r="F18" s="1">
        <f t="shared" si="0"/>
        <v>3</v>
      </c>
      <c r="G18" s="1">
        <v>1</v>
      </c>
      <c r="H18" s="3">
        <f t="shared" si="1"/>
        <v>0</v>
      </c>
      <c r="I18" s="1">
        <f t="shared" si="2"/>
        <v>0.33333333333333331</v>
      </c>
      <c r="K18" s="3">
        <f t="shared" si="3"/>
        <v>0.33333333333333331</v>
      </c>
      <c r="L18" s="1">
        <f t="shared" si="4"/>
        <v>0</v>
      </c>
      <c r="N18" s="3">
        <f t="shared" si="5"/>
        <v>0.33333333333333331</v>
      </c>
      <c r="O18" s="5">
        <f t="shared" si="6"/>
        <v>0</v>
      </c>
      <c r="P18" s="1">
        <f>IF(E18="C",(B18*G18)/F18,0)</f>
        <v>0</v>
      </c>
    </row>
    <row r="19" spans="1:20" x14ac:dyDescent="0.2">
      <c r="J19" s="1">
        <f>SUM(H15:I18)</f>
        <v>1.4999999999999998</v>
      </c>
      <c r="M19" s="1">
        <f>SUM(K15:L18)</f>
        <v>1</v>
      </c>
      <c r="Q19" s="1">
        <f>SUM(N15:P18)</f>
        <v>1</v>
      </c>
      <c r="R19" s="3">
        <v>0</v>
      </c>
      <c r="T19" s="1">
        <f>SUM(J19:R19)</f>
        <v>3.5</v>
      </c>
    </row>
    <row r="20" spans="1:20" s="2" customFormat="1" ht="17" x14ac:dyDescent="0.2">
      <c r="A20" s="2" t="s">
        <v>20</v>
      </c>
      <c r="H20" s="4"/>
      <c r="K20" s="4"/>
      <c r="N20" s="4"/>
      <c r="O20" s="6"/>
      <c r="R20" s="4"/>
    </row>
    <row r="21" spans="1:20" ht="34" x14ac:dyDescent="0.2">
      <c r="A21" s="1" t="s">
        <v>21</v>
      </c>
      <c r="B21" s="1">
        <v>1</v>
      </c>
      <c r="C21" s="1" t="s">
        <v>6</v>
      </c>
      <c r="D21" s="1" t="s">
        <v>33</v>
      </c>
      <c r="E21" s="1" t="s">
        <v>42</v>
      </c>
      <c r="F21" s="1">
        <f t="shared" si="0"/>
        <v>2</v>
      </c>
      <c r="G21" s="1">
        <v>1</v>
      </c>
      <c r="H21" s="3">
        <f t="shared" si="1"/>
        <v>0</v>
      </c>
      <c r="I21" s="1">
        <f t="shared" si="2"/>
        <v>0</v>
      </c>
      <c r="K21" s="3">
        <f t="shared" si="3"/>
        <v>0</v>
      </c>
      <c r="L21" s="1">
        <f t="shared" si="4"/>
        <v>0.5</v>
      </c>
      <c r="N21" s="3">
        <f>IF(E21="ABC",(B21*G21)/F21,0)</f>
        <v>0</v>
      </c>
      <c r="O21" s="5">
        <f t="shared" si="6"/>
        <v>0.5</v>
      </c>
      <c r="P21" s="1">
        <f>IF(E21="C",(B21*G21)/F21,0)</f>
        <v>0</v>
      </c>
    </row>
    <row r="22" spans="1:20" x14ac:dyDescent="0.2">
      <c r="J22" s="1">
        <v>0</v>
      </c>
      <c r="M22" s="1">
        <v>0.5</v>
      </c>
      <c r="Q22" s="1">
        <f>SUM(N21:P21)</f>
        <v>0.5</v>
      </c>
      <c r="R22" s="3">
        <v>0</v>
      </c>
      <c r="T22" s="1">
        <v>0.5</v>
      </c>
    </row>
    <row r="23" spans="1:20" s="2" customFormat="1" ht="17" x14ac:dyDescent="0.2">
      <c r="A23" s="2" t="s">
        <v>22</v>
      </c>
      <c r="H23" s="4"/>
      <c r="K23" s="4"/>
      <c r="N23" s="4"/>
      <c r="O23" s="6"/>
      <c r="R23" s="4"/>
    </row>
    <row r="24" spans="1:20" ht="17" x14ac:dyDescent="0.2">
      <c r="A24" s="1" t="s">
        <v>23</v>
      </c>
      <c r="D24" s="1" t="s">
        <v>34</v>
      </c>
      <c r="F24" s="1">
        <f t="shared" si="0"/>
        <v>0</v>
      </c>
      <c r="G24" s="1">
        <v>1</v>
      </c>
      <c r="H24" s="3">
        <f t="shared" si="1"/>
        <v>0</v>
      </c>
      <c r="I24" s="1">
        <f t="shared" si="2"/>
        <v>0</v>
      </c>
      <c r="K24" s="3">
        <f t="shared" si="3"/>
        <v>0</v>
      </c>
      <c r="L24" s="1">
        <f t="shared" si="4"/>
        <v>0</v>
      </c>
      <c r="N24" s="3">
        <f t="shared" si="5"/>
        <v>0</v>
      </c>
      <c r="O24" s="5">
        <f t="shared" si="6"/>
        <v>0</v>
      </c>
      <c r="P24" s="1">
        <f>IF(E24="C",(B24*G24)/F24,0)</f>
        <v>0</v>
      </c>
    </row>
    <row r="25" spans="1:20" ht="17" x14ac:dyDescent="0.2">
      <c r="A25" s="1" t="s">
        <v>24</v>
      </c>
      <c r="B25" s="1">
        <v>2</v>
      </c>
      <c r="C25" s="1" t="s">
        <v>25</v>
      </c>
      <c r="D25" s="1" t="s">
        <v>34</v>
      </c>
      <c r="E25" s="1" t="s">
        <v>43</v>
      </c>
      <c r="F25" s="1">
        <f t="shared" si="0"/>
        <v>1</v>
      </c>
      <c r="G25" s="1">
        <v>1</v>
      </c>
      <c r="H25" s="3">
        <f t="shared" si="1"/>
        <v>0</v>
      </c>
      <c r="I25" s="1">
        <f t="shared" si="2"/>
        <v>0</v>
      </c>
      <c r="K25" s="3">
        <f t="shared" si="3"/>
        <v>0</v>
      </c>
      <c r="L25" s="1">
        <f t="shared" si="4"/>
        <v>0</v>
      </c>
      <c r="N25" s="3">
        <f t="shared" si="5"/>
        <v>0</v>
      </c>
      <c r="O25" s="5">
        <f t="shared" si="6"/>
        <v>0</v>
      </c>
      <c r="P25" s="1">
        <f>IF(E25="C",(B25*G25)/F25,0)</f>
        <v>2</v>
      </c>
    </row>
    <row r="26" spans="1:20" x14ac:dyDescent="0.2">
      <c r="J26" s="1">
        <v>0</v>
      </c>
      <c r="M26" s="1">
        <v>0</v>
      </c>
      <c r="Q26" s="1">
        <v>2</v>
      </c>
      <c r="R26" s="3">
        <v>0</v>
      </c>
      <c r="T26" s="1">
        <v>2</v>
      </c>
    </row>
    <row r="27" spans="1:20" s="2" customFormat="1" ht="34" x14ac:dyDescent="0.2">
      <c r="A27" s="2" t="s">
        <v>26</v>
      </c>
      <c r="H27" s="4"/>
      <c r="K27" s="4"/>
      <c r="N27" s="4"/>
      <c r="O27" s="6"/>
      <c r="R27" s="4"/>
    </row>
    <row r="28" spans="1:20" ht="34" x14ac:dyDescent="0.2">
      <c r="A28" s="1">
        <v>142</v>
      </c>
      <c r="B28" s="1">
        <v>1</v>
      </c>
      <c r="C28" s="1" t="s">
        <v>27</v>
      </c>
      <c r="D28" s="1" t="s">
        <v>28</v>
      </c>
    </row>
    <row r="29" spans="1:20" x14ac:dyDescent="0.2">
      <c r="J29" s="1">
        <v>0</v>
      </c>
      <c r="M29" s="1">
        <v>0</v>
      </c>
      <c r="O29" s="5">
        <f t="shared" si="6"/>
        <v>0</v>
      </c>
      <c r="Q29" s="1">
        <v>0</v>
      </c>
      <c r="T29" s="1">
        <v>0</v>
      </c>
    </row>
    <row r="30" spans="1:20" s="2" customFormat="1" ht="17" x14ac:dyDescent="0.2">
      <c r="A30" s="2" t="s">
        <v>29</v>
      </c>
      <c r="H30" s="4"/>
      <c r="K30" s="4"/>
      <c r="N30" s="4"/>
      <c r="O30" s="6"/>
      <c r="R30" s="4"/>
    </row>
    <row r="31" spans="1:20" ht="34" x14ac:dyDescent="0.2">
      <c r="A31" s="1" t="s">
        <v>30</v>
      </c>
      <c r="B31" s="1">
        <v>1</v>
      </c>
      <c r="C31" s="1" t="s">
        <v>46</v>
      </c>
      <c r="J31" s="1">
        <v>0</v>
      </c>
      <c r="M31" s="1">
        <v>0</v>
      </c>
      <c r="Q31" s="1">
        <v>0</v>
      </c>
      <c r="R31" s="3">
        <v>0</v>
      </c>
      <c r="T31" s="1">
        <v>0</v>
      </c>
    </row>
    <row r="32" spans="1:20" ht="17" thickBot="1" x14ac:dyDescent="0.25"/>
    <row r="33" spans="2:20" s="7" customFormat="1" ht="18" thickTop="1" thickBot="1" x14ac:dyDescent="0.25">
      <c r="B33" s="7">
        <f>SUM(B5:B31)</f>
        <v>15</v>
      </c>
      <c r="H33" s="8"/>
      <c r="J33" s="7">
        <f>SUM(J6:J31)</f>
        <v>3.1666666666666661</v>
      </c>
      <c r="K33" s="8"/>
      <c r="M33" s="7">
        <f>SUM(M6:M31)</f>
        <v>3.1666666666666665</v>
      </c>
      <c r="N33" s="8"/>
      <c r="Q33" s="7">
        <f>SUM(Q6:Q31)</f>
        <v>5.1666666666666661</v>
      </c>
      <c r="R33" s="8"/>
      <c r="T33" s="7">
        <f>SUM(J33:Q33)</f>
        <v>11.499999999999998</v>
      </c>
    </row>
    <row r="34" spans="2:20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1794-9CBC-2843-A763-B008DA7560C7}">
  <dimension ref="A1:S30"/>
  <sheetViews>
    <sheetView topLeftCell="A18" workbookViewId="0">
      <selection activeCell="Q30" activeCellId="11" sqref="J8 M8 Q8 J17 M17 Q17 J25 M25 Q25 J30 M30 Q30"/>
    </sheetView>
  </sheetViews>
  <sheetFormatPr baseColWidth="10" defaultRowHeight="16" x14ac:dyDescent="0.2"/>
  <sheetData>
    <row r="1" spans="1:19" x14ac:dyDescent="0.2">
      <c r="A1" t="s">
        <v>48</v>
      </c>
    </row>
    <row r="2" spans="1:19" x14ac:dyDescent="0.2">
      <c r="H2" t="s">
        <v>41</v>
      </c>
      <c r="K2" t="s">
        <v>44</v>
      </c>
      <c r="N2" t="s">
        <v>43</v>
      </c>
    </row>
    <row r="3" spans="1:19" s="9" customFormat="1" x14ac:dyDescent="0.2">
      <c r="A3" s="9" t="s">
        <v>49</v>
      </c>
    </row>
    <row r="4" spans="1:19" s="1" customFormat="1" ht="51" x14ac:dyDescent="0.2">
      <c r="A4" s="1" t="s">
        <v>11</v>
      </c>
      <c r="B4" s="1">
        <v>1</v>
      </c>
      <c r="C4" s="1" t="s">
        <v>12</v>
      </c>
      <c r="D4" s="1" t="s">
        <v>32</v>
      </c>
      <c r="E4" s="1" t="s">
        <v>40</v>
      </c>
      <c r="F4" s="1">
        <v>3</v>
      </c>
      <c r="G4" s="1">
        <v>1</v>
      </c>
      <c r="H4" s="3">
        <v>0</v>
      </c>
      <c r="I4" s="1">
        <v>0.33333333333333331</v>
      </c>
      <c r="K4" s="3">
        <v>0.33333333333333331</v>
      </c>
      <c r="L4" s="1">
        <v>0</v>
      </c>
      <c r="N4" s="3">
        <v>0.33333333333333331</v>
      </c>
      <c r="O4" s="5">
        <v>0</v>
      </c>
      <c r="P4" s="1">
        <v>0</v>
      </c>
    </row>
    <row r="5" spans="1:19" s="1" customFormat="1" ht="51" x14ac:dyDescent="0.2">
      <c r="A5" s="1">
        <v>104</v>
      </c>
      <c r="B5" s="1">
        <v>1</v>
      </c>
      <c r="C5" s="1" t="s">
        <v>18</v>
      </c>
      <c r="D5" s="1" t="s">
        <v>32</v>
      </c>
      <c r="E5" s="1" t="s">
        <v>40</v>
      </c>
      <c r="F5" s="1">
        <v>3</v>
      </c>
      <c r="G5" s="1">
        <v>1</v>
      </c>
      <c r="H5" s="3">
        <v>0</v>
      </c>
      <c r="I5" s="1">
        <v>0.33333333333333331</v>
      </c>
      <c r="K5" s="3">
        <v>0.33333333333333331</v>
      </c>
      <c r="L5" s="1">
        <v>0</v>
      </c>
      <c r="N5" s="3">
        <v>0.33333333333333331</v>
      </c>
      <c r="O5" s="5">
        <v>0</v>
      </c>
      <c r="P5" s="1">
        <v>0</v>
      </c>
    </row>
    <row r="6" spans="1:19" s="1" customFormat="1" ht="51" x14ac:dyDescent="0.2">
      <c r="A6" s="1">
        <v>105</v>
      </c>
      <c r="B6" s="1">
        <v>1</v>
      </c>
      <c r="C6" s="1" t="s">
        <v>19</v>
      </c>
      <c r="D6" s="1" t="s">
        <v>32</v>
      </c>
      <c r="E6" s="1" t="s">
        <v>40</v>
      </c>
      <c r="F6" s="1">
        <v>3</v>
      </c>
      <c r="G6" s="1">
        <v>1</v>
      </c>
      <c r="H6" s="3">
        <v>0</v>
      </c>
      <c r="I6" s="1">
        <v>0.33333333333333331</v>
      </c>
      <c r="K6" s="3">
        <v>0.33333333333333331</v>
      </c>
      <c r="L6" s="1">
        <v>0</v>
      </c>
      <c r="N6" s="3">
        <v>0.33333333333333331</v>
      </c>
      <c r="O6" s="5">
        <v>0</v>
      </c>
      <c r="P6" s="1">
        <v>0</v>
      </c>
    </row>
    <row r="7" spans="1:19" s="1" customFormat="1" ht="17" x14ac:dyDescent="0.2">
      <c r="A7" s="1" t="s">
        <v>24</v>
      </c>
      <c r="B7" s="1">
        <v>2</v>
      </c>
      <c r="C7" s="1" t="s">
        <v>25</v>
      </c>
      <c r="D7" s="1" t="s">
        <v>34</v>
      </c>
      <c r="E7" s="1" t="s">
        <v>43</v>
      </c>
      <c r="F7" s="1">
        <v>1</v>
      </c>
      <c r="G7" s="1">
        <v>1</v>
      </c>
      <c r="H7" s="3">
        <v>0</v>
      </c>
      <c r="I7" s="1">
        <v>0</v>
      </c>
      <c r="K7" s="3">
        <v>0</v>
      </c>
      <c r="L7" s="1">
        <v>0</v>
      </c>
      <c r="N7" s="3">
        <v>0</v>
      </c>
      <c r="O7" s="5">
        <v>0</v>
      </c>
      <c r="P7" s="1">
        <v>2</v>
      </c>
    </row>
    <row r="8" spans="1:19" x14ac:dyDescent="0.2">
      <c r="J8">
        <v>0.99990000000000001</v>
      </c>
      <c r="M8">
        <v>0.99990000000000001</v>
      </c>
      <c r="Q8">
        <v>2.9998999999999998</v>
      </c>
      <c r="S8">
        <f>SUM(J8:Q8)</f>
        <v>4.9996999999999998</v>
      </c>
    </row>
    <row r="11" spans="1:19" s="9" customFormat="1" x14ac:dyDescent="0.2">
      <c r="A11" s="9" t="s">
        <v>50</v>
      </c>
    </row>
    <row r="12" spans="1:19" s="1" customFormat="1" ht="68" x14ac:dyDescent="0.2">
      <c r="A12" s="1" t="s">
        <v>4</v>
      </c>
      <c r="B12" s="1">
        <v>1</v>
      </c>
      <c r="C12" s="1" t="s">
        <v>3</v>
      </c>
      <c r="D12" s="1" t="s">
        <v>31</v>
      </c>
      <c r="F12" s="1">
        <v>0</v>
      </c>
      <c r="G12" s="1">
        <v>1</v>
      </c>
      <c r="H12" s="3">
        <v>0</v>
      </c>
      <c r="I12" s="1">
        <v>0</v>
      </c>
      <c r="K12" s="3">
        <v>0</v>
      </c>
      <c r="L12" s="1">
        <v>0</v>
      </c>
      <c r="N12" s="3">
        <v>0</v>
      </c>
      <c r="O12" s="5">
        <v>0</v>
      </c>
      <c r="P12" s="1">
        <v>0</v>
      </c>
    </row>
    <row r="13" spans="1:19" s="1" customFormat="1" ht="51" x14ac:dyDescent="0.2">
      <c r="A13" s="1" t="s">
        <v>6</v>
      </c>
      <c r="B13" s="1">
        <v>2</v>
      </c>
      <c r="C13" s="1" t="s">
        <v>7</v>
      </c>
      <c r="D13" s="1" t="s">
        <v>32</v>
      </c>
      <c r="E13" s="1" t="s">
        <v>40</v>
      </c>
      <c r="F13" s="1">
        <v>3</v>
      </c>
      <c r="G13" s="1">
        <v>1</v>
      </c>
      <c r="H13" s="3">
        <v>0</v>
      </c>
      <c r="I13" s="1">
        <v>0.66666666666666663</v>
      </c>
      <c r="K13" s="3">
        <v>0.66666666666666663</v>
      </c>
      <c r="L13" s="1">
        <v>0</v>
      </c>
      <c r="N13" s="3">
        <v>0.66666666666666663</v>
      </c>
      <c r="O13" s="5">
        <v>0</v>
      </c>
      <c r="P13" s="1">
        <v>0</v>
      </c>
    </row>
    <row r="14" spans="1:19" s="1" customFormat="1" ht="34" x14ac:dyDescent="0.2">
      <c r="A14" s="1" t="s">
        <v>21</v>
      </c>
      <c r="B14" s="1">
        <v>1</v>
      </c>
      <c r="C14" s="1" t="s">
        <v>6</v>
      </c>
      <c r="D14" s="1" t="s">
        <v>33</v>
      </c>
      <c r="E14" s="1" t="s">
        <v>42</v>
      </c>
      <c r="F14" s="1">
        <v>2</v>
      </c>
      <c r="G14" s="1">
        <v>1</v>
      </c>
      <c r="H14" s="3">
        <v>0</v>
      </c>
      <c r="I14" s="1">
        <v>0</v>
      </c>
      <c r="K14" s="3">
        <v>0</v>
      </c>
      <c r="L14" s="1">
        <v>0.5</v>
      </c>
      <c r="N14" s="3">
        <v>0</v>
      </c>
      <c r="O14" s="5">
        <v>0.5</v>
      </c>
      <c r="P14" s="1">
        <v>0</v>
      </c>
    </row>
    <row r="15" spans="1:19" s="1" customFormat="1" ht="34" x14ac:dyDescent="0.2">
      <c r="A15" s="1">
        <v>142</v>
      </c>
      <c r="B15" s="1">
        <v>1</v>
      </c>
      <c r="C15" s="1" t="s">
        <v>27</v>
      </c>
      <c r="D15" s="1" t="s">
        <v>28</v>
      </c>
      <c r="H15" s="3"/>
      <c r="K15" s="3"/>
      <c r="N15" s="3"/>
      <c r="O15" s="5"/>
    </row>
    <row r="16" spans="1:19" s="1" customFormat="1" ht="34" x14ac:dyDescent="0.2">
      <c r="A16" s="1" t="s">
        <v>30</v>
      </c>
      <c r="B16" s="1">
        <v>1</v>
      </c>
      <c r="C16" s="1" t="s">
        <v>46</v>
      </c>
      <c r="H16" s="3"/>
      <c r="K16" s="3"/>
      <c r="N16" s="3"/>
      <c r="O16" s="5"/>
    </row>
    <row r="17" spans="1:19" x14ac:dyDescent="0.2">
      <c r="J17">
        <f>SUM(H12:I14)</f>
        <v>0.66666666666666663</v>
      </c>
      <c r="M17">
        <f>SUM(K12:L14)</f>
        <v>1.1666666666666665</v>
      </c>
      <c r="Q17">
        <f>SUM(N12:P14)</f>
        <v>1.1666666666666665</v>
      </c>
      <c r="S17">
        <f>SUM(J17:Q18)</f>
        <v>2.9999999999999996</v>
      </c>
    </row>
    <row r="20" spans="1:19" s="9" customFormat="1" x14ac:dyDescent="0.2">
      <c r="A20" s="9" t="s">
        <v>47</v>
      </c>
    </row>
    <row r="21" spans="1:19" s="1" customFormat="1" ht="51" x14ac:dyDescent="0.2">
      <c r="A21" s="1" t="s">
        <v>8</v>
      </c>
      <c r="B21" s="1">
        <v>1</v>
      </c>
      <c r="C21" s="1" t="s">
        <v>9</v>
      </c>
      <c r="D21" s="1" t="s">
        <v>32</v>
      </c>
      <c r="E21" s="1" t="s">
        <v>40</v>
      </c>
      <c r="F21" s="1">
        <v>3</v>
      </c>
      <c r="G21" s="1">
        <v>1</v>
      </c>
      <c r="H21" s="3">
        <v>0</v>
      </c>
      <c r="I21" s="1">
        <v>0.33333333333333331</v>
      </c>
      <c r="K21" s="3">
        <v>0.33333333333333331</v>
      </c>
      <c r="L21" s="1">
        <v>0</v>
      </c>
      <c r="N21" s="3">
        <v>0.33333333333333331</v>
      </c>
      <c r="O21" s="5">
        <v>0</v>
      </c>
      <c r="P21" s="1">
        <v>0</v>
      </c>
    </row>
    <row r="22" spans="1:19" s="1" customFormat="1" ht="51" x14ac:dyDescent="0.2">
      <c r="A22" s="1" t="s">
        <v>10</v>
      </c>
      <c r="C22" s="1" t="s">
        <v>47</v>
      </c>
      <c r="D22" s="1" t="s">
        <v>32</v>
      </c>
      <c r="E22" s="1" t="s">
        <v>40</v>
      </c>
      <c r="F22" s="1">
        <v>3</v>
      </c>
      <c r="G22" s="1">
        <v>1</v>
      </c>
      <c r="H22" s="3">
        <v>0</v>
      </c>
      <c r="I22" s="1">
        <v>0</v>
      </c>
      <c r="K22" s="3">
        <v>0</v>
      </c>
      <c r="L22" s="1">
        <v>0</v>
      </c>
      <c r="N22" s="3">
        <v>0</v>
      </c>
      <c r="O22" s="5">
        <v>0</v>
      </c>
      <c r="P22" s="1">
        <v>0</v>
      </c>
    </row>
    <row r="23" spans="1:19" s="1" customFormat="1" ht="51" x14ac:dyDescent="0.2">
      <c r="A23" s="1">
        <v>102</v>
      </c>
      <c r="B23" s="1">
        <v>1</v>
      </c>
      <c r="C23" s="1" t="s">
        <v>16</v>
      </c>
      <c r="D23" s="1" t="s">
        <v>17</v>
      </c>
      <c r="E23" s="1" t="s">
        <v>41</v>
      </c>
      <c r="F23" s="1">
        <v>1</v>
      </c>
      <c r="G23" s="1">
        <v>0.5</v>
      </c>
      <c r="H23" s="3">
        <v>0.5</v>
      </c>
      <c r="I23" s="1">
        <v>0</v>
      </c>
      <c r="K23" s="3">
        <v>0</v>
      </c>
      <c r="L23" s="1">
        <v>0</v>
      </c>
      <c r="N23" s="3">
        <v>0</v>
      </c>
      <c r="O23" s="5">
        <v>0</v>
      </c>
      <c r="P23" s="1">
        <v>0</v>
      </c>
    </row>
    <row r="24" spans="1:19" s="1" customFormat="1" ht="51" x14ac:dyDescent="0.2">
      <c r="A24" s="1">
        <v>103</v>
      </c>
      <c r="B24" s="1">
        <v>1</v>
      </c>
      <c r="C24" s="1" t="s">
        <v>16</v>
      </c>
      <c r="D24" s="1" t="s">
        <v>32</v>
      </c>
      <c r="E24" s="1" t="s">
        <v>40</v>
      </c>
      <c r="F24" s="1">
        <v>3</v>
      </c>
      <c r="G24" s="1">
        <v>1</v>
      </c>
      <c r="H24" s="3">
        <v>0</v>
      </c>
      <c r="I24" s="1">
        <v>0.33333333333333331</v>
      </c>
      <c r="K24" s="3">
        <v>0.33333333333333331</v>
      </c>
      <c r="L24" s="1">
        <v>0</v>
      </c>
      <c r="N24" s="3">
        <v>0.33333333333333331</v>
      </c>
      <c r="O24" s="5">
        <v>0</v>
      </c>
      <c r="P24" s="1">
        <v>0</v>
      </c>
    </row>
    <row r="25" spans="1:19" x14ac:dyDescent="0.2">
      <c r="J25">
        <f>SUM(H21:I24)</f>
        <v>1.1666666666666665</v>
      </c>
      <c r="M25">
        <v>0.66659999999999997</v>
      </c>
      <c r="Q25">
        <v>0.66659999999999997</v>
      </c>
      <c r="S25">
        <f>SUM(J25:Q25)</f>
        <v>2.4998666666666662</v>
      </c>
    </row>
    <row r="28" spans="1:19" s="9" customFormat="1" x14ac:dyDescent="0.2">
      <c r="A28" s="9" t="s">
        <v>51</v>
      </c>
    </row>
    <row r="29" spans="1:19" s="1" customFormat="1" ht="51" x14ac:dyDescent="0.2">
      <c r="A29" s="1" t="s">
        <v>13</v>
      </c>
      <c r="B29" s="1">
        <v>1</v>
      </c>
      <c r="C29" s="1" t="s">
        <v>14</v>
      </c>
      <c r="D29" s="1" t="s">
        <v>32</v>
      </c>
      <c r="E29" s="1" t="s">
        <v>40</v>
      </c>
      <c r="F29" s="1">
        <f t="shared" ref="F29" si="0">LEN(E29)</f>
        <v>3</v>
      </c>
      <c r="G29" s="1">
        <v>1</v>
      </c>
      <c r="H29" s="3">
        <f t="shared" ref="H29" si="1">IF(E29="A",(B29*G29)/F29,0)</f>
        <v>0</v>
      </c>
      <c r="I29" s="1">
        <f t="shared" ref="I29" si="2">IF(E29="ABC",(B29*G29)/F29,0)</f>
        <v>0.33333333333333331</v>
      </c>
      <c r="K29" s="3">
        <f t="shared" ref="K29" si="3">IF(E29="ABC",(B29*G29)/F29,0)</f>
        <v>0.33333333333333331</v>
      </c>
      <c r="L29" s="1">
        <f t="shared" ref="L29" si="4">IF(E29="BC",(B29*G29)/F29,0)</f>
        <v>0</v>
      </c>
      <c r="N29" s="3">
        <f t="shared" ref="N29" si="5">IF(E29="ABC",(B29*G29)/F29,0)</f>
        <v>0.33333333333333331</v>
      </c>
      <c r="O29" s="5">
        <f t="shared" ref="O29" si="6">IF(E29="BC",(B29*G29)/F29,0)</f>
        <v>0</v>
      </c>
      <c r="P29" s="1">
        <f>IF(E29="C",(B29*G29)/F29,0)</f>
        <v>0</v>
      </c>
    </row>
    <row r="30" spans="1:19" x14ac:dyDescent="0.2">
      <c r="J30">
        <v>0.33329999999999999</v>
      </c>
      <c r="M30">
        <v>0.33329999999999999</v>
      </c>
      <c r="Q30">
        <v>0.33329999999999999</v>
      </c>
      <c r="S30">
        <v>0.99990000000000001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3C34-2A8A-A047-98CC-18C4256F7FA1}">
  <dimension ref="A1:D6"/>
  <sheetViews>
    <sheetView workbookViewId="0">
      <selection sqref="A1:D5"/>
    </sheetView>
  </sheetViews>
  <sheetFormatPr baseColWidth="10" defaultRowHeight="16" x14ac:dyDescent="0.2"/>
  <cols>
    <col min="1" max="1" width="21.83203125" customWidth="1"/>
  </cols>
  <sheetData>
    <row r="1" spans="1:4" x14ac:dyDescent="0.2">
      <c r="B1" t="s">
        <v>41</v>
      </c>
      <c r="C1" t="s">
        <v>44</v>
      </c>
      <c r="D1" t="s">
        <v>43</v>
      </c>
    </row>
    <row r="2" spans="1:4" s="10" customFormat="1" x14ac:dyDescent="0.2">
      <c r="A2" s="10" t="s">
        <v>49</v>
      </c>
      <c r="B2">
        <v>0.99990000000000001</v>
      </c>
      <c r="C2">
        <v>0.99990000000000001</v>
      </c>
      <c r="D2">
        <v>2.9998999999999998</v>
      </c>
    </row>
    <row r="3" spans="1:4" s="10" customFormat="1" x14ac:dyDescent="0.2">
      <c r="A3" s="10" t="s">
        <v>50</v>
      </c>
      <c r="B3">
        <v>0.66666666666666663</v>
      </c>
      <c r="C3">
        <v>1.1666666666666665</v>
      </c>
      <c r="D3">
        <v>1.1666666666666665</v>
      </c>
    </row>
    <row r="4" spans="1:4" s="10" customFormat="1" x14ac:dyDescent="0.2">
      <c r="A4" s="10" t="s">
        <v>47</v>
      </c>
      <c r="B4">
        <v>1.1666666666666665</v>
      </c>
      <c r="C4">
        <v>0.66659999999999997</v>
      </c>
      <c r="D4">
        <v>0.66659999999999997</v>
      </c>
    </row>
    <row r="5" spans="1:4" s="10" customFormat="1" x14ac:dyDescent="0.2">
      <c r="A5" s="10" t="s">
        <v>51</v>
      </c>
      <c r="B5">
        <v>0.33329999999999999</v>
      </c>
      <c r="C5">
        <v>0.33329999999999999</v>
      </c>
      <c r="D5">
        <v>0.33329999999999999</v>
      </c>
    </row>
    <row r="6" spans="1:4" s="10" customForma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4A56-2045-6A40-93E0-81E15847CEB7}">
  <dimension ref="A1:L12"/>
  <sheetViews>
    <sheetView workbookViewId="0">
      <selection activeCell="A2" sqref="A2:A5"/>
    </sheetView>
  </sheetViews>
  <sheetFormatPr baseColWidth="10" defaultRowHeight="16" x14ac:dyDescent="0.2"/>
  <sheetData>
    <row r="1" spans="1:12" x14ac:dyDescent="0.2">
      <c r="B1" t="s">
        <v>41</v>
      </c>
      <c r="C1" t="s">
        <v>44</v>
      </c>
      <c r="D1" t="s">
        <v>43</v>
      </c>
    </row>
    <row r="2" spans="1:12" x14ac:dyDescent="0.2">
      <c r="A2" s="10" t="s">
        <v>49</v>
      </c>
      <c r="B2">
        <v>0.99990000000000001</v>
      </c>
      <c r="C2">
        <v>0.99990000000000001</v>
      </c>
      <c r="D2">
        <v>2.9998999999999998</v>
      </c>
      <c r="F2">
        <f>B2/(B7/100)</f>
        <v>31.577119036591018</v>
      </c>
      <c r="G2">
        <f t="shared" ref="G2:H2" si="0">C2/(C7/100)</f>
        <v>31.577783860033271</v>
      </c>
      <c r="H2">
        <f t="shared" si="0"/>
        <v>58.064828315934811</v>
      </c>
      <c r="J2">
        <f>ROUND(F2,0)</f>
        <v>32</v>
      </c>
      <c r="K2">
        <f t="shared" ref="K2:L2" si="1">ROUND(G2,0)</f>
        <v>32</v>
      </c>
      <c r="L2">
        <f t="shared" si="1"/>
        <v>58</v>
      </c>
    </row>
    <row r="3" spans="1:12" x14ac:dyDescent="0.2">
      <c r="A3" s="10" t="s">
        <v>50</v>
      </c>
      <c r="B3">
        <v>0.66666666666666663</v>
      </c>
      <c r="C3">
        <v>1.1666666666666665</v>
      </c>
      <c r="D3">
        <v>1.1666666666666665</v>
      </c>
      <c r="F3">
        <f t="shared" ref="F3:F5" si="2">B3/(B8/100)</f>
        <v>21.053739670508975</v>
      </c>
      <c r="G3">
        <f t="shared" ref="G3:G5" si="3">C3/(C8/100)</f>
        <v>36.844044423390699</v>
      </c>
      <c r="H3">
        <f t="shared" ref="H3:H5" si="4">D3/(D8/100)</f>
        <v>22.581373592696533</v>
      </c>
      <c r="J3">
        <f t="shared" ref="J3:J5" si="5">ROUND(F3,0)</f>
        <v>21</v>
      </c>
      <c r="K3">
        <f t="shared" ref="K3:K5" si="6">ROUND(G3,0)</f>
        <v>37</v>
      </c>
      <c r="L3">
        <f t="shared" ref="L3:L5" si="7">ROUND(H3,0)</f>
        <v>23</v>
      </c>
    </row>
    <row r="4" spans="1:12" x14ac:dyDescent="0.2">
      <c r="A4" s="10" t="s">
        <v>47</v>
      </c>
      <c r="B4">
        <v>1.1666666666666665</v>
      </c>
      <c r="C4">
        <v>0.66659999999999997</v>
      </c>
      <c r="D4">
        <v>0.66659999999999997</v>
      </c>
      <c r="F4">
        <f t="shared" si="2"/>
        <v>36.844044423390699</v>
      </c>
      <c r="G4">
        <f t="shared" si="3"/>
        <v>21.051634296541923</v>
      </c>
      <c r="H4">
        <f t="shared" si="4"/>
        <v>12.902351688764153</v>
      </c>
      <c r="J4">
        <f t="shared" si="5"/>
        <v>37</v>
      </c>
      <c r="K4">
        <f t="shared" si="6"/>
        <v>21</v>
      </c>
      <c r="L4">
        <f t="shared" si="7"/>
        <v>13</v>
      </c>
    </row>
    <row r="5" spans="1:12" x14ac:dyDescent="0.2">
      <c r="A5" s="10" t="s">
        <v>51</v>
      </c>
      <c r="B5">
        <v>0.33329999999999999</v>
      </c>
      <c r="C5">
        <v>0.33329999999999999</v>
      </c>
      <c r="D5">
        <v>0.33329999999999999</v>
      </c>
      <c r="F5">
        <f t="shared" si="2"/>
        <v>10.525817148270962</v>
      </c>
      <c r="G5">
        <f t="shared" si="3"/>
        <v>10.525817148270962</v>
      </c>
      <c r="H5">
        <f t="shared" si="4"/>
        <v>6.4511758443820764</v>
      </c>
      <c r="J5">
        <f t="shared" si="5"/>
        <v>11</v>
      </c>
      <c r="K5">
        <f t="shared" si="6"/>
        <v>11</v>
      </c>
      <c r="L5">
        <f t="shared" si="7"/>
        <v>6</v>
      </c>
    </row>
    <row r="7" spans="1:12" x14ac:dyDescent="0.2">
      <c r="B7">
        <f>SUM(B2:B5)</f>
        <v>3.1665333333333332</v>
      </c>
      <c r="C7">
        <f t="shared" ref="C7:D7" si="8">SUM(C2:C5)</f>
        <v>3.1664666666666661</v>
      </c>
      <c r="D7">
        <f t="shared" si="8"/>
        <v>5.1664666666666665</v>
      </c>
    </row>
    <row r="8" spans="1:12" x14ac:dyDescent="0.2">
      <c r="B8">
        <v>3.1665000000000001</v>
      </c>
      <c r="C8">
        <v>3.1665000000000001</v>
      </c>
      <c r="D8">
        <v>5.1665000000000001</v>
      </c>
    </row>
    <row r="9" spans="1:12" x14ac:dyDescent="0.2">
      <c r="B9">
        <v>3.1665000000000001</v>
      </c>
      <c r="C9">
        <v>3.1665000000000001</v>
      </c>
      <c r="D9">
        <v>5.1665000000000001</v>
      </c>
    </row>
    <row r="10" spans="1:12" x14ac:dyDescent="0.2">
      <c r="B10">
        <v>3.1665000000000001</v>
      </c>
      <c r="C10">
        <v>3.1665000000000001</v>
      </c>
      <c r="D10">
        <v>5.1665000000000001</v>
      </c>
    </row>
    <row r="11" spans="1:12" x14ac:dyDescent="0.2">
      <c r="B11">
        <v>3.1665000000000001</v>
      </c>
      <c r="C11">
        <v>3.1665000000000001</v>
      </c>
      <c r="D11">
        <v>5.1665000000000001</v>
      </c>
    </row>
    <row r="12" spans="1:12" x14ac:dyDescent="0.2">
      <c r="B12">
        <v>3.1665000000000001</v>
      </c>
      <c r="C12">
        <v>3.1665000000000001</v>
      </c>
      <c r="D12">
        <v>5.1665000000000001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2893-1EBD-E245-AF12-C42FC972C69E}">
  <dimension ref="A1:D7"/>
  <sheetViews>
    <sheetView tabSelected="1" topLeftCell="A10" workbookViewId="0">
      <selection activeCell="H32" sqref="H32"/>
    </sheetView>
  </sheetViews>
  <sheetFormatPr baseColWidth="10" defaultRowHeight="16" x14ac:dyDescent="0.2"/>
  <sheetData>
    <row r="1" spans="1:4" x14ac:dyDescent="0.2">
      <c r="B1" t="s">
        <v>41</v>
      </c>
      <c r="C1" t="s">
        <v>44</v>
      </c>
      <c r="D1" t="s">
        <v>43</v>
      </c>
    </row>
    <row r="2" spans="1:4" x14ac:dyDescent="0.2">
      <c r="A2" s="10" t="s">
        <v>49</v>
      </c>
      <c r="B2" s="11">
        <v>32</v>
      </c>
      <c r="C2" s="11">
        <v>32</v>
      </c>
      <c r="D2" s="11">
        <v>58</v>
      </c>
    </row>
    <row r="3" spans="1:4" x14ac:dyDescent="0.2">
      <c r="A3" s="10" t="s">
        <v>50</v>
      </c>
      <c r="B3" s="11">
        <v>21</v>
      </c>
      <c r="C3" s="11">
        <v>37</v>
      </c>
      <c r="D3" s="11">
        <v>23</v>
      </c>
    </row>
    <row r="4" spans="1:4" x14ac:dyDescent="0.2">
      <c r="A4" s="10" t="s">
        <v>47</v>
      </c>
      <c r="B4" s="11">
        <v>37</v>
      </c>
      <c r="C4" s="11">
        <v>21</v>
      </c>
      <c r="D4" s="11">
        <v>13</v>
      </c>
    </row>
    <row r="5" spans="1:4" x14ac:dyDescent="0.2">
      <c r="A5" s="10" t="s">
        <v>51</v>
      </c>
      <c r="B5" s="11">
        <v>11</v>
      </c>
      <c r="C5" s="11">
        <v>11</v>
      </c>
      <c r="D5" s="11">
        <v>6</v>
      </c>
    </row>
    <row r="7" spans="1:4" x14ac:dyDescent="0.2">
      <c r="B7">
        <v>3</v>
      </c>
      <c r="C7">
        <v>3</v>
      </c>
      <c r="D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2022-01-14T11:12:12Z</dcterms:created>
  <dcterms:modified xsi:type="dcterms:W3CDTF">2022-03-26T11:32:24Z</dcterms:modified>
</cp:coreProperties>
</file>