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zerzeropulos/Desktop/AbgabeKSMTeil2/Diss/RomanEconomy/Material/Amphorae/"/>
    </mc:Choice>
  </mc:AlternateContent>
  <xr:revisionPtr revIDLastSave="0" documentId="13_ncr:1_{CA7692B6-5322-D642-88CF-1EBC2DAAF2EC}" xr6:coauthVersionLast="47" xr6:coauthVersionMax="47" xr10:uidLastSave="{00000000-0000-0000-0000-000000000000}"/>
  <bookViews>
    <workbookView xWindow="36200" yWindow="1220" windowWidth="27640" windowHeight="16440" activeTab="3" xr2:uid="{D154F8F1-F959-0940-9F23-A76AED6FB077}"/>
  </bookViews>
  <sheets>
    <sheet name="Sheet1" sheetId="1" r:id="rId1"/>
    <sheet name="by origin" sheetId="2" r:id="rId2"/>
    <sheet name="percentage" sheetId="3" r:id="rId3"/>
    <sheet name="graphs percentag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2" i="3"/>
  <c r="G3" i="3"/>
  <c r="G4" i="3"/>
  <c r="G5" i="3"/>
  <c r="G6" i="3"/>
  <c r="G7" i="3"/>
  <c r="G8" i="3"/>
  <c r="G2" i="3"/>
  <c r="F9" i="3"/>
  <c r="F3" i="3"/>
  <c r="F4" i="3"/>
  <c r="F5" i="3"/>
  <c r="F6" i="3"/>
  <c r="F7" i="3"/>
  <c r="F8" i="3"/>
  <c r="F2" i="3"/>
  <c r="C9" i="3"/>
  <c r="D9" i="3"/>
  <c r="B9" i="3"/>
  <c r="D28" i="2"/>
  <c r="K28" i="2" s="1"/>
  <c r="D24" i="2"/>
  <c r="M24" i="2" s="1"/>
  <c r="D20" i="2"/>
  <c r="M20" i="2" s="1"/>
  <c r="D16" i="2"/>
  <c r="M16" i="2" s="1"/>
  <c r="D12" i="2"/>
  <c r="I12" i="2" s="1"/>
  <c r="D8" i="2"/>
  <c r="K8" i="2" s="1"/>
  <c r="N16" i="1"/>
  <c r="J8" i="1"/>
  <c r="M13" i="1"/>
  <c r="M14" i="1"/>
  <c r="M15" i="1"/>
  <c r="M12" i="1"/>
  <c r="K5" i="1"/>
  <c r="K6" i="1"/>
  <c r="K7" i="1"/>
  <c r="I5" i="1"/>
  <c r="I6" i="1"/>
  <c r="I7" i="1"/>
  <c r="I4" i="1"/>
  <c r="K4" i="1"/>
  <c r="D13" i="1"/>
  <c r="D14" i="1"/>
  <c r="D15" i="1"/>
  <c r="D12" i="1"/>
  <c r="D5" i="1"/>
  <c r="D6" i="1"/>
  <c r="D7" i="1"/>
  <c r="D4" i="1"/>
  <c r="B8" i="1"/>
  <c r="B16" i="1"/>
  <c r="I28" i="2" l="1"/>
  <c r="K12" i="2"/>
  <c r="I8" i="2"/>
</calcChain>
</file>

<file path=xl/sharedStrings.xml><?xml version="1.0" encoding="utf-8"?>
<sst xmlns="http://schemas.openxmlformats.org/spreadsheetml/2006/main" count="94" uniqueCount="27">
  <si>
    <t>Tarraco Amphorae</t>
  </si>
  <si>
    <t xml:space="preserve">Baetican </t>
  </si>
  <si>
    <t>Tarraconensis</t>
  </si>
  <si>
    <t xml:space="preserve">Italian </t>
  </si>
  <si>
    <t>unknown</t>
  </si>
  <si>
    <t>Carrer de Pere Martell 38</t>
  </si>
  <si>
    <t>57 NMI</t>
  </si>
  <si>
    <t>Carrer del Gasometre 32</t>
  </si>
  <si>
    <t xml:space="preserve">African </t>
  </si>
  <si>
    <t>Ibizan</t>
  </si>
  <si>
    <t xml:space="preserve">Oriental </t>
  </si>
  <si>
    <t>26 NMI</t>
  </si>
  <si>
    <t>Dating</t>
  </si>
  <si>
    <t>Dating Slice</t>
  </si>
  <si>
    <t>Slice Number</t>
  </si>
  <si>
    <t xml:space="preserve">Dating Percentage </t>
  </si>
  <si>
    <t>mid 1st CE</t>
  </si>
  <si>
    <t>1st quarter 2nd CE</t>
  </si>
  <si>
    <t>BC</t>
  </si>
  <si>
    <t>D</t>
  </si>
  <si>
    <t>B</t>
  </si>
  <si>
    <t>C</t>
  </si>
  <si>
    <t>NMI</t>
  </si>
  <si>
    <t>Baetican</t>
  </si>
  <si>
    <t>Italian</t>
  </si>
  <si>
    <t>Oriental</t>
  </si>
  <si>
    <t>African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</si>
</sst>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%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0" fillId="2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9" fontId="0" fillId="0" borderId="0" xfId="0" applyNumberFormat="1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0" xfId="0" applyBorder="1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>
                <a:solidFill>
                  <a:schemeClr val="tx1"/>
                </a:solidFill>
                <a:latin typeface="Arial" panose="020B0604020202020204" pitchFamily="34" charset="0"/>
              </a:rPr>
              <a:t>Tarraco Amphorae per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Sheet1!$A$21:$A$23</c:f>
              <c:strCache>
                <c:ptCount val="3"/>
                <c:pt idx="0">
                  <c:v>B</c:v>
                </c:pt>
                <c:pt idx="1">
                  <c:v>C</c:v>
                </c:pt>
                <c:pt idx="2">
                  <c:v>D</c:v>
                </c:pt>
              </c:strCache>
            </c:strRef>
          </c:cat>
          <c:val>
            <c:numRef>
              <c:f>Sheet1!$B$21:$B$23</c:f>
              <c:numCache>
                <c:formatCode>General</c:formatCode>
                <c:ptCount val="3"/>
                <c:pt idx="0">
                  <c:v>28.5</c:v>
                </c:pt>
                <c:pt idx="1">
                  <c:v>28.5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F-CD44-9B18-30ABF1B603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8355999"/>
        <c:axId val="388847151"/>
      </c:barChart>
      <c:catAx>
        <c:axId val="103835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88847151"/>
        <c:crosses val="autoZero"/>
        <c:auto val="1"/>
        <c:lblAlgn val="ctr"/>
        <c:lblOffset val="100"/>
        <c:noMultiLvlLbl val="0"/>
      </c:catAx>
      <c:valAx>
        <c:axId val="3888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835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Tarraco Amphorae</a:t>
            </a:r>
            <a:r>
              <a:rPr lang="en-GB" baseline="0"/>
              <a:t> Percentage B - 1-50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686835684001039"/>
                  <c:y val="0.1235005984251968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1.3105996365838885E-2"/>
                  <c:y val="-0.1999763149606299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-1.9372328458942632E-2"/>
                  <c:y val="6.9754960629921257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0.15491200138444228"/>
                  <c:y val="0.1557014173228345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+mn-cs"/>
                      </a:defRPr>
                    </a:pPr>
                    <a:fld id="{9A85E88F-F8DA-6A41-B69A-AA0BF8FCB30D}" type="CATEGORYNAME">
                      <a:rPr lang="en-US">
                        <a:solidFill>
                          <a:schemeClr val="bg1"/>
                        </a:solidFill>
                      </a:rPr>
                      <a:pPr>
                        <a:defRPr sz="1100" b="0" i="0" u="none" strike="noStrike" kern="1200" baseline="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ea typeface="+mn-ea"/>
                          <a:cs typeface="+mn-cs"/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46EFA3DA-71E3-9347-BC12-EB044257A74E}" type="VALU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 sz="1100" b="0" i="0" u="none" strike="noStrike" kern="1200" baseline="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ea typeface="+mn-ea"/>
                          <a:cs typeface="+mn-cs"/>
                        </a:defRPr>
                      </a:pPr>
                      <a:t>[VALUE]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'graphs percentage'!$A$2:$A$8</c:f>
              <c:strCache>
                <c:ptCount val="7"/>
                <c:pt idx="0">
                  <c:v>Baetican</c:v>
                </c:pt>
                <c:pt idx="1">
                  <c:v>Tarraconensis</c:v>
                </c:pt>
                <c:pt idx="2">
                  <c:v>Italian</c:v>
                </c:pt>
                <c:pt idx="3">
                  <c:v>Oriental</c:v>
                </c:pt>
                <c:pt idx="4">
                  <c:v>African</c:v>
                </c:pt>
                <c:pt idx="5">
                  <c:v>Ibizan</c:v>
                </c:pt>
                <c:pt idx="6">
                  <c:v>unknown</c:v>
                </c:pt>
              </c:strCache>
            </c:strRef>
          </c:cat>
          <c:val>
            <c:numRef>
              <c:f>'graphs percentage'!$B$2:$B$8</c:f>
              <c:numCache>
                <c:formatCode>General\%</c:formatCode>
                <c:ptCount val="7"/>
                <c:pt idx="0">
                  <c:v>34</c:v>
                </c:pt>
                <c:pt idx="1">
                  <c:v>31.000000000000007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31.000000000000007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Tarraco Amphorae Percentage C - 51-100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5329895301548846"/>
                  <c:y val="0.1169568129826468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1.7501600761443283E-2"/>
                  <c:y val="-0.2131052438669885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-2.3767932854547046E-2"/>
                  <c:y val="7.5095107493585774E-3"/>
                </c:manualLayout>
              </c:layout>
              <c:tx>
                <c:rich>
                  <a:bodyPr/>
                  <a:lstStyle/>
                  <a:p>
                    <a:fld id="{493FC7E7-F9F8-2842-A820-6BFAECC100FC}" type="CATEGORYNAME">
                      <a:rPr lang="en-US">
                        <a:solidFill>
                          <a:schemeClr val="tx1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chemeClr val="tx1"/>
                        </a:solidFill>
                      </a:rPr>
                      <a:t>
</a:t>
                    </a:r>
                    <a:fld id="{4DDDB249-75EB-E448-9565-A18362A13F3F}" type="VALUE">
                      <a:rPr lang="en-US" baseline="0">
                        <a:solidFill>
                          <a:schemeClr val="tx1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0.15051639698883792"/>
                  <c:y val="0.1402047496871879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'graphs percentage'!$A$2:$A$8</c:f>
              <c:strCache>
                <c:ptCount val="7"/>
                <c:pt idx="0">
                  <c:v>Baetican</c:v>
                </c:pt>
                <c:pt idx="1">
                  <c:v>Tarraconensis</c:v>
                </c:pt>
                <c:pt idx="2">
                  <c:v>Italian</c:v>
                </c:pt>
                <c:pt idx="3">
                  <c:v>Oriental</c:v>
                </c:pt>
                <c:pt idx="4">
                  <c:v>African</c:v>
                </c:pt>
                <c:pt idx="5">
                  <c:v>Ibizan</c:v>
                </c:pt>
                <c:pt idx="6">
                  <c:v>unknown</c:v>
                </c:pt>
              </c:strCache>
            </c:strRef>
          </c:cat>
          <c:val>
            <c:numRef>
              <c:f>'graphs percentage'!$C$2:$C$8</c:f>
              <c:numCache>
                <c:formatCode>General\%</c:formatCode>
                <c:ptCount val="7"/>
                <c:pt idx="0">
                  <c:v>34</c:v>
                </c:pt>
                <c:pt idx="1">
                  <c:v>31.000000000000007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31.000000000000007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Tarraco</a:t>
            </a:r>
            <a:r>
              <a:rPr lang="en-GB" baseline="0"/>
              <a:t> Amphorae Percentage D - 101-150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4491620792976107"/>
                  <c:y val="0.1524220372927317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0.13248919935892969"/>
                  <c:y val="-0.11505666057145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layout>
                <c:manualLayout>
                  <c:x val="5.4821963626228137E-3"/>
                  <c:y val="-0.150774091627172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0.15552261166469236"/>
                  <c:y val="7.50584020599320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'graphs percentage'!$A$2:$A$8</c:f>
              <c:strCache>
                <c:ptCount val="7"/>
                <c:pt idx="0">
                  <c:v>Baetican</c:v>
                </c:pt>
                <c:pt idx="1">
                  <c:v>Tarraconensis</c:v>
                </c:pt>
                <c:pt idx="2">
                  <c:v>Italian</c:v>
                </c:pt>
                <c:pt idx="3">
                  <c:v>Oriental</c:v>
                </c:pt>
                <c:pt idx="4">
                  <c:v>African</c:v>
                </c:pt>
                <c:pt idx="5">
                  <c:v>Ibizan</c:v>
                </c:pt>
                <c:pt idx="6">
                  <c:v>unknown</c:v>
                </c:pt>
              </c:strCache>
            </c:strRef>
          </c:cat>
          <c:val>
            <c:numRef>
              <c:f>'graphs percentage'!$D$2:$D$8</c:f>
              <c:numCache>
                <c:formatCode>General\%</c:formatCode>
                <c:ptCount val="7"/>
                <c:pt idx="0">
                  <c:v>26</c:v>
                </c:pt>
                <c:pt idx="1">
                  <c:v>0</c:v>
                </c:pt>
                <c:pt idx="2">
                  <c:v>0</c:v>
                </c:pt>
                <c:pt idx="3">
                  <c:v>19</c:v>
                </c:pt>
                <c:pt idx="4">
                  <c:v>11</c:v>
                </c:pt>
                <c:pt idx="5">
                  <c:v>44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19</xdr:row>
      <xdr:rowOff>57150</xdr:rowOff>
    </xdr:from>
    <xdr:to>
      <xdr:col>5</xdr:col>
      <xdr:colOff>895350</xdr:colOff>
      <xdr:row>32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5CCB0-D0ED-EFC8-C722-4F23827BC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10</xdr:row>
      <xdr:rowOff>107950</xdr:rowOff>
    </xdr:from>
    <xdr:to>
      <xdr:col>7</xdr:col>
      <xdr:colOff>228600</xdr:colOff>
      <xdr:row>30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C924E2-0A77-EB61-A096-5DE044E8A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317500</xdr:colOff>
      <xdr:row>10</xdr:row>
      <xdr:rowOff>133350</xdr:rowOff>
    </xdr:from>
    <xdr:to>
      <xdr:col>14</xdr:col>
      <xdr:colOff>317500</xdr:colOff>
      <xdr:row>30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DD805D-C590-A90E-69D2-2DC492F488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215900</xdr:colOff>
      <xdr:row>30</xdr:row>
      <xdr:rowOff>120650</xdr:rowOff>
    </xdr:from>
    <xdr:to>
      <xdr:col>7</xdr:col>
      <xdr:colOff>177800</xdr:colOff>
      <xdr:row>50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C4CB17-2A41-F625-560D-C34D92091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0.66154</cdr:x>
      <cdr:y>0.8208</cdr:y>
    </cdr:from>
    <cdr:to>
      <cdr:x>0.93846</cdr:x>
      <cdr:y>0.8944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3AC1F72-0A59-7ACC-3CB3-DA9030F37997}"/>
            </a:ext>
          </a:extLst>
        </cdr:cNvPr>
        <cdr:cNvSpPr txBox="1"/>
      </cdr:nvSpPr>
      <cdr:spPr>
        <a:xfrm xmlns:a="http://schemas.openxmlformats.org/drawingml/2006/main">
          <a:off x="3822700" y="3257550"/>
          <a:ext cx="1600200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 b="1" i="0"/>
            <a:t>Total:</a:t>
          </a:r>
          <a:r>
            <a:rPr lang="en-GB" sz="1100" b="1" i="0" baseline="0"/>
            <a:t> 28,5 vessels</a:t>
          </a:r>
          <a:endParaRPr lang="en-GB" sz="1100" b="1" i="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0.66593</cdr:x>
      <cdr:y>0.82183</cdr:y>
    </cdr:from>
    <cdr:to>
      <cdr:x>0.94286</cdr:x>
      <cdr:y>0.89567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9269937-C67E-146B-E870-39C9A3F5EE92}"/>
            </a:ext>
          </a:extLst>
        </cdr:cNvPr>
        <cdr:cNvSpPr txBox="1"/>
      </cdr:nvSpPr>
      <cdr:spPr>
        <a:xfrm xmlns:a="http://schemas.openxmlformats.org/drawingml/2006/main">
          <a:off x="3848100" y="3251200"/>
          <a:ext cx="1600200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/>
            <a:t>Total:</a:t>
          </a:r>
          <a:r>
            <a:rPr lang="en-GB" sz="1100" b="1" i="0" baseline="0"/>
            <a:t> 28,5 vessels</a:t>
          </a:r>
          <a:endParaRPr lang="en-GB" sz="1100" b="1" i="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0.65708</cdr:x>
      <cdr:y>0.83728</cdr:y>
    </cdr:from>
    <cdr:to>
      <cdr:x>0.93584</cdr:x>
      <cdr:y>0.90995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9269937-C67E-146B-E870-39C9A3F5EE92}"/>
            </a:ext>
          </a:extLst>
        </cdr:cNvPr>
        <cdr:cNvSpPr txBox="1"/>
      </cdr:nvSpPr>
      <cdr:spPr>
        <a:xfrm xmlns:a="http://schemas.openxmlformats.org/drawingml/2006/main">
          <a:off x="3771900" y="3365500"/>
          <a:ext cx="1600200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/>
            <a:t>Total:</a:t>
          </a:r>
          <a:r>
            <a:rPr lang="en-GB" sz="1100" b="1" i="0" baseline="0"/>
            <a:t> 26 vessels</a:t>
          </a:r>
          <a:endParaRPr lang="en-GB" sz="1100" b="1" i="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2F1DD-DDB8-564C-B962-91D645798960}">
  <dimension ref="A1:N23"/>
  <sheetViews>
    <sheetView workbookViewId="0">
      <selection activeCell="A7" sqref="A7:XFD7"/>
    </sheetView>
  </sheetViews>
  <sheetFormatPr baseColWidth="10" defaultRowHeight="16" x14ac:dyDescent="0.2"/>
  <cols>
    <col min="1" max="3" width="10.83203125" style="3"/>
    <col min="4" max="4" width="11.6640625" style="3" bestFit="1" customWidth="1"/>
    <col min="5" max="5" width="10.83203125" style="3"/>
    <col min="6" max="6" width="17.83203125" style="3" customWidth="1"/>
    <col min="7" max="7" width="18.5" style="3" customWidth="1"/>
    <col min="8" max="8" width="15.5" style="3" customWidth="1"/>
    <col min="9" max="9" width="10.83203125" style="6"/>
    <col min="10" max="10" width="10.83203125" style="3"/>
    <col min="11" max="11" width="10.83203125" style="6"/>
    <col min="12" max="12" width="10.83203125" style="3"/>
    <col min="13" max="13" width="10.83203125" style="6"/>
    <col min="14" max="16384" width="10.83203125" style="3"/>
  </cols>
  <sheetData>
    <row r="1" spans="1:14" ht="34" x14ac:dyDescent="0.2">
      <c r="A1" s="3" t="s">
        <v>0</v>
      </c>
      <c r="I1" s="6" t="s">
        <v>20</v>
      </c>
      <c r="K1" s="6" t="s">
        <v>21</v>
      </c>
      <c r="M1" s="6" t="s">
        <v>19</v>
      </c>
    </row>
    <row r="2" spans="1:14" ht="34" x14ac:dyDescent="0.2">
      <c r="D2" s="3" t="s">
        <v>22</v>
      </c>
      <c r="E2" s="3" t="s">
        <v>12</v>
      </c>
      <c r="F2" s="3" t="s">
        <v>13</v>
      </c>
      <c r="G2" s="3" t="s">
        <v>14</v>
      </c>
      <c r="H2" s="3" t="s">
        <v>15</v>
      </c>
      <c r="I2" s="6" t="s">
        <v>18</v>
      </c>
      <c r="K2" s="6" t="s">
        <v>18</v>
      </c>
      <c r="M2" s="6" t="s">
        <v>19</v>
      </c>
    </row>
    <row r="3" spans="1:14" s="4" customFormat="1" ht="51" x14ac:dyDescent="0.2">
      <c r="A3" s="4" t="s">
        <v>5</v>
      </c>
      <c r="I3" s="7"/>
      <c r="K3" s="7"/>
      <c r="M3" s="7"/>
    </row>
    <row r="4" spans="1:14" ht="17" x14ac:dyDescent="0.2">
      <c r="A4" s="3" t="s">
        <v>1</v>
      </c>
      <c r="B4" s="5">
        <v>0.34</v>
      </c>
      <c r="C4" s="3">
        <v>34</v>
      </c>
      <c r="D4" s="3">
        <f>C4*(57/100)</f>
        <v>19.38</v>
      </c>
      <c r="E4" s="3" t="s">
        <v>16</v>
      </c>
      <c r="F4" s="3" t="s">
        <v>18</v>
      </c>
      <c r="G4" s="3">
        <v>2</v>
      </c>
      <c r="H4" s="3">
        <v>1</v>
      </c>
      <c r="I4" s="6">
        <f>D4/G4</f>
        <v>9.69</v>
      </c>
      <c r="K4" s="6">
        <f>D4/G4</f>
        <v>9.69</v>
      </c>
      <c r="M4" s="6">
        <v>0</v>
      </c>
    </row>
    <row r="5" spans="1:14" ht="34" x14ac:dyDescent="0.2">
      <c r="A5" s="3" t="s">
        <v>2</v>
      </c>
      <c r="B5" s="5">
        <v>0.31</v>
      </c>
      <c r="C5" s="3">
        <v>31</v>
      </c>
      <c r="D5" s="3">
        <f t="shared" ref="D5:D7" si="0">C5*(57/100)</f>
        <v>17.669999999999998</v>
      </c>
      <c r="E5" s="3" t="s">
        <v>16</v>
      </c>
      <c r="F5" s="3" t="s">
        <v>18</v>
      </c>
      <c r="G5" s="3">
        <v>2</v>
      </c>
      <c r="H5" s="3">
        <v>1</v>
      </c>
      <c r="I5" s="6">
        <f t="shared" ref="I5:I7" si="1">D5/G5</f>
        <v>8.8349999999999991</v>
      </c>
      <c r="K5" s="6">
        <f t="shared" ref="K5:K7" si="2">D5/G5</f>
        <v>8.8349999999999991</v>
      </c>
      <c r="M5" s="6">
        <v>0</v>
      </c>
    </row>
    <row r="6" spans="1:14" ht="17" x14ac:dyDescent="0.2">
      <c r="A6" s="3" t="s">
        <v>3</v>
      </c>
      <c r="B6" s="5">
        <v>0.04</v>
      </c>
      <c r="C6" s="3">
        <v>4</v>
      </c>
      <c r="D6" s="3">
        <f t="shared" si="0"/>
        <v>2.2799999999999998</v>
      </c>
      <c r="E6" s="3" t="s">
        <v>16</v>
      </c>
      <c r="F6" s="3" t="s">
        <v>18</v>
      </c>
      <c r="G6" s="3">
        <v>2</v>
      </c>
      <c r="H6" s="3">
        <v>1</v>
      </c>
      <c r="I6" s="6">
        <f t="shared" si="1"/>
        <v>1.1399999999999999</v>
      </c>
      <c r="K6" s="6">
        <f t="shared" si="2"/>
        <v>1.1399999999999999</v>
      </c>
      <c r="M6" s="6">
        <v>0</v>
      </c>
    </row>
    <row r="7" spans="1:14" ht="17" x14ac:dyDescent="0.2">
      <c r="A7" s="3" t="s">
        <v>4</v>
      </c>
      <c r="B7" s="5">
        <v>0.31</v>
      </c>
      <c r="C7" s="3">
        <v>31</v>
      </c>
      <c r="D7" s="3">
        <f t="shared" si="0"/>
        <v>17.669999999999998</v>
      </c>
      <c r="E7" s="3" t="s">
        <v>16</v>
      </c>
      <c r="F7" s="3" t="s">
        <v>18</v>
      </c>
      <c r="G7" s="3">
        <v>2</v>
      </c>
      <c r="H7" s="3">
        <v>1</v>
      </c>
      <c r="I7" s="6">
        <f t="shared" si="1"/>
        <v>8.8349999999999991</v>
      </c>
      <c r="K7" s="6">
        <f t="shared" si="2"/>
        <v>8.8349999999999991</v>
      </c>
      <c r="M7" s="6">
        <v>0</v>
      </c>
    </row>
    <row r="8" spans="1:14" x14ac:dyDescent="0.2">
      <c r="B8" s="5">
        <f>SUM(B4:B7)</f>
        <v>1</v>
      </c>
      <c r="C8" s="5"/>
      <c r="D8" s="5"/>
      <c r="J8" s="3">
        <f>SUM(I4:I7)</f>
        <v>28.5</v>
      </c>
      <c r="L8" s="3">
        <v>28.5</v>
      </c>
      <c r="N8" s="3">
        <v>0</v>
      </c>
    </row>
    <row r="9" spans="1:14" ht="17" x14ac:dyDescent="0.2">
      <c r="A9" s="3" t="s">
        <v>6</v>
      </c>
    </row>
    <row r="11" spans="1:14" s="4" customFormat="1" ht="51" x14ac:dyDescent="0.2">
      <c r="A11" s="4" t="s">
        <v>7</v>
      </c>
      <c r="I11" s="7"/>
      <c r="K11" s="7"/>
      <c r="M11" s="7"/>
    </row>
    <row r="12" spans="1:14" ht="34" x14ac:dyDescent="0.2">
      <c r="A12" s="3" t="s">
        <v>8</v>
      </c>
      <c r="B12" s="5">
        <v>0.11</v>
      </c>
      <c r="C12" s="3">
        <v>11</v>
      </c>
      <c r="D12" s="3">
        <f>C12*(26/100)</f>
        <v>2.8600000000000003</v>
      </c>
      <c r="E12" s="3" t="s">
        <v>17</v>
      </c>
      <c r="F12" s="3" t="s">
        <v>19</v>
      </c>
      <c r="G12" s="3">
        <v>1</v>
      </c>
      <c r="H12" s="3">
        <v>1</v>
      </c>
      <c r="I12" s="6">
        <v>0</v>
      </c>
      <c r="K12" s="6">
        <v>0</v>
      </c>
      <c r="M12" s="6">
        <f>D12</f>
        <v>2.8600000000000003</v>
      </c>
    </row>
    <row r="13" spans="1:14" ht="34" x14ac:dyDescent="0.2">
      <c r="A13" s="3" t="s">
        <v>1</v>
      </c>
      <c r="B13" s="5">
        <v>0.26</v>
      </c>
      <c r="C13" s="3">
        <v>26</v>
      </c>
      <c r="D13" s="3">
        <f t="shared" ref="D13:D15" si="3">C13*(26/100)</f>
        <v>6.76</v>
      </c>
      <c r="E13" s="3" t="s">
        <v>17</v>
      </c>
      <c r="F13" s="3" t="s">
        <v>19</v>
      </c>
      <c r="G13" s="3">
        <v>1</v>
      </c>
      <c r="H13" s="3">
        <v>1</v>
      </c>
      <c r="I13" s="6">
        <v>0</v>
      </c>
      <c r="K13" s="6">
        <v>0</v>
      </c>
      <c r="M13" s="6">
        <f t="shared" ref="M13:M15" si="4">D13</f>
        <v>6.76</v>
      </c>
    </row>
    <row r="14" spans="1:14" ht="34" x14ac:dyDescent="0.2">
      <c r="A14" s="3" t="s">
        <v>9</v>
      </c>
      <c r="B14" s="5">
        <v>0.44</v>
      </c>
      <c r="C14" s="3">
        <v>44</v>
      </c>
      <c r="D14" s="3">
        <f t="shared" si="3"/>
        <v>11.440000000000001</v>
      </c>
      <c r="E14" s="3" t="s">
        <v>17</v>
      </c>
      <c r="F14" s="3" t="s">
        <v>19</v>
      </c>
      <c r="G14" s="3">
        <v>1</v>
      </c>
      <c r="H14" s="3">
        <v>1</v>
      </c>
      <c r="I14" s="6">
        <v>0</v>
      </c>
      <c r="K14" s="6">
        <v>0</v>
      </c>
      <c r="M14" s="6">
        <f t="shared" si="4"/>
        <v>11.440000000000001</v>
      </c>
    </row>
    <row r="15" spans="1:14" ht="34" x14ac:dyDescent="0.2">
      <c r="A15" s="3" t="s">
        <v>10</v>
      </c>
      <c r="B15" s="5">
        <v>0.19</v>
      </c>
      <c r="C15" s="3">
        <v>19</v>
      </c>
      <c r="D15" s="3">
        <f t="shared" si="3"/>
        <v>4.9400000000000004</v>
      </c>
      <c r="E15" s="3" t="s">
        <v>17</v>
      </c>
      <c r="F15" s="3" t="s">
        <v>19</v>
      </c>
      <c r="G15" s="3">
        <v>1</v>
      </c>
      <c r="H15" s="3">
        <v>1</v>
      </c>
      <c r="I15" s="6">
        <v>0</v>
      </c>
      <c r="K15" s="6">
        <v>0</v>
      </c>
      <c r="M15" s="6">
        <f t="shared" si="4"/>
        <v>4.9400000000000004</v>
      </c>
    </row>
    <row r="16" spans="1:14" x14ac:dyDescent="0.2">
      <c r="B16" s="5">
        <f>SUM(B12:B15)</f>
        <v>1</v>
      </c>
      <c r="C16" s="5"/>
      <c r="D16" s="5"/>
      <c r="J16" s="3">
        <v>0</v>
      </c>
      <c r="L16" s="3">
        <v>0</v>
      </c>
      <c r="N16" s="3">
        <f>SUM(M12:M15)</f>
        <v>26.000000000000004</v>
      </c>
    </row>
    <row r="17" spans="1:14" ht="17" x14ac:dyDescent="0.2">
      <c r="A17" s="3" t="s">
        <v>11</v>
      </c>
    </row>
    <row r="18" spans="1:14" x14ac:dyDescent="0.2">
      <c r="J18" s="3">
        <v>28.5</v>
      </c>
      <c r="L18" s="3">
        <v>28.5</v>
      </c>
      <c r="N18" s="3">
        <v>26</v>
      </c>
    </row>
    <row r="21" spans="1:14" ht="17" x14ac:dyDescent="0.2">
      <c r="A21" s="3" t="s">
        <v>20</v>
      </c>
      <c r="B21" s="3">
        <v>28.5</v>
      </c>
    </row>
    <row r="22" spans="1:14" ht="17" x14ac:dyDescent="0.2">
      <c r="A22" s="3" t="s">
        <v>21</v>
      </c>
      <c r="B22" s="3">
        <v>28.5</v>
      </c>
    </row>
    <row r="23" spans="1:14" ht="17" x14ac:dyDescent="0.2">
      <c r="A23" s="3" t="s">
        <v>19</v>
      </c>
      <c r="B23" s="3">
        <v>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E4735-2CA2-0E4E-8D5F-5B8CB214C380}">
  <dimension ref="A2:N29"/>
  <sheetViews>
    <sheetView workbookViewId="0">
      <selection activeCell="N29" activeCellId="20" sqref="J5 L5 N5 J9 L9 N9 J13 L13 N13 J17 L17 N17 J21 L21 N21 J25 L25 N25 J29 L29 N29"/>
    </sheetView>
  </sheetViews>
  <sheetFormatPr baseColWidth="10" defaultRowHeight="16" x14ac:dyDescent="0.2"/>
  <sheetData>
    <row r="2" spans="1:14" s="2" customFormat="1" x14ac:dyDescent="0.2">
      <c r="A2" s="2" t="s">
        <v>23</v>
      </c>
    </row>
    <row r="3" spans="1:14" s="3" customFormat="1" ht="17" x14ac:dyDescent="0.2">
      <c r="A3" s="3" t="s">
        <v>1</v>
      </c>
      <c r="B3" s="5">
        <v>0.34</v>
      </c>
      <c r="C3" s="3">
        <v>34</v>
      </c>
      <c r="D3" s="3">
        <v>19.38</v>
      </c>
      <c r="E3" s="3" t="s">
        <v>16</v>
      </c>
      <c r="F3" s="3" t="s">
        <v>18</v>
      </c>
      <c r="G3" s="3">
        <v>2</v>
      </c>
      <c r="H3" s="3">
        <v>1</v>
      </c>
      <c r="I3" s="6">
        <v>9.69</v>
      </c>
      <c r="K3" s="6">
        <v>9.69</v>
      </c>
      <c r="M3" s="6">
        <v>0</v>
      </c>
    </row>
    <row r="4" spans="1:14" s="3" customFormat="1" ht="34" x14ac:dyDescent="0.2">
      <c r="A4" s="3" t="s">
        <v>1</v>
      </c>
      <c r="B4" s="5">
        <v>0.26</v>
      </c>
      <c r="C4" s="3">
        <v>26</v>
      </c>
      <c r="D4" s="3">
        <v>6.76</v>
      </c>
      <c r="E4" s="3" t="s">
        <v>17</v>
      </c>
      <c r="F4" s="3" t="s">
        <v>19</v>
      </c>
      <c r="G4" s="3">
        <v>1</v>
      </c>
      <c r="H4" s="3">
        <v>1</v>
      </c>
      <c r="I4" s="6">
        <v>0</v>
      </c>
      <c r="K4" s="6">
        <v>0</v>
      </c>
      <c r="M4" s="6">
        <v>6.76</v>
      </c>
    </row>
    <row r="5" spans="1:14" s="3" customFormat="1" x14ac:dyDescent="0.2">
      <c r="B5" s="5"/>
      <c r="I5" s="8"/>
      <c r="J5" s="3">
        <v>9.69</v>
      </c>
      <c r="K5" s="8"/>
      <c r="L5" s="3">
        <v>9.69</v>
      </c>
      <c r="M5" s="8"/>
      <c r="N5" s="3">
        <v>6.76</v>
      </c>
    </row>
    <row r="7" spans="1:14" s="2" customFormat="1" x14ac:dyDescent="0.2">
      <c r="A7" s="2" t="s">
        <v>2</v>
      </c>
    </row>
    <row r="8" spans="1:14" s="3" customFormat="1" ht="34" x14ac:dyDescent="0.2">
      <c r="A8" s="3" t="s">
        <v>2</v>
      </c>
      <c r="B8" s="5">
        <v>0.31</v>
      </c>
      <c r="C8" s="3">
        <v>31</v>
      </c>
      <c r="D8" s="3">
        <f t="shared" ref="D8" si="0">C8*(57/100)</f>
        <v>17.669999999999998</v>
      </c>
      <c r="E8" s="3" t="s">
        <v>16</v>
      </c>
      <c r="F8" s="3" t="s">
        <v>18</v>
      </c>
      <c r="G8" s="3">
        <v>2</v>
      </c>
      <c r="H8" s="3">
        <v>1</v>
      </c>
      <c r="I8" s="6">
        <f t="shared" ref="I8" si="1">D8/G8</f>
        <v>8.8349999999999991</v>
      </c>
      <c r="K8" s="6">
        <f t="shared" ref="K8" si="2">D8/G8</f>
        <v>8.8349999999999991</v>
      </c>
      <c r="M8" s="6">
        <v>0</v>
      </c>
    </row>
    <row r="9" spans="1:14" x14ac:dyDescent="0.2">
      <c r="J9">
        <v>8.8350000000000009</v>
      </c>
      <c r="L9">
        <v>8.8350000000000009</v>
      </c>
      <c r="N9">
        <v>0</v>
      </c>
    </row>
    <row r="11" spans="1:14" s="2" customFormat="1" x14ac:dyDescent="0.2">
      <c r="A11" s="2" t="s">
        <v>24</v>
      </c>
    </row>
    <row r="12" spans="1:14" s="3" customFormat="1" ht="17" x14ac:dyDescent="0.2">
      <c r="A12" s="3" t="s">
        <v>3</v>
      </c>
      <c r="B12" s="5">
        <v>0.04</v>
      </c>
      <c r="C12" s="3">
        <v>4</v>
      </c>
      <c r="D12" s="3">
        <f t="shared" ref="D12" si="3">C12*(57/100)</f>
        <v>2.2799999999999998</v>
      </c>
      <c r="E12" s="3" t="s">
        <v>16</v>
      </c>
      <c r="F12" s="3" t="s">
        <v>18</v>
      </c>
      <c r="G12" s="3">
        <v>2</v>
      </c>
      <c r="H12" s="3">
        <v>1</v>
      </c>
      <c r="I12" s="6">
        <f t="shared" ref="I12" si="4">D12/G12</f>
        <v>1.1399999999999999</v>
      </c>
      <c r="K12" s="6">
        <f t="shared" ref="K12" si="5">D12/G12</f>
        <v>1.1399999999999999</v>
      </c>
      <c r="M12" s="6">
        <v>0</v>
      </c>
    </row>
    <row r="13" spans="1:14" x14ac:dyDescent="0.2">
      <c r="J13">
        <v>1.1399999999999999</v>
      </c>
      <c r="L13">
        <v>1.1399999999999999</v>
      </c>
      <c r="N13">
        <v>0</v>
      </c>
    </row>
    <row r="15" spans="1:14" s="2" customFormat="1" x14ac:dyDescent="0.2">
      <c r="A15" s="2" t="s">
        <v>25</v>
      </c>
    </row>
    <row r="16" spans="1:14" s="3" customFormat="1" ht="34" x14ac:dyDescent="0.2">
      <c r="A16" s="3" t="s">
        <v>10</v>
      </c>
      <c r="B16" s="5">
        <v>0.19</v>
      </c>
      <c r="C16" s="3">
        <v>19</v>
      </c>
      <c r="D16" s="3">
        <f t="shared" ref="D16" si="6">C16*(26/100)</f>
        <v>4.9400000000000004</v>
      </c>
      <c r="E16" s="3" t="s">
        <v>17</v>
      </c>
      <c r="F16" s="3" t="s">
        <v>19</v>
      </c>
      <c r="G16" s="3">
        <v>1</v>
      </c>
      <c r="H16" s="3">
        <v>1</v>
      </c>
      <c r="I16" s="6">
        <v>0</v>
      </c>
      <c r="K16" s="6">
        <v>0</v>
      </c>
      <c r="M16" s="6">
        <f t="shared" ref="M16" si="7">D16</f>
        <v>4.9400000000000004</v>
      </c>
    </row>
    <row r="17" spans="1:14" x14ac:dyDescent="0.2">
      <c r="J17">
        <v>0</v>
      </c>
      <c r="L17">
        <v>0</v>
      </c>
      <c r="N17">
        <v>4.9400000000000004</v>
      </c>
    </row>
    <row r="19" spans="1:14" s="2" customFormat="1" x14ac:dyDescent="0.2">
      <c r="A19" s="2" t="s">
        <v>26</v>
      </c>
    </row>
    <row r="20" spans="1:14" s="3" customFormat="1" ht="34" x14ac:dyDescent="0.2">
      <c r="A20" s="3" t="s">
        <v>8</v>
      </c>
      <c r="B20" s="5">
        <v>0.11</v>
      </c>
      <c r="C20" s="3">
        <v>11</v>
      </c>
      <c r="D20" s="3">
        <f>C20*(26/100)</f>
        <v>2.8600000000000003</v>
      </c>
      <c r="E20" s="3" t="s">
        <v>17</v>
      </c>
      <c r="F20" s="3" t="s">
        <v>19</v>
      </c>
      <c r="G20" s="3">
        <v>1</v>
      </c>
      <c r="H20" s="3">
        <v>1</v>
      </c>
      <c r="I20" s="6">
        <v>0</v>
      </c>
      <c r="K20" s="6">
        <v>0</v>
      </c>
      <c r="M20" s="6">
        <f>D20</f>
        <v>2.8600000000000003</v>
      </c>
    </row>
    <row r="21" spans="1:14" x14ac:dyDescent="0.2">
      <c r="J21">
        <v>0</v>
      </c>
      <c r="L21">
        <v>0</v>
      </c>
      <c r="N21">
        <v>2.86</v>
      </c>
    </row>
    <row r="23" spans="1:14" s="2" customFormat="1" x14ac:dyDescent="0.2">
      <c r="A23" s="2" t="s">
        <v>9</v>
      </c>
    </row>
    <row r="24" spans="1:14" s="3" customFormat="1" ht="34" x14ac:dyDescent="0.2">
      <c r="A24" s="3" t="s">
        <v>9</v>
      </c>
      <c r="B24" s="5">
        <v>0.44</v>
      </c>
      <c r="C24" s="3">
        <v>44</v>
      </c>
      <c r="D24" s="3">
        <f t="shared" ref="D24" si="8">C24*(26/100)</f>
        <v>11.440000000000001</v>
      </c>
      <c r="E24" s="3" t="s">
        <v>17</v>
      </c>
      <c r="F24" s="3" t="s">
        <v>19</v>
      </c>
      <c r="G24" s="3">
        <v>1</v>
      </c>
      <c r="H24" s="3">
        <v>1</v>
      </c>
      <c r="I24" s="6">
        <v>0</v>
      </c>
      <c r="K24" s="6">
        <v>0</v>
      </c>
      <c r="M24" s="6">
        <f t="shared" ref="M24" si="9">D24</f>
        <v>11.440000000000001</v>
      </c>
    </row>
    <row r="25" spans="1:14" x14ac:dyDescent="0.2">
      <c r="J25">
        <v>0</v>
      </c>
      <c r="L25">
        <v>0</v>
      </c>
      <c r="N25">
        <v>11.44</v>
      </c>
    </row>
    <row r="27" spans="1:14" s="2" customFormat="1" x14ac:dyDescent="0.2">
      <c r="A27" s="2" t="s">
        <v>4</v>
      </c>
    </row>
    <row r="28" spans="1:14" s="3" customFormat="1" ht="17" x14ac:dyDescent="0.2">
      <c r="A28" s="3" t="s">
        <v>4</v>
      </c>
      <c r="B28" s="5">
        <v>0.31</v>
      </c>
      <c r="C28" s="3">
        <v>31</v>
      </c>
      <c r="D28" s="3">
        <f t="shared" ref="D28" si="10">C28*(57/100)</f>
        <v>17.669999999999998</v>
      </c>
      <c r="E28" s="3" t="s">
        <v>16</v>
      </c>
      <c r="F28" s="3" t="s">
        <v>18</v>
      </c>
      <c r="G28" s="3">
        <v>2</v>
      </c>
      <c r="H28" s="3">
        <v>1</v>
      </c>
      <c r="I28" s="6">
        <f t="shared" ref="I28" si="11">D28/G28</f>
        <v>8.8349999999999991</v>
      </c>
      <c r="K28" s="6">
        <f t="shared" ref="K28" si="12">D28/G28</f>
        <v>8.8349999999999991</v>
      </c>
      <c r="M28" s="6">
        <v>0</v>
      </c>
    </row>
    <row r="29" spans="1:14" x14ac:dyDescent="0.2">
      <c r="J29">
        <v>8.8350000000000009</v>
      </c>
      <c r="L29">
        <v>8.8350000000000009</v>
      </c>
      <c r="N2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47D3D-68BD-084C-94DF-B845D1BBAA7A}">
  <dimension ref="A1:H9"/>
  <sheetViews>
    <sheetView workbookViewId="0">
      <selection activeCell="A2" sqref="A2:A8"/>
    </sheetView>
  </sheetViews>
  <sheetFormatPr baseColWidth="10" defaultRowHeight="16" x14ac:dyDescent="0.2"/>
  <sheetData>
    <row r="1" spans="1:8" x14ac:dyDescent="0.2">
      <c r="B1" t="s">
        <v>20</v>
      </c>
      <c r="C1" t="s">
        <v>21</v>
      </c>
      <c r="D1" t="s">
        <v>19</v>
      </c>
    </row>
    <row r="2" spans="1:8" x14ac:dyDescent="0.2">
      <c r="A2" s="1" t="s">
        <v>23</v>
      </c>
      <c r="B2" s="3">
        <v>9.69</v>
      </c>
      <c r="C2" s="3">
        <v>9.69</v>
      </c>
      <c r="D2" s="3">
        <v>6.76</v>
      </c>
      <c r="F2" s="9">
        <f>B2/(28.5/100)</f>
        <v>34</v>
      </c>
      <c r="G2" s="9">
        <f>C2/(28.5/100)</f>
        <v>34</v>
      </c>
      <c r="H2" s="9">
        <f>D2/(26/100)</f>
        <v>26</v>
      </c>
    </row>
    <row r="3" spans="1:8" x14ac:dyDescent="0.2">
      <c r="A3" s="1" t="s">
        <v>2</v>
      </c>
      <c r="B3">
        <v>8.8350000000000009</v>
      </c>
      <c r="C3">
        <v>8.8350000000000009</v>
      </c>
      <c r="D3">
        <v>0</v>
      </c>
      <c r="F3" s="9">
        <f t="shared" ref="F3:F8" si="0">B3/(28.5/100)</f>
        <v>31.000000000000007</v>
      </c>
      <c r="G3" s="9">
        <f t="shared" ref="G3:G8" si="1">C3/(28.5/100)</f>
        <v>31.000000000000007</v>
      </c>
      <c r="H3" s="9">
        <f t="shared" ref="H3:H8" si="2">D3/(26/100)</f>
        <v>0</v>
      </c>
    </row>
    <row r="4" spans="1:8" x14ac:dyDescent="0.2">
      <c r="A4" s="1" t="s">
        <v>24</v>
      </c>
      <c r="B4">
        <v>1.1399999999999999</v>
      </c>
      <c r="C4">
        <v>1.1399999999999999</v>
      </c>
      <c r="D4">
        <v>0</v>
      </c>
      <c r="F4" s="9">
        <f t="shared" si="0"/>
        <v>4</v>
      </c>
      <c r="G4" s="9">
        <f t="shared" si="1"/>
        <v>4</v>
      </c>
      <c r="H4" s="9">
        <f t="shared" si="2"/>
        <v>0</v>
      </c>
    </row>
    <row r="5" spans="1:8" x14ac:dyDescent="0.2">
      <c r="A5" s="1" t="s">
        <v>25</v>
      </c>
      <c r="B5">
        <v>0</v>
      </c>
      <c r="C5">
        <v>0</v>
      </c>
      <c r="D5">
        <v>4.9400000000000004</v>
      </c>
      <c r="F5" s="9">
        <f t="shared" si="0"/>
        <v>0</v>
      </c>
      <c r="G5" s="9">
        <f t="shared" si="1"/>
        <v>0</v>
      </c>
      <c r="H5" s="9">
        <f t="shared" si="2"/>
        <v>19</v>
      </c>
    </row>
    <row r="6" spans="1:8" x14ac:dyDescent="0.2">
      <c r="A6" s="1" t="s">
        <v>26</v>
      </c>
      <c r="B6">
        <v>0</v>
      </c>
      <c r="C6">
        <v>0</v>
      </c>
      <c r="D6">
        <v>2.86</v>
      </c>
      <c r="F6" s="9">
        <f t="shared" si="0"/>
        <v>0</v>
      </c>
      <c r="G6" s="9">
        <f t="shared" si="1"/>
        <v>0</v>
      </c>
      <c r="H6" s="9">
        <f t="shared" si="2"/>
        <v>11</v>
      </c>
    </row>
    <row r="7" spans="1:8" x14ac:dyDescent="0.2">
      <c r="A7" s="1" t="s">
        <v>9</v>
      </c>
      <c r="B7">
        <v>0</v>
      </c>
      <c r="C7">
        <v>0</v>
      </c>
      <c r="D7">
        <v>11.44</v>
      </c>
      <c r="F7" s="9">
        <f t="shared" si="0"/>
        <v>0</v>
      </c>
      <c r="G7" s="9">
        <f t="shared" si="1"/>
        <v>0</v>
      </c>
      <c r="H7" s="9">
        <f t="shared" si="2"/>
        <v>44</v>
      </c>
    </row>
    <row r="8" spans="1:8" x14ac:dyDescent="0.2">
      <c r="A8" s="1" t="s">
        <v>4</v>
      </c>
      <c r="B8">
        <v>8.8350000000000009</v>
      </c>
      <c r="C8">
        <v>8.8350000000000009</v>
      </c>
      <c r="D8">
        <v>0</v>
      </c>
      <c r="F8" s="9">
        <f t="shared" si="0"/>
        <v>31.000000000000007</v>
      </c>
      <c r="G8" s="9">
        <f t="shared" si="1"/>
        <v>31.000000000000007</v>
      </c>
      <c r="H8" s="9">
        <f t="shared" si="2"/>
        <v>0</v>
      </c>
    </row>
    <row r="9" spans="1:8" x14ac:dyDescent="0.2">
      <c r="B9">
        <f>SUM(B2:B8)</f>
        <v>28.5</v>
      </c>
      <c r="C9">
        <f t="shared" ref="C9:D9" si="3">SUM(C2:C8)</f>
        <v>28.5</v>
      </c>
      <c r="D9">
        <f t="shared" si="3"/>
        <v>26</v>
      </c>
      <c r="F9">
        <f>SUM(F2:F8)</f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4C984-C9A5-144A-A351-898E929061C7}">
  <dimension ref="A1:D10"/>
  <sheetViews>
    <sheetView tabSelected="1" topLeftCell="A7" workbookViewId="0">
      <selection activeCell="D2" activeCellId="1" sqref="A2:A8 D2:D8"/>
    </sheetView>
  </sheetViews>
  <sheetFormatPr baseColWidth="10" defaultRowHeight="16" x14ac:dyDescent="0.2"/>
  <sheetData>
    <row r="1" spans="1:4" x14ac:dyDescent="0.2">
      <c r="B1" t="s">
        <v>20</v>
      </c>
      <c r="C1" t="s">
        <v>21</v>
      </c>
      <c r="D1" t="s">
        <v>19</v>
      </c>
    </row>
    <row r="2" spans="1:4" x14ac:dyDescent="0.2">
      <c r="A2" s="1" t="s">
        <v>23</v>
      </c>
      <c r="B2" s="9">
        <v>34</v>
      </c>
      <c r="C2" s="9">
        <v>34</v>
      </c>
      <c r="D2" s="9">
        <v>26</v>
      </c>
    </row>
    <row r="3" spans="1:4" x14ac:dyDescent="0.2">
      <c r="A3" s="1" t="s">
        <v>2</v>
      </c>
      <c r="B3" s="9">
        <v>31.000000000000007</v>
      </c>
      <c r="C3" s="9">
        <v>31.000000000000007</v>
      </c>
      <c r="D3" s="9">
        <v>0</v>
      </c>
    </row>
    <row r="4" spans="1:4" x14ac:dyDescent="0.2">
      <c r="A4" s="1" t="s">
        <v>24</v>
      </c>
      <c r="B4" s="9">
        <v>4</v>
      </c>
      <c r="C4" s="9">
        <v>4</v>
      </c>
      <c r="D4" s="9">
        <v>0</v>
      </c>
    </row>
    <row r="5" spans="1:4" x14ac:dyDescent="0.2">
      <c r="A5" s="1" t="s">
        <v>25</v>
      </c>
      <c r="B5" s="9">
        <v>0</v>
      </c>
      <c r="C5" s="9">
        <v>0</v>
      </c>
      <c r="D5" s="9">
        <v>19</v>
      </c>
    </row>
    <row r="6" spans="1:4" x14ac:dyDescent="0.2">
      <c r="A6" s="1" t="s">
        <v>26</v>
      </c>
      <c r="B6" s="9">
        <v>0</v>
      </c>
      <c r="C6" s="9">
        <v>0</v>
      </c>
      <c r="D6" s="9">
        <v>11</v>
      </c>
    </row>
    <row r="7" spans="1:4" x14ac:dyDescent="0.2">
      <c r="A7" s="1" t="s">
        <v>9</v>
      </c>
      <c r="B7" s="9">
        <v>0</v>
      </c>
      <c r="C7" s="9">
        <v>0</v>
      </c>
      <c r="D7" s="9">
        <v>44</v>
      </c>
    </row>
    <row r="8" spans="1:4" x14ac:dyDescent="0.2">
      <c r="A8" s="1" t="s">
        <v>4</v>
      </c>
      <c r="B8" s="9">
        <v>31.000000000000007</v>
      </c>
      <c r="C8" s="9">
        <v>31.000000000000007</v>
      </c>
      <c r="D8" s="9">
        <v>0</v>
      </c>
    </row>
    <row r="10" spans="1:4" x14ac:dyDescent="0.2">
      <c r="B10" s="9">
        <v>28.5</v>
      </c>
      <c r="C10" s="9">
        <v>28.5</v>
      </c>
      <c r="D10" s="9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by origin</vt:lpstr>
      <vt:lpstr>percentage</vt:lpstr>
      <vt:lpstr>graphs percentage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Zerzeropulos</dc:creator>
  <cp:lastModifiedBy>K. Zerzeropulos</cp:lastModifiedBy>
  <dcterms:created xsi:type="dcterms:W3CDTF">2022-05-14T13:17:03Z</dcterms:created>
  <dcterms:modified xsi:type="dcterms:W3CDTF">2022-05-14T13:48:27Z</dcterms:modified>
</cp:coreProperties>
</file>