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OTS28b\Documents\Diss\Material\Amphorae\"/>
    </mc:Choice>
  </mc:AlternateContent>
  <xr:revisionPtr revIDLastSave="0" documentId="13_ncr:1_{C3FC7B12-C907-4B89-8A16-4E3C7E95B38C}" xr6:coauthVersionLast="36" xr6:coauthVersionMax="36" xr10:uidLastSave="{00000000-0000-0000-0000-000000000000}"/>
  <bookViews>
    <workbookView xWindow="0" yWindow="0" windowWidth="19200" windowHeight="8150" activeTab="2" xr2:uid="{A2D4C015-B9DA-4717-8B93-37CF4DB47B69}"/>
  </bookViews>
  <sheets>
    <sheet name="Tabelle1" sheetId="1" r:id="rId1"/>
    <sheet name="Tabelle2" sheetId="2" r:id="rId2"/>
    <sheet name="Tabelle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9" i="1" l="1"/>
  <c r="I2" i="3" l="1"/>
  <c r="I3" i="3"/>
  <c r="I4" i="3"/>
  <c r="I5" i="3"/>
  <c r="I6" i="3"/>
  <c r="I7" i="3"/>
  <c r="H3" i="3"/>
  <c r="H4" i="3"/>
  <c r="H5" i="3"/>
  <c r="H6" i="3"/>
  <c r="H7" i="3"/>
  <c r="H2" i="3"/>
  <c r="F3" i="3"/>
  <c r="F4" i="3"/>
  <c r="F5" i="3"/>
  <c r="F6" i="3"/>
  <c r="F7" i="3"/>
  <c r="F2" i="3"/>
  <c r="E3" i="3"/>
  <c r="E4" i="3"/>
  <c r="E5" i="3"/>
  <c r="E6" i="3"/>
  <c r="E7" i="3"/>
  <c r="E2" i="3"/>
  <c r="H38" i="1"/>
  <c r="F38" i="1"/>
  <c r="G32" i="1"/>
  <c r="G33" i="1"/>
  <c r="G34" i="1"/>
  <c r="G35" i="1"/>
  <c r="G36" i="1"/>
  <c r="G31" i="1"/>
  <c r="E24" i="1"/>
  <c r="E25" i="1"/>
  <c r="E26" i="1"/>
  <c r="E27" i="1"/>
  <c r="E28" i="1"/>
  <c r="E23" i="1"/>
  <c r="G13" i="1"/>
  <c r="G14" i="1"/>
  <c r="G15" i="1"/>
  <c r="G16" i="1"/>
  <c r="G17" i="1"/>
  <c r="G12" i="1"/>
  <c r="E5" i="1"/>
  <c r="E6" i="1"/>
  <c r="E7" i="1"/>
  <c r="E8" i="1"/>
  <c r="E4" i="1"/>
</calcChain>
</file>

<file path=xl/sharedStrings.xml><?xml version="1.0" encoding="utf-8"?>
<sst xmlns="http://schemas.openxmlformats.org/spreadsheetml/2006/main" count="124" uniqueCount="23">
  <si>
    <t>Port de Besagne</t>
  </si>
  <si>
    <t>Phase 1</t>
  </si>
  <si>
    <t>Gallia</t>
  </si>
  <si>
    <t>NMI</t>
  </si>
  <si>
    <t>Italy</t>
  </si>
  <si>
    <t>Iberia</t>
  </si>
  <si>
    <t>Oriental</t>
  </si>
  <si>
    <t>Phase 2</t>
  </si>
  <si>
    <t xml:space="preserve">Galli </t>
  </si>
  <si>
    <t>Orient</t>
  </si>
  <si>
    <t>African</t>
  </si>
  <si>
    <t>first to last decades 2nd</t>
  </si>
  <si>
    <t>end 1st CE</t>
  </si>
  <si>
    <t>Quartier L'habitat</t>
  </si>
  <si>
    <t xml:space="preserve">Gallia </t>
  </si>
  <si>
    <t xml:space="preserve">Orient </t>
  </si>
  <si>
    <t xml:space="preserve">African </t>
  </si>
  <si>
    <t>Africa</t>
  </si>
  <si>
    <t>unknown</t>
  </si>
  <si>
    <t>C</t>
  </si>
  <si>
    <t>D</t>
  </si>
  <si>
    <t>Total</t>
  </si>
  <si>
    <t>Iberian Peninsula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</si>
</sst>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\%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3" borderId="1" xfId="0" applyFill="1" applyBorder="1"/>
    <xf numFmtId="0" fontId="0" fillId="2" borderId="1" xfId="0" applyFill="1" applyBorder="1"/>
    <xf numFmtId="0" fontId="0" fillId="0" borderId="0" xfId="0" applyFill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Relationship Id="rId4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Toulon</a:t>
            </a:r>
            <a:r>
              <a:rPr lang="en-GB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Amphorae per period</a:t>
            </a:r>
            <a:endParaRPr lang="en-GB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Tabelle3!$B$1:$C$1</c:f>
              <c:strCache>
                <c:ptCount val="2"/>
                <c:pt idx="0">
                  <c:v>C</c:v>
                </c:pt>
                <c:pt idx="1">
                  <c:v>D</c:v>
                </c:pt>
              </c:strCache>
            </c:strRef>
          </c:cat>
          <c:val>
            <c:numRef>
              <c:f>Tabelle3!$B$9:$C$9</c:f>
              <c:numCache>
                <c:formatCode>General</c:formatCode>
                <c:ptCount val="2"/>
                <c:pt idx="0">
                  <c:v>322</c:v>
                </c:pt>
                <c:pt idx="1">
                  <c:v>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F-CD44-9B18-30ABF1B603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38355999"/>
        <c:axId val="388847151"/>
      </c:barChart>
      <c:catAx>
        <c:axId val="103835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88847151"/>
        <c:crosses val="autoZero"/>
        <c:auto val="1"/>
        <c:lblAlgn val="ctr"/>
        <c:lblOffset val="100"/>
        <c:noMultiLvlLbl val="0"/>
      </c:catAx>
      <c:valAx>
        <c:axId val="38884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3835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Toulon Amphorae Percentage Period C -</a:t>
            </a:r>
            <a:r>
              <a:rPr lang="en-GB" baseline="0"/>
              <a:t> 50-100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0.15211521892613114"/>
                  <c:y val="5.8699443032915431E-2"/>
                </c:manualLayout>
              </c:layout>
              <c:tx>
                <c:rich>
                  <a:bodyPr/>
                  <a:lstStyle/>
                  <a:p>
                    <a:fld id="{B13E2001-E846-4469-9D53-D43EF2F19F08}" type="CATEGORYNAM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[RUBRIKENNAME]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
</a:t>
                    </a:r>
                    <a:fld id="{8B980E5D-9E15-43FC-87B3-D008CC6033F2}" type="VALU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[WERT]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-0.15778320090466341"/>
                  <c:y val="-0.1103764538899512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0.16413009172280921"/>
                  <c:y val="-1.035622899635771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-0.13838690063063172"/>
                  <c:y val="5.23529797708928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layout>
                <c:manualLayout>
                  <c:x val="4.992663072744026E-2"/>
                  <c:y val="0.1417443007634295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0.17695232567879665"/>
                  <c:y val="3.362930298154659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Tabelle3!$A$2:$A$7</c:f>
              <c:strCache>
                <c:ptCount val="6"/>
                <c:pt idx="0">
                  <c:v>Italy</c:v>
                </c:pt>
                <c:pt idx="1">
                  <c:v>Gallia</c:v>
                </c:pt>
                <c:pt idx="2">
                  <c:v>Iberian Peninsula</c:v>
                </c:pt>
                <c:pt idx="3">
                  <c:v>Orient</c:v>
                </c:pt>
                <c:pt idx="4">
                  <c:v>Africa</c:v>
                </c:pt>
                <c:pt idx="5">
                  <c:v>unknown</c:v>
                </c:pt>
              </c:strCache>
            </c:strRef>
          </c:cat>
          <c:val>
            <c:numRef>
              <c:f>Tabelle3!$H$2:$H$7</c:f>
              <c:numCache>
                <c:formatCode>General\%</c:formatCode>
                <c:ptCount val="6"/>
                <c:pt idx="0">
                  <c:v>5</c:v>
                </c:pt>
                <c:pt idx="1">
                  <c:v>55</c:v>
                </c:pt>
                <c:pt idx="2">
                  <c:v>29</c:v>
                </c:pt>
                <c:pt idx="3">
                  <c:v>3</c:v>
                </c:pt>
                <c:pt idx="4">
                  <c:v>7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Toulon Amphorae Percentage Period D - 101-150</a:t>
            </a:r>
            <a:r>
              <a:rPr lang="en-GB" baseline="0"/>
              <a:t>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0.27035800615559524"/>
                  <c:y val="6.7158966022153752E-2"/>
                </c:manualLayout>
              </c:layout>
              <c:tx>
                <c:rich>
                  <a:bodyPr/>
                  <a:lstStyle/>
                  <a:p>
                    <a:fld id="{7E78CD7F-E816-4C4B-9D65-2C9221854E81}" type="CATEGORYNAM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[RUBRIKENNAME]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
</a:t>
                    </a:r>
                    <a:fld id="{DA3723AA-BC49-4A8C-8644-E15F8AC2FA8E}" type="VALU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[WERT]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-0.16221345023688308"/>
                  <c:y val="-0.1103764517504557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0.15497621770197001"/>
                  <c:y val="-4.952415737227087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8.0611115674849382E-2"/>
                  <c:y val="0.1237375839733255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+mn-cs"/>
                      </a:defRPr>
                    </a:pPr>
                    <a:fld id="{C39DE9C5-202C-4DCD-A5B3-DA8A160C591C}" type="CATEGORYNAME">
                      <a:rPr lang="en-US">
                        <a:solidFill>
                          <a:schemeClr val="bg1"/>
                        </a:solidFill>
                      </a:rPr>
                      <a:pPr>
                        <a:defRPr sz="1100">
                          <a:solidFill>
                            <a:schemeClr val="tx1"/>
                          </a:solidFill>
                          <a:latin typeface="Arial" panose="020B0604020202020204" pitchFamily="34" charset="0"/>
                        </a:defRPr>
                      </a:pPr>
                      <a:t>[RUBRIKENNAME]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0DF18153-779D-4916-8016-E9C85A61D68F}" type="VALUE">
                      <a:rPr lang="en-US" baseline="0">
                        <a:solidFill>
                          <a:schemeClr val="bg1"/>
                        </a:solidFill>
                      </a:rPr>
                      <a:pPr>
                        <a:defRPr sz="1100">
                          <a:solidFill>
                            <a:schemeClr val="tx1"/>
                          </a:solidFill>
                          <a:latin typeface="Arial" panose="020B0604020202020204" pitchFamily="34" charset="0"/>
                        </a:defRPr>
                      </a:pPr>
                      <a:t>[WERT]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layout>
                <c:manualLayout>
                  <c:x val="-0.20594043325269615"/>
                  <c:y val="8.0926816648180827E-2"/>
                </c:manualLayout>
              </c:layout>
              <c:tx>
                <c:rich>
                  <a:bodyPr/>
                  <a:lstStyle/>
                  <a:p>
                    <a:fld id="{22ECCB90-A768-451C-A570-7901D86C8212}" type="CATEGORYNAM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[RUBRIKENNAME]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
</a:t>
                    </a:r>
                    <a:fld id="{82E1E5D3-A937-4B64-8622-878D392BA27B}" type="VALU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[WERT]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0.17309599220860228"/>
                  <c:y val="2.19669713623097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Tabelle3!$A$2:$A$7</c:f>
              <c:strCache>
                <c:ptCount val="6"/>
                <c:pt idx="0">
                  <c:v>Italy</c:v>
                </c:pt>
                <c:pt idx="1">
                  <c:v>Gallia</c:v>
                </c:pt>
                <c:pt idx="2">
                  <c:v>Iberian Peninsula</c:v>
                </c:pt>
                <c:pt idx="3">
                  <c:v>Orient</c:v>
                </c:pt>
                <c:pt idx="4">
                  <c:v>Africa</c:v>
                </c:pt>
                <c:pt idx="5">
                  <c:v>unknown</c:v>
                </c:pt>
              </c:strCache>
            </c:strRef>
          </c:cat>
          <c:val>
            <c:numRef>
              <c:f>Tabelle3!$I$2:$I$7</c:f>
              <c:numCache>
                <c:formatCode>General\%</c:formatCode>
                <c:ptCount val="6"/>
                <c:pt idx="0">
                  <c:v>2</c:v>
                </c:pt>
                <c:pt idx="1">
                  <c:v>57</c:v>
                </c:pt>
                <c:pt idx="2">
                  <c:v>24</c:v>
                </c:pt>
                <c:pt idx="3">
                  <c:v>8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Toulon amphorae origin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0.10087433345566806"/>
          <c:y val="0.1250160269944911"/>
          <c:w val="0.64435769644746133"/>
          <c:h val="0.77914145195599349"/>
        </c:manualLayout>
      </c:layout>
      <c:lineChart>
        <c:grouping val="standard"/>
        <c:varyColors val="0"/>
        <c:ser>
          <c:idx val="0"/>
          <c:order val="0"/>
          <c:tx>
            <c:strRef>
              <c:f>Tabelle3!$G$2</c:f>
              <c:strCache>
                <c:ptCount val="1"/>
                <c:pt idx="0">
                  <c:v>Italy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Tabelle3!$H$1:$I$1</c:f>
              <c:strCache>
                <c:ptCount val="2"/>
                <c:pt idx="0">
                  <c:v>C</c:v>
                </c:pt>
                <c:pt idx="1">
                  <c:v>D</c:v>
                </c:pt>
              </c:strCache>
            </c:strRef>
          </c:cat>
          <c:val>
            <c:numRef>
              <c:f>Tabelle3!$H$2:$I$2</c:f>
              <c:numCache>
                <c:formatCode>General\%</c:formatCode>
                <c:ptCount val="2"/>
                <c:pt idx="0">
                  <c:v>5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C8-4465-9774-2380E573FD89}"/>
            </c:ext>
          </c:extLst>
        </c:ser>
        <c:ser>
          <c:idx val="1"/>
          <c:order val="1"/>
          <c:tx>
            <c:strRef>
              <c:f>Tabelle3!$G$3</c:f>
              <c:strCache>
                <c:ptCount val="1"/>
                <c:pt idx="0">
                  <c:v>Gallia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Tabelle3!$H$1:$I$1</c:f>
              <c:strCache>
                <c:ptCount val="2"/>
                <c:pt idx="0">
                  <c:v>C</c:v>
                </c:pt>
                <c:pt idx="1">
                  <c:v>D</c:v>
                </c:pt>
              </c:strCache>
            </c:strRef>
          </c:cat>
          <c:val>
            <c:numRef>
              <c:f>Tabelle3!$H$3:$I$3</c:f>
              <c:numCache>
                <c:formatCode>General\%</c:formatCode>
                <c:ptCount val="2"/>
                <c:pt idx="0">
                  <c:v>55</c:v>
                </c:pt>
                <c:pt idx="1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C8-4465-9774-2380E573FD89}"/>
            </c:ext>
          </c:extLst>
        </c:ser>
        <c:ser>
          <c:idx val="2"/>
          <c:order val="2"/>
          <c:tx>
            <c:strRef>
              <c:f>Tabelle3!$G$4</c:f>
              <c:strCache>
                <c:ptCount val="1"/>
                <c:pt idx="0">
                  <c:v>Iberian Peninsula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Tabelle3!$H$1:$I$1</c:f>
              <c:strCache>
                <c:ptCount val="2"/>
                <c:pt idx="0">
                  <c:v>C</c:v>
                </c:pt>
                <c:pt idx="1">
                  <c:v>D</c:v>
                </c:pt>
              </c:strCache>
            </c:strRef>
          </c:cat>
          <c:val>
            <c:numRef>
              <c:f>Tabelle3!$H$4:$I$4</c:f>
              <c:numCache>
                <c:formatCode>General\%</c:formatCode>
                <c:ptCount val="2"/>
                <c:pt idx="0">
                  <c:v>29</c:v>
                </c:pt>
                <c:pt idx="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95B-4CC6-9E9C-8510CFA98D73}"/>
            </c:ext>
          </c:extLst>
        </c:ser>
        <c:ser>
          <c:idx val="3"/>
          <c:order val="3"/>
          <c:tx>
            <c:strRef>
              <c:f>Tabelle3!$G$5</c:f>
              <c:strCache>
                <c:ptCount val="1"/>
                <c:pt idx="0">
                  <c:v>Orient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Tabelle3!$H$1:$I$1</c:f>
              <c:strCache>
                <c:ptCount val="2"/>
                <c:pt idx="0">
                  <c:v>C</c:v>
                </c:pt>
                <c:pt idx="1">
                  <c:v>D</c:v>
                </c:pt>
              </c:strCache>
            </c:strRef>
          </c:cat>
          <c:val>
            <c:numRef>
              <c:f>Tabelle3!$H$5:$I$5</c:f>
              <c:numCache>
                <c:formatCode>General\%</c:formatCode>
                <c:ptCount val="2"/>
                <c:pt idx="0">
                  <c:v>3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95B-4CC6-9E9C-8510CFA98D73}"/>
            </c:ext>
          </c:extLst>
        </c:ser>
        <c:ser>
          <c:idx val="4"/>
          <c:order val="4"/>
          <c:tx>
            <c:strRef>
              <c:f>Tabelle3!$G$6</c:f>
              <c:strCache>
                <c:ptCount val="1"/>
                <c:pt idx="0">
                  <c:v>Africa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Tabelle3!$H$1:$I$1</c:f>
              <c:strCache>
                <c:ptCount val="2"/>
                <c:pt idx="0">
                  <c:v>C</c:v>
                </c:pt>
                <c:pt idx="1">
                  <c:v>D</c:v>
                </c:pt>
              </c:strCache>
            </c:strRef>
          </c:cat>
          <c:val>
            <c:numRef>
              <c:f>Tabelle3!$H$6:$I$6</c:f>
              <c:numCache>
                <c:formatCode>General\%</c:formatCode>
                <c:ptCount val="2"/>
                <c:pt idx="0">
                  <c:v>7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95B-4CC6-9E9C-8510CFA98D73}"/>
            </c:ext>
          </c:extLst>
        </c:ser>
        <c:ser>
          <c:idx val="5"/>
          <c:order val="5"/>
          <c:tx>
            <c:strRef>
              <c:f>Tabelle3!$G$7</c:f>
              <c:strCache>
                <c:ptCount val="1"/>
                <c:pt idx="0">
                  <c:v>unknown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Tabelle3!$H$1:$I$1</c:f>
              <c:strCache>
                <c:ptCount val="2"/>
                <c:pt idx="0">
                  <c:v>C</c:v>
                </c:pt>
                <c:pt idx="1">
                  <c:v>D</c:v>
                </c:pt>
              </c:strCache>
            </c:strRef>
          </c:cat>
          <c:val>
            <c:numRef>
              <c:f>Tabelle3!$H$7:$I$7</c:f>
              <c:numCache>
                <c:formatCode>General\%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95B-4CC6-9E9C-8510CFA98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4227343"/>
        <c:axId val="941172095"/>
      </c:lineChart>
      <c:catAx>
        <c:axId val="1174227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41172095"/>
        <c:crosses val="autoZero"/>
        <c:auto val="1"/>
        <c:lblAlgn val="ctr"/>
        <c:lblOffset val="100"/>
        <c:noMultiLvlLbl val="0"/>
      </c:catAx>
      <c:valAx>
        <c:axId val="94117209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percentage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\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7422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693855829492354"/>
          <c:y val="0.30697350704405268"/>
          <c:w val="0.21306139525071477"/>
          <c:h val="0.408474806171384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0</xdr:row>
      <xdr:rowOff>122237</xdr:rowOff>
    </xdr:from>
    <xdr:to>
      <xdr:col>17</xdr:col>
      <xdr:colOff>9525</xdr:colOff>
      <xdr:row>15</xdr:row>
      <xdr:rowOff>163512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DEE0967-BCDA-4F77-98DB-5A0AE77176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103187</xdr:colOff>
      <xdr:row>11</xdr:row>
      <xdr:rowOff>173037</xdr:rowOff>
    </xdr:from>
    <xdr:to>
      <xdr:col>7</xdr:col>
      <xdr:colOff>123825</xdr:colOff>
      <xdr:row>30</xdr:row>
      <xdr:rowOff>57150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E77B48D-EBB6-483C-9ABF-93214899D8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198436</xdr:colOff>
      <xdr:row>30</xdr:row>
      <xdr:rowOff>96837</xdr:rowOff>
    </xdr:from>
    <xdr:to>
      <xdr:col>7</xdr:col>
      <xdr:colOff>333375</xdr:colOff>
      <xdr:row>49</xdr:row>
      <xdr:rowOff>161925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27C844E-C722-4176-BF4E-FAFE75F3CB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501650</xdr:colOff>
      <xdr:row>26</xdr:row>
      <xdr:rowOff>158750</xdr:rowOff>
    </xdr:from>
    <xdr:to>
      <xdr:col>6</xdr:col>
      <xdr:colOff>501650</xdr:colOff>
      <xdr:row>28</xdr:row>
      <xdr:rowOff>66675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F3B2AA0A-EC1C-46C9-8A3A-A1AA32EA60EB}"/>
            </a:ext>
          </a:extLst>
        </xdr:cNvPr>
        <xdr:cNvSpPr txBox="1"/>
      </xdr:nvSpPr>
      <xdr:spPr>
        <a:xfrm>
          <a:off x="3549650" y="4864100"/>
          <a:ext cx="1524000" cy="269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1"/>
            <a:t>Total: 322 vessels</a:t>
          </a:r>
          <a:endParaRPr lang="en-DE" sz="1100" b="1"/>
        </a:p>
      </xdr:txBody>
    </xdr:sp>
    <xdr:clientData/>
  </xdr:twoCellAnchor>
  <xdr:twoCellAnchor>
    <xdr:from>
      <xdr:col>8</xdr:col>
      <xdr:colOff>325437</xdr:colOff>
      <xdr:row>19</xdr:row>
      <xdr:rowOff>115887</xdr:rowOff>
    </xdr:from>
    <xdr:to>
      <xdr:col>15</xdr:col>
      <xdr:colOff>47625</xdr:colOff>
      <xdr:row>37</xdr:row>
      <xdr:rowOff>9525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9F6C36CC-90A2-4213-9828-C669D711D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0.61959</cdr:x>
      <cdr:y>0.83356</cdr:y>
    </cdr:from>
    <cdr:to>
      <cdr:x>0.89858</cdr:x>
      <cdr:y>0.90884</cdr:y>
    </cdr:to>
    <cdr:sp macro="" textlink="">
      <cdr:nvSpPr>
        <cdr:cNvPr id="2" name="Textfeld 4">
          <a:extLst xmlns:a="http://schemas.openxmlformats.org/drawingml/2006/main">
            <a:ext uri="{FF2B5EF4-FFF2-40B4-BE49-F238E27FC236}">
              <a16:creationId xmlns:a16="http://schemas.microsoft.com/office/drawing/2014/main" id="{F3B2AA0A-EC1C-46C9-8A3A-A1AA32EA60EB}"/>
            </a:ext>
          </a:extLst>
        </cdr:cNvPr>
        <cdr:cNvSpPr txBox="1"/>
      </cdr:nvSpPr>
      <cdr:spPr>
        <a:xfrm xmlns:a="http://schemas.openxmlformats.org/drawingml/2006/main">
          <a:off x="3384550" y="2917825"/>
          <a:ext cx="1524000" cy="2635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100" b="1"/>
            <a:t>Total: 274 vessels</a:t>
          </a:r>
          <a:endParaRPr lang="en-DE" sz="1100" b="1"/>
        </a:p>
      </cdr:txBody>
    </cdr:sp>
  </cdr:relSizeAnchor>
</c:userShape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0F553-99C8-4F42-AC08-3D34AC04075C}">
  <dimension ref="A2:H39"/>
  <sheetViews>
    <sheetView workbookViewId="0">
      <selection activeCell="B39" sqref="B39"/>
    </sheetView>
  </sheetViews>
  <sheetFormatPr baseColWidth="10" defaultRowHeight="14.5" x14ac:dyDescent="0.35"/>
  <cols>
    <col min="5" max="5" width="10.90625" style="1"/>
    <col min="7" max="7" width="10.90625" style="1"/>
  </cols>
  <sheetData>
    <row r="2" spans="1:7" s="3" customFormat="1" x14ac:dyDescent="0.35">
      <c r="A2" s="3" t="s">
        <v>0</v>
      </c>
      <c r="E2" s="4"/>
      <c r="G2" s="4"/>
    </row>
    <row r="3" spans="1:7" s="2" customFormat="1" x14ac:dyDescent="0.35">
      <c r="A3" s="2" t="s">
        <v>1</v>
      </c>
      <c r="B3" s="2" t="s">
        <v>3</v>
      </c>
      <c r="C3" s="2" t="s">
        <v>12</v>
      </c>
      <c r="E3" s="5" t="s">
        <v>19</v>
      </c>
      <c r="G3" s="5" t="s">
        <v>20</v>
      </c>
    </row>
    <row r="4" spans="1:7" x14ac:dyDescent="0.35">
      <c r="A4" t="s">
        <v>2</v>
      </c>
      <c r="B4">
        <v>65</v>
      </c>
      <c r="C4" t="s">
        <v>19</v>
      </c>
      <c r="D4">
        <v>1</v>
      </c>
      <c r="E4" s="1">
        <f>B4</f>
        <v>65</v>
      </c>
    </row>
    <row r="5" spans="1:7" x14ac:dyDescent="0.35">
      <c r="A5" t="s">
        <v>4</v>
      </c>
      <c r="B5">
        <v>3</v>
      </c>
      <c r="C5" t="s">
        <v>19</v>
      </c>
      <c r="D5">
        <v>1</v>
      </c>
      <c r="E5" s="1">
        <f t="shared" ref="E5:E8" si="0">B5</f>
        <v>3</v>
      </c>
    </row>
    <row r="6" spans="1:7" x14ac:dyDescent="0.35">
      <c r="A6" t="s">
        <v>5</v>
      </c>
      <c r="B6">
        <v>24</v>
      </c>
      <c r="C6" t="s">
        <v>19</v>
      </c>
      <c r="D6">
        <v>1</v>
      </c>
      <c r="E6" s="1">
        <f t="shared" si="0"/>
        <v>24</v>
      </c>
    </row>
    <row r="7" spans="1:7" x14ac:dyDescent="0.35">
      <c r="A7" t="s">
        <v>6</v>
      </c>
      <c r="B7">
        <v>3</v>
      </c>
      <c r="C7" t="s">
        <v>19</v>
      </c>
      <c r="D7">
        <v>1</v>
      </c>
      <c r="E7" s="1">
        <f t="shared" si="0"/>
        <v>3</v>
      </c>
    </row>
    <row r="8" spans="1:7" x14ac:dyDescent="0.35">
      <c r="A8" t="s">
        <v>18</v>
      </c>
      <c r="B8">
        <v>1</v>
      </c>
      <c r="C8" t="s">
        <v>19</v>
      </c>
      <c r="D8">
        <v>1</v>
      </c>
      <c r="E8" s="1">
        <f t="shared" si="0"/>
        <v>1</v>
      </c>
    </row>
    <row r="11" spans="1:7" s="2" customFormat="1" x14ac:dyDescent="0.35">
      <c r="A11" s="2" t="s">
        <v>7</v>
      </c>
      <c r="C11" s="2" t="s">
        <v>11</v>
      </c>
      <c r="E11" s="5"/>
      <c r="G11" s="5"/>
    </row>
    <row r="12" spans="1:7" x14ac:dyDescent="0.35">
      <c r="A12" t="s">
        <v>8</v>
      </c>
      <c r="B12">
        <v>115</v>
      </c>
      <c r="C12" t="s">
        <v>20</v>
      </c>
      <c r="D12">
        <v>0.5</v>
      </c>
      <c r="G12" s="1">
        <f t="shared" ref="G12:G17" si="1">B12*D12</f>
        <v>57.5</v>
      </c>
    </row>
    <row r="13" spans="1:7" x14ac:dyDescent="0.35">
      <c r="A13" t="s">
        <v>4</v>
      </c>
      <c r="B13">
        <v>2</v>
      </c>
      <c r="C13" t="s">
        <v>20</v>
      </c>
      <c r="D13">
        <v>0.5</v>
      </c>
      <c r="G13" s="1">
        <f t="shared" si="1"/>
        <v>1</v>
      </c>
    </row>
    <row r="14" spans="1:7" x14ac:dyDescent="0.35">
      <c r="A14" t="s">
        <v>5</v>
      </c>
      <c r="B14">
        <v>52</v>
      </c>
      <c r="C14" t="s">
        <v>20</v>
      </c>
      <c r="D14">
        <v>0.5</v>
      </c>
      <c r="G14" s="1">
        <f t="shared" si="1"/>
        <v>26</v>
      </c>
    </row>
    <row r="15" spans="1:7" x14ac:dyDescent="0.35">
      <c r="A15" t="s">
        <v>9</v>
      </c>
      <c r="B15">
        <v>18</v>
      </c>
      <c r="C15" t="s">
        <v>20</v>
      </c>
      <c r="D15">
        <v>0.5</v>
      </c>
      <c r="G15" s="1">
        <f t="shared" si="1"/>
        <v>9</v>
      </c>
    </row>
    <row r="16" spans="1:7" x14ac:dyDescent="0.35">
      <c r="A16" t="s">
        <v>10</v>
      </c>
      <c r="B16">
        <v>12</v>
      </c>
      <c r="C16" t="s">
        <v>20</v>
      </c>
      <c r="D16">
        <v>0.5</v>
      </c>
      <c r="G16" s="1">
        <f t="shared" si="1"/>
        <v>6</v>
      </c>
    </row>
    <row r="17" spans="1:7" x14ac:dyDescent="0.35">
      <c r="A17" t="s">
        <v>18</v>
      </c>
      <c r="B17">
        <v>11</v>
      </c>
      <c r="D17">
        <v>0.5</v>
      </c>
      <c r="G17" s="1">
        <f t="shared" si="1"/>
        <v>5.5</v>
      </c>
    </row>
    <row r="20" spans="1:7" s="3" customFormat="1" x14ac:dyDescent="0.35">
      <c r="A20" s="3" t="s">
        <v>13</v>
      </c>
      <c r="E20" s="4"/>
      <c r="G20" s="4"/>
    </row>
    <row r="22" spans="1:7" s="2" customFormat="1" x14ac:dyDescent="0.35">
      <c r="A22" s="2" t="s">
        <v>1</v>
      </c>
      <c r="E22" s="5"/>
      <c r="G22" s="5"/>
    </row>
    <row r="23" spans="1:7" x14ac:dyDescent="0.35">
      <c r="A23" t="s">
        <v>14</v>
      </c>
      <c r="B23">
        <v>111</v>
      </c>
      <c r="C23" t="s">
        <v>19</v>
      </c>
      <c r="D23">
        <v>1</v>
      </c>
      <c r="E23" s="1">
        <f>B23</f>
        <v>111</v>
      </c>
    </row>
    <row r="24" spans="1:7" x14ac:dyDescent="0.35">
      <c r="A24" t="s">
        <v>4</v>
      </c>
      <c r="B24">
        <v>14</v>
      </c>
      <c r="C24" t="s">
        <v>19</v>
      </c>
      <c r="D24">
        <v>1</v>
      </c>
      <c r="E24" s="1">
        <f t="shared" ref="E24:E28" si="2">B24</f>
        <v>14</v>
      </c>
    </row>
    <row r="25" spans="1:7" x14ac:dyDescent="0.35">
      <c r="A25" t="s">
        <v>5</v>
      </c>
      <c r="B25">
        <v>69</v>
      </c>
      <c r="C25" t="s">
        <v>19</v>
      </c>
      <c r="D25">
        <v>1</v>
      </c>
      <c r="E25" s="1">
        <f t="shared" si="2"/>
        <v>69</v>
      </c>
    </row>
    <row r="26" spans="1:7" x14ac:dyDescent="0.35">
      <c r="A26" t="s">
        <v>15</v>
      </c>
      <c r="B26">
        <v>8</v>
      </c>
      <c r="C26" t="s">
        <v>19</v>
      </c>
      <c r="D26">
        <v>1</v>
      </c>
      <c r="E26" s="1">
        <f t="shared" si="2"/>
        <v>8</v>
      </c>
    </row>
    <row r="27" spans="1:7" x14ac:dyDescent="0.35">
      <c r="A27" t="s">
        <v>16</v>
      </c>
      <c r="B27">
        <v>21</v>
      </c>
      <c r="C27" t="s">
        <v>19</v>
      </c>
      <c r="D27">
        <v>1</v>
      </c>
      <c r="E27" s="1">
        <f t="shared" si="2"/>
        <v>21</v>
      </c>
    </row>
    <row r="28" spans="1:7" x14ac:dyDescent="0.35">
      <c r="A28" t="s">
        <v>18</v>
      </c>
      <c r="B28">
        <v>3</v>
      </c>
      <c r="C28" t="s">
        <v>19</v>
      </c>
      <c r="D28">
        <v>1</v>
      </c>
      <c r="E28" s="1">
        <f t="shared" si="2"/>
        <v>3</v>
      </c>
    </row>
    <row r="30" spans="1:7" s="2" customFormat="1" x14ac:dyDescent="0.35">
      <c r="A30" s="2" t="s">
        <v>7</v>
      </c>
      <c r="E30" s="5"/>
      <c r="G30" s="5"/>
    </row>
    <row r="31" spans="1:7" x14ac:dyDescent="0.35">
      <c r="A31" t="s">
        <v>2</v>
      </c>
      <c r="B31">
        <v>198</v>
      </c>
      <c r="C31" t="s">
        <v>20</v>
      </c>
      <c r="D31">
        <v>0.5</v>
      </c>
      <c r="G31" s="1">
        <f t="shared" ref="G31:G36" si="3">B31*D31</f>
        <v>99</v>
      </c>
    </row>
    <row r="32" spans="1:7" x14ac:dyDescent="0.35">
      <c r="A32" t="s">
        <v>4</v>
      </c>
      <c r="B32">
        <v>10</v>
      </c>
      <c r="C32" t="s">
        <v>20</v>
      </c>
      <c r="D32">
        <v>0.5</v>
      </c>
      <c r="G32" s="1">
        <f t="shared" si="3"/>
        <v>5</v>
      </c>
    </row>
    <row r="33" spans="1:8" x14ac:dyDescent="0.35">
      <c r="A33" t="s">
        <v>5</v>
      </c>
      <c r="B33">
        <v>81</v>
      </c>
      <c r="C33" t="s">
        <v>20</v>
      </c>
      <c r="D33">
        <v>0.5</v>
      </c>
      <c r="G33" s="1">
        <f t="shared" si="3"/>
        <v>40.5</v>
      </c>
    </row>
    <row r="34" spans="1:8" x14ac:dyDescent="0.35">
      <c r="A34" t="s">
        <v>9</v>
      </c>
      <c r="B34">
        <v>25</v>
      </c>
      <c r="C34" t="s">
        <v>20</v>
      </c>
      <c r="D34">
        <v>0.5</v>
      </c>
      <c r="G34" s="1">
        <f t="shared" si="3"/>
        <v>12.5</v>
      </c>
    </row>
    <row r="35" spans="1:8" x14ac:dyDescent="0.35">
      <c r="A35" t="s">
        <v>17</v>
      </c>
      <c r="B35">
        <v>12</v>
      </c>
      <c r="C35" t="s">
        <v>20</v>
      </c>
      <c r="D35">
        <v>0.5</v>
      </c>
      <c r="G35" s="1">
        <f t="shared" si="3"/>
        <v>6</v>
      </c>
    </row>
    <row r="36" spans="1:8" x14ac:dyDescent="0.35">
      <c r="A36" t="s">
        <v>18</v>
      </c>
      <c r="B36">
        <v>12</v>
      </c>
      <c r="C36" t="s">
        <v>20</v>
      </c>
      <c r="D36">
        <v>0.5</v>
      </c>
      <c r="G36" s="1">
        <f t="shared" si="3"/>
        <v>6</v>
      </c>
    </row>
    <row r="38" spans="1:8" x14ac:dyDescent="0.35">
      <c r="F38">
        <f>SUM(E4:E28)</f>
        <v>322</v>
      </c>
      <c r="H38">
        <f>SUM(G12:G36)</f>
        <v>274</v>
      </c>
    </row>
    <row r="39" spans="1:8" x14ac:dyDescent="0.35">
      <c r="B39">
        <f>SUM(B31:B36,B12:B17)</f>
        <v>548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1C943-0574-4087-A822-588C5978186D}">
  <dimension ref="A2:H41"/>
  <sheetViews>
    <sheetView topLeftCell="A10" workbookViewId="0">
      <selection activeCell="H41" activeCellId="11" sqref="F7 H7 F14 H14 F21 H21 F28 H28 F34 H34 F41 H41"/>
    </sheetView>
  </sheetViews>
  <sheetFormatPr baseColWidth="10" defaultRowHeight="14.5" x14ac:dyDescent="0.35"/>
  <sheetData>
    <row r="2" spans="1:8" s="2" customFormat="1" x14ac:dyDescent="0.35">
      <c r="A2" s="2" t="s">
        <v>4</v>
      </c>
    </row>
    <row r="3" spans="1:8" x14ac:dyDescent="0.35">
      <c r="A3" t="s">
        <v>4</v>
      </c>
      <c r="B3">
        <v>3</v>
      </c>
      <c r="C3" t="s">
        <v>19</v>
      </c>
      <c r="D3">
        <v>1</v>
      </c>
      <c r="E3" s="1">
        <v>3</v>
      </c>
      <c r="G3" s="1"/>
    </row>
    <row r="4" spans="1:8" x14ac:dyDescent="0.35">
      <c r="A4" t="s">
        <v>4</v>
      </c>
      <c r="B4">
        <v>2</v>
      </c>
      <c r="C4" t="s">
        <v>20</v>
      </c>
      <c r="D4">
        <v>0.5</v>
      </c>
      <c r="E4" s="1"/>
      <c r="G4" s="1">
        <v>1</v>
      </c>
    </row>
    <row r="5" spans="1:8" x14ac:dyDescent="0.35">
      <c r="A5" t="s">
        <v>4</v>
      </c>
      <c r="B5">
        <v>14</v>
      </c>
      <c r="C5" t="s">
        <v>19</v>
      </c>
      <c r="D5">
        <v>1</v>
      </c>
      <c r="E5" s="1">
        <v>14</v>
      </c>
      <c r="G5" s="1"/>
    </row>
    <row r="6" spans="1:8" x14ac:dyDescent="0.35">
      <c r="A6" t="s">
        <v>4</v>
      </c>
      <c r="B6">
        <v>10</v>
      </c>
      <c r="C6" t="s">
        <v>20</v>
      </c>
      <c r="D6">
        <v>0.5</v>
      </c>
      <c r="E6" s="1"/>
      <c r="G6" s="1">
        <v>5</v>
      </c>
    </row>
    <row r="7" spans="1:8" x14ac:dyDescent="0.35">
      <c r="F7">
        <v>17</v>
      </c>
      <c r="H7">
        <v>6</v>
      </c>
    </row>
    <row r="9" spans="1:8" s="2" customFormat="1" x14ac:dyDescent="0.35">
      <c r="A9" s="2" t="s">
        <v>2</v>
      </c>
    </row>
    <row r="10" spans="1:8" x14ac:dyDescent="0.35">
      <c r="A10" t="s">
        <v>2</v>
      </c>
      <c r="B10">
        <v>65</v>
      </c>
      <c r="C10" t="s">
        <v>19</v>
      </c>
      <c r="D10">
        <v>1</v>
      </c>
      <c r="E10" s="1">
        <v>65</v>
      </c>
      <c r="G10" s="1"/>
    </row>
    <row r="11" spans="1:8" x14ac:dyDescent="0.35">
      <c r="A11" t="s">
        <v>8</v>
      </c>
      <c r="B11">
        <v>115</v>
      </c>
      <c r="C11" t="s">
        <v>20</v>
      </c>
      <c r="D11">
        <v>0.5</v>
      </c>
      <c r="E11" s="1"/>
      <c r="G11" s="1">
        <v>57.5</v>
      </c>
    </row>
    <row r="12" spans="1:8" x14ac:dyDescent="0.35">
      <c r="A12" t="s">
        <v>14</v>
      </c>
      <c r="B12">
        <v>111</v>
      </c>
      <c r="C12" t="s">
        <v>19</v>
      </c>
      <c r="D12">
        <v>1</v>
      </c>
      <c r="E12" s="1">
        <v>111</v>
      </c>
      <c r="G12" s="1"/>
    </row>
    <row r="13" spans="1:8" x14ac:dyDescent="0.35">
      <c r="A13" t="s">
        <v>2</v>
      </c>
      <c r="B13">
        <v>198</v>
      </c>
      <c r="C13" t="s">
        <v>20</v>
      </c>
      <c r="D13">
        <v>0.5</v>
      </c>
      <c r="E13" s="1"/>
      <c r="G13" s="1">
        <v>99</v>
      </c>
    </row>
    <row r="14" spans="1:8" x14ac:dyDescent="0.35">
      <c r="F14">
        <v>176</v>
      </c>
      <c r="H14">
        <v>156.5</v>
      </c>
    </row>
    <row r="16" spans="1:8" s="2" customFormat="1" x14ac:dyDescent="0.35">
      <c r="A16" s="2" t="s">
        <v>5</v>
      </c>
    </row>
    <row r="17" spans="1:8" x14ac:dyDescent="0.35">
      <c r="A17" t="s">
        <v>5</v>
      </c>
      <c r="B17">
        <v>24</v>
      </c>
      <c r="C17" t="s">
        <v>19</v>
      </c>
      <c r="D17">
        <v>1</v>
      </c>
      <c r="E17" s="1">
        <v>24</v>
      </c>
      <c r="G17" s="1"/>
    </row>
    <row r="18" spans="1:8" x14ac:dyDescent="0.35">
      <c r="A18" t="s">
        <v>5</v>
      </c>
      <c r="B18">
        <v>52</v>
      </c>
      <c r="C18" t="s">
        <v>20</v>
      </c>
      <c r="D18">
        <v>0.5</v>
      </c>
      <c r="E18" s="1"/>
      <c r="G18" s="1">
        <v>26</v>
      </c>
    </row>
    <row r="19" spans="1:8" x14ac:dyDescent="0.35">
      <c r="A19" t="s">
        <v>5</v>
      </c>
      <c r="B19">
        <v>69</v>
      </c>
      <c r="C19" t="s">
        <v>19</v>
      </c>
      <c r="D19">
        <v>1</v>
      </c>
      <c r="E19" s="1">
        <v>69</v>
      </c>
      <c r="G19" s="1"/>
    </row>
    <row r="20" spans="1:8" x14ac:dyDescent="0.35">
      <c r="A20" t="s">
        <v>5</v>
      </c>
      <c r="B20">
        <v>81</v>
      </c>
      <c r="C20" t="s">
        <v>20</v>
      </c>
      <c r="D20">
        <v>0.5</v>
      </c>
      <c r="E20" s="1"/>
      <c r="G20" s="1">
        <v>40.5</v>
      </c>
    </row>
    <row r="21" spans="1:8" x14ac:dyDescent="0.35">
      <c r="F21">
        <v>93</v>
      </c>
      <c r="H21">
        <v>66.5</v>
      </c>
    </row>
    <row r="23" spans="1:8" s="2" customFormat="1" x14ac:dyDescent="0.35">
      <c r="A23" s="2" t="s">
        <v>9</v>
      </c>
    </row>
    <row r="24" spans="1:8" x14ac:dyDescent="0.35">
      <c r="A24" t="s">
        <v>6</v>
      </c>
      <c r="B24">
        <v>3</v>
      </c>
      <c r="C24" t="s">
        <v>19</v>
      </c>
      <c r="D24">
        <v>1</v>
      </c>
      <c r="E24" s="1">
        <v>3</v>
      </c>
      <c r="G24" s="1"/>
    </row>
    <row r="25" spans="1:8" x14ac:dyDescent="0.35">
      <c r="A25" t="s">
        <v>9</v>
      </c>
      <c r="B25">
        <v>18</v>
      </c>
      <c r="C25" t="s">
        <v>20</v>
      </c>
      <c r="D25">
        <v>0.5</v>
      </c>
      <c r="E25" s="1"/>
      <c r="G25" s="1">
        <v>9</v>
      </c>
    </row>
    <row r="26" spans="1:8" x14ac:dyDescent="0.35">
      <c r="A26" t="s">
        <v>15</v>
      </c>
      <c r="B26">
        <v>8</v>
      </c>
      <c r="C26" t="s">
        <v>19</v>
      </c>
      <c r="D26">
        <v>1</v>
      </c>
      <c r="E26" s="1">
        <v>8</v>
      </c>
      <c r="G26" s="1"/>
    </row>
    <row r="27" spans="1:8" x14ac:dyDescent="0.35">
      <c r="A27" t="s">
        <v>9</v>
      </c>
      <c r="B27">
        <v>25</v>
      </c>
      <c r="C27" t="s">
        <v>20</v>
      </c>
      <c r="D27">
        <v>0.5</v>
      </c>
      <c r="E27" s="1"/>
      <c r="G27" s="1">
        <v>12.5</v>
      </c>
    </row>
    <row r="28" spans="1:8" x14ac:dyDescent="0.35">
      <c r="F28">
        <v>11</v>
      </c>
      <c r="H28">
        <v>21.5</v>
      </c>
    </row>
    <row r="30" spans="1:8" s="2" customFormat="1" x14ac:dyDescent="0.35">
      <c r="A30" s="2" t="s">
        <v>17</v>
      </c>
    </row>
    <row r="31" spans="1:8" x14ac:dyDescent="0.35">
      <c r="A31" t="s">
        <v>10</v>
      </c>
      <c r="B31">
        <v>12</v>
      </c>
      <c r="C31" t="s">
        <v>20</v>
      </c>
      <c r="D31">
        <v>0.5</v>
      </c>
      <c r="E31" s="1"/>
      <c r="G31" s="1">
        <v>6</v>
      </c>
    </row>
    <row r="32" spans="1:8" x14ac:dyDescent="0.35">
      <c r="A32" t="s">
        <v>16</v>
      </c>
      <c r="B32">
        <v>21</v>
      </c>
      <c r="C32" t="s">
        <v>19</v>
      </c>
      <c r="D32">
        <v>1</v>
      </c>
      <c r="E32" s="1">
        <v>21</v>
      </c>
      <c r="G32" s="1"/>
    </row>
    <row r="33" spans="1:8" x14ac:dyDescent="0.35">
      <c r="A33" t="s">
        <v>17</v>
      </c>
      <c r="B33">
        <v>12</v>
      </c>
      <c r="C33" t="s">
        <v>20</v>
      </c>
      <c r="D33">
        <v>0.5</v>
      </c>
      <c r="E33" s="1"/>
      <c r="G33" s="1">
        <v>6</v>
      </c>
    </row>
    <row r="34" spans="1:8" x14ac:dyDescent="0.35">
      <c r="F34">
        <v>21</v>
      </c>
      <c r="H34">
        <v>12</v>
      </c>
    </row>
    <row r="36" spans="1:8" s="2" customFormat="1" x14ac:dyDescent="0.35">
      <c r="A36" s="2" t="s">
        <v>18</v>
      </c>
    </row>
    <row r="37" spans="1:8" x14ac:dyDescent="0.35">
      <c r="A37" t="s">
        <v>18</v>
      </c>
      <c r="B37">
        <v>1</v>
      </c>
      <c r="C37" t="s">
        <v>19</v>
      </c>
      <c r="D37">
        <v>1</v>
      </c>
      <c r="E37" s="1">
        <v>1</v>
      </c>
      <c r="G37" s="1"/>
    </row>
    <row r="38" spans="1:8" x14ac:dyDescent="0.35">
      <c r="A38" t="s">
        <v>18</v>
      </c>
      <c r="B38">
        <v>11</v>
      </c>
      <c r="D38">
        <v>0.5</v>
      </c>
      <c r="E38" s="1"/>
      <c r="G38" s="1">
        <v>5.5</v>
      </c>
    </row>
    <row r="39" spans="1:8" x14ac:dyDescent="0.35">
      <c r="A39" t="s">
        <v>18</v>
      </c>
      <c r="B39">
        <v>3</v>
      </c>
      <c r="C39" t="s">
        <v>19</v>
      </c>
      <c r="D39">
        <v>1</v>
      </c>
      <c r="E39" s="1">
        <v>3</v>
      </c>
      <c r="G39" s="1"/>
    </row>
    <row r="40" spans="1:8" x14ac:dyDescent="0.35">
      <c r="A40" t="s">
        <v>18</v>
      </c>
      <c r="B40">
        <v>12</v>
      </c>
      <c r="C40" t="s">
        <v>20</v>
      </c>
      <c r="D40">
        <v>0.5</v>
      </c>
      <c r="E40" s="1"/>
      <c r="G40" s="1">
        <v>6</v>
      </c>
    </row>
    <row r="41" spans="1:8" x14ac:dyDescent="0.35">
      <c r="F41">
        <v>4</v>
      </c>
      <c r="H41">
        <v>11.5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2DED4-F801-4BA3-B6C8-3FDE222F0478}">
  <dimension ref="A1:I9"/>
  <sheetViews>
    <sheetView tabSelected="1" topLeftCell="A34" workbookViewId="0">
      <selection activeCell="R30" sqref="R30"/>
    </sheetView>
  </sheetViews>
  <sheetFormatPr baseColWidth="10" defaultRowHeight="14.5" x14ac:dyDescent="0.35"/>
  <sheetData>
    <row r="1" spans="1:9" x14ac:dyDescent="0.35">
      <c r="B1" t="s">
        <v>19</v>
      </c>
      <c r="C1" t="s">
        <v>20</v>
      </c>
      <c r="H1" t="s">
        <v>19</v>
      </c>
      <c r="I1" t="s">
        <v>20</v>
      </c>
    </row>
    <row r="2" spans="1:9" x14ac:dyDescent="0.35">
      <c r="A2" s="6" t="s">
        <v>4</v>
      </c>
      <c r="B2">
        <v>17</v>
      </c>
      <c r="C2">
        <v>6</v>
      </c>
      <c r="E2">
        <f>B2/(322/100)</f>
        <v>5.2795031055900621</v>
      </c>
      <c r="F2">
        <f>C2/(274/100)</f>
        <v>2.1897810218978102</v>
      </c>
      <c r="G2" s="6" t="s">
        <v>4</v>
      </c>
      <c r="H2" s="7">
        <f>ROUND(E2,0)</f>
        <v>5</v>
      </c>
      <c r="I2" s="7">
        <f>ROUND(F2,0)</f>
        <v>2</v>
      </c>
    </row>
    <row r="3" spans="1:9" x14ac:dyDescent="0.35">
      <c r="A3" s="6" t="s">
        <v>2</v>
      </c>
      <c r="B3">
        <v>176</v>
      </c>
      <c r="C3">
        <v>156.5</v>
      </c>
      <c r="E3">
        <f t="shared" ref="E3:E7" si="0">B3/(322/100)</f>
        <v>54.658385093167702</v>
      </c>
      <c r="F3">
        <f t="shared" ref="F3:F7" si="1">C3/(274/100)</f>
        <v>57.116788321167881</v>
      </c>
      <c r="G3" s="6" t="s">
        <v>2</v>
      </c>
      <c r="H3" s="7">
        <f t="shared" ref="H3:I7" si="2">ROUND(E3,0)</f>
        <v>55</v>
      </c>
      <c r="I3" s="7">
        <f t="shared" si="2"/>
        <v>57</v>
      </c>
    </row>
    <row r="4" spans="1:9" x14ac:dyDescent="0.35">
      <c r="A4" s="6" t="s">
        <v>22</v>
      </c>
      <c r="B4">
        <v>93</v>
      </c>
      <c r="C4">
        <v>66.5</v>
      </c>
      <c r="E4">
        <f t="shared" si="0"/>
        <v>28.881987577639748</v>
      </c>
      <c r="F4">
        <f t="shared" si="1"/>
        <v>24.270072992700729</v>
      </c>
      <c r="G4" s="6" t="s">
        <v>22</v>
      </c>
      <c r="H4" s="7">
        <f t="shared" si="2"/>
        <v>29</v>
      </c>
      <c r="I4" s="7">
        <f t="shared" si="2"/>
        <v>24</v>
      </c>
    </row>
    <row r="5" spans="1:9" x14ac:dyDescent="0.35">
      <c r="A5" s="6" t="s">
        <v>9</v>
      </c>
      <c r="B5">
        <v>11</v>
      </c>
      <c r="C5">
        <v>21.5</v>
      </c>
      <c r="E5">
        <f t="shared" si="0"/>
        <v>3.4161490683229814</v>
      </c>
      <c r="F5">
        <f t="shared" si="1"/>
        <v>7.8467153284671527</v>
      </c>
      <c r="G5" s="6" t="s">
        <v>9</v>
      </c>
      <c r="H5" s="7">
        <f t="shared" si="2"/>
        <v>3</v>
      </c>
      <c r="I5" s="7">
        <f t="shared" si="2"/>
        <v>8</v>
      </c>
    </row>
    <row r="6" spans="1:9" x14ac:dyDescent="0.35">
      <c r="A6" s="6" t="s">
        <v>17</v>
      </c>
      <c r="B6">
        <v>21</v>
      </c>
      <c r="C6">
        <v>12</v>
      </c>
      <c r="E6">
        <f t="shared" si="0"/>
        <v>6.5217391304347823</v>
      </c>
      <c r="F6">
        <f t="shared" si="1"/>
        <v>4.3795620437956204</v>
      </c>
      <c r="G6" s="6" t="s">
        <v>17</v>
      </c>
      <c r="H6" s="7">
        <f t="shared" si="2"/>
        <v>7</v>
      </c>
      <c r="I6" s="7">
        <f t="shared" si="2"/>
        <v>4</v>
      </c>
    </row>
    <row r="7" spans="1:9" x14ac:dyDescent="0.35">
      <c r="A7" s="6" t="s">
        <v>18</v>
      </c>
      <c r="B7">
        <v>4</v>
      </c>
      <c r="C7">
        <v>11.5</v>
      </c>
      <c r="E7">
        <f t="shared" si="0"/>
        <v>1.2422360248447204</v>
      </c>
      <c r="F7">
        <f t="shared" si="1"/>
        <v>4.1970802919708028</v>
      </c>
      <c r="G7" s="6" t="s">
        <v>18</v>
      </c>
      <c r="H7" s="7">
        <f t="shared" si="2"/>
        <v>1</v>
      </c>
      <c r="I7" s="7">
        <f t="shared" si="2"/>
        <v>4</v>
      </c>
    </row>
    <row r="9" spans="1:9" x14ac:dyDescent="0.35">
      <c r="A9" t="s">
        <v>21</v>
      </c>
      <c r="B9">
        <v>322</v>
      </c>
      <c r="C9">
        <v>274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ROOTS28b</dc:creator>
  <cp:lastModifiedBy>ROOTS28b</cp:lastModifiedBy>
  <dcterms:created xsi:type="dcterms:W3CDTF">2023-03-09T12:32:57Z</dcterms:created>
  <dcterms:modified xsi:type="dcterms:W3CDTF">2023-03-10T13:19:41Z</dcterms:modified>
</cp:coreProperties>
</file>