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1"/>
  <workbookPr defaultThemeVersion="166925"/>
  <xr:revisionPtr revIDLastSave="0" documentId="8_{743C8611-D715-46D2-88FB-63A766597B9B}" xr6:coauthVersionLast="43" xr6:coauthVersionMax="43" xr10:uidLastSave="{00000000-0000-0000-0000-000000000000}"/>
  <bookViews>
    <workbookView xWindow="240" yWindow="105" windowWidth="14805" windowHeight="8010" activeTab="1" xr2:uid="{00000000-000D-0000-FFFF-FFFF00000000}"/>
  </bookViews>
  <sheets>
    <sheet name="画角計算" sheetId="1" r:id="rId1"/>
    <sheet name="F(焦点距離)計算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B4" i="2"/>
  <c r="C5" i="1"/>
  <c r="C7" i="1"/>
  <c r="C10" i="1"/>
  <c r="C11" i="1"/>
  <c r="B6" i="1"/>
  <c r="B5" i="1"/>
  <c r="B7" i="1"/>
  <c r="B10" i="1"/>
  <c r="B11" i="1"/>
  <c r="C12" i="1"/>
  <c r="C13" i="1"/>
  <c r="B12" i="1"/>
  <c r="B13" i="1"/>
  <c r="C8" i="1"/>
  <c r="C14" i="1"/>
  <c r="C15" i="1"/>
  <c r="B8" i="1"/>
  <c r="B14" i="1"/>
  <c r="B15" i="1"/>
  <c r="B9" i="1"/>
  <c r="C9" i="1"/>
  <c r="C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tc={321E0049-50F6-4864-B24E-8C20EFAD3799}</author>
    <author>tc={F8C4D354-6EFA-4183-8600-27A024E20618}</author>
    <author>tc={B8CB17AE-4690-4B44-B570-279665460E2C}</author>
    <author>tc={5085ECD8-C861-4C02-BA7F-FD440B947FF3}</author>
  </authors>
  <commentList>
    <comment ref="C6" authorId="0" shapeId="0" xr:uid="{321E0049-50F6-4864-B24E-8C20EFAD37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奥行き(near面)30cmで計測
Reply:
    「near面への距離(cm)」と一致させること
</t>
      </text>
    </comment>
    <comment ref="B11" authorId="1" shapeId="0" xr:uid="{F8C4D354-6EFA-4183-8600-27A024E206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スペック表に記載されるサイズ
(どれか一つの場合もある)
</t>
      </text>
    </comment>
    <comment ref="B13" authorId="2" shapeId="0" xr:uid="{B8CB17AE-4690-4B44-B570-279665460E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スペック表に記載されるサイズ
(どれか一つの場合もある)
</t>
      </text>
    </comment>
    <comment ref="B15" authorId="3" shapeId="0" xr:uid="{5085ECD8-C861-4C02-BA7F-FD440B947F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スペック表に記載されるサイズ
(どれか一つの場合もある)
</t>
      </text>
    </comment>
  </commentList>
</comments>
</file>

<file path=xl/sharedStrings.xml><?xml version="1.0" encoding="utf-8"?>
<sst xmlns="http://schemas.openxmlformats.org/spreadsheetml/2006/main" count="39" uniqueCount="36">
  <si>
    <t>near面への距離(cm)</t>
  </si>
  <si>
    <t>幅</t>
  </si>
  <si>
    <t>高さ</t>
  </si>
  <si>
    <t>aspect</t>
  </si>
  <si>
    <t>角度(幅/高)</t>
  </si>
  <si>
    <t>見える幅(cm)</t>
  </si>
  <si>
    <t>予想の斜辺(cm)</t>
  </si>
  <si>
    <t>予想の高さ</t>
  </si>
  <si>
    <t>aspect2</t>
  </si>
  <si>
    <t>斜辺/2</t>
  </si>
  <si>
    <t>対角画角</t>
  </si>
  <si>
    <t>幅/2</t>
  </si>
  <si>
    <t>水平画角</t>
  </si>
  <si>
    <t>高/2</t>
  </si>
  <si>
    <t>垂直画角</t>
  </si>
  <si>
    <t>※この行はセンサのサイズと同じアスペクト非の画像サイズ</t>
  </si>
  <si>
    <t>※この行はセンサーのアスペクト非と異なるサイズの画像サイズ</t>
  </si>
  <si>
    <t>カラムの色</t>
  </si>
  <si>
    <t>手動で入力</t>
  </si>
  <si>
    <t>自動で入力</t>
  </si>
  <si>
    <t>■ 横長の画像の場合</t>
  </si>
  <si>
    <t>縦の正規化サイズ</t>
  </si>
  <si>
    <t>※この値は固定値。１以外にしてはいけない</t>
  </si>
  <si>
    <t>垂直画角(度)</t>
  </si>
  <si>
    <t>この値は「画角計算」で計算した値を指定する</t>
  </si>
  <si>
    <t>F</t>
  </si>
  <si>
    <t>■縦長の画像の場合</t>
  </si>
  <si>
    <t>横の正規化サイズ</t>
  </si>
  <si>
    <t>水平画角(度)</t>
  </si>
  <si>
    <t>※Fの結果から、CameraUtil::genInnerParamには以下のパラメータを指定する</t>
  </si>
  <si>
    <t>横長の場合</t>
  </si>
  <si>
    <t>genInnerParam(F, 1, 1, aspect, 1, innerParam)</t>
  </si>
  <si>
    <t>→ ※kx,kyは任意でも良い、aspectは1以上にして縦のサイズは必ず１にすること</t>
  </si>
  <si>
    <t>縦長の場合</t>
  </si>
  <si>
    <t>genInnerParam(F, 1, 1, 1, 1.0/aspect, innerParam)</t>
  </si>
  <si>
    <t>→ ※kx,kyは任意でも良い、aspectは1未満にして横のサイズは必ず１にすること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</si>
</sst>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D0CECE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3" borderId="3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2" borderId="5" xfId="0" applyFill="1" applyBorder="1"/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0" fillId="0" borderId="0" xfId="0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一輝 中山" id="{141D4AC9-DADA-44B6-963A-CEB7841939A5}" userId="7dd805ab44bcf28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19-03-03T01:31:51.56" personId="{141D4AC9-DADA-44B6-963A-CEB7841939A5}" id="{321E0049-50F6-4864-B24E-8C20EFAD3799}">
    <text xml:space="preserve">奥行き(near面)30cmで計測
</text>
  </threadedComment>
  <threadedComment ref="C6" dT="2019-03-03T05:30:47.95" personId="{141D4AC9-DADA-44B6-963A-CEB7841939A5}" id="{0DEA7BD9-5004-48C3-9F72-9485F66CFB71}" parentId="{321E0049-50F6-4864-B24E-8C20EFAD3799}">
    <text xml:space="preserve">「near面への距離(cm)」と一致させること
</text>
  </threadedComment>
  <threadedComment ref="B11" dT="2019-03-03T05:27:32.83" personId="{141D4AC9-DADA-44B6-963A-CEB7841939A5}" id="{F8C4D354-6EFA-4183-8600-27A024E20618}">
    <text xml:space="preserve">スペック表に記載されるサイズ
(どれか一つの場合もある)
</text>
  </threadedComment>
  <threadedComment ref="B13" dT="2019-03-03T05:27:23.76" personId="{141D4AC9-DADA-44B6-963A-CEB7841939A5}" id="{B8CB17AE-4690-4B44-B570-279665460E2C}">
    <text xml:space="preserve">スペック表に記載されるサイズ
(どれか一つの場合もある)
</text>
  </threadedComment>
  <threadedComment ref="B15" dT="2019-03-03T05:27:41.46" personId="{141D4AC9-DADA-44B6-963A-CEB7841939A5}" id="{5085ECD8-C861-4C02-BA7F-FD440B947FF3}">
    <text xml:space="preserve">スペック表に記載されるサイズ
(どれか一つの場合もある)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 xr3:uid="{AEA406A1-0E4B-5B11-9CD5-51D6E497D94C}">
      <selection activeCell="F9" sqref="F9"/>
    </sheetView>
  </sheetViews>
  <sheetFormatPr defaultRowHeight="13.5"/>
  <cols>
    <col min="1" max="1" width="17.25" customWidth="1"/>
    <col min="2" max="3" width="12.875" bestFit="1" customWidth="1"/>
  </cols>
  <sheetData>
    <row r="1" spans="1:3">
      <c r="A1" s="1" t="s">
        <v>0</v>
      </c>
      <c r="B1" s="3">
        <v>30</v>
      </c>
    </row>
    <row r="2" spans="1:3">
      <c r="A2" s="6" t="s">
        <v>1</v>
      </c>
      <c r="B2" s="7">
        <v>2592</v>
      </c>
      <c r="C2" s="3">
        <v>1920</v>
      </c>
    </row>
    <row r="3" spans="1:3">
      <c r="A3" s="1" t="s">
        <v>2</v>
      </c>
      <c r="B3" s="3">
        <v>1944</v>
      </c>
      <c r="C3" s="3">
        <v>1080</v>
      </c>
    </row>
    <row r="4" spans="1:3">
      <c r="A4" s="1" t="s">
        <v>3</v>
      </c>
      <c r="B4" s="2">
        <f>B2/B3</f>
        <v>1.3333333333333333</v>
      </c>
      <c r="C4" s="2">
        <f>C2/C3</f>
        <v>1.7777777777777777</v>
      </c>
    </row>
    <row r="5" spans="1:3">
      <c r="A5" s="1" t="s">
        <v>4</v>
      </c>
      <c r="B5" s="2">
        <f>DEGREES(ATAN2(B2,B3))</f>
        <v>36.86989764584402</v>
      </c>
      <c r="C5" s="2">
        <f>DEGREES(ATAN2(C2,C3))</f>
        <v>29.357753542791276</v>
      </c>
    </row>
    <row r="6" spans="1:3">
      <c r="A6" s="1" t="s">
        <v>5</v>
      </c>
      <c r="B6" s="2">
        <f>C6*(B2/C2)</f>
        <v>31.725000000000001</v>
      </c>
      <c r="C6" s="3">
        <v>23.5</v>
      </c>
    </row>
    <row r="7" spans="1:3">
      <c r="A7" s="1" t="s">
        <v>6</v>
      </c>
      <c r="B7" s="2">
        <f>B6/COS(RADIANS(B5))</f>
        <v>39.65625</v>
      </c>
      <c r="C7" s="2">
        <f>C6/COS(RADIANS(C5))</f>
        <v>26.962665883819799</v>
      </c>
    </row>
    <row r="8" spans="1:3">
      <c r="A8" s="1" t="s">
        <v>7</v>
      </c>
      <c r="B8" s="2">
        <f>C8*(B3/C3)</f>
        <v>23.793750000000003</v>
      </c>
      <c r="C8" s="2">
        <f>SIN(RADIANS(C5)) * C7</f>
        <v>13.218750000000002</v>
      </c>
    </row>
    <row r="9" spans="1:3">
      <c r="A9" s="1" t="s">
        <v>8</v>
      </c>
      <c r="B9" s="2">
        <f>B6/B8</f>
        <v>1.3333333333333333</v>
      </c>
      <c r="C9" s="2">
        <f>C6/C8</f>
        <v>1.7777777777777775</v>
      </c>
    </row>
    <row r="10" spans="1:3">
      <c r="A10" s="1" t="s">
        <v>9</v>
      </c>
      <c r="B10" s="2">
        <f>B7/2</f>
        <v>19.828125</v>
      </c>
      <c r="C10" s="2">
        <f>C7/2</f>
        <v>13.4813329419099</v>
      </c>
    </row>
    <row r="11" spans="1:3">
      <c r="A11" s="4" t="s">
        <v>10</v>
      </c>
      <c r="B11" s="12">
        <f>DEGREES(ATAN2($B$1,B10))*2</f>
        <v>66.924422649863956</v>
      </c>
      <c r="C11" s="5">
        <f>DEGREES(ATAN2($B$1,C10))*2</f>
        <v>48.396181271886874</v>
      </c>
    </row>
    <row r="12" spans="1:3">
      <c r="A12" s="1" t="s">
        <v>11</v>
      </c>
      <c r="B12" s="2">
        <f>B6/2</f>
        <v>15.862500000000001</v>
      </c>
      <c r="C12" s="2">
        <f>C6/2</f>
        <v>11.75</v>
      </c>
    </row>
    <row r="13" spans="1:3">
      <c r="A13" s="1" t="s">
        <v>12</v>
      </c>
      <c r="B13" s="8">
        <f>DEGREES(ATAN2($B$1, B12)) * 2</f>
        <v>55.735294406392512</v>
      </c>
      <c r="C13" s="2">
        <f>DEGREES(ATAN2($B$1, C12)) * 2</f>
        <v>42.777245655637678</v>
      </c>
    </row>
    <row r="14" spans="1:3">
      <c r="A14" s="1" t="s">
        <v>13</v>
      </c>
      <c r="B14" s="2">
        <f>B8/2</f>
        <v>11.896875000000001</v>
      </c>
      <c r="C14" s="2">
        <f>C8/2</f>
        <v>6.6093750000000009</v>
      </c>
    </row>
    <row r="15" spans="1:3">
      <c r="A15" s="1" t="s">
        <v>14</v>
      </c>
      <c r="B15" s="8">
        <f>DEGREES(ATAN2($B$1, B14)) * 2</f>
        <v>43.262840698126034</v>
      </c>
      <c r="C15" s="2">
        <f>DEGREES(ATAN2($B$1, C14)) * 2</f>
        <v>24.848991493009855</v>
      </c>
    </row>
    <row r="16" spans="1:3" ht="98.25" customHeight="1">
      <c r="B16" s="13" t="s">
        <v>15</v>
      </c>
      <c r="C16" s="13" t="s">
        <v>16</v>
      </c>
    </row>
    <row r="18" spans="1:2">
      <c r="B18" s="2" t="s">
        <v>17</v>
      </c>
    </row>
    <row r="19" spans="1:2">
      <c r="A19" s="1" t="s">
        <v>18</v>
      </c>
      <c r="B19" s="7"/>
    </row>
    <row r="20" spans="1:2">
      <c r="A20" s="1" t="s">
        <v>19</v>
      </c>
      <c r="B2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4256-61E8-4413-8E50-7DC827770675}">
  <dimension ref="A1:F18"/>
  <sheetViews>
    <sheetView tabSelected="1" workbookViewId="0" xr3:uid="{547583BB-9E60-51F9-A2F9-15605497EA3B}">
      <selection activeCell="B7" sqref="B7"/>
    </sheetView>
  </sheetViews>
  <sheetFormatPr defaultRowHeight="13.5"/>
  <cols>
    <col min="1" max="1" width="18" customWidth="1"/>
    <col min="2" max="2" width="12.875" bestFit="1" customWidth="1"/>
  </cols>
  <sheetData>
    <row r="1" spans="1:6">
      <c r="A1" t="s">
        <v>20</v>
      </c>
    </row>
    <row r="2" spans="1:6">
      <c r="A2" s="1" t="s">
        <v>21</v>
      </c>
      <c r="B2" s="3">
        <v>1</v>
      </c>
      <c r="C2" t="s">
        <v>22</v>
      </c>
    </row>
    <row r="3" spans="1:6">
      <c r="A3" s="1" t="s">
        <v>23</v>
      </c>
      <c r="B3" s="2">
        <v>24.847999999999999</v>
      </c>
      <c r="C3" t="s">
        <v>24</v>
      </c>
    </row>
    <row r="4" spans="1:6">
      <c r="A4" s="1" t="s">
        <v>25</v>
      </c>
      <c r="B4" s="8">
        <f>(B2/2) / TAN(RADIANS(B3/2))</f>
        <v>2.2695970069693847</v>
      </c>
    </row>
    <row r="6" spans="1:6">
      <c r="A6" t="s">
        <v>26</v>
      </c>
    </row>
    <row r="7" spans="1:6">
      <c r="A7" s="1" t="s">
        <v>27</v>
      </c>
      <c r="B7" s="3">
        <v>1</v>
      </c>
      <c r="C7" t="s">
        <v>22</v>
      </c>
    </row>
    <row r="8" spans="1:6">
      <c r="A8" s="1" t="s">
        <v>28</v>
      </c>
      <c r="B8" s="2">
        <v>24.847999999999999</v>
      </c>
      <c r="C8" t="s">
        <v>24</v>
      </c>
    </row>
    <row r="9" spans="1:6">
      <c r="A9" s="1" t="s">
        <v>25</v>
      </c>
      <c r="B9" s="8">
        <f>(B7/2) / TAN(RADIANS(B8/2))</f>
        <v>2.2695970069693847</v>
      </c>
    </row>
    <row r="12" spans="1:6">
      <c r="A12" t="s">
        <v>29</v>
      </c>
    </row>
    <row r="14" spans="1:6">
      <c r="A14" s="1" t="s">
        <v>30</v>
      </c>
      <c r="B14" s="9" t="s">
        <v>31</v>
      </c>
      <c r="C14" s="9"/>
      <c r="D14" s="9"/>
      <c r="E14" s="9"/>
      <c r="F14" s="9"/>
    </row>
    <row r="15" spans="1:6">
      <c r="A15" s="11" t="s">
        <v>32</v>
      </c>
      <c r="B15" s="11"/>
      <c r="C15" s="11"/>
      <c r="D15" s="11"/>
      <c r="E15" s="11"/>
      <c r="F15" s="11"/>
    </row>
    <row r="17" spans="1:6">
      <c r="A17" s="10" t="s">
        <v>33</v>
      </c>
      <c r="B17" s="9" t="s">
        <v>34</v>
      </c>
      <c r="C17" s="9"/>
      <c r="D17" s="9"/>
      <c r="E17" s="9"/>
      <c r="F17" s="9"/>
    </row>
    <row r="18" spans="1:6">
      <c r="A18" s="11" t="s">
        <v>35</v>
      </c>
      <c r="B18" s="11"/>
      <c r="C18" s="11"/>
      <c r="D18" s="11"/>
      <c r="E18" s="11"/>
      <c r="F18" s="11"/>
    </row>
  </sheetData>
  <mergeCells count="4">
    <mergeCell ref="B14:F14"/>
    <mergeCell ref="A15:F15"/>
    <mergeCell ref="B17:F17"/>
    <mergeCell ref="A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2019-03-03T00:33:31Z</dcterms:created>
  <dcterms:modified xsi:type="dcterms:W3CDTF">2019-03-03T05:34:06Z</dcterms:modified>
  <cp:category/>
  <cp:contentStatus/>
</cp:coreProperties>
</file>