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1B783736-B647-4176-981C-C069E42123D4}" xr6:coauthVersionLast="38" xr6:coauthVersionMax="38" xr10:uidLastSave="{00000000-0000-0000-0000-000000000000}"/>
  <bookViews>
    <workbookView xWindow="0" yWindow="0" windowWidth="20640" windowHeight="11760" tabRatio="823" firstSheet="13" activeTab="20" xr2:uid="{00000000-000D-0000-FFFF-FFFF00000000}"/>
  </bookViews>
  <sheets>
    <sheet name="ซื้อทอง12-60" sheetId="4" r:id="rId1"/>
    <sheet name="ซื้อทอง1-61" sheetId="1" r:id="rId2"/>
    <sheet name="ซื้อทอง2-61" sheetId="6" r:id="rId3"/>
    <sheet name="ซื้อทอง3-61" sheetId="8" r:id="rId4"/>
    <sheet name="ซื้อทอง4-61" sheetId="10" r:id="rId5"/>
    <sheet name="ซื้อทอง5-61" sheetId="12" r:id="rId6"/>
    <sheet name="ซื้อทอง6-61" sheetId="14" r:id="rId7"/>
    <sheet name="ซื้อทอง7-61" sheetId="16" r:id="rId8"/>
    <sheet name="ซื้อทอง8-61" sheetId="18" r:id="rId9"/>
    <sheet name="ซื้อทอง9-61" sheetId="20" r:id="rId10"/>
    <sheet name="รายงานซื้อ 12-60" sheetId="5" r:id="rId11"/>
    <sheet name="รายงานซื้อ 1-61" sheetId="3" r:id="rId12"/>
    <sheet name="รายงานซื้อ 2-61" sheetId="7" r:id="rId13"/>
    <sheet name="รายงานซื้อ 3-61" sheetId="9" r:id="rId14"/>
    <sheet name="รายงานซื้อ 4-61 " sheetId="11" r:id="rId15"/>
    <sheet name="รายงานซื้อ 5-61" sheetId="13" r:id="rId16"/>
    <sheet name="รายงานซื้อ 6-61 " sheetId="15" r:id="rId17"/>
    <sheet name="รายงานซื้อ 7-61" sheetId="17" r:id="rId18"/>
    <sheet name="รายงานซื้อ 8-61" sheetId="19" r:id="rId19"/>
    <sheet name="รายงานซื้อ 9-61" sheetId="21" r:id="rId20"/>
    <sheet name="STOCK" sheetId="2" r:id="rId21"/>
  </sheets>
  <definedNames>
    <definedName name="_xlnm.Print_Area" localSheetId="20">STOCK!$A$57:$B$68</definedName>
    <definedName name="_xlnm.Print_Area" localSheetId="4">'ซื้อทอง4-61'!$A$1:$I$12</definedName>
    <definedName name="_xlnm.Print_Area" localSheetId="11">'รายงานซื้อ 1-61'!$A$1:$I$16</definedName>
    <definedName name="_xlnm.Print_Area" localSheetId="17">'รายงานซื้อ 7-61'!$A$1:$I$16</definedName>
    <definedName name="_xlnm.Print_Area" localSheetId="18">'รายงานซื้อ 8-61'!$A$1:$I$16</definedName>
    <definedName name="_xlnm.Print_Area" localSheetId="19">'รายงานซื้อ 9-61'!$A$1:$I$16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5" i="21" l="1"/>
  <c r="I15" i="21" s="1"/>
  <c r="G15" i="21"/>
  <c r="G14" i="21"/>
  <c r="H14" i="21" s="1"/>
  <c r="I14" i="21" s="1"/>
  <c r="G13" i="21"/>
  <c r="H13" i="21" s="1"/>
  <c r="I13" i="21" s="1"/>
  <c r="G12" i="21"/>
  <c r="H12" i="21" s="1"/>
  <c r="I12" i="21" s="1"/>
  <c r="H11" i="21"/>
  <c r="I11" i="21" s="1"/>
  <c r="G11" i="21"/>
  <c r="G10" i="21"/>
  <c r="H10" i="21" s="1"/>
  <c r="I10" i="21" s="1"/>
  <c r="G9" i="21"/>
  <c r="H9" i="21" s="1"/>
  <c r="I9" i="21" s="1"/>
  <c r="G8" i="21"/>
  <c r="H8" i="21" s="1"/>
  <c r="I8" i="21" s="1"/>
  <c r="H7" i="21"/>
  <c r="I7" i="21" s="1"/>
  <c r="G7" i="21"/>
  <c r="G6" i="21"/>
  <c r="H6" i="21" s="1"/>
  <c r="I6" i="21" s="1"/>
  <c r="G5" i="21"/>
  <c r="H5" i="21" s="1"/>
  <c r="I5" i="21" s="1"/>
  <c r="G4" i="21"/>
  <c r="H4" i="21" s="1"/>
  <c r="I4" i="21" s="1"/>
  <c r="G3" i="21"/>
  <c r="H3" i="21" s="1"/>
  <c r="F10" i="20"/>
  <c r="E10" i="20"/>
  <c r="D10" i="20"/>
  <c r="D11" i="20" s="1"/>
  <c r="D12" i="20" s="1"/>
  <c r="G9" i="20"/>
  <c r="H9" i="20" s="1"/>
  <c r="I9" i="20" s="1"/>
  <c r="G8" i="20"/>
  <c r="H8" i="20" s="1"/>
  <c r="I8" i="20" s="1"/>
  <c r="G7" i="20"/>
  <c r="H7" i="20" s="1"/>
  <c r="I7" i="20" s="1"/>
  <c r="G6" i="20"/>
  <c r="H6" i="20" s="1"/>
  <c r="I6" i="20" s="1"/>
  <c r="G5" i="20"/>
  <c r="H5" i="20" s="1"/>
  <c r="I5" i="20" s="1"/>
  <c r="G4" i="20"/>
  <c r="H4" i="20" s="1"/>
  <c r="I4" i="20" s="1"/>
  <c r="G3" i="20"/>
  <c r="H16" i="21" l="1"/>
  <c r="I3" i="21"/>
  <c r="G16" i="21"/>
  <c r="G10" i="20"/>
  <c r="H3" i="20"/>
  <c r="I3" i="20" s="1"/>
  <c r="I10" i="20" s="1"/>
  <c r="G6" i="19"/>
  <c r="G7" i="19"/>
  <c r="H7" i="19" s="1"/>
  <c r="I7" i="19" s="1"/>
  <c r="G8" i="19"/>
  <c r="G15" i="19"/>
  <c r="H15" i="19" s="1"/>
  <c r="I15" i="19" s="1"/>
  <c r="G14" i="19"/>
  <c r="H14" i="19" s="1"/>
  <c r="I14" i="19" s="1"/>
  <c r="G13" i="19"/>
  <c r="H13" i="19" s="1"/>
  <c r="I13" i="19" s="1"/>
  <c r="H12" i="19"/>
  <c r="I12" i="19" s="1"/>
  <c r="G12" i="19"/>
  <c r="G11" i="19"/>
  <c r="H11" i="19" s="1"/>
  <c r="I11" i="19" s="1"/>
  <c r="G10" i="19"/>
  <c r="H10" i="19" s="1"/>
  <c r="I10" i="19" s="1"/>
  <c r="G9" i="19"/>
  <c r="H9" i="19" s="1"/>
  <c r="I9" i="19" s="1"/>
  <c r="H8" i="19"/>
  <c r="I8" i="19" s="1"/>
  <c r="H6" i="19"/>
  <c r="I6" i="19" s="1"/>
  <c r="G5" i="19"/>
  <c r="H5" i="19" s="1"/>
  <c r="I5" i="19" s="1"/>
  <c r="G4" i="19"/>
  <c r="H4" i="19" s="1"/>
  <c r="I4" i="19" s="1"/>
  <c r="G3" i="19"/>
  <c r="I16" i="21" l="1"/>
  <c r="H10" i="20"/>
  <c r="G16" i="19"/>
  <c r="H3" i="19"/>
  <c r="F10" i="18"/>
  <c r="E10" i="18"/>
  <c r="D10" i="18"/>
  <c r="D11" i="18" s="1"/>
  <c r="D12" i="18" s="1"/>
  <c r="H9" i="18"/>
  <c r="I9" i="18" s="1"/>
  <c r="G9" i="18"/>
  <c r="G8" i="18"/>
  <c r="H8" i="18" s="1"/>
  <c r="I8" i="18" s="1"/>
  <c r="H7" i="18"/>
  <c r="I7" i="18" s="1"/>
  <c r="G7" i="18"/>
  <c r="G6" i="18"/>
  <c r="H6" i="18" s="1"/>
  <c r="I6" i="18" s="1"/>
  <c r="H5" i="18"/>
  <c r="I5" i="18" s="1"/>
  <c r="G5" i="18"/>
  <c r="G4" i="18"/>
  <c r="H4" i="18" s="1"/>
  <c r="I4" i="18" s="1"/>
  <c r="G3" i="18"/>
  <c r="G10" i="18" s="1"/>
  <c r="B58" i="2"/>
  <c r="B61" i="2"/>
  <c r="B65" i="2" s="1"/>
  <c r="B68" i="2" s="1"/>
  <c r="I3" i="19" l="1"/>
  <c r="H16" i="19"/>
  <c r="I16" i="19" s="1"/>
  <c r="H3" i="18"/>
  <c r="I3" i="18" s="1"/>
  <c r="I10" i="18" s="1"/>
  <c r="G15" i="17"/>
  <c r="H15" i="17" s="1"/>
  <c r="I15" i="17" s="1"/>
  <c r="H14" i="17"/>
  <c r="I14" i="17" s="1"/>
  <c r="G14" i="17"/>
  <c r="G13" i="17"/>
  <c r="H13" i="17" s="1"/>
  <c r="I13" i="17" s="1"/>
  <c r="G12" i="17"/>
  <c r="H12" i="17" s="1"/>
  <c r="I12" i="17" s="1"/>
  <c r="G11" i="17"/>
  <c r="H11" i="17" s="1"/>
  <c r="I11" i="17" s="1"/>
  <c r="G10" i="17"/>
  <c r="H10" i="17" s="1"/>
  <c r="I10" i="17" s="1"/>
  <c r="G9" i="17"/>
  <c r="H9" i="17" s="1"/>
  <c r="I9" i="17" s="1"/>
  <c r="G8" i="17"/>
  <c r="H8" i="17" s="1"/>
  <c r="I8" i="17" s="1"/>
  <c r="G7" i="17"/>
  <c r="H7" i="17" s="1"/>
  <c r="I7" i="17" s="1"/>
  <c r="G6" i="17"/>
  <c r="H6" i="17" s="1"/>
  <c r="I6" i="17" s="1"/>
  <c r="G5" i="17"/>
  <c r="H5" i="17" s="1"/>
  <c r="I5" i="17" s="1"/>
  <c r="G4" i="17"/>
  <c r="H4" i="17" s="1"/>
  <c r="I4" i="17" s="1"/>
  <c r="G3" i="17"/>
  <c r="H3" i="17" s="1"/>
  <c r="F10" i="16"/>
  <c r="E10" i="16"/>
  <c r="D10" i="16"/>
  <c r="D11" i="16" s="1"/>
  <c r="D12" i="16" s="1"/>
  <c r="G9" i="16"/>
  <c r="H9" i="16" s="1"/>
  <c r="I9" i="16" s="1"/>
  <c r="G8" i="16"/>
  <c r="H8" i="16" s="1"/>
  <c r="I8" i="16" s="1"/>
  <c r="G7" i="16"/>
  <c r="H7" i="16" s="1"/>
  <c r="I7" i="16" s="1"/>
  <c r="H6" i="16"/>
  <c r="I6" i="16" s="1"/>
  <c r="G6" i="16"/>
  <c r="G5" i="16"/>
  <c r="H5" i="16" s="1"/>
  <c r="I5" i="16" s="1"/>
  <c r="G4" i="16"/>
  <c r="H4" i="16" s="1"/>
  <c r="I4" i="16" s="1"/>
  <c r="G3" i="16"/>
  <c r="G10" i="16" s="1"/>
  <c r="H10" i="18" l="1"/>
  <c r="H16" i="17"/>
  <c r="I3" i="17"/>
  <c r="G16" i="17"/>
  <c r="H3" i="16"/>
  <c r="H15" i="15"/>
  <c r="I15" i="15" s="1"/>
  <c r="G15" i="15"/>
  <c r="G14" i="15"/>
  <c r="H14" i="15" s="1"/>
  <c r="I14" i="15" s="1"/>
  <c r="G13" i="15"/>
  <c r="H13" i="15" s="1"/>
  <c r="I13" i="15" s="1"/>
  <c r="G12" i="15"/>
  <c r="H12" i="15" s="1"/>
  <c r="I12" i="15" s="1"/>
  <c r="H11" i="15"/>
  <c r="I11" i="15" s="1"/>
  <c r="G11" i="15"/>
  <c r="G10" i="15"/>
  <c r="H10" i="15" s="1"/>
  <c r="I10" i="15" s="1"/>
  <c r="G9" i="15"/>
  <c r="H9" i="15" s="1"/>
  <c r="I9" i="15" s="1"/>
  <c r="G8" i="15"/>
  <c r="H8" i="15" s="1"/>
  <c r="I8" i="15" s="1"/>
  <c r="G7" i="15"/>
  <c r="H7" i="15" s="1"/>
  <c r="I7" i="15" s="1"/>
  <c r="G6" i="15"/>
  <c r="H6" i="15" s="1"/>
  <c r="I6" i="15" s="1"/>
  <c r="G5" i="15"/>
  <c r="H5" i="15" s="1"/>
  <c r="I5" i="15" s="1"/>
  <c r="H4" i="15"/>
  <c r="I4" i="15" s="1"/>
  <c r="G4" i="15"/>
  <c r="G3" i="15"/>
  <c r="I16" i="17" l="1"/>
  <c r="I3" i="16"/>
  <c r="I10" i="16" s="1"/>
  <c r="H10" i="16"/>
  <c r="G16" i="15"/>
  <c r="H3" i="15"/>
  <c r="I3" i="15" s="1"/>
  <c r="H16" i="15"/>
  <c r="I16" i="15" s="1"/>
  <c r="B44" i="2"/>
  <c r="B47" i="2" s="1"/>
  <c r="B51" i="2" s="1"/>
  <c r="B54" i="2" s="1"/>
  <c r="F10" i="14"/>
  <c r="E10" i="14"/>
  <c r="D10" i="14"/>
  <c r="D11" i="14" s="1"/>
  <c r="D12" i="14" s="1"/>
  <c r="G9" i="14"/>
  <c r="H9" i="14" s="1"/>
  <c r="I9" i="14" s="1"/>
  <c r="G8" i="14"/>
  <c r="H8" i="14" s="1"/>
  <c r="I8" i="14" s="1"/>
  <c r="H7" i="14"/>
  <c r="I7" i="14" s="1"/>
  <c r="G7" i="14"/>
  <c r="G6" i="14"/>
  <c r="H6" i="14" s="1"/>
  <c r="I6" i="14" s="1"/>
  <c r="G5" i="14"/>
  <c r="H5" i="14" s="1"/>
  <c r="I5" i="14" s="1"/>
  <c r="G4" i="14"/>
  <c r="H4" i="14" s="1"/>
  <c r="I4" i="14" s="1"/>
  <c r="G3" i="14"/>
  <c r="G10" i="14" l="1"/>
  <c r="H3" i="14"/>
  <c r="I3" i="14" s="1"/>
  <c r="I10" i="14"/>
  <c r="H10" i="14"/>
  <c r="G15" i="13"/>
  <c r="H15" i="13" s="1"/>
  <c r="I15" i="13" s="1"/>
  <c r="G14" i="13"/>
  <c r="H14" i="13" s="1"/>
  <c r="I14" i="13" s="1"/>
  <c r="G13" i="13"/>
  <c r="H13" i="13" s="1"/>
  <c r="I13" i="13" s="1"/>
  <c r="G12" i="13"/>
  <c r="H12" i="13" s="1"/>
  <c r="I12" i="13" s="1"/>
  <c r="G11" i="13"/>
  <c r="H11" i="13" s="1"/>
  <c r="I11" i="13" s="1"/>
  <c r="G10" i="13"/>
  <c r="H10" i="13" s="1"/>
  <c r="I10" i="13" s="1"/>
  <c r="G9" i="13"/>
  <c r="H9" i="13" s="1"/>
  <c r="I9" i="13" s="1"/>
  <c r="G8" i="13"/>
  <c r="H8" i="13" s="1"/>
  <c r="I8" i="13" s="1"/>
  <c r="G7" i="13"/>
  <c r="H7" i="13" s="1"/>
  <c r="I7" i="13" s="1"/>
  <c r="G6" i="13"/>
  <c r="H6" i="13" s="1"/>
  <c r="I6" i="13" s="1"/>
  <c r="G5" i="13"/>
  <c r="H5" i="13" s="1"/>
  <c r="I5" i="13" s="1"/>
  <c r="G4" i="13"/>
  <c r="H4" i="13" s="1"/>
  <c r="I4" i="13" s="1"/>
  <c r="G3" i="13"/>
  <c r="H3" i="13" s="1"/>
  <c r="F10" i="12"/>
  <c r="E10" i="12"/>
  <c r="D10" i="12"/>
  <c r="D11" i="12" s="1"/>
  <c r="D12" i="12" s="1"/>
  <c r="G9" i="12"/>
  <c r="H9" i="12" s="1"/>
  <c r="I9" i="12" s="1"/>
  <c r="G8" i="12"/>
  <c r="H8" i="12" s="1"/>
  <c r="I8" i="12" s="1"/>
  <c r="G7" i="12"/>
  <c r="H7" i="12" s="1"/>
  <c r="I7" i="12" s="1"/>
  <c r="G6" i="12"/>
  <c r="H6" i="12" s="1"/>
  <c r="I6" i="12" s="1"/>
  <c r="G5" i="12"/>
  <c r="H5" i="12" s="1"/>
  <c r="I5" i="12" s="1"/>
  <c r="G4" i="12"/>
  <c r="H4" i="12" s="1"/>
  <c r="I4" i="12" s="1"/>
  <c r="G3" i="12"/>
  <c r="H16" i="13" l="1"/>
  <c r="I3" i="13"/>
  <c r="G16" i="13"/>
  <c r="G10" i="12"/>
  <c r="H3" i="12"/>
  <c r="I3" i="12" s="1"/>
  <c r="I10" i="12" s="1"/>
  <c r="G15" i="11"/>
  <c r="H15" i="11" s="1"/>
  <c r="I15" i="11" s="1"/>
  <c r="G14" i="11"/>
  <c r="H14" i="11" s="1"/>
  <c r="I14" i="11" s="1"/>
  <c r="G13" i="11"/>
  <c r="H13" i="11" s="1"/>
  <c r="I13" i="11" s="1"/>
  <c r="G12" i="11"/>
  <c r="H12" i="11" s="1"/>
  <c r="I12" i="11" s="1"/>
  <c r="G11" i="11"/>
  <c r="H11" i="11" s="1"/>
  <c r="I11" i="11" s="1"/>
  <c r="G10" i="11"/>
  <c r="H10" i="11" s="1"/>
  <c r="I10" i="11" s="1"/>
  <c r="G9" i="11"/>
  <c r="H9" i="11" s="1"/>
  <c r="I9" i="11" s="1"/>
  <c r="G8" i="11"/>
  <c r="H8" i="11" s="1"/>
  <c r="I8" i="11" s="1"/>
  <c r="G7" i="11"/>
  <c r="H7" i="11" s="1"/>
  <c r="I7" i="11" s="1"/>
  <c r="G6" i="11"/>
  <c r="H6" i="11" s="1"/>
  <c r="I6" i="11" s="1"/>
  <c r="G5" i="11"/>
  <c r="H5" i="11" s="1"/>
  <c r="I5" i="11" s="1"/>
  <c r="G4" i="11"/>
  <c r="H4" i="11" s="1"/>
  <c r="I4" i="11" s="1"/>
  <c r="G3" i="11"/>
  <c r="G7" i="8"/>
  <c r="F10" i="10"/>
  <c r="E10" i="10"/>
  <c r="D10" i="10"/>
  <c r="D11" i="10" s="1"/>
  <c r="G9" i="10"/>
  <c r="H9" i="10" s="1"/>
  <c r="I9" i="10" s="1"/>
  <c r="G8" i="10"/>
  <c r="H8" i="10" s="1"/>
  <c r="I8" i="10" s="1"/>
  <c r="G7" i="10"/>
  <c r="H7" i="10" s="1"/>
  <c r="I7" i="10" s="1"/>
  <c r="G6" i="10"/>
  <c r="H6" i="10" s="1"/>
  <c r="I6" i="10" s="1"/>
  <c r="G5" i="10"/>
  <c r="H5" i="10" s="1"/>
  <c r="I5" i="10" s="1"/>
  <c r="G4" i="10"/>
  <c r="H4" i="10" s="1"/>
  <c r="I4" i="10" s="1"/>
  <c r="G3" i="10"/>
  <c r="H3" i="10" s="1"/>
  <c r="I3" i="10" s="1"/>
  <c r="H10" i="12" l="1"/>
  <c r="I16" i="13"/>
  <c r="G16" i="11"/>
  <c r="H3" i="11"/>
  <c r="D12" i="10"/>
  <c r="G10" i="10"/>
  <c r="I10" i="10"/>
  <c r="H10" i="10"/>
  <c r="G13" i="9"/>
  <c r="H13" i="9" s="1"/>
  <c r="I13" i="9" s="1"/>
  <c r="G14" i="9"/>
  <c r="H14" i="9" s="1"/>
  <c r="I14" i="9" s="1"/>
  <c r="G15" i="9"/>
  <c r="H15" i="9" s="1"/>
  <c r="I15" i="9" s="1"/>
  <c r="I3" i="11" l="1"/>
  <c r="H16" i="11"/>
  <c r="I16" i="11" s="1"/>
  <c r="G12" i="9"/>
  <c r="H12" i="9" s="1"/>
  <c r="I12" i="9" s="1"/>
  <c r="G11" i="9"/>
  <c r="H11" i="9" s="1"/>
  <c r="I11" i="9" s="1"/>
  <c r="G10" i="9"/>
  <c r="H10" i="9" s="1"/>
  <c r="I10" i="9" s="1"/>
  <c r="G9" i="9"/>
  <c r="H9" i="9" s="1"/>
  <c r="I9" i="9" s="1"/>
  <c r="G8" i="9"/>
  <c r="H8" i="9" s="1"/>
  <c r="I8" i="9" s="1"/>
  <c r="G7" i="9"/>
  <c r="H7" i="9" s="1"/>
  <c r="I7" i="9" s="1"/>
  <c r="G6" i="9"/>
  <c r="H6" i="9" s="1"/>
  <c r="I6" i="9" s="1"/>
  <c r="H5" i="9"/>
  <c r="I5" i="9" s="1"/>
  <c r="G5" i="9"/>
  <c r="G4" i="9"/>
  <c r="H4" i="9" s="1"/>
  <c r="I4" i="9" s="1"/>
  <c r="G3" i="9"/>
  <c r="F10" i="8"/>
  <c r="E10" i="8"/>
  <c r="D10" i="8"/>
  <c r="D11" i="8" s="1"/>
  <c r="D12" i="8" s="1"/>
  <c r="G9" i="8"/>
  <c r="H9" i="8" s="1"/>
  <c r="I9" i="8" s="1"/>
  <c r="H8" i="8"/>
  <c r="I8" i="8" s="1"/>
  <c r="G8" i="8"/>
  <c r="H7" i="8"/>
  <c r="I7" i="8" s="1"/>
  <c r="G6" i="8"/>
  <c r="H6" i="8" s="1"/>
  <c r="I6" i="8" s="1"/>
  <c r="G5" i="8"/>
  <c r="H5" i="8" s="1"/>
  <c r="I5" i="8" s="1"/>
  <c r="G4" i="8"/>
  <c r="H4" i="8" s="1"/>
  <c r="I4" i="8" s="1"/>
  <c r="G3" i="8"/>
  <c r="H3" i="8" s="1"/>
  <c r="G16" i="9" l="1"/>
  <c r="H3" i="9"/>
  <c r="I3" i="9" s="1"/>
  <c r="I3" i="8"/>
  <c r="I10" i="8" s="1"/>
  <c r="H10" i="8"/>
  <c r="G10" i="8"/>
  <c r="G7" i="7"/>
  <c r="H7" i="7" s="1"/>
  <c r="I7" i="7" s="1"/>
  <c r="G14" i="7"/>
  <c r="H14" i="7" s="1"/>
  <c r="I14" i="7" s="1"/>
  <c r="G13" i="7"/>
  <c r="H13" i="7" s="1"/>
  <c r="I13" i="7" s="1"/>
  <c r="G12" i="7"/>
  <c r="H12" i="7" s="1"/>
  <c r="I12" i="7" s="1"/>
  <c r="G11" i="7"/>
  <c r="H11" i="7" s="1"/>
  <c r="I11" i="7" s="1"/>
  <c r="G10" i="7"/>
  <c r="H10" i="7" s="1"/>
  <c r="I10" i="7" s="1"/>
  <c r="G9" i="7"/>
  <c r="H9" i="7" s="1"/>
  <c r="I9" i="7" s="1"/>
  <c r="G8" i="7"/>
  <c r="H8" i="7" s="1"/>
  <c r="I8" i="7" s="1"/>
  <c r="G6" i="7"/>
  <c r="H6" i="7" s="1"/>
  <c r="I6" i="7" s="1"/>
  <c r="G5" i="7"/>
  <c r="H5" i="7" s="1"/>
  <c r="I5" i="7" s="1"/>
  <c r="G4" i="7"/>
  <c r="H4" i="7" s="1"/>
  <c r="I4" i="7" s="1"/>
  <c r="G3" i="7"/>
  <c r="H3" i="7" s="1"/>
  <c r="I3" i="7" s="1"/>
  <c r="F10" i="6"/>
  <c r="E10" i="6"/>
  <c r="D10" i="6"/>
  <c r="D11" i="6" s="1"/>
  <c r="D12" i="6" s="1"/>
  <c r="B21" i="2" s="1"/>
  <c r="G9" i="6"/>
  <c r="H9" i="6" s="1"/>
  <c r="I9" i="6" s="1"/>
  <c r="G8" i="6"/>
  <c r="H8" i="6" s="1"/>
  <c r="I8" i="6" s="1"/>
  <c r="G7" i="6"/>
  <c r="H7" i="6" s="1"/>
  <c r="I7" i="6" s="1"/>
  <c r="G6" i="6"/>
  <c r="H6" i="6" s="1"/>
  <c r="I6" i="6" s="1"/>
  <c r="G5" i="6"/>
  <c r="H5" i="6" s="1"/>
  <c r="I5" i="6" s="1"/>
  <c r="G4" i="6"/>
  <c r="H4" i="6" s="1"/>
  <c r="I4" i="6" s="1"/>
  <c r="G3" i="6"/>
  <c r="G10" i="6" l="1"/>
  <c r="H16" i="9"/>
  <c r="I16" i="9" s="1"/>
  <c r="H15" i="7"/>
  <c r="G15" i="7"/>
  <c r="H3" i="6"/>
  <c r="I15" i="7" l="1"/>
  <c r="I3" i="6"/>
  <c r="I10" i="6" s="1"/>
  <c r="H10" i="6"/>
  <c r="G15" i="5"/>
  <c r="H15" i="5" s="1"/>
  <c r="I15" i="5" s="1"/>
  <c r="G14" i="5"/>
  <c r="H14" i="5" s="1"/>
  <c r="I14" i="5" s="1"/>
  <c r="G13" i="5"/>
  <c r="H13" i="5" s="1"/>
  <c r="I13" i="5" s="1"/>
  <c r="G12" i="5"/>
  <c r="H12" i="5" s="1"/>
  <c r="I12" i="5" s="1"/>
  <c r="G11" i="5"/>
  <c r="H11" i="5" s="1"/>
  <c r="I11" i="5" s="1"/>
  <c r="G10" i="5"/>
  <c r="H10" i="5" s="1"/>
  <c r="I10" i="5" s="1"/>
  <c r="G9" i="5"/>
  <c r="H9" i="5" s="1"/>
  <c r="I9" i="5" s="1"/>
  <c r="G8" i="5"/>
  <c r="H8" i="5" s="1"/>
  <c r="I8" i="5" s="1"/>
  <c r="G7" i="5"/>
  <c r="H7" i="5" s="1"/>
  <c r="I7" i="5" s="1"/>
  <c r="G6" i="5"/>
  <c r="H6" i="5" s="1"/>
  <c r="I6" i="5" s="1"/>
  <c r="G5" i="5"/>
  <c r="H5" i="5" s="1"/>
  <c r="I5" i="5" s="1"/>
  <c r="G4" i="5"/>
  <c r="H4" i="5" s="1"/>
  <c r="I4" i="5" s="1"/>
  <c r="G3" i="5"/>
  <c r="F10" i="4"/>
  <c r="E10" i="4"/>
  <c r="D10" i="4"/>
  <c r="D11" i="4" s="1"/>
  <c r="D12" i="4" s="1"/>
  <c r="G9" i="4"/>
  <c r="H9" i="4" s="1"/>
  <c r="I9" i="4" s="1"/>
  <c r="G8" i="4"/>
  <c r="H8" i="4" s="1"/>
  <c r="I8" i="4" s="1"/>
  <c r="G7" i="4"/>
  <c r="H7" i="4" s="1"/>
  <c r="I7" i="4" s="1"/>
  <c r="G6" i="4"/>
  <c r="H6" i="4" s="1"/>
  <c r="I6" i="4" s="1"/>
  <c r="G5" i="4"/>
  <c r="H5" i="4" s="1"/>
  <c r="I5" i="4" s="1"/>
  <c r="G4" i="4"/>
  <c r="H4" i="4" s="1"/>
  <c r="I4" i="4" s="1"/>
  <c r="G3" i="4"/>
  <c r="H3" i="4" s="1"/>
  <c r="G16" i="5" l="1"/>
  <c r="H3" i="5"/>
  <c r="H10" i="4"/>
  <c r="I3" i="4"/>
  <c r="I10" i="4" s="1"/>
  <c r="G10" i="4"/>
  <c r="G4" i="3"/>
  <c r="G5" i="3"/>
  <c r="G6" i="3"/>
  <c r="G7" i="3"/>
  <c r="G8" i="3"/>
  <c r="G9" i="3"/>
  <c r="G10" i="3"/>
  <c r="G11" i="3"/>
  <c r="G12" i="3"/>
  <c r="G13" i="3"/>
  <c r="G14" i="3"/>
  <c r="G15" i="3"/>
  <c r="H15" i="3" s="1"/>
  <c r="I15" i="3" s="1"/>
  <c r="G3" i="3"/>
  <c r="G16" i="3" l="1"/>
  <c r="I3" i="5"/>
  <c r="H16" i="5"/>
  <c r="I16" i="5" s="1"/>
  <c r="H13" i="3"/>
  <c r="I13" i="3" s="1"/>
  <c r="H14" i="3"/>
  <c r="I14" i="3" s="1"/>
  <c r="H12" i="3"/>
  <c r="I12" i="3" s="1"/>
  <c r="H11" i="3"/>
  <c r="I11" i="3" s="1"/>
  <c r="H10" i="3"/>
  <c r="I10" i="3" s="1"/>
  <c r="H9" i="3"/>
  <c r="I9" i="3" s="1"/>
  <c r="H8" i="3"/>
  <c r="I8" i="3" s="1"/>
  <c r="H7" i="3"/>
  <c r="I7" i="3" s="1"/>
  <c r="H6" i="3"/>
  <c r="I6" i="3" s="1"/>
  <c r="H5" i="3"/>
  <c r="I5" i="3" s="1"/>
  <c r="H4" i="3"/>
  <c r="I4" i="3" s="1"/>
  <c r="H3" i="3"/>
  <c r="E10" i="1"/>
  <c r="F10" i="1"/>
  <c r="D10" i="1"/>
  <c r="D11" i="1" s="1"/>
  <c r="D12" i="1" s="1"/>
  <c r="G4" i="1"/>
  <c r="H4" i="1" s="1"/>
  <c r="I4" i="1" s="1"/>
  <c r="G5" i="1"/>
  <c r="H5" i="1" s="1"/>
  <c r="I5" i="1" s="1"/>
  <c r="G6" i="1"/>
  <c r="H6" i="1" s="1"/>
  <c r="I6" i="1" s="1"/>
  <c r="G7" i="1"/>
  <c r="H7" i="1" s="1"/>
  <c r="I7" i="1" s="1"/>
  <c r="G8" i="1"/>
  <c r="H8" i="1"/>
  <c r="I8" i="1" s="1"/>
  <c r="G9" i="1"/>
  <c r="H9" i="1"/>
  <c r="I9" i="1" s="1"/>
  <c r="G3" i="1"/>
  <c r="B5" i="2" l="1"/>
  <c r="B15" i="2"/>
  <c r="H16" i="3"/>
  <c r="I16" i="3" s="1"/>
  <c r="G10" i="1"/>
  <c r="H3" i="1"/>
  <c r="B8" i="2"/>
  <c r="B11" i="2" s="1"/>
  <c r="B14" i="2" s="1"/>
  <c r="I3" i="3"/>
  <c r="B17" i="2" l="1"/>
  <c r="B20" i="2" s="1"/>
  <c r="B23" i="2" s="1"/>
  <c r="B26" i="2" s="1"/>
  <c r="B29" i="2" s="1"/>
  <c r="B32" i="2" s="1"/>
  <c r="B35" i="2" s="1"/>
  <c r="B38" i="2" s="1"/>
  <c r="B41" i="2" s="1"/>
  <c r="I3" i="1"/>
  <c r="I10" i="1" s="1"/>
  <c r="H10" i="1"/>
</calcChain>
</file>

<file path=xl/sharedStrings.xml><?xml version="1.0" encoding="utf-8"?>
<sst xmlns="http://schemas.openxmlformats.org/spreadsheetml/2006/main" count="446" uniqueCount="125">
  <si>
    <t>ยกมา</t>
  </si>
  <si>
    <t>ซื้อ</t>
  </si>
  <si>
    <t>ขาย</t>
  </si>
  <si>
    <t>คงเหลือ</t>
  </si>
  <si>
    <t>เลขที่ใบกำกับ</t>
  </si>
  <si>
    <t>วันที่</t>
  </si>
  <si>
    <t>ราคา</t>
  </si>
  <si>
    <t>หักรับซื้อ</t>
  </si>
  <si>
    <t>ส่วนต่าง</t>
  </si>
  <si>
    <t>ภาษีมูลค่าเพิ่ม</t>
  </si>
  <si>
    <t>รวมทั้งสิ้น</t>
  </si>
  <si>
    <t>น้ำหนัก(กรัม)</t>
  </si>
  <si>
    <t>IV171128004</t>
  </si>
  <si>
    <t>IV171128002</t>
  </si>
  <si>
    <t>รายชื่อ</t>
  </si>
  <si>
    <t>15.2 g = 1 บาท</t>
  </si>
  <si>
    <t>บมจ.ทีโอที</t>
  </si>
  <si>
    <t>ซื้อทองเข้า 12/2560</t>
  </si>
  <si>
    <t>IV171213007</t>
  </si>
  <si>
    <t>บริษัท แต้จิบฮุย จำกัด</t>
  </si>
  <si>
    <t>IV171218022</t>
  </si>
  <si>
    <t>บริษัท ซินคีเชียงค้าส่ง จำกัด</t>
  </si>
  <si>
    <t>IV171227030</t>
  </si>
  <si>
    <t>IV171228001</t>
  </si>
  <si>
    <t>รายงานภาษีซื้อ 12/2560</t>
  </si>
  <si>
    <t>WT1068/600236056</t>
  </si>
  <si>
    <t>การประปาส่วนภูมิภาค</t>
  </si>
  <si>
    <t>E12600898460</t>
  </si>
  <si>
    <t>E12600898459</t>
  </si>
  <si>
    <t>WT1068/600257004</t>
  </si>
  <si>
    <t>ทุน/บาท</t>
  </si>
  <si>
    <t>ทุนใช้คำนวณ</t>
  </si>
  <si>
    <t>ซื้อทองเข้า 01/2561</t>
  </si>
  <si>
    <t>IV180104002</t>
  </si>
  <si>
    <t>IV180113003</t>
  </si>
  <si>
    <t>บริษัท ชินคีเชียงค้าส่ง จำกัด</t>
  </si>
  <si>
    <t>IV180130003</t>
  </si>
  <si>
    <t>WT1068/610020982</t>
  </si>
  <si>
    <t>XE0511712000786</t>
  </si>
  <si>
    <t>การไฟฟ้าส่วนภูมิภาค</t>
  </si>
  <si>
    <t>E12610006562</t>
  </si>
  <si>
    <t>E12610006561</t>
  </si>
  <si>
    <t>IV6155607</t>
  </si>
  <si>
    <t>บจก.สหไทยศึกษาภัณฑ์ กาฬสินธุ์</t>
  </si>
  <si>
    <t>XE0511801001268</t>
  </si>
  <si>
    <t>รายงานภาษีซื้อ 01/2561</t>
  </si>
  <si>
    <t>ซื้อทองเข้า 02/2561</t>
  </si>
  <si>
    <t>IV180129012</t>
  </si>
  <si>
    <t>บริษัท ซินคิเชียงค้าส่ง จำกัด</t>
  </si>
  <si>
    <t>IV180214019</t>
  </si>
  <si>
    <t>IV180214002</t>
  </si>
  <si>
    <t>รายงานภาษีซื้อ 02/2561</t>
  </si>
  <si>
    <t>ซื้อทองเข้า 03/2561</t>
  </si>
  <si>
    <t>IV180315008</t>
  </si>
  <si>
    <t>บจก.แต้จิบฮุย</t>
  </si>
  <si>
    <t>IV180319003</t>
  </si>
  <si>
    <t>IV180319004</t>
  </si>
  <si>
    <t>บจก.ซินคีเชียงค้าส่ง</t>
  </si>
  <si>
    <t>IV180330009</t>
  </si>
  <si>
    <t>IV180330010</t>
  </si>
  <si>
    <t>รายงานภาษีซื้อ 03/2561</t>
  </si>
  <si>
    <t>บจก.ซินคีเขียงค้าส่ง</t>
  </si>
  <si>
    <t>E12610098778</t>
  </si>
  <si>
    <t>E12610098777</t>
  </si>
  <si>
    <t>581/45</t>
  </si>
  <si>
    <t>หจก.สงวนวงษ์กาฬสินธุ์</t>
  </si>
  <si>
    <t>XE0511802001350</t>
  </si>
  <si>
    <t>583/7</t>
  </si>
  <si>
    <t>RE256102059</t>
  </si>
  <si>
    <t>บจก.พีเอ็นพี การบัญชี</t>
  </si>
  <si>
    <t>E12610214808</t>
  </si>
  <si>
    <t>E12610214807</t>
  </si>
  <si>
    <t>IV6156558</t>
  </si>
  <si>
    <t>XE0511803001200</t>
  </si>
  <si>
    <t>15.16 g = 1 บาท</t>
  </si>
  <si>
    <t>IV180406048</t>
  </si>
  <si>
    <t>IV180424001</t>
  </si>
  <si>
    <t>IV180424002</t>
  </si>
  <si>
    <t>รายงานภาษีซื้อ 04/2561</t>
  </si>
  <si>
    <t>ซื้อทองเข้า 04/2561</t>
  </si>
  <si>
    <t>บจก.ซินคิเชียงค้าส่ง</t>
  </si>
  <si>
    <t>ซื้อทองเข้า 05/2561</t>
  </si>
  <si>
    <t>IV180508003</t>
  </si>
  <si>
    <t>IV180514012</t>
  </si>
  <si>
    <t>รายงานภาษีซื้อ 05/2561</t>
  </si>
  <si>
    <t>RE256103074</t>
  </si>
  <si>
    <t xml:space="preserve">บจก.พีเอ็นพี การบัญชี </t>
  </si>
  <si>
    <t>WT1068/610064424</t>
  </si>
  <si>
    <t>E12610313334</t>
  </si>
  <si>
    <t>E12610313335</t>
  </si>
  <si>
    <t>XE0511804001460</t>
  </si>
  <si>
    <t>RE256104076</t>
  </si>
  <si>
    <t>WT1068/610085351</t>
  </si>
  <si>
    <t>E12610404202</t>
  </si>
  <si>
    <t>E12610404201</t>
  </si>
  <si>
    <t>XE0511805001291</t>
  </si>
  <si>
    <t>RE256105072</t>
  </si>
  <si>
    <t>WT1068/610106354</t>
  </si>
  <si>
    <t>ซื้อทองเข้า 06/2561</t>
  </si>
  <si>
    <t>IV180605005</t>
  </si>
  <si>
    <t>IV180623030</t>
  </si>
  <si>
    <t>รายงานภาษีซื้อ 06/2561</t>
  </si>
  <si>
    <t>ซื้อทองเข้า 07/2561</t>
  </si>
  <si>
    <t>IV180704003</t>
  </si>
  <si>
    <t>รายงานภาษีซื้อ 07/2561</t>
  </si>
  <si>
    <t>TI1804-00229</t>
  </si>
  <si>
    <t>หจก.รัตนประเสริฐบริการ</t>
  </si>
  <si>
    <t>TI1804-00502</t>
  </si>
  <si>
    <t>TI1804-00593</t>
  </si>
  <si>
    <t>E12610494538</t>
  </si>
  <si>
    <t>E12610494539</t>
  </si>
  <si>
    <t>WT1068/610127455</t>
  </si>
  <si>
    <t>RE256106066</t>
  </si>
  <si>
    <t>533/37</t>
  </si>
  <si>
    <t>หจก.กิตติพรกุล เค เอส กรุ๊ป</t>
  </si>
  <si>
    <t>ซื้อทองเข้า 08/2561</t>
  </si>
  <si>
    <t>IV180801004</t>
  </si>
  <si>
    <t>บจก.ห้างทอง เจียบเซ่งเฮง</t>
  </si>
  <si>
    <t>รายงานภาษีซื้อ 08/2561</t>
  </si>
  <si>
    <t>11/6/256</t>
  </si>
  <si>
    <t>XE0511806001303</t>
  </si>
  <si>
    <t>ซื้อทองเข้า 09/2561</t>
  </si>
  <si>
    <t>IV180907037</t>
  </si>
  <si>
    <t>IV180926004</t>
  </si>
  <si>
    <t>รายงานภาษีซื้อ 09/2561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</si>
</sst>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4"/>
      <color theme="1"/>
      <name val="Cordia New"/>
      <family val="2"/>
    </font>
    <font>
      <b/>
      <sz val="14"/>
      <color theme="1"/>
      <name val="Cordia New"/>
      <family val="2"/>
    </font>
    <font>
      <b/>
      <sz val="16"/>
      <color theme="1"/>
      <name val="Cordia Ne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43" fontId="2" fillId="0" borderId="0" xfId="1" applyFont="1"/>
    <xf numFmtId="43" fontId="2" fillId="0" borderId="0" xfId="0" applyNumberFormat="1" applyFont="1"/>
    <xf numFmtId="17" fontId="2" fillId="0" borderId="0" xfId="0" applyNumberFormat="1" applyFont="1"/>
    <xf numFmtId="0" fontId="3" fillId="0" borderId="1" xfId="0" applyFont="1" applyBorder="1" applyAlignment="1">
      <alignment horizontal="center" vertical="center"/>
    </xf>
    <xf numFmtId="14" fontId="2" fillId="0" borderId="1" xfId="0" applyNumberFormat="1" applyFont="1" applyBorder="1"/>
    <xf numFmtId="0" fontId="2" fillId="0" borderId="1" xfId="0" applyFont="1" applyBorder="1"/>
    <xf numFmtId="43" fontId="2" fillId="0" borderId="1" xfId="1" applyFont="1" applyBorder="1"/>
    <xf numFmtId="43" fontId="3" fillId="0" borderId="1" xfId="1" applyFont="1" applyBorder="1"/>
    <xf numFmtId="43" fontId="3" fillId="0" borderId="1" xfId="0" applyNumberFormat="1" applyFont="1" applyBorder="1"/>
    <xf numFmtId="43" fontId="2" fillId="0" borderId="1" xfId="0" applyNumberFormat="1" applyFont="1" applyBorder="1"/>
    <xf numFmtId="0" fontId="2" fillId="0" borderId="1" xfId="0" applyFont="1" applyBorder="1" applyAlignment="1"/>
    <xf numFmtId="0" fontId="3" fillId="0" borderId="0" xfId="0" applyFont="1"/>
    <xf numFmtId="0" fontId="2" fillId="0" borderId="1" xfId="0" quotePrefix="1" applyFont="1" applyBorder="1"/>
    <xf numFmtId="0" fontId="4" fillId="0" borderId="1" xfId="0" applyFont="1" applyBorder="1" applyAlignment="1">
      <alignment horizontal="center"/>
    </xf>
  </cellXfs>
  <cellStyles count="2">
    <cellStyle name="จุลภาค" xfId="1" builtinId="3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workbookViewId="0">
      <selection activeCell="F6" sqref="F6"/>
    </sheetView>
  </sheetViews>
  <sheetFormatPr defaultRowHeight="21.75" x14ac:dyDescent="0.5"/>
  <cols>
    <col min="1" max="1" width="13" style="1" customWidth="1"/>
    <col min="2" max="2" width="12.5" style="1" customWidth="1"/>
    <col min="3" max="3" width="20" style="1" customWidth="1"/>
    <col min="4" max="4" width="12.5" style="1" customWidth="1"/>
    <col min="5" max="5" width="12.625" style="1" customWidth="1"/>
    <col min="6" max="6" width="11.125" style="1" customWidth="1"/>
    <col min="7" max="7" width="9" style="1"/>
    <col min="8" max="8" width="12.125" style="1" customWidth="1"/>
    <col min="9" max="9" width="14" style="1" customWidth="1"/>
    <col min="10" max="16384" width="9" style="1"/>
  </cols>
  <sheetData>
    <row r="1" spans="1:9" ht="23.25" x14ac:dyDescent="0.5">
      <c r="A1" s="15" t="s">
        <v>17</v>
      </c>
      <c r="B1" s="15"/>
      <c r="C1" s="15"/>
      <c r="D1" s="15"/>
      <c r="E1" s="15"/>
      <c r="F1" s="15"/>
      <c r="G1" s="15"/>
      <c r="H1" s="15"/>
      <c r="I1" s="15"/>
    </row>
    <row r="2" spans="1:9" x14ac:dyDescent="0.5">
      <c r="A2" s="5" t="s">
        <v>5</v>
      </c>
      <c r="B2" s="5" t="s">
        <v>4</v>
      </c>
      <c r="C2" s="5" t="s">
        <v>14</v>
      </c>
      <c r="D2" s="5" t="s">
        <v>11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</row>
    <row r="3" spans="1:9" x14ac:dyDescent="0.5">
      <c r="A3" s="6">
        <v>241409</v>
      </c>
      <c r="B3" s="7" t="s">
        <v>18</v>
      </c>
      <c r="C3" s="7" t="s">
        <v>19</v>
      </c>
      <c r="D3" s="8">
        <v>1476.5</v>
      </c>
      <c r="E3" s="8">
        <v>1889535.62</v>
      </c>
      <c r="F3" s="8">
        <v>1830860</v>
      </c>
      <c r="G3" s="8">
        <f>E3-F3</f>
        <v>58675.620000000112</v>
      </c>
      <c r="H3" s="8">
        <f>G3*0.07</f>
        <v>4107.2934000000087</v>
      </c>
      <c r="I3" s="8">
        <f>E3+H3</f>
        <v>1893642.9134000002</v>
      </c>
    </row>
    <row r="4" spans="1:9" x14ac:dyDescent="0.5">
      <c r="A4" s="6">
        <v>241414</v>
      </c>
      <c r="B4" s="7" t="s">
        <v>20</v>
      </c>
      <c r="C4" s="7" t="s">
        <v>21</v>
      </c>
      <c r="D4" s="8">
        <v>15.2</v>
      </c>
      <c r="E4" s="8">
        <v>20044.13</v>
      </c>
      <c r="F4" s="8">
        <v>19000</v>
      </c>
      <c r="G4" s="8">
        <f t="shared" ref="G4:G9" si="0">E4-F4</f>
        <v>1044.130000000001</v>
      </c>
      <c r="H4" s="8">
        <f t="shared" ref="H4:H9" si="1">G4*0.07</f>
        <v>73.089100000000073</v>
      </c>
      <c r="I4" s="8">
        <f t="shared" ref="I4:I9" si="2">E4+H4</f>
        <v>20117.219100000002</v>
      </c>
    </row>
    <row r="5" spans="1:9" x14ac:dyDescent="0.5">
      <c r="A5" s="6">
        <v>241423</v>
      </c>
      <c r="B5" s="7" t="s">
        <v>22</v>
      </c>
      <c r="C5" s="7" t="s">
        <v>21</v>
      </c>
      <c r="D5" s="8">
        <v>22.8</v>
      </c>
      <c r="E5" s="8">
        <v>31313.599999999999</v>
      </c>
      <c r="F5" s="8">
        <v>29389.200000000001</v>
      </c>
      <c r="G5" s="8">
        <f t="shared" si="0"/>
        <v>1924.3999999999978</v>
      </c>
      <c r="H5" s="8">
        <f t="shared" si="1"/>
        <v>134.70799999999986</v>
      </c>
      <c r="I5" s="8">
        <f t="shared" si="2"/>
        <v>31448.307999999997</v>
      </c>
    </row>
    <row r="6" spans="1:9" x14ac:dyDescent="0.5">
      <c r="A6" s="6">
        <v>241424</v>
      </c>
      <c r="B6" s="7" t="s">
        <v>23</v>
      </c>
      <c r="C6" s="7" t="s">
        <v>21</v>
      </c>
      <c r="D6" s="8">
        <v>516.79999999999995</v>
      </c>
      <c r="E6" s="8">
        <v>683984.54</v>
      </c>
      <c r="F6" s="8">
        <v>666155.19999999995</v>
      </c>
      <c r="G6" s="8">
        <f t="shared" si="0"/>
        <v>17829.340000000084</v>
      </c>
      <c r="H6" s="8">
        <f t="shared" si="1"/>
        <v>1248.053800000006</v>
      </c>
      <c r="I6" s="8">
        <f t="shared" si="2"/>
        <v>685232.59380000003</v>
      </c>
    </row>
    <row r="7" spans="1:9" x14ac:dyDescent="0.5">
      <c r="A7" s="6"/>
      <c r="B7" s="7"/>
      <c r="C7" s="7"/>
      <c r="D7" s="8"/>
      <c r="E7" s="8"/>
      <c r="F7" s="8"/>
      <c r="G7" s="8">
        <f t="shared" si="0"/>
        <v>0</v>
      </c>
      <c r="H7" s="8">
        <f t="shared" si="1"/>
        <v>0</v>
      </c>
      <c r="I7" s="8">
        <f t="shared" si="2"/>
        <v>0</v>
      </c>
    </row>
    <row r="8" spans="1:9" x14ac:dyDescent="0.5">
      <c r="A8" s="7"/>
      <c r="B8" s="7"/>
      <c r="C8" s="7"/>
      <c r="D8" s="8"/>
      <c r="E8" s="8"/>
      <c r="F8" s="8"/>
      <c r="G8" s="8">
        <f t="shared" si="0"/>
        <v>0</v>
      </c>
      <c r="H8" s="8">
        <f t="shared" si="1"/>
        <v>0</v>
      </c>
      <c r="I8" s="8">
        <f t="shared" si="2"/>
        <v>0</v>
      </c>
    </row>
    <row r="9" spans="1:9" x14ac:dyDescent="0.5">
      <c r="A9" s="7"/>
      <c r="B9" s="7"/>
      <c r="C9" s="7"/>
      <c r="D9" s="8"/>
      <c r="E9" s="8"/>
      <c r="F9" s="8"/>
      <c r="G9" s="8">
        <f t="shared" si="0"/>
        <v>0</v>
      </c>
      <c r="H9" s="8">
        <f t="shared" si="1"/>
        <v>0</v>
      </c>
      <c r="I9" s="8">
        <f t="shared" si="2"/>
        <v>0</v>
      </c>
    </row>
    <row r="10" spans="1:9" x14ac:dyDescent="0.5">
      <c r="A10" s="7"/>
      <c r="B10" s="7"/>
      <c r="C10" s="7"/>
      <c r="D10" s="8">
        <f>SUM(D3:D9)</f>
        <v>2031.3</v>
      </c>
      <c r="E10" s="8">
        <f t="shared" ref="E10:I10" si="3">SUM(E3:E9)</f>
        <v>2624877.89</v>
      </c>
      <c r="F10" s="8">
        <f t="shared" si="3"/>
        <v>2545404.4</v>
      </c>
      <c r="G10" s="8">
        <f t="shared" si="3"/>
        <v>79473.490000000194</v>
      </c>
      <c r="H10" s="8">
        <f t="shared" si="3"/>
        <v>5563.1443000000145</v>
      </c>
      <c r="I10" s="8">
        <f t="shared" si="3"/>
        <v>2630441.0343000004</v>
      </c>
    </row>
    <row r="11" spans="1:9" x14ac:dyDescent="0.5">
      <c r="A11" s="7"/>
      <c r="B11" s="7"/>
      <c r="C11" s="7" t="s">
        <v>15</v>
      </c>
      <c r="D11" s="11">
        <f>D10/15.2</f>
        <v>133.63815789473685</v>
      </c>
      <c r="E11" s="8"/>
      <c r="F11" s="8"/>
      <c r="G11" s="8"/>
      <c r="H11" s="8"/>
      <c r="I11" s="11"/>
    </row>
    <row r="12" spans="1:9" x14ac:dyDescent="0.5">
      <c r="A12" s="7"/>
      <c r="B12" s="7"/>
      <c r="C12" s="7"/>
      <c r="D12" s="10">
        <f>ROUNDDOWN(D11,0)</f>
        <v>133</v>
      </c>
      <c r="E12" s="8"/>
      <c r="F12" s="8"/>
      <c r="G12" s="8"/>
      <c r="H12" s="8"/>
      <c r="I12" s="11"/>
    </row>
    <row r="13" spans="1:9" x14ac:dyDescent="0.5">
      <c r="E13" s="2"/>
      <c r="F13" s="2"/>
      <c r="G13" s="2"/>
      <c r="H13" s="2"/>
    </row>
    <row r="14" spans="1:9" x14ac:dyDescent="0.5">
      <c r="E14" s="2"/>
      <c r="F14" s="2"/>
      <c r="G14" s="2"/>
      <c r="H14" s="2"/>
    </row>
    <row r="15" spans="1:9" x14ac:dyDescent="0.5">
      <c r="E15" s="2"/>
      <c r="F15" s="2"/>
      <c r="G15" s="2"/>
      <c r="H15" s="2"/>
    </row>
    <row r="16" spans="1:9" x14ac:dyDescent="0.5">
      <c r="E16" s="2"/>
      <c r="F16" s="2"/>
      <c r="G16" s="2"/>
      <c r="H16" s="2"/>
    </row>
    <row r="17" spans="5:8" x14ac:dyDescent="0.5">
      <c r="E17" s="2"/>
      <c r="F17" s="2"/>
      <c r="G17" s="2"/>
      <c r="H17" s="2"/>
    </row>
    <row r="18" spans="5:8" x14ac:dyDescent="0.5">
      <c r="E18" s="2"/>
      <c r="F18" s="2"/>
      <c r="G18" s="2"/>
      <c r="H18" s="2"/>
    </row>
    <row r="19" spans="5:8" x14ac:dyDescent="0.5">
      <c r="E19" s="2"/>
      <c r="F19" s="2"/>
      <c r="G19" s="2"/>
      <c r="H19" s="2"/>
    </row>
    <row r="20" spans="5:8" x14ac:dyDescent="0.5">
      <c r="E20" s="2"/>
      <c r="F20" s="2"/>
      <c r="G20" s="2"/>
      <c r="H20" s="2"/>
    </row>
    <row r="21" spans="5:8" x14ac:dyDescent="0.5">
      <c r="E21" s="2"/>
      <c r="F21" s="2"/>
      <c r="G21" s="2"/>
      <c r="H21" s="2"/>
    </row>
    <row r="22" spans="5:8" x14ac:dyDescent="0.5">
      <c r="E22" s="2"/>
      <c r="F22" s="2"/>
      <c r="G22" s="2"/>
      <c r="H22" s="2"/>
    </row>
    <row r="23" spans="5:8" x14ac:dyDescent="0.5">
      <c r="E23" s="2"/>
      <c r="F23" s="2"/>
      <c r="G23" s="2"/>
      <c r="H23" s="2"/>
    </row>
  </sheetData>
  <mergeCells count="1">
    <mergeCell ref="A1:I1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0F9C8-7E08-4FB1-8C53-BBC08654943D}">
  <dimension ref="A1:I23"/>
  <sheetViews>
    <sheetView workbookViewId="0">
      <selection activeCell="F7" sqref="F7"/>
    </sheetView>
  </sheetViews>
  <sheetFormatPr defaultRowHeight="21.75" x14ac:dyDescent="0.5"/>
  <cols>
    <col min="1" max="1" width="13" style="1" customWidth="1"/>
    <col min="2" max="2" width="12.5" style="1" customWidth="1"/>
    <col min="3" max="3" width="20" style="1" customWidth="1"/>
    <col min="4" max="4" width="12.5" style="1" customWidth="1"/>
    <col min="5" max="5" width="12.625" style="1" customWidth="1"/>
    <col min="6" max="6" width="11.125" style="1" customWidth="1"/>
    <col min="7" max="7" width="9.625" style="1" customWidth="1"/>
    <col min="8" max="8" width="12.125" style="1" customWidth="1"/>
    <col min="9" max="9" width="14" style="1" customWidth="1"/>
    <col min="10" max="16384" width="9" style="1"/>
  </cols>
  <sheetData>
    <row r="1" spans="1:9" ht="23.25" x14ac:dyDescent="0.5">
      <c r="A1" s="15" t="s">
        <v>121</v>
      </c>
      <c r="B1" s="15"/>
      <c r="C1" s="15"/>
      <c r="D1" s="15"/>
      <c r="E1" s="15"/>
      <c r="F1" s="15"/>
      <c r="G1" s="15"/>
      <c r="H1" s="15"/>
      <c r="I1" s="15"/>
    </row>
    <row r="2" spans="1:9" x14ac:dyDescent="0.5">
      <c r="A2" s="5" t="s">
        <v>5</v>
      </c>
      <c r="B2" s="5" t="s">
        <v>4</v>
      </c>
      <c r="C2" s="5" t="s">
        <v>14</v>
      </c>
      <c r="D2" s="5" t="s">
        <v>11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</row>
    <row r="3" spans="1:9" x14ac:dyDescent="0.5">
      <c r="A3" s="6">
        <v>241675</v>
      </c>
      <c r="B3" s="7">
        <v>1809067</v>
      </c>
      <c r="C3" s="7" t="s">
        <v>117</v>
      </c>
      <c r="D3" s="8"/>
      <c r="E3" s="8"/>
      <c r="F3" s="8"/>
      <c r="G3" s="8">
        <f>E3-F3</f>
        <v>0</v>
      </c>
      <c r="H3" s="8">
        <f>G3*0.07</f>
        <v>0</v>
      </c>
      <c r="I3" s="8">
        <f>E3+H3</f>
        <v>0</v>
      </c>
    </row>
    <row r="4" spans="1:9" x14ac:dyDescent="0.5">
      <c r="A4" s="6">
        <v>241677</v>
      </c>
      <c r="B4" s="7" t="s">
        <v>122</v>
      </c>
      <c r="C4" s="7" t="s">
        <v>57</v>
      </c>
      <c r="D4" s="8">
        <v>260.39999999999998</v>
      </c>
      <c r="E4" s="8">
        <v>331046.24</v>
      </c>
      <c r="F4" s="8">
        <v>313782</v>
      </c>
      <c r="G4" s="8">
        <f t="shared" ref="G4:G9" si="0">E4-F4</f>
        <v>17264.239999999991</v>
      </c>
      <c r="H4" s="8">
        <f t="shared" ref="H4:H9" si="1">G4*0.07</f>
        <v>1208.4967999999994</v>
      </c>
      <c r="I4" s="8">
        <f t="shared" ref="I4:I9" si="2">E4+H4</f>
        <v>332254.73680000001</v>
      </c>
    </row>
    <row r="5" spans="1:9" x14ac:dyDescent="0.5">
      <c r="A5" s="6">
        <v>241696</v>
      </c>
      <c r="B5" s="7" t="s">
        <v>123</v>
      </c>
      <c r="C5" s="7" t="s">
        <v>57</v>
      </c>
      <c r="D5" s="8">
        <v>1071.8</v>
      </c>
      <c r="E5" s="8">
        <v>1331113.3799999999</v>
      </c>
      <c r="F5" s="8">
        <v>1277585.6000000001</v>
      </c>
      <c r="G5" s="8">
        <f t="shared" si="0"/>
        <v>53527.779999999795</v>
      </c>
      <c r="H5" s="8">
        <f t="shared" si="1"/>
        <v>3746.9445999999862</v>
      </c>
      <c r="I5" s="8">
        <f t="shared" si="2"/>
        <v>1334860.3245999999</v>
      </c>
    </row>
    <row r="6" spans="1:9" x14ac:dyDescent="0.5">
      <c r="A6" s="6">
        <v>241696</v>
      </c>
      <c r="B6" s="7">
        <v>1809403</v>
      </c>
      <c r="C6" s="7" t="s">
        <v>117</v>
      </c>
      <c r="D6" s="8">
        <v>387.6</v>
      </c>
      <c r="E6" s="8">
        <v>475148</v>
      </c>
      <c r="F6" s="8">
        <v>462019.2</v>
      </c>
      <c r="G6" s="8">
        <f t="shared" si="0"/>
        <v>13128.799999999988</v>
      </c>
      <c r="H6" s="8">
        <f t="shared" si="1"/>
        <v>919.01599999999928</v>
      </c>
      <c r="I6" s="8">
        <f t="shared" si="2"/>
        <v>476067.016</v>
      </c>
    </row>
    <row r="7" spans="1:9" x14ac:dyDescent="0.5">
      <c r="A7" s="6"/>
      <c r="B7" s="7"/>
      <c r="C7" s="7"/>
      <c r="D7" s="8"/>
      <c r="E7" s="8"/>
      <c r="F7" s="8"/>
      <c r="G7" s="8">
        <f t="shared" si="0"/>
        <v>0</v>
      </c>
      <c r="H7" s="8">
        <f t="shared" si="1"/>
        <v>0</v>
      </c>
      <c r="I7" s="8">
        <f t="shared" si="2"/>
        <v>0</v>
      </c>
    </row>
    <row r="8" spans="1:9" x14ac:dyDescent="0.5">
      <c r="A8" s="7"/>
      <c r="B8" s="7"/>
      <c r="C8" s="7"/>
      <c r="D8" s="8"/>
      <c r="E8" s="8"/>
      <c r="F8" s="8"/>
      <c r="G8" s="8">
        <f t="shared" si="0"/>
        <v>0</v>
      </c>
      <c r="H8" s="8">
        <f t="shared" si="1"/>
        <v>0</v>
      </c>
      <c r="I8" s="8">
        <f t="shared" si="2"/>
        <v>0</v>
      </c>
    </row>
    <row r="9" spans="1:9" x14ac:dyDescent="0.5">
      <c r="A9" s="7"/>
      <c r="B9" s="7"/>
      <c r="C9" s="7"/>
      <c r="D9" s="8"/>
      <c r="E9" s="8"/>
      <c r="F9" s="8"/>
      <c r="G9" s="8">
        <f t="shared" si="0"/>
        <v>0</v>
      </c>
      <c r="H9" s="8">
        <f t="shared" si="1"/>
        <v>0</v>
      </c>
      <c r="I9" s="8">
        <f t="shared" si="2"/>
        <v>0</v>
      </c>
    </row>
    <row r="10" spans="1:9" x14ac:dyDescent="0.5">
      <c r="A10" s="7"/>
      <c r="B10" s="7"/>
      <c r="C10" s="7"/>
      <c r="D10" s="8">
        <f>SUM(D3:D9)</f>
        <v>1719.7999999999997</v>
      </c>
      <c r="E10" s="8">
        <f t="shared" ref="E10:I10" si="3">SUM(E3:E9)</f>
        <v>2137307.62</v>
      </c>
      <c r="F10" s="8">
        <f t="shared" si="3"/>
        <v>2053386.8</v>
      </c>
      <c r="G10" s="8">
        <f t="shared" si="3"/>
        <v>83920.819999999774</v>
      </c>
      <c r="H10" s="8">
        <f t="shared" si="3"/>
        <v>5874.4573999999848</v>
      </c>
      <c r="I10" s="8">
        <f t="shared" si="3"/>
        <v>2143182.0773999998</v>
      </c>
    </row>
    <row r="11" spans="1:9" x14ac:dyDescent="0.5">
      <c r="A11" s="7"/>
      <c r="B11" s="7"/>
      <c r="C11" s="7" t="s">
        <v>74</v>
      </c>
      <c r="D11" s="11">
        <f>D10/15.16</f>
        <v>113.44327176781</v>
      </c>
      <c r="E11" s="8"/>
      <c r="F11" s="8"/>
      <c r="G11" s="8"/>
      <c r="H11" s="8"/>
      <c r="I11" s="11"/>
    </row>
    <row r="12" spans="1:9" x14ac:dyDescent="0.5">
      <c r="A12" s="7"/>
      <c r="B12" s="7"/>
      <c r="C12" s="7"/>
      <c r="D12" s="10">
        <f>ROUNDDOWN(D11,0)</f>
        <v>113</v>
      </c>
      <c r="E12" s="8"/>
      <c r="F12" s="8"/>
      <c r="G12" s="8"/>
      <c r="H12" s="8"/>
      <c r="I12" s="11"/>
    </row>
    <row r="13" spans="1:9" x14ac:dyDescent="0.5">
      <c r="E13" s="2"/>
      <c r="F13" s="2"/>
      <c r="G13" s="2"/>
      <c r="H13" s="2"/>
    </row>
    <row r="14" spans="1:9" x14ac:dyDescent="0.5">
      <c r="E14" s="2"/>
      <c r="F14" s="2"/>
      <c r="G14" s="2"/>
      <c r="H14" s="2"/>
    </row>
    <row r="15" spans="1:9" x14ac:dyDescent="0.5">
      <c r="E15" s="2"/>
      <c r="F15" s="2"/>
      <c r="G15" s="2"/>
      <c r="H15" s="2"/>
    </row>
    <row r="16" spans="1:9" x14ac:dyDescent="0.5">
      <c r="E16" s="2"/>
      <c r="F16" s="2"/>
      <c r="G16" s="2"/>
      <c r="H16" s="2"/>
    </row>
    <row r="17" spans="5:8" x14ac:dyDescent="0.5">
      <c r="E17" s="2"/>
      <c r="F17" s="2"/>
      <c r="G17" s="2"/>
      <c r="H17" s="2"/>
    </row>
    <row r="18" spans="5:8" x14ac:dyDescent="0.5">
      <c r="E18" s="2"/>
      <c r="F18" s="2"/>
      <c r="G18" s="2"/>
      <c r="H18" s="2"/>
    </row>
    <row r="19" spans="5:8" x14ac:dyDescent="0.5">
      <c r="E19" s="2"/>
      <c r="F19" s="2"/>
      <c r="G19" s="2"/>
      <c r="H19" s="2"/>
    </row>
    <row r="20" spans="5:8" x14ac:dyDescent="0.5">
      <c r="E20" s="2"/>
      <c r="F20" s="2"/>
      <c r="G20" s="2"/>
      <c r="H20" s="2"/>
    </row>
    <row r="21" spans="5:8" x14ac:dyDescent="0.5">
      <c r="E21" s="2"/>
      <c r="F21" s="2"/>
      <c r="G21" s="2"/>
      <c r="H21" s="2"/>
    </row>
    <row r="22" spans="5:8" x14ac:dyDescent="0.5">
      <c r="E22" s="2"/>
      <c r="F22" s="2"/>
      <c r="G22" s="2"/>
      <c r="H22" s="2"/>
    </row>
    <row r="23" spans="5:8" x14ac:dyDescent="0.5">
      <c r="E23" s="2"/>
      <c r="F23" s="2"/>
      <c r="G23" s="2"/>
      <c r="H23" s="2"/>
    </row>
  </sheetData>
  <mergeCells count="1">
    <mergeCell ref="A1:I1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3"/>
  <sheetViews>
    <sheetView workbookViewId="0">
      <selection activeCell="F13" sqref="F13"/>
    </sheetView>
  </sheetViews>
  <sheetFormatPr defaultRowHeight="21.75" x14ac:dyDescent="0.5"/>
  <cols>
    <col min="1" max="1" width="9.25" style="1" customWidth="1"/>
    <col min="2" max="2" width="14.625" style="1" customWidth="1"/>
    <col min="3" max="3" width="19.125" style="1" customWidth="1"/>
    <col min="4" max="4" width="10.625" style="1" customWidth="1"/>
    <col min="5" max="5" width="11.375" style="1" customWidth="1"/>
    <col min="6" max="6" width="11.125" style="1" customWidth="1"/>
    <col min="7" max="7" width="9.625" style="1" bestFit="1" customWidth="1"/>
    <col min="8" max="8" width="10.625" style="1" customWidth="1"/>
    <col min="9" max="9" width="12" style="1" customWidth="1"/>
    <col min="10" max="16384" width="9" style="1"/>
  </cols>
  <sheetData>
    <row r="1" spans="1:9" ht="21.75" customHeight="1" x14ac:dyDescent="0.5">
      <c r="A1" s="15" t="s">
        <v>24</v>
      </c>
      <c r="B1" s="15"/>
      <c r="C1" s="15"/>
      <c r="D1" s="15"/>
      <c r="E1" s="15"/>
      <c r="F1" s="15"/>
      <c r="G1" s="15"/>
      <c r="H1" s="15"/>
      <c r="I1" s="15"/>
    </row>
    <row r="2" spans="1:9" x14ac:dyDescent="0.5">
      <c r="A2" s="5" t="s">
        <v>5</v>
      </c>
      <c r="B2" s="5" t="s">
        <v>4</v>
      </c>
      <c r="C2" s="5" t="s">
        <v>14</v>
      </c>
      <c r="D2" s="5" t="s">
        <v>11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</row>
    <row r="3" spans="1:9" x14ac:dyDescent="0.5">
      <c r="A3" s="6">
        <v>241393</v>
      </c>
      <c r="B3" s="7" t="s">
        <v>25</v>
      </c>
      <c r="C3" s="7" t="s">
        <v>26</v>
      </c>
      <c r="D3" s="8"/>
      <c r="E3" s="8">
        <v>773.5</v>
      </c>
      <c r="F3" s="8"/>
      <c r="G3" s="8">
        <f t="shared" ref="G3:G15" si="0">E3-F3</f>
        <v>773.5</v>
      </c>
      <c r="H3" s="8">
        <f>G3*0.07</f>
        <v>54.145000000000003</v>
      </c>
      <c r="I3" s="8">
        <f>E3+H3</f>
        <v>827.64499999999998</v>
      </c>
    </row>
    <row r="4" spans="1:9" x14ac:dyDescent="0.5">
      <c r="A4" s="6">
        <v>241394</v>
      </c>
      <c r="B4" s="7" t="s">
        <v>12</v>
      </c>
      <c r="C4" s="7" t="s">
        <v>21</v>
      </c>
      <c r="D4" s="8">
        <v>203.9</v>
      </c>
      <c r="E4" s="8">
        <v>277371.83</v>
      </c>
      <c r="F4" s="8">
        <v>263438.8</v>
      </c>
      <c r="G4" s="8">
        <f t="shared" si="0"/>
        <v>13933.030000000028</v>
      </c>
      <c r="H4" s="8">
        <f t="shared" ref="H4:H15" si="1">G4*0.07</f>
        <v>975.31210000000203</v>
      </c>
      <c r="I4" s="8">
        <f t="shared" ref="I4:I7" si="2">E4+H4</f>
        <v>278347.1421</v>
      </c>
    </row>
    <row r="5" spans="1:9" x14ac:dyDescent="0.5">
      <c r="A5" s="6">
        <v>241394</v>
      </c>
      <c r="B5" s="7" t="s">
        <v>13</v>
      </c>
      <c r="C5" s="7" t="s">
        <v>19</v>
      </c>
      <c r="D5" s="8">
        <v>1092.5</v>
      </c>
      <c r="E5" s="8">
        <v>1452441.72</v>
      </c>
      <c r="F5" s="8">
        <v>1411510</v>
      </c>
      <c r="G5" s="8">
        <f t="shared" si="0"/>
        <v>40931.719999999972</v>
      </c>
      <c r="H5" s="8">
        <f t="shared" si="1"/>
        <v>2865.2203999999983</v>
      </c>
      <c r="I5" s="8">
        <f t="shared" si="2"/>
        <v>1455306.9404</v>
      </c>
    </row>
    <row r="6" spans="1:9" x14ac:dyDescent="0.5">
      <c r="A6" s="6">
        <v>241403</v>
      </c>
      <c r="B6" s="7" t="s">
        <v>27</v>
      </c>
      <c r="C6" s="7" t="s">
        <v>16</v>
      </c>
      <c r="D6" s="8"/>
      <c r="E6" s="8">
        <v>499</v>
      </c>
      <c r="F6" s="8"/>
      <c r="G6" s="8">
        <f t="shared" si="0"/>
        <v>499</v>
      </c>
      <c r="H6" s="8">
        <f t="shared" si="1"/>
        <v>34.930000000000007</v>
      </c>
      <c r="I6" s="8">
        <f t="shared" si="2"/>
        <v>533.93000000000006</v>
      </c>
    </row>
    <row r="7" spans="1:9" x14ac:dyDescent="0.5">
      <c r="A7" s="6">
        <v>241403</v>
      </c>
      <c r="B7" s="7" t="s">
        <v>28</v>
      </c>
      <c r="C7" s="7" t="s">
        <v>16</v>
      </c>
      <c r="D7" s="8"/>
      <c r="E7" s="8">
        <v>289</v>
      </c>
      <c r="F7" s="8"/>
      <c r="G7" s="8">
        <f t="shared" si="0"/>
        <v>289</v>
      </c>
      <c r="H7" s="8">
        <f t="shared" si="1"/>
        <v>20.23</v>
      </c>
      <c r="I7" s="8">
        <f t="shared" si="2"/>
        <v>309.23</v>
      </c>
    </row>
    <row r="8" spans="1:9" x14ac:dyDescent="0.5">
      <c r="A8" s="6">
        <v>241409</v>
      </c>
      <c r="B8" s="7" t="s">
        <v>18</v>
      </c>
      <c r="C8" s="7" t="s">
        <v>19</v>
      </c>
      <c r="D8" s="8">
        <v>1476.5</v>
      </c>
      <c r="E8" s="8">
        <v>1889535.62</v>
      </c>
      <c r="F8" s="8">
        <v>1830860</v>
      </c>
      <c r="G8" s="8">
        <f t="shared" si="0"/>
        <v>58675.620000000112</v>
      </c>
      <c r="H8" s="8">
        <f>G8*0.07</f>
        <v>4107.2934000000087</v>
      </c>
      <c r="I8" s="8">
        <f>E8+H8</f>
        <v>1893642.9134000002</v>
      </c>
    </row>
    <row r="9" spans="1:9" x14ac:dyDescent="0.5">
      <c r="A9" s="6">
        <v>241414</v>
      </c>
      <c r="B9" s="7" t="s">
        <v>20</v>
      </c>
      <c r="C9" s="7" t="s">
        <v>21</v>
      </c>
      <c r="D9" s="8">
        <v>15.2</v>
      </c>
      <c r="E9" s="8">
        <v>20044.13</v>
      </c>
      <c r="F9" s="8">
        <v>19000</v>
      </c>
      <c r="G9" s="8">
        <f t="shared" si="0"/>
        <v>1044.130000000001</v>
      </c>
      <c r="H9" s="8">
        <f t="shared" si="1"/>
        <v>73.089100000000073</v>
      </c>
      <c r="I9" s="8">
        <f t="shared" ref="I9:I15" si="3">E9+H9</f>
        <v>20117.219100000002</v>
      </c>
    </row>
    <row r="10" spans="1:9" x14ac:dyDescent="0.5">
      <c r="A10" s="6">
        <v>241421</v>
      </c>
      <c r="B10" s="7" t="s">
        <v>29</v>
      </c>
      <c r="C10" s="7" t="s">
        <v>26</v>
      </c>
      <c r="D10" s="8"/>
      <c r="E10" s="8">
        <v>816.5</v>
      </c>
      <c r="F10" s="8"/>
      <c r="G10" s="8">
        <f t="shared" si="0"/>
        <v>816.5</v>
      </c>
      <c r="H10" s="8">
        <f t="shared" si="1"/>
        <v>57.155000000000008</v>
      </c>
      <c r="I10" s="8">
        <f t="shared" si="3"/>
        <v>873.65499999999997</v>
      </c>
    </row>
    <row r="11" spans="1:9" x14ac:dyDescent="0.5">
      <c r="A11" s="6">
        <v>241423</v>
      </c>
      <c r="B11" s="7" t="s">
        <v>22</v>
      </c>
      <c r="C11" s="7" t="s">
        <v>21</v>
      </c>
      <c r="D11" s="8">
        <v>22.8</v>
      </c>
      <c r="E11" s="8">
        <v>31313.599999999999</v>
      </c>
      <c r="F11" s="8">
        <v>29389.200000000001</v>
      </c>
      <c r="G11" s="8">
        <f t="shared" si="0"/>
        <v>1924.3999999999978</v>
      </c>
      <c r="H11" s="8">
        <f t="shared" si="1"/>
        <v>134.70799999999986</v>
      </c>
      <c r="I11" s="8">
        <f t="shared" si="3"/>
        <v>31448.307999999997</v>
      </c>
    </row>
    <row r="12" spans="1:9" x14ac:dyDescent="0.5">
      <c r="A12" s="6">
        <v>241424</v>
      </c>
      <c r="B12" s="7" t="s">
        <v>23</v>
      </c>
      <c r="C12" s="7" t="s">
        <v>21</v>
      </c>
      <c r="D12" s="8">
        <v>516.79999999999995</v>
      </c>
      <c r="E12" s="8">
        <v>683984.54</v>
      </c>
      <c r="F12" s="8">
        <v>666155.19999999995</v>
      </c>
      <c r="G12" s="8">
        <f t="shared" si="0"/>
        <v>17829.340000000084</v>
      </c>
      <c r="H12" s="8">
        <f t="shared" si="1"/>
        <v>1248.053800000006</v>
      </c>
      <c r="I12" s="8">
        <f t="shared" si="3"/>
        <v>685232.59380000003</v>
      </c>
    </row>
    <row r="13" spans="1:9" x14ac:dyDescent="0.5">
      <c r="A13" s="6"/>
      <c r="B13" s="7"/>
      <c r="C13" s="7"/>
      <c r="D13" s="8"/>
      <c r="E13" s="8"/>
      <c r="F13" s="8"/>
      <c r="G13" s="8">
        <f t="shared" si="0"/>
        <v>0</v>
      </c>
      <c r="H13" s="8">
        <f t="shared" si="1"/>
        <v>0</v>
      </c>
      <c r="I13" s="8">
        <f t="shared" si="3"/>
        <v>0</v>
      </c>
    </row>
    <row r="14" spans="1:9" x14ac:dyDescent="0.5">
      <c r="A14" s="6"/>
      <c r="B14" s="7"/>
      <c r="C14" s="7"/>
      <c r="D14" s="8"/>
      <c r="E14" s="8"/>
      <c r="F14" s="8"/>
      <c r="G14" s="8">
        <f t="shared" si="0"/>
        <v>0</v>
      </c>
      <c r="H14" s="8">
        <f t="shared" si="1"/>
        <v>0</v>
      </c>
      <c r="I14" s="8">
        <f t="shared" si="3"/>
        <v>0</v>
      </c>
    </row>
    <row r="15" spans="1:9" x14ac:dyDescent="0.5">
      <c r="A15" s="7"/>
      <c r="B15" s="7"/>
      <c r="C15" s="7"/>
      <c r="D15" s="7"/>
      <c r="E15" s="8"/>
      <c r="F15" s="8"/>
      <c r="G15" s="8">
        <f t="shared" si="0"/>
        <v>0</v>
      </c>
      <c r="H15" s="8">
        <f t="shared" si="1"/>
        <v>0</v>
      </c>
      <c r="I15" s="8">
        <f t="shared" si="3"/>
        <v>0</v>
      </c>
    </row>
    <row r="16" spans="1:9" x14ac:dyDescent="0.5">
      <c r="A16" s="7"/>
      <c r="B16" s="7"/>
      <c r="C16" s="7"/>
      <c r="D16" s="7"/>
      <c r="E16" s="8"/>
      <c r="F16" s="8"/>
      <c r="G16" s="9">
        <f>SUM(G3:G15)</f>
        <v>136716.24000000019</v>
      </c>
      <c r="H16" s="9">
        <f>SUM(H3:H15)</f>
        <v>9570.1368000000148</v>
      </c>
      <c r="I16" s="10">
        <f>G16+H16</f>
        <v>146286.3768000002</v>
      </c>
    </row>
    <row r="17" spans="5:8" x14ac:dyDescent="0.5">
      <c r="E17" s="2"/>
      <c r="F17" s="2"/>
      <c r="G17" s="2"/>
      <c r="H17" s="2"/>
    </row>
    <row r="18" spans="5:8" x14ac:dyDescent="0.5">
      <c r="E18" s="2"/>
      <c r="F18" s="2"/>
      <c r="G18" s="2"/>
      <c r="H18" s="2"/>
    </row>
    <row r="19" spans="5:8" x14ac:dyDescent="0.5">
      <c r="E19" s="2"/>
      <c r="F19" s="2"/>
      <c r="G19" s="2"/>
      <c r="H19" s="2"/>
    </row>
    <row r="20" spans="5:8" x14ac:dyDescent="0.5">
      <c r="E20" s="2"/>
      <c r="F20" s="2"/>
      <c r="G20" s="2"/>
      <c r="H20" s="2"/>
    </row>
    <row r="21" spans="5:8" x14ac:dyDescent="0.5">
      <c r="E21" s="2"/>
      <c r="F21" s="2"/>
      <c r="G21" s="2"/>
      <c r="H21" s="2"/>
    </row>
    <row r="22" spans="5:8" x14ac:dyDescent="0.5">
      <c r="E22" s="2"/>
      <c r="F22" s="2"/>
      <c r="G22" s="2"/>
      <c r="H22" s="2"/>
    </row>
    <row r="23" spans="5:8" x14ac:dyDescent="0.5">
      <c r="E23" s="2"/>
      <c r="F23" s="2"/>
      <c r="G23" s="2"/>
      <c r="H23" s="2"/>
    </row>
  </sheetData>
  <mergeCells count="1">
    <mergeCell ref="A1:I1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3"/>
  <sheetViews>
    <sheetView workbookViewId="0">
      <selection sqref="A1:XFD1048576"/>
    </sheetView>
  </sheetViews>
  <sheetFormatPr defaultRowHeight="21.75" x14ac:dyDescent="0.5"/>
  <cols>
    <col min="1" max="1" width="9.25" style="1" customWidth="1"/>
    <col min="2" max="2" width="14.625" style="1" customWidth="1"/>
    <col min="3" max="3" width="22.875" style="1" customWidth="1"/>
    <col min="4" max="4" width="10.625" style="1" customWidth="1"/>
    <col min="5" max="5" width="11.375" style="1" customWidth="1"/>
    <col min="6" max="6" width="11.125" style="1" customWidth="1"/>
    <col min="7" max="7" width="9.875" style="1" bestFit="1" customWidth="1"/>
    <col min="8" max="8" width="10.625" style="1" customWidth="1"/>
    <col min="9" max="9" width="12" style="1" customWidth="1"/>
    <col min="10" max="16384" width="9" style="1"/>
  </cols>
  <sheetData>
    <row r="1" spans="1:9" ht="21.75" customHeight="1" x14ac:dyDescent="0.5">
      <c r="A1" s="15" t="s">
        <v>45</v>
      </c>
      <c r="B1" s="15"/>
      <c r="C1" s="15"/>
      <c r="D1" s="15"/>
      <c r="E1" s="15"/>
      <c r="F1" s="15"/>
      <c r="G1" s="15"/>
      <c r="H1" s="15"/>
      <c r="I1" s="15"/>
    </row>
    <row r="2" spans="1:9" x14ac:dyDescent="0.5">
      <c r="A2" s="5" t="s">
        <v>5</v>
      </c>
      <c r="B2" s="5" t="s">
        <v>4</v>
      </c>
      <c r="C2" s="5" t="s">
        <v>14</v>
      </c>
      <c r="D2" s="5" t="s">
        <v>11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</row>
    <row r="3" spans="1:9" x14ac:dyDescent="0.5">
      <c r="A3" s="6">
        <v>241408</v>
      </c>
      <c r="B3" s="7" t="s">
        <v>38</v>
      </c>
      <c r="C3" s="7" t="s">
        <v>39</v>
      </c>
      <c r="D3" s="8"/>
      <c r="E3" s="8">
        <v>11598.04</v>
      </c>
      <c r="F3" s="8"/>
      <c r="G3" s="8">
        <f t="shared" ref="G3:G15" si="0">E3-F3</f>
        <v>11598.04</v>
      </c>
      <c r="H3" s="8">
        <f>G3*0.07</f>
        <v>811.86280000000011</v>
      </c>
      <c r="I3" s="8">
        <f>E3+H3</f>
        <v>12409.902800000002</v>
      </c>
    </row>
    <row r="4" spans="1:9" x14ac:dyDescent="0.5">
      <c r="A4" s="6">
        <v>241431</v>
      </c>
      <c r="B4" s="7" t="s">
        <v>33</v>
      </c>
      <c r="C4" s="7" t="s">
        <v>19</v>
      </c>
      <c r="D4" s="8">
        <v>1782.9</v>
      </c>
      <c r="E4" s="8">
        <v>2381142.71</v>
      </c>
      <c r="F4" s="8">
        <v>2303506.7999999998</v>
      </c>
      <c r="G4" s="8">
        <f t="shared" si="0"/>
        <v>77635.910000000149</v>
      </c>
      <c r="H4" s="8">
        <f t="shared" ref="H4:H14" si="1">G4*0.07</f>
        <v>5434.5137000000113</v>
      </c>
      <c r="I4" s="8">
        <f t="shared" ref="I4:I7" si="2">E4+H4</f>
        <v>2386577.2237</v>
      </c>
    </row>
    <row r="5" spans="1:9" x14ac:dyDescent="0.5">
      <c r="A5" s="6">
        <v>241432</v>
      </c>
      <c r="B5" s="7" t="s">
        <v>42</v>
      </c>
      <c r="C5" s="12" t="s">
        <v>43</v>
      </c>
      <c r="D5" s="8"/>
      <c r="E5" s="8">
        <v>559.35</v>
      </c>
      <c r="F5" s="8"/>
      <c r="G5" s="8">
        <f t="shared" si="0"/>
        <v>559.35</v>
      </c>
      <c r="H5" s="8">
        <f t="shared" si="1"/>
        <v>39.154500000000006</v>
      </c>
      <c r="I5" s="8">
        <f t="shared" si="2"/>
        <v>598.50450000000001</v>
      </c>
    </row>
    <row r="6" spans="1:9" x14ac:dyDescent="0.5">
      <c r="A6" s="6">
        <v>241435</v>
      </c>
      <c r="B6" s="7" t="s">
        <v>41</v>
      </c>
      <c r="C6" s="7" t="s">
        <v>16</v>
      </c>
      <c r="D6" s="8"/>
      <c r="E6" s="8">
        <v>289</v>
      </c>
      <c r="F6" s="8"/>
      <c r="G6" s="8">
        <f t="shared" si="0"/>
        <v>289</v>
      </c>
      <c r="H6" s="8">
        <f t="shared" si="1"/>
        <v>20.23</v>
      </c>
      <c r="I6" s="8">
        <f t="shared" si="2"/>
        <v>309.23</v>
      </c>
    </row>
    <row r="7" spans="1:9" x14ac:dyDescent="0.5">
      <c r="A7" s="6">
        <v>241435</v>
      </c>
      <c r="B7" s="7" t="s">
        <v>40</v>
      </c>
      <c r="C7" s="7" t="s">
        <v>16</v>
      </c>
      <c r="D7" s="8"/>
      <c r="E7" s="8">
        <v>500</v>
      </c>
      <c r="F7" s="8"/>
      <c r="G7" s="8">
        <f t="shared" si="0"/>
        <v>500</v>
      </c>
      <c r="H7" s="8">
        <f t="shared" si="1"/>
        <v>35</v>
      </c>
      <c r="I7" s="8">
        <f t="shared" si="2"/>
        <v>535</v>
      </c>
    </row>
    <row r="8" spans="1:9" x14ac:dyDescent="0.5">
      <c r="A8" s="6">
        <v>241438</v>
      </c>
      <c r="B8" s="7" t="s">
        <v>44</v>
      </c>
      <c r="C8" s="7" t="s">
        <v>39</v>
      </c>
      <c r="D8" s="8"/>
      <c r="E8" s="8">
        <v>9820.5</v>
      </c>
      <c r="F8" s="8"/>
      <c r="G8" s="8">
        <f t="shared" si="0"/>
        <v>9820.5</v>
      </c>
      <c r="H8" s="8">
        <f>G8*0.07</f>
        <v>687.43500000000006</v>
      </c>
      <c r="I8" s="8">
        <f>E8+H8</f>
        <v>10507.934999999999</v>
      </c>
    </row>
    <row r="9" spans="1:9" x14ac:dyDescent="0.5">
      <c r="A9" s="6">
        <v>241440</v>
      </c>
      <c r="B9" s="7" t="s">
        <v>34</v>
      </c>
      <c r="C9" s="7" t="s">
        <v>35</v>
      </c>
      <c r="D9" s="8">
        <v>714.2</v>
      </c>
      <c r="E9" s="8">
        <v>965315.7</v>
      </c>
      <c r="F9" s="8">
        <v>929888.4</v>
      </c>
      <c r="G9" s="8">
        <f t="shared" si="0"/>
        <v>35427.29999999993</v>
      </c>
      <c r="H9" s="8">
        <f t="shared" si="1"/>
        <v>2479.9109999999955</v>
      </c>
      <c r="I9" s="8">
        <f t="shared" ref="I9:I12" si="3">E9+H9</f>
        <v>967795.61099999992</v>
      </c>
    </row>
    <row r="10" spans="1:9" x14ac:dyDescent="0.5">
      <c r="A10" s="6">
        <v>241449</v>
      </c>
      <c r="B10" s="7" t="s">
        <v>37</v>
      </c>
      <c r="C10" s="7" t="s">
        <v>26</v>
      </c>
      <c r="D10" s="8"/>
      <c r="E10" s="8">
        <v>903</v>
      </c>
      <c r="F10" s="8"/>
      <c r="G10" s="8">
        <f t="shared" si="0"/>
        <v>903</v>
      </c>
      <c r="H10" s="8">
        <f t="shared" si="1"/>
        <v>63.210000000000008</v>
      </c>
      <c r="I10" s="8">
        <f t="shared" si="3"/>
        <v>966.21</v>
      </c>
    </row>
    <row r="11" spans="1:9" x14ac:dyDescent="0.5">
      <c r="A11" s="6"/>
      <c r="B11" s="7"/>
      <c r="C11" s="7"/>
      <c r="D11" s="8"/>
      <c r="E11" s="8"/>
      <c r="F11" s="8"/>
      <c r="G11" s="8">
        <f t="shared" si="0"/>
        <v>0</v>
      </c>
      <c r="H11" s="8">
        <f t="shared" si="1"/>
        <v>0</v>
      </c>
      <c r="I11" s="8">
        <f t="shared" si="3"/>
        <v>0</v>
      </c>
    </row>
    <row r="12" spans="1:9" x14ac:dyDescent="0.5">
      <c r="A12" s="6"/>
      <c r="B12" s="7"/>
      <c r="C12" s="7"/>
      <c r="D12" s="8"/>
      <c r="E12" s="8"/>
      <c r="F12" s="8"/>
      <c r="G12" s="8">
        <f t="shared" si="0"/>
        <v>0</v>
      </c>
      <c r="H12" s="8">
        <f t="shared" si="1"/>
        <v>0</v>
      </c>
      <c r="I12" s="8">
        <f t="shared" si="3"/>
        <v>0</v>
      </c>
    </row>
    <row r="13" spans="1:9" x14ac:dyDescent="0.5">
      <c r="A13" s="6"/>
      <c r="B13" s="7"/>
      <c r="C13" s="7"/>
      <c r="D13" s="8"/>
      <c r="E13" s="8"/>
      <c r="F13" s="8"/>
      <c r="G13" s="8">
        <f t="shared" si="0"/>
        <v>0</v>
      </c>
      <c r="H13" s="8">
        <f t="shared" si="1"/>
        <v>0</v>
      </c>
      <c r="I13" s="8">
        <f t="shared" ref="I13:I14" si="4">E13+H13</f>
        <v>0</v>
      </c>
    </row>
    <row r="14" spans="1:9" x14ac:dyDescent="0.5">
      <c r="A14" s="6"/>
      <c r="B14" s="7"/>
      <c r="C14" s="7"/>
      <c r="D14" s="8"/>
      <c r="E14" s="8"/>
      <c r="F14" s="8"/>
      <c r="G14" s="8">
        <f t="shared" si="0"/>
        <v>0</v>
      </c>
      <c r="H14" s="8">
        <f t="shared" si="1"/>
        <v>0</v>
      </c>
      <c r="I14" s="8">
        <f t="shared" si="4"/>
        <v>0</v>
      </c>
    </row>
    <row r="15" spans="1:9" x14ac:dyDescent="0.5">
      <c r="A15" s="7"/>
      <c r="B15" s="7"/>
      <c r="C15" s="7"/>
      <c r="D15" s="7"/>
      <c r="E15" s="8"/>
      <c r="F15" s="8"/>
      <c r="G15" s="8">
        <f t="shared" si="0"/>
        <v>0</v>
      </c>
      <c r="H15" s="8">
        <f t="shared" ref="H15" si="5">G15*0.07</f>
        <v>0</v>
      </c>
      <c r="I15" s="8">
        <f t="shared" ref="I15" si="6">E15+H15</f>
        <v>0</v>
      </c>
    </row>
    <row r="16" spans="1:9" x14ac:dyDescent="0.5">
      <c r="A16" s="7"/>
      <c r="B16" s="7"/>
      <c r="C16" s="7"/>
      <c r="D16" s="7"/>
      <c r="E16" s="8"/>
      <c r="F16" s="8"/>
      <c r="G16" s="9">
        <f>SUM(G3:G15)</f>
        <v>136733.10000000009</v>
      </c>
      <c r="H16" s="9">
        <f>SUM(H3:H15)</f>
        <v>9571.3170000000064</v>
      </c>
      <c r="I16" s="10">
        <f>G16+H16</f>
        <v>146304.4170000001</v>
      </c>
    </row>
    <row r="17" spans="5:8" x14ac:dyDescent="0.5">
      <c r="E17" s="2"/>
      <c r="F17" s="2"/>
      <c r="G17" s="2"/>
      <c r="H17" s="2"/>
    </row>
    <row r="18" spans="5:8" x14ac:dyDescent="0.5">
      <c r="E18" s="2"/>
      <c r="F18" s="2"/>
      <c r="G18" s="2"/>
      <c r="H18" s="2"/>
    </row>
    <row r="19" spans="5:8" x14ac:dyDescent="0.5">
      <c r="E19" s="2"/>
      <c r="F19" s="2"/>
      <c r="G19" s="2"/>
      <c r="H19" s="2"/>
    </row>
    <row r="20" spans="5:8" x14ac:dyDescent="0.5">
      <c r="E20" s="2"/>
      <c r="F20" s="2"/>
      <c r="G20" s="2"/>
      <c r="H20" s="2"/>
    </row>
    <row r="21" spans="5:8" x14ac:dyDescent="0.5">
      <c r="E21" s="2"/>
      <c r="F21" s="2"/>
      <c r="G21" s="2"/>
      <c r="H21" s="2"/>
    </row>
    <row r="22" spans="5:8" x14ac:dyDescent="0.5">
      <c r="E22" s="2"/>
      <c r="F22" s="2"/>
      <c r="G22" s="2"/>
      <c r="H22" s="2"/>
    </row>
    <row r="23" spans="5:8" x14ac:dyDescent="0.5">
      <c r="E23" s="2"/>
      <c r="F23" s="2"/>
      <c r="G23" s="2"/>
      <c r="H23" s="2"/>
    </row>
  </sheetData>
  <mergeCells count="1">
    <mergeCell ref="A1:I1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2"/>
  <sheetViews>
    <sheetView workbookViewId="0">
      <selection activeCell="L1" sqref="L1"/>
    </sheetView>
  </sheetViews>
  <sheetFormatPr defaultRowHeight="21.75" x14ac:dyDescent="0.5"/>
  <cols>
    <col min="1" max="1" width="9.25" style="1" customWidth="1"/>
    <col min="2" max="2" width="14.625" style="1" customWidth="1"/>
    <col min="3" max="3" width="22.875" style="1" customWidth="1"/>
    <col min="4" max="4" width="10.625" style="1" customWidth="1"/>
    <col min="5" max="5" width="11.375" style="1" customWidth="1"/>
    <col min="6" max="6" width="11.125" style="1" customWidth="1"/>
    <col min="7" max="7" width="9.875" style="1" bestFit="1" customWidth="1"/>
    <col min="8" max="8" width="10.625" style="1" customWidth="1"/>
    <col min="9" max="9" width="12" style="1" customWidth="1"/>
    <col min="10" max="16384" width="9" style="1"/>
  </cols>
  <sheetData>
    <row r="1" spans="1:9" ht="21.75" customHeight="1" x14ac:dyDescent="0.5">
      <c r="A1" s="15" t="s">
        <v>51</v>
      </c>
      <c r="B1" s="15"/>
      <c r="C1" s="15"/>
      <c r="D1" s="15"/>
      <c r="E1" s="15"/>
      <c r="F1" s="15"/>
      <c r="G1" s="15"/>
      <c r="H1" s="15"/>
      <c r="I1" s="15"/>
    </row>
    <row r="2" spans="1:9" x14ac:dyDescent="0.5">
      <c r="A2" s="5" t="s">
        <v>5</v>
      </c>
      <c r="B2" s="5" t="s">
        <v>4</v>
      </c>
      <c r="C2" s="5" t="s">
        <v>14</v>
      </c>
      <c r="D2" s="5" t="s">
        <v>11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</row>
    <row r="3" spans="1:9" x14ac:dyDescent="0.5">
      <c r="A3" s="6">
        <v>241457</v>
      </c>
      <c r="B3" s="7" t="s">
        <v>36</v>
      </c>
      <c r="C3" s="7" t="s">
        <v>19</v>
      </c>
      <c r="D3" s="8">
        <v>2044.3</v>
      </c>
      <c r="E3" s="8">
        <v>2703735.24</v>
      </c>
      <c r="F3" s="8">
        <v>2628969.7999999998</v>
      </c>
      <c r="G3" s="8">
        <f t="shared" ref="G3:G14" si="0">E3-F3</f>
        <v>74765.44000000041</v>
      </c>
      <c r="H3" s="8">
        <f t="shared" ref="H3:H14" si="1">G3*0.07</f>
        <v>5233.5808000000288</v>
      </c>
      <c r="I3" s="8">
        <f t="shared" ref="I3:I6" si="2">E3+H3</f>
        <v>2708968.8208000003</v>
      </c>
    </row>
    <row r="4" spans="1:9" x14ac:dyDescent="0.5">
      <c r="A4" s="6"/>
      <c r="B4" s="7"/>
      <c r="C4" s="12"/>
      <c r="D4" s="8"/>
      <c r="E4" s="8"/>
      <c r="F4" s="8"/>
      <c r="G4" s="8">
        <f t="shared" si="0"/>
        <v>0</v>
      </c>
      <c r="H4" s="8">
        <f t="shared" si="1"/>
        <v>0</v>
      </c>
      <c r="I4" s="8">
        <f t="shared" si="2"/>
        <v>0</v>
      </c>
    </row>
    <row r="5" spans="1:9" x14ac:dyDescent="0.5">
      <c r="A5" s="6"/>
      <c r="B5" s="7"/>
      <c r="C5" s="7"/>
      <c r="D5" s="8"/>
      <c r="E5" s="8"/>
      <c r="F5" s="8"/>
      <c r="G5" s="8">
        <f t="shared" si="0"/>
        <v>0</v>
      </c>
      <c r="H5" s="8">
        <f t="shared" si="1"/>
        <v>0</v>
      </c>
      <c r="I5" s="8">
        <f t="shared" si="2"/>
        <v>0</v>
      </c>
    </row>
    <row r="6" spans="1:9" x14ac:dyDescent="0.5">
      <c r="A6" s="6"/>
      <c r="B6" s="7"/>
      <c r="C6" s="7"/>
      <c r="D6" s="8"/>
      <c r="E6" s="8"/>
      <c r="F6" s="8"/>
      <c r="G6" s="8">
        <f t="shared" si="0"/>
        <v>0</v>
      </c>
      <c r="H6" s="8">
        <f t="shared" si="1"/>
        <v>0</v>
      </c>
      <c r="I6" s="8">
        <f t="shared" si="2"/>
        <v>0</v>
      </c>
    </row>
    <row r="7" spans="1:9" x14ac:dyDescent="0.5">
      <c r="A7" s="6"/>
      <c r="B7" s="7"/>
      <c r="C7" s="7"/>
      <c r="D7" s="8"/>
      <c r="E7" s="8"/>
      <c r="F7" s="8"/>
      <c r="G7" s="8">
        <f t="shared" si="0"/>
        <v>0</v>
      </c>
      <c r="H7" s="8">
        <f>G7*0.07</f>
        <v>0</v>
      </c>
      <c r="I7" s="8">
        <f>E7+H7</f>
        <v>0</v>
      </c>
    </row>
    <row r="8" spans="1:9" x14ac:dyDescent="0.5">
      <c r="A8" s="6"/>
      <c r="B8" s="14"/>
      <c r="C8" s="7"/>
      <c r="D8" s="8"/>
      <c r="E8" s="8"/>
      <c r="F8" s="8"/>
      <c r="G8" s="8">
        <f t="shared" si="0"/>
        <v>0</v>
      </c>
      <c r="H8" s="8">
        <f t="shared" si="1"/>
        <v>0</v>
      </c>
      <c r="I8" s="8">
        <f t="shared" ref="I8:I14" si="3">E8+H8</f>
        <v>0</v>
      </c>
    </row>
    <row r="9" spans="1:9" x14ac:dyDescent="0.5">
      <c r="A9" s="6"/>
      <c r="B9" s="7"/>
      <c r="C9" s="7"/>
      <c r="D9" s="8"/>
      <c r="E9" s="8"/>
      <c r="F9" s="8"/>
      <c r="G9" s="8">
        <f t="shared" si="0"/>
        <v>0</v>
      </c>
      <c r="H9" s="8">
        <f t="shared" si="1"/>
        <v>0</v>
      </c>
      <c r="I9" s="8">
        <f t="shared" si="3"/>
        <v>0</v>
      </c>
    </row>
    <row r="10" spans="1:9" x14ac:dyDescent="0.5">
      <c r="A10" s="6"/>
      <c r="B10" s="7"/>
      <c r="C10" s="7"/>
      <c r="D10" s="8"/>
      <c r="E10" s="8"/>
      <c r="F10" s="8"/>
      <c r="G10" s="8">
        <f t="shared" si="0"/>
        <v>0</v>
      </c>
      <c r="H10" s="8">
        <f t="shared" si="1"/>
        <v>0</v>
      </c>
      <c r="I10" s="8">
        <f t="shared" si="3"/>
        <v>0</v>
      </c>
    </row>
    <row r="11" spans="1:9" x14ac:dyDescent="0.5">
      <c r="A11" s="6"/>
      <c r="B11" s="7"/>
      <c r="C11" s="7"/>
      <c r="D11" s="8"/>
      <c r="E11" s="8"/>
      <c r="F11" s="8"/>
      <c r="G11" s="8">
        <f t="shared" si="0"/>
        <v>0</v>
      </c>
      <c r="H11" s="8">
        <f t="shared" si="1"/>
        <v>0</v>
      </c>
      <c r="I11" s="8">
        <f t="shared" si="3"/>
        <v>0</v>
      </c>
    </row>
    <row r="12" spans="1:9" x14ac:dyDescent="0.5">
      <c r="A12" s="6"/>
      <c r="B12" s="7"/>
      <c r="C12" s="7"/>
      <c r="D12" s="8"/>
      <c r="E12" s="8"/>
      <c r="F12" s="8"/>
      <c r="G12" s="8">
        <f t="shared" si="0"/>
        <v>0</v>
      </c>
      <c r="H12" s="8">
        <f t="shared" si="1"/>
        <v>0</v>
      </c>
      <c r="I12" s="8">
        <f t="shared" si="3"/>
        <v>0</v>
      </c>
    </row>
    <row r="13" spans="1:9" x14ac:dyDescent="0.5">
      <c r="A13" s="6"/>
      <c r="B13" s="7"/>
      <c r="C13" s="7"/>
      <c r="D13" s="8"/>
      <c r="E13" s="8"/>
      <c r="F13" s="8"/>
      <c r="G13" s="8">
        <f t="shared" si="0"/>
        <v>0</v>
      </c>
      <c r="H13" s="8">
        <f t="shared" si="1"/>
        <v>0</v>
      </c>
      <c r="I13" s="8">
        <f t="shared" si="3"/>
        <v>0</v>
      </c>
    </row>
    <row r="14" spans="1:9" x14ac:dyDescent="0.5">
      <c r="A14" s="7"/>
      <c r="B14" s="7"/>
      <c r="C14" s="7"/>
      <c r="D14" s="7"/>
      <c r="E14" s="8"/>
      <c r="F14" s="8"/>
      <c r="G14" s="8">
        <f t="shared" si="0"/>
        <v>0</v>
      </c>
      <c r="H14" s="8">
        <f t="shared" si="1"/>
        <v>0</v>
      </c>
      <c r="I14" s="8">
        <f t="shared" si="3"/>
        <v>0</v>
      </c>
    </row>
    <row r="15" spans="1:9" x14ac:dyDescent="0.5">
      <c r="A15" s="7"/>
      <c r="B15" s="7"/>
      <c r="C15" s="7"/>
      <c r="D15" s="7"/>
      <c r="E15" s="8"/>
      <c r="F15" s="8"/>
      <c r="G15" s="9">
        <f>SUM(G3:G14)</f>
        <v>74765.44000000041</v>
      </c>
      <c r="H15" s="9">
        <f>SUM(H3:H14)</f>
        <v>5233.5808000000288</v>
      </c>
      <c r="I15" s="10">
        <f>G15+H15</f>
        <v>79999.020800000435</v>
      </c>
    </row>
    <row r="16" spans="1:9" x14ac:dyDescent="0.5">
      <c r="E16" s="2"/>
      <c r="F16" s="2"/>
      <c r="G16" s="2"/>
      <c r="H16" s="2"/>
    </row>
    <row r="17" spans="5:8" x14ac:dyDescent="0.5">
      <c r="E17" s="2"/>
      <c r="F17" s="2"/>
      <c r="G17" s="2"/>
      <c r="H17" s="2"/>
    </row>
    <row r="18" spans="5:8" x14ac:dyDescent="0.5">
      <c r="E18" s="2"/>
      <c r="F18" s="2"/>
      <c r="G18" s="2"/>
      <c r="H18" s="2"/>
    </row>
    <row r="19" spans="5:8" x14ac:dyDescent="0.5">
      <c r="E19" s="2"/>
      <c r="F19" s="2"/>
      <c r="G19" s="2"/>
      <c r="H19" s="2"/>
    </row>
    <row r="20" spans="5:8" x14ac:dyDescent="0.5">
      <c r="E20" s="2"/>
      <c r="F20" s="2"/>
      <c r="G20" s="2"/>
      <c r="H20" s="2"/>
    </row>
    <row r="21" spans="5:8" x14ac:dyDescent="0.5">
      <c r="E21" s="2"/>
      <c r="F21" s="2"/>
      <c r="G21" s="2"/>
      <c r="H21" s="2"/>
    </row>
    <row r="22" spans="5:8" x14ac:dyDescent="0.5">
      <c r="E22" s="2"/>
      <c r="F22" s="2"/>
      <c r="G22" s="2"/>
      <c r="H22" s="2"/>
    </row>
  </sheetData>
  <mergeCells count="1">
    <mergeCell ref="A1:I1"/>
  </mergeCells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3"/>
  <sheetViews>
    <sheetView workbookViewId="0">
      <selection activeCell="F15" sqref="F15"/>
    </sheetView>
  </sheetViews>
  <sheetFormatPr defaultRowHeight="21.75" x14ac:dyDescent="0.5"/>
  <cols>
    <col min="1" max="1" width="9.25" style="1" customWidth="1"/>
    <col min="2" max="2" width="14.625" style="1" customWidth="1"/>
    <col min="3" max="3" width="22.875" style="1" customWidth="1"/>
    <col min="4" max="4" width="10.625" style="1" customWidth="1"/>
    <col min="5" max="5" width="11.375" style="1" customWidth="1"/>
    <col min="6" max="6" width="11.125" style="1" customWidth="1"/>
    <col min="7" max="7" width="9.875" style="1" bestFit="1" customWidth="1"/>
    <col min="8" max="8" width="10.625" style="1" customWidth="1"/>
    <col min="9" max="9" width="12" style="1" customWidth="1"/>
    <col min="10" max="16384" width="9" style="1"/>
  </cols>
  <sheetData>
    <row r="1" spans="1:9" ht="21.75" customHeight="1" x14ac:dyDescent="0.5">
      <c r="A1" s="15" t="s">
        <v>60</v>
      </c>
      <c r="B1" s="15"/>
      <c r="C1" s="15"/>
      <c r="D1" s="15"/>
      <c r="E1" s="15"/>
      <c r="F1" s="15"/>
      <c r="G1" s="15"/>
      <c r="H1" s="15"/>
      <c r="I1" s="15"/>
    </row>
    <row r="2" spans="1:9" x14ac:dyDescent="0.5">
      <c r="A2" s="5" t="s">
        <v>5</v>
      </c>
      <c r="B2" s="5" t="s">
        <v>4</v>
      </c>
      <c r="C2" s="5" t="s">
        <v>14</v>
      </c>
      <c r="D2" s="5" t="s">
        <v>11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</row>
    <row r="3" spans="1:9" x14ac:dyDescent="0.5">
      <c r="A3" s="6">
        <v>241456</v>
      </c>
      <c r="B3" s="7" t="s">
        <v>47</v>
      </c>
      <c r="C3" s="7" t="s">
        <v>61</v>
      </c>
      <c r="D3" s="8">
        <v>45.6</v>
      </c>
      <c r="E3" s="8">
        <v>61146.85</v>
      </c>
      <c r="F3" s="8">
        <v>58915.199999999997</v>
      </c>
      <c r="G3" s="8">
        <f t="shared" ref="G3:G12" si="0">E3-F3</f>
        <v>2231.6500000000015</v>
      </c>
      <c r="H3" s="8">
        <f t="shared" ref="H3:H12" si="1">G3*0.07</f>
        <v>156.21550000000011</v>
      </c>
      <c r="I3" s="8">
        <f t="shared" ref="I3:I6" si="2">E3+H3</f>
        <v>61303.065499999997</v>
      </c>
    </row>
    <row r="4" spans="1:9" x14ac:dyDescent="0.5">
      <c r="A4" s="6">
        <v>241465</v>
      </c>
      <c r="B4" s="7" t="s">
        <v>62</v>
      </c>
      <c r="C4" s="12" t="s">
        <v>16</v>
      </c>
      <c r="D4" s="8"/>
      <c r="E4" s="8">
        <v>499.5</v>
      </c>
      <c r="F4" s="8"/>
      <c r="G4" s="8">
        <f t="shared" si="0"/>
        <v>499.5</v>
      </c>
      <c r="H4" s="8">
        <f t="shared" si="1"/>
        <v>34.965000000000003</v>
      </c>
      <c r="I4" s="8">
        <f t="shared" si="2"/>
        <v>534.46500000000003</v>
      </c>
    </row>
    <row r="5" spans="1:9" x14ac:dyDescent="0.5">
      <c r="A5" s="6">
        <v>241465</v>
      </c>
      <c r="B5" s="7" t="s">
        <v>63</v>
      </c>
      <c r="C5" s="7" t="s">
        <v>16</v>
      </c>
      <c r="D5" s="8"/>
      <c r="E5" s="8">
        <v>289</v>
      </c>
      <c r="F5" s="8"/>
      <c r="G5" s="8">
        <f t="shared" si="0"/>
        <v>289</v>
      </c>
      <c r="H5" s="8">
        <f t="shared" si="1"/>
        <v>20.23</v>
      </c>
      <c r="I5" s="8">
        <f t="shared" si="2"/>
        <v>309.23</v>
      </c>
    </row>
    <row r="6" spans="1:9" x14ac:dyDescent="0.5">
      <c r="A6" s="6">
        <v>241468</v>
      </c>
      <c r="B6" s="7" t="s">
        <v>64</v>
      </c>
      <c r="C6" s="7" t="s">
        <v>65</v>
      </c>
      <c r="D6" s="8"/>
      <c r="E6" s="8">
        <v>934.58</v>
      </c>
      <c r="F6" s="8"/>
      <c r="G6" s="8">
        <f t="shared" si="0"/>
        <v>934.58</v>
      </c>
      <c r="H6" s="8">
        <f t="shared" si="1"/>
        <v>65.420600000000007</v>
      </c>
      <c r="I6" s="8">
        <f t="shared" si="2"/>
        <v>1000.0006000000001</v>
      </c>
    </row>
    <row r="7" spans="1:9" x14ac:dyDescent="0.5">
      <c r="A7" s="6">
        <v>241470</v>
      </c>
      <c r="B7" s="7" t="s">
        <v>66</v>
      </c>
      <c r="C7" s="7" t="s">
        <v>39</v>
      </c>
      <c r="D7" s="8"/>
      <c r="E7" s="8">
        <v>9240.76</v>
      </c>
      <c r="F7" s="8"/>
      <c r="G7" s="8">
        <f t="shared" si="0"/>
        <v>9240.76</v>
      </c>
      <c r="H7" s="8">
        <f>G7*0.07</f>
        <v>646.85320000000013</v>
      </c>
      <c r="I7" s="8">
        <f>E7+H7</f>
        <v>9887.6131999999998</v>
      </c>
    </row>
    <row r="8" spans="1:9" x14ac:dyDescent="0.5">
      <c r="A8" s="6">
        <v>241472</v>
      </c>
      <c r="B8" s="14" t="s">
        <v>49</v>
      </c>
      <c r="C8" s="7" t="s">
        <v>61</v>
      </c>
      <c r="D8" s="8">
        <v>76</v>
      </c>
      <c r="E8" s="8">
        <v>101964.3</v>
      </c>
      <c r="F8" s="8">
        <v>97204</v>
      </c>
      <c r="G8" s="8">
        <f t="shared" si="0"/>
        <v>4760.3000000000029</v>
      </c>
      <c r="H8" s="8">
        <f t="shared" si="1"/>
        <v>333.22100000000023</v>
      </c>
      <c r="I8" s="8">
        <f t="shared" ref="I8:I12" si="3">E8+H8</f>
        <v>102297.52100000001</v>
      </c>
    </row>
    <row r="9" spans="1:9" x14ac:dyDescent="0.5">
      <c r="A9" s="6">
        <v>241472</v>
      </c>
      <c r="B9" s="7" t="s">
        <v>50</v>
      </c>
      <c r="C9" s="7" t="s">
        <v>54</v>
      </c>
      <c r="D9" s="8">
        <v>957.7</v>
      </c>
      <c r="E9" s="8">
        <v>1262073.6299999999</v>
      </c>
      <c r="F9" s="8">
        <v>1224898.3</v>
      </c>
      <c r="G9" s="8">
        <f t="shared" si="0"/>
        <v>37175.329999999842</v>
      </c>
      <c r="H9" s="8">
        <f t="shared" si="1"/>
        <v>2602.273099999989</v>
      </c>
      <c r="I9" s="8">
        <f t="shared" si="3"/>
        <v>1264675.9030999998</v>
      </c>
    </row>
    <row r="10" spans="1:9" x14ac:dyDescent="0.5">
      <c r="A10" s="6">
        <v>241475</v>
      </c>
      <c r="B10" s="7" t="s">
        <v>67</v>
      </c>
      <c r="C10" s="7" t="s">
        <v>65</v>
      </c>
      <c r="D10" s="8"/>
      <c r="E10" s="8">
        <v>1028.03</v>
      </c>
      <c r="F10" s="8"/>
      <c r="G10" s="8">
        <f t="shared" si="0"/>
        <v>1028.03</v>
      </c>
      <c r="H10" s="8">
        <f t="shared" si="1"/>
        <v>71.962100000000007</v>
      </c>
      <c r="I10" s="8">
        <f t="shared" si="3"/>
        <v>1099.9920999999999</v>
      </c>
    </row>
    <row r="11" spans="1:9" x14ac:dyDescent="0.5">
      <c r="A11" s="6">
        <v>241479</v>
      </c>
      <c r="B11" s="14" t="s">
        <v>68</v>
      </c>
      <c r="C11" s="7" t="s">
        <v>69</v>
      </c>
      <c r="D11" s="8"/>
      <c r="E11" s="8">
        <v>3500</v>
      </c>
      <c r="F11" s="8"/>
      <c r="G11" s="8">
        <f t="shared" si="0"/>
        <v>3500</v>
      </c>
      <c r="H11" s="8">
        <f t="shared" si="1"/>
        <v>245.00000000000003</v>
      </c>
      <c r="I11" s="8">
        <f t="shared" si="3"/>
        <v>3745</v>
      </c>
    </row>
    <row r="12" spans="1:9" x14ac:dyDescent="0.5">
      <c r="A12" s="6">
        <v>241493</v>
      </c>
      <c r="B12" s="7" t="s">
        <v>70</v>
      </c>
      <c r="C12" s="7" t="s">
        <v>16</v>
      </c>
      <c r="D12" s="8"/>
      <c r="E12" s="8">
        <v>499</v>
      </c>
      <c r="F12" s="8"/>
      <c r="G12" s="8">
        <f t="shared" si="0"/>
        <v>499</v>
      </c>
      <c r="H12" s="8">
        <f t="shared" si="1"/>
        <v>34.930000000000007</v>
      </c>
      <c r="I12" s="8">
        <f t="shared" si="3"/>
        <v>533.93000000000006</v>
      </c>
    </row>
    <row r="13" spans="1:9" x14ac:dyDescent="0.5">
      <c r="A13" s="6">
        <v>241493</v>
      </c>
      <c r="B13" s="7" t="s">
        <v>71</v>
      </c>
      <c r="C13" s="7" t="s">
        <v>16</v>
      </c>
      <c r="D13" s="8"/>
      <c r="E13" s="8">
        <v>289</v>
      </c>
      <c r="F13" s="8"/>
      <c r="G13" s="8">
        <f t="shared" ref="G13:G15" si="4">E13-F13</f>
        <v>289</v>
      </c>
      <c r="H13" s="8">
        <f t="shared" ref="H13:H15" si="5">G13*0.07</f>
        <v>20.23</v>
      </c>
      <c r="I13" s="8">
        <f t="shared" ref="I13:I15" si="6">E13+H13</f>
        <v>309.23</v>
      </c>
    </row>
    <row r="14" spans="1:9" x14ac:dyDescent="0.5">
      <c r="A14" s="6">
        <v>241494</v>
      </c>
      <c r="B14" s="7" t="s">
        <v>72</v>
      </c>
      <c r="C14" s="7" t="s">
        <v>43</v>
      </c>
      <c r="D14" s="8"/>
      <c r="E14" s="8">
        <v>932.24</v>
      </c>
      <c r="F14" s="8"/>
      <c r="G14" s="8">
        <f t="shared" si="4"/>
        <v>932.24</v>
      </c>
      <c r="H14" s="8">
        <f t="shared" si="5"/>
        <v>65.256800000000013</v>
      </c>
      <c r="I14" s="8">
        <f t="shared" si="6"/>
        <v>997.49680000000001</v>
      </c>
    </row>
    <row r="15" spans="1:9" x14ac:dyDescent="0.5">
      <c r="A15" s="6">
        <v>241498</v>
      </c>
      <c r="B15" s="7" t="s">
        <v>73</v>
      </c>
      <c r="C15" s="7" t="s">
        <v>39</v>
      </c>
      <c r="D15" s="7"/>
      <c r="E15" s="8">
        <v>9317.5</v>
      </c>
      <c r="F15" s="8"/>
      <c r="G15" s="8">
        <f t="shared" si="4"/>
        <v>9317.5</v>
      </c>
      <c r="H15" s="8">
        <f t="shared" si="5"/>
        <v>652.22500000000002</v>
      </c>
      <c r="I15" s="8">
        <f t="shared" si="6"/>
        <v>9969.7250000000004</v>
      </c>
    </row>
    <row r="16" spans="1:9" x14ac:dyDescent="0.5">
      <c r="A16" s="7"/>
      <c r="B16" s="7"/>
      <c r="C16" s="7"/>
      <c r="D16" s="7"/>
      <c r="E16" s="8"/>
      <c r="F16" s="8"/>
      <c r="G16" s="9">
        <f>SUM(G3:G15)</f>
        <v>70696.889999999839</v>
      </c>
      <c r="H16" s="9">
        <f>SUM(H3:H15)</f>
        <v>4948.7822999999898</v>
      </c>
      <c r="I16" s="10">
        <f>G16+H16</f>
        <v>75645.672299999831</v>
      </c>
    </row>
    <row r="17" spans="5:8" x14ac:dyDescent="0.5">
      <c r="E17" s="2"/>
      <c r="F17" s="2"/>
      <c r="G17" s="2"/>
      <c r="H17" s="2"/>
    </row>
    <row r="18" spans="5:8" x14ac:dyDescent="0.5">
      <c r="E18" s="2"/>
      <c r="F18" s="2"/>
      <c r="G18" s="2"/>
      <c r="H18" s="2"/>
    </row>
    <row r="19" spans="5:8" x14ac:dyDescent="0.5">
      <c r="E19" s="2"/>
      <c r="F19" s="2"/>
      <c r="G19" s="2"/>
      <c r="H19" s="2"/>
    </row>
    <row r="20" spans="5:8" x14ac:dyDescent="0.5">
      <c r="E20" s="2"/>
      <c r="F20" s="2"/>
      <c r="G20" s="2"/>
      <c r="H20" s="2"/>
    </row>
    <row r="21" spans="5:8" x14ac:dyDescent="0.5">
      <c r="E21" s="2"/>
      <c r="F21" s="2"/>
      <c r="G21" s="2"/>
      <c r="H21" s="2"/>
    </row>
    <row r="22" spans="5:8" x14ac:dyDescent="0.5">
      <c r="E22" s="2"/>
      <c r="F22" s="2"/>
      <c r="G22" s="2"/>
      <c r="H22" s="2"/>
    </row>
    <row r="23" spans="5:8" x14ac:dyDescent="0.5">
      <c r="E23" s="2"/>
      <c r="F23" s="2"/>
      <c r="G23" s="2"/>
      <c r="H23" s="2"/>
    </row>
  </sheetData>
  <mergeCells count="1">
    <mergeCell ref="A1:I1"/>
  </mergeCells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3"/>
  <sheetViews>
    <sheetView workbookViewId="0">
      <selection sqref="A1:XFD1048576"/>
    </sheetView>
  </sheetViews>
  <sheetFormatPr defaultRowHeight="21.75" x14ac:dyDescent="0.5"/>
  <cols>
    <col min="1" max="1" width="9.25" style="1" customWidth="1"/>
    <col min="2" max="2" width="14.625" style="1" customWidth="1"/>
    <col min="3" max="3" width="22.875" style="1" customWidth="1"/>
    <col min="4" max="4" width="10.625" style="1" customWidth="1"/>
    <col min="5" max="5" width="11.375" style="1" customWidth="1"/>
    <col min="6" max="6" width="11.125" style="1" customWidth="1"/>
    <col min="7" max="7" width="9.875" style="1" bestFit="1" customWidth="1"/>
    <col min="8" max="8" width="10.625" style="1" customWidth="1"/>
    <col min="9" max="9" width="12" style="1" customWidth="1"/>
    <col min="10" max="16384" width="9" style="1"/>
  </cols>
  <sheetData>
    <row r="1" spans="1:9" ht="21.75" customHeight="1" x14ac:dyDescent="0.5">
      <c r="A1" s="15" t="s">
        <v>78</v>
      </c>
      <c r="B1" s="15"/>
      <c r="C1" s="15"/>
      <c r="D1" s="15"/>
      <c r="E1" s="15"/>
      <c r="F1" s="15"/>
      <c r="G1" s="15"/>
      <c r="H1" s="15"/>
      <c r="I1" s="15"/>
    </row>
    <row r="2" spans="1:9" x14ac:dyDescent="0.5">
      <c r="A2" s="5" t="s">
        <v>5</v>
      </c>
      <c r="B2" s="5" t="s">
        <v>4</v>
      </c>
      <c r="C2" s="5" t="s">
        <v>14</v>
      </c>
      <c r="D2" s="5" t="s">
        <v>11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</row>
    <row r="3" spans="1:9" x14ac:dyDescent="0.5">
      <c r="A3" s="6">
        <v>241501</v>
      </c>
      <c r="B3" s="7" t="s">
        <v>53</v>
      </c>
      <c r="C3" s="7" t="s">
        <v>54</v>
      </c>
      <c r="D3" s="8">
        <v>672.9</v>
      </c>
      <c r="E3" s="8">
        <v>877426.48</v>
      </c>
      <c r="F3" s="8">
        <v>849872.7</v>
      </c>
      <c r="G3" s="8">
        <f t="shared" ref="G3:G15" si="0">E3-F3</f>
        <v>27553.780000000028</v>
      </c>
      <c r="H3" s="8">
        <f t="shared" ref="H3:H15" si="1">G3*0.07</f>
        <v>1928.7646000000022</v>
      </c>
      <c r="I3" s="8">
        <f t="shared" ref="I3:I6" si="2">E3+H3</f>
        <v>879355.24459999998</v>
      </c>
    </row>
    <row r="4" spans="1:9" x14ac:dyDescent="0.5">
      <c r="A4" s="6">
        <v>241505</v>
      </c>
      <c r="B4" s="7" t="s">
        <v>55</v>
      </c>
      <c r="C4" s="12" t="s">
        <v>80</v>
      </c>
      <c r="D4" s="8">
        <v>353.6</v>
      </c>
      <c r="E4" s="8">
        <v>457691.39</v>
      </c>
      <c r="F4" s="8">
        <v>443060.8</v>
      </c>
      <c r="G4" s="8">
        <f t="shared" si="0"/>
        <v>14630.590000000026</v>
      </c>
      <c r="H4" s="8">
        <f t="shared" si="1"/>
        <v>1024.1413000000018</v>
      </c>
      <c r="I4" s="8">
        <f t="shared" si="2"/>
        <v>458715.53130000003</v>
      </c>
    </row>
    <row r="5" spans="1:9" x14ac:dyDescent="0.5">
      <c r="A5" s="6">
        <v>241505</v>
      </c>
      <c r="B5" s="7" t="s">
        <v>56</v>
      </c>
      <c r="C5" s="7" t="s">
        <v>80</v>
      </c>
      <c r="D5" s="8">
        <v>57.1</v>
      </c>
      <c r="E5" s="8">
        <v>75750.12</v>
      </c>
      <c r="F5" s="8">
        <v>71546.3</v>
      </c>
      <c r="G5" s="8">
        <f t="shared" si="0"/>
        <v>4203.8199999999924</v>
      </c>
      <c r="H5" s="8">
        <f t="shared" si="1"/>
        <v>294.2673999999995</v>
      </c>
      <c r="I5" s="8">
        <f t="shared" si="2"/>
        <v>76044.387399999992</v>
      </c>
    </row>
    <row r="6" spans="1:9" x14ac:dyDescent="0.5">
      <c r="A6" s="6">
        <v>241516</v>
      </c>
      <c r="B6" s="7" t="s">
        <v>59</v>
      </c>
      <c r="C6" s="7" t="s">
        <v>80</v>
      </c>
      <c r="D6" s="8">
        <v>319.2</v>
      </c>
      <c r="E6" s="8">
        <v>418991.57</v>
      </c>
      <c r="F6" s="8">
        <v>404107.2</v>
      </c>
      <c r="G6" s="8">
        <f t="shared" si="0"/>
        <v>14884.369999999995</v>
      </c>
      <c r="H6" s="8">
        <f t="shared" si="1"/>
        <v>1041.9058999999997</v>
      </c>
      <c r="I6" s="8">
        <f t="shared" si="2"/>
        <v>420033.47590000002</v>
      </c>
    </row>
    <row r="7" spans="1:9" x14ac:dyDescent="0.5">
      <c r="A7" s="6">
        <v>241516</v>
      </c>
      <c r="B7" s="7" t="s">
        <v>58</v>
      </c>
      <c r="C7" s="7" t="s">
        <v>80</v>
      </c>
      <c r="D7" s="8">
        <v>319.39999999999998</v>
      </c>
      <c r="E7" s="8">
        <v>421649.38</v>
      </c>
      <c r="F7" s="8">
        <v>404360.4</v>
      </c>
      <c r="G7" s="8">
        <f t="shared" si="0"/>
        <v>17288.979999999981</v>
      </c>
      <c r="H7" s="8">
        <f>G7*0.07</f>
        <v>1210.2285999999988</v>
      </c>
      <c r="I7" s="8">
        <f>E7+H7</f>
        <v>422859.60859999998</v>
      </c>
    </row>
    <row r="8" spans="1:9" x14ac:dyDescent="0.5">
      <c r="A8" s="6"/>
      <c r="B8" s="14"/>
      <c r="C8" s="7"/>
      <c r="D8" s="8"/>
      <c r="E8" s="8"/>
      <c r="F8" s="8"/>
      <c r="G8" s="8">
        <f t="shared" si="0"/>
        <v>0</v>
      </c>
      <c r="H8" s="8">
        <f t="shared" si="1"/>
        <v>0</v>
      </c>
      <c r="I8" s="8">
        <f t="shared" ref="I8:I15" si="3">E8+H8</f>
        <v>0</v>
      </c>
    </row>
    <row r="9" spans="1:9" x14ac:dyDescent="0.5">
      <c r="A9" s="6"/>
      <c r="B9" s="7"/>
      <c r="C9" s="7"/>
      <c r="D9" s="8"/>
      <c r="E9" s="8"/>
      <c r="F9" s="8"/>
      <c r="G9" s="8">
        <f t="shared" si="0"/>
        <v>0</v>
      </c>
      <c r="H9" s="8">
        <f t="shared" si="1"/>
        <v>0</v>
      </c>
      <c r="I9" s="8">
        <f t="shared" si="3"/>
        <v>0</v>
      </c>
    </row>
    <row r="10" spans="1:9" x14ac:dyDescent="0.5">
      <c r="A10" s="6"/>
      <c r="B10" s="7"/>
      <c r="C10" s="7"/>
      <c r="D10" s="8"/>
      <c r="E10" s="8"/>
      <c r="F10" s="8"/>
      <c r="G10" s="8">
        <f t="shared" si="0"/>
        <v>0</v>
      </c>
      <c r="H10" s="8">
        <f t="shared" si="1"/>
        <v>0</v>
      </c>
      <c r="I10" s="8">
        <f t="shared" si="3"/>
        <v>0</v>
      </c>
    </row>
    <row r="11" spans="1:9" x14ac:dyDescent="0.5">
      <c r="A11" s="6"/>
      <c r="B11" s="14"/>
      <c r="C11" s="7"/>
      <c r="D11" s="8"/>
      <c r="E11" s="8"/>
      <c r="F11" s="8"/>
      <c r="G11" s="8">
        <f t="shared" si="0"/>
        <v>0</v>
      </c>
      <c r="H11" s="8">
        <f t="shared" si="1"/>
        <v>0</v>
      </c>
      <c r="I11" s="8">
        <f t="shared" si="3"/>
        <v>0</v>
      </c>
    </row>
    <row r="12" spans="1:9" x14ac:dyDescent="0.5">
      <c r="A12" s="6"/>
      <c r="B12" s="7"/>
      <c r="C12" s="7"/>
      <c r="D12" s="8"/>
      <c r="E12" s="8"/>
      <c r="F12" s="8"/>
      <c r="G12" s="8">
        <f t="shared" si="0"/>
        <v>0</v>
      </c>
      <c r="H12" s="8">
        <f t="shared" si="1"/>
        <v>0</v>
      </c>
      <c r="I12" s="8">
        <f t="shared" si="3"/>
        <v>0</v>
      </c>
    </row>
    <row r="13" spans="1:9" x14ac:dyDescent="0.5">
      <c r="A13" s="6"/>
      <c r="B13" s="7"/>
      <c r="C13" s="7"/>
      <c r="D13" s="8"/>
      <c r="E13" s="8"/>
      <c r="F13" s="8"/>
      <c r="G13" s="8">
        <f t="shared" si="0"/>
        <v>0</v>
      </c>
      <c r="H13" s="8">
        <f t="shared" si="1"/>
        <v>0</v>
      </c>
      <c r="I13" s="8">
        <f t="shared" si="3"/>
        <v>0</v>
      </c>
    </row>
    <row r="14" spans="1:9" x14ac:dyDescent="0.5">
      <c r="A14" s="6"/>
      <c r="B14" s="7"/>
      <c r="C14" s="7"/>
      <c r="D14" s="8"/>
      <c r="E14" s="8"/>
      <c r="F14" s="8"/>
      <c r="G14" s="8">
        <f t="shared" si="0"/>
        <v>0</v>
      </c>
      <c r="H14" s="8">
        <f t="shared" si="1"/>
        <v>0</v>
      </c>
      <c r="I14" s="8">
        <f t="shared" si="3"/>
        <v>0</v>
      </c>
    </row>
    <row r="15" spans="1:9" x14ac:dyDescent="0.5">
      <c r="A15" s="6"/>
      <c r="B15" s="7"/>
      <c r="C15" s="7"/>
      <c r="D15" s="7"/>
      <c r="E15" s="8"/>
      <c r="F15" s="8"/>
      <c r="G15" s="8">
        <f t="shared" si="0"/>
        <v>0</v>
      </c>
      <c r="H15" s="8">
        <f t="shared" si="1"/>
        <v>0</v>
      </c>
      <c r="I15" s="8">
        <f t="shared" si="3"/>
        <v>0</v>
      </c>
    </row>
    <row r="16" spans="1:9" x14ac:dyDescent="0.5">
      <c r="A16" s="7"/>
      <c r="B16" s="7"/>
      <c r="C16" s="7"/>
      <c r="D16" s="7"/>
      <c r="E16" s="8"/>
      <c r="F16" s="8"/>
      <c r="G16" s="9">
        <f>SUM(G3:G15)</f>
        <v>78561.540000000023</v>
      </c>
      <c r="H16" s="9">
        <f>SUM(H3:H15)</f>
        <v>5499.3078000000023</v>
      </c>
      <c r="I16" s="10">
        <f>G16+H16</f>
        <v>84060.847800000018</v>
      </c>
    </row>
    <row r="17" spans="5:8" x14ac:dyDescent="0.5">
      <c r="E17" s="2"/>
      <c r="F17" s="2"/>
      <c r="G17" s="2"/>
      <c r="H17" s="2"/>
    </row>
    <row r="18" spans="5:8" x14ac:dyDescent="0.5">
      <c r="E18" s="2"/>
      <c r="F18" s="2"/>
      <c r="G18" s="2"/>
      <c r="H18" s="2"/>
    </row>
    <row r="19" spans="5:8" x14ac:dyDescent="0.5">
      <c r="E19" s="2"/>
      <c r="F19" s="2"/>
      <c r="G19" s="2"/>
      <c r="H19" s="2"/>
    </row>
    <row r="20" spans="5:8" x14ac:dyDescent="0.5">
      <c r="E20" s="2"/>
      <c r="F20" s="2"/>
      <c r="G20" s="2"/>
      <c r="H20" s="2"/>
    </row>
    <row r="21" spans="5:8" x14ac:dyDescent="0.5">
      <c r="E21" s="2"/>
      <c r="F21" s="2"/>
      <c r="G21" s="2"/>
      <c r="H21" s="2"/>
    </row>
    <row r="22" spans="5:8" x14ac:dyDescent="0.5">
      <c r="E22" s="2"/>
      <c r="F22" s="2"/>
      <c r="G22" s="2"/>
      <c r="H22" s="2"/>
    </row>
    <row r="23" spans="5:8" x14ac:dyDescent="0.5">
      <c r="E23" s="2"/>
      <c r="F23" s="2"/>
      <c r="G23" s="2"/>
      <c r="H23" s="2"/>
    </row>
  </sheetData>
  <mergeCells count="1">
    <mergeCell ref="A1:I1"/>
  </mergeCells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47517-CC8F-45BA-9E02-52E8E792CFC1}">
  <dimension ref="A1:I23"/>
  <sheetViews>
    <sheetView workbookViewId="0">
      <selection activeCell="C14" sqref="C14"/>
    </sheetView>
  </sheetViews>
  <sheetFormatPr defaultRowHeight="21.75" x14ac:dyDescent="0.5"/>
  <cols>
    <col min="1" max="1" width="9.25" style="1" customWidth="1"/>
    <col min="2" max="2" width="14.625" style="1" customWidth="1"/>
    <col min="3" max="3" width="22.875" style="1" customWidth="1"/>
    <col min="4" max="4" width="10.625" style="1" customWidth="1"/>
    <col min="5" max="5" width="11.375" style="1" customWidth="1"/>
    <col min="6" max="6" width="11.125" style="1" customWidth="1"/>
    <col min="7" max="7" width="9.875" style="1" bestFit="1" customWidth="1"/>
    <col min="8" max="8" width="10.625" style="1" customWidth="1"/>
    <col min="9" max="9" width="12" style="1" customWidth="1"/>
    <col min="10" max="16384" width="9" style="1"/>
  </cols>
  <sheetData>
    <row r="1" spans="1:9" ht="21.75" customHeight="1" x14ac:dyDescent="0.5">
      <c r="A1" s="15" t="s">
        <v>84</v>
      </c>
      <c r="B1" s="15"/>
      <c r="C1" s="15"/>
      <c r="D1" s="15"/>
      <c r="E1" s="15"/>
      <c r="F1" s="15"/>
      <c r="G1" s="15"/>
      <c r="H1" s="15"/>
      <c r="I1" s="15"/>
    </row>
    <row r="2" spans="1:9" x14ac:dyDescent="0.5">
      <c r="A2" s="5" t="s">
        <v>5</v>
      </c>
      <c r="B2" s="5" t="s">
        <v>4</v>
      </c>
      <c r="C2" s="5" t="s">
        <v>14</v>
      </c>
      <c r="D2" s="5" t="s">
        <v>11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</row>
    <row r="3" spans="1:9" x14ac:dyDescent="0.5">
      <c r="A3" s="6">
        <v>241507</v>
      </c>
      <c r="B3" s="7" t="s">
        <v>85</v>
      </c>
      <c r="C3" s="7" t="s">
        <v>86</v>
      </c>
      <c r="D3" s="8"/>
      <c r="E3" s="8">
        <v>3500</v>
      </c>
      <c r="F3" s="8"/>
      <c r="G3" s="8">
        <f t="shared" ref="G3:G15" si="0">E3-F3</f>
        <v>3500</v>
      </c>
      <c r="H3" s="8">
        <f t="shared" ref="H3:H15" si="1">G3*0.07</f>
        <v>245.00000000000003</v>
      </c>
      <c r="I3" s="8">
        <f t="shared" ref="I3:I6" si="2">E3+H3</f>
        <v>3745</v>
      </c>
    </row>
    <row r="4" spans="1:9" x14ac:dyDescent="0.5">
      <c r="A4" s="6">
        <v>241512</v>
      </c>
      <c r="B4" s="7" t="s">
        <v>87</v>
      </c>
      <c r="C4" s="12" t="s">
        <v>26</v>
      </c>
      <c r="D4" s="8"/>
      <c r="E4" s="8">
        <v>930</v>
      </c>
      <c r="F4" s="8"/>
      <c r="G4" s="8">
        <f t="shared" si="0"/>
        <v>930</v>
      </c>
      <c r="H4" s="8">
        <f t="shared" si="1"/>
        <v>65.100000000000009</v>
      </c>
      <c r="I4" s="8">
        <f t="shared" si="2"/>
        <v>995.1</v>
      </c>
    </row>
    <row r="5" spans="1:9" x14ac:dyDescent="0.5">
      <c r="A5" s="6">
        <v>241526</v>
      </c>
      <c r="B5" s="7" t="s">
        <v>88</v>
      </c>
      <c r="C5" s="7" t="s">
        <v>16</v>
      </c>
      <c r="D5" s="8"/>
      <c r="E5" s="8">
        <v>289</v>
      </c>
      <c r="F5" s="8"/>
      <c r="G5" s="8">
        <f t="shared" si="0"/>
        <v>289</v>
      </c>
      <c r="H5" s="8">
        <f t="shared" si="1"/>
        <v>20.23</v>
      </c>
      <c r="I5" s="8">
        <f t="shared" si="2"/>
        <v>309.23</v>
      </c>
    </row>
    <row r="6" spans="1:9" x14ac:dyDescent="0.5">
      <c r="A6" s="6">
        <v>241526</v>
      </c>
      <c r="B6" s="7" t="s">
        <v>89</v>
      </c>
      <c r="C6" s="7" t="s">
        <v>16</v>
      </c>
      <c r="D6" s="8"/>
      <c r="E6" s="8">
        <v>508.5</v>
      </c>
      <c r="F6" s="8"/>
      <c r="G6" s="8">
        <f t="shared" si="0"/>
        <v>508.5</v>
      </c>
      <c r="H6" s="8">
        <f t="shared" si="1"/>
        <v>35.595000000000006</v>
      </c>
      <c r="I6" s="8">
        <f t="shared" si="2"/>
        <v>544.09500000000003</v>
      </c>
    </row>
    <row r="7" spans="1:9" x14ac:dyDescent="0.5">
      <c r="A7" s="6">
        <v>241528</v>
      </c>
      <c r="B7" s="7" t="s">
        <v>90</v>
      </c>
      <c r="C7" s="7" t="s">
        <v>39</v>
      </c>
      <c r="D7" s="8"/>
      <c r="E7" s="8">
        <v>15012.45</v>
      </c>
      <c r="F7" s="8"/>
      <c r="G7" s="8">
        <f t="shared" si="0"/>
        <v>15012.45</v>
      </c>
      <c r="H7" s="8">
        <f>G7*0.07</f>
        <v>1050.8715000000002</v>
      </c>
      <c r="I7" s="8">
        <f>E7+H7</f>
        <v>16063.321500000002</v>
      </c>
    </row>
    <row r="8" spans="1:9" x14ac:dyDescent="0.5">
      <c r="A8" s="6">
        <v>241540</v>
      </c>
      <c r="B8" s="14" t="s">
        <v>91</v>
      </c>
      <c r="C8" s="7" t="s">
        <v>86</v>
      </c>
      <c r="D8" s="8"/>
      <c r="E8" s="8">
        <v>3500</v>
      </c>
      <c r="F8" s="8"/>
      <c r="G8" s="8">
        <f t="shared" si="0"/>
        <v>3500</v>
      </c>
      <c r="H8" s="8">
        <f t="shared" si="1"/>
        <v>245.00000000000003</v>
      </c>
      <c r="I8" s="8">
        <f t="shared" ref="I8:I15" si="3">E8+H8</f>
        <v>3745</v>
      </c>
    </row>
    <row r="9" spans="1:9" x14ac:dyDescent="0.5">
      <c r="A9" s="6">
        <v>241542</v>
      </c>
      <c r="B9" s="7" t="s">
        <v>92</v>
      </c>
      <c r="C9" s="7" t="s">
        <v>26</v>
      </c>
      <c r="D9" s="8"/>
      <c r="E9" s="8">
        <v>957</v>
      </c>
      <c r="F9" s="8"/>
      <c r="G9" s="8">
        <f t="shared" si="0"/>
        <v>957</v>
      </c>
      <c r="H9" s="8">
        <f t="shared" si="1"/>
        <v>66.990000000000009</v>
      </c>
      <c r="I9" s="8">
        <f t="shared" si="3"/>
        <v>1023.99</v>
      </c>
    </row>
    <row r="10" spans="1:9" x14ac:dyDescent="0.5">
      <c r="A10" s="6">
        <v>241554</v>
      </c>
      <c r="B10" s="7" t="s">
        <v>93</v>
      </c>
      <c r="C10" s="7" t="s">
        <v>16</v>
      </c>
      <c r="D10" s="8"/>
      <c r="E10" s="8">
        <v>502.5</v>
      </c>
      <c r="F10" s="8"/>
      <c r="G10" s="8">
        <f t="shared" si="0"/>
        <v>502.5</v>
      </c>
      <c r="H10" s="8">
        <f t="shared" si="1"/>
        <v>35.175000000000004</v>
      </c>
      <c r="I10" s="8">
        <f t="shared" si="3"/>
        <v>537.67499999999995</v>
      </c>
    </row>
    <row r="11" spans="1:9" x14ac:dyDescent="0.5">
      <c r="A11" s="6">
        <v>241554</v>
      </c>
      <c r="B11" s="14" t="s">
        <v>94</v>
      </c>
      <c r="C11" s="7" t="s">
        <v>16</v>
      </c>
      <c r="D11" s="8"/>
      <c r="E11" s="8">
        <v>289</v>
      </c>
      <c r="F11" s="8"/>
      <c r="G11" s="8">
        <f t="shared" si="0"/>
        <v>289</v>
      </c>
      <c r="H11" s="8">
        <f t="shared" si="1"/>
        <v>20.23</v>
      </c>
      <c r="I11" s="8">
        <f t="shared" si="3"/>
        <v>309.23</v>
      </c>
    </row>
    <row r="12" spans="1:9" x14ac:dyDescent="0.5">
      <c r="A12" s="6">
        <v>241558</v>
      </c>
      <c r="B12" s="7" t="s">
        <v>95</v>
      </c>
      <c r="C12" s="7" t="s">
        <v>39</v>
      </c>
      <c r="D12" s="8"/>
      <c r="E12" s="8">
        <v>14419.95</v>
      </c>
      <c r="F12" s="8"/>
      <c r="G12" s="8">
        <f t="shared" si="0"/>
        <v>14419.95</v>
      </c>
      <c r="H12" s="8">
        <f t="shared" si="1"/>
        <v>1009.3965000000002</v>
      </c>
      <c r="I12" s="8">
        <f t="shared" si="3"/>
        <v>15429.346500000001</v>
      </c>
    </row>
    <row r="13" spans="1:9" x14ac:dyDescent="0.5">
      <c r="A13" s="6">
        <v>241570</v>
      </c>
      <c r="B13" s="7" t="s">
        <v>96</v>
      </c>
      <c r="C13" s="7" t="s">
        <v>86</v>
      </c>
      <c r="D13" s="8"/>
      <c r="E13" s="8">
        <v>3500</v>
      </c>
      <c r="F13" s="8"/>
      <c r="G13" s="8">
        <f t="shared" si="0"/>
        <v>3500</v>
      </c>
      <c r="H13" s="8">
        <f t="shared" si="1"/>
        <v>245.00000000000003</v>
      </c>
      <c r="I13" s="8">
        <f t="shared" si="3"/>
        <v>3745</v>
      </c>
    </row>
    <row r="14" spans="1:9" x14ac:dyDescent="0.5">
      <c r="A14" s="6">
        <v>241572</v>
      </c>
      <c r="B14" s="7" t="s">
        <v>97</v>
      </c>
      <c r="C14" s="7" t="s">
        <v>26</v>
      </c>
      <c r="D14" s="8"/>
      <c r="E14" s="8">
        <v>816.5</v>
      </c>
      <c r="F14" s="8"/>
      <c r="G14" s="8">
        <f t="shared" si="0"/>
        <v>816.5</v>
      </c>
      <c r="H14" s="8">
        <f t="shared" si="1"/>
        <v>57.155000000000008</v>
      </c>
      <c r="I14" s="8">
        <f t="shared" si="3"/>
        <v>873.65499999999997</v>
      </c>
    </row>
    <row r="15" spans="1:9" x14ac:dyDescent="0.5">
      <c r="A15" s="6"/>
      <c r="B15" s="7"/>
      <c r="C15" s="7"/>
      <c r="D15" s="7"/>
      <c r="E15" s="8"/>
      <c r="F15" s="8"/>
      <c r="G15" s="8">
        <f t="shared" si="0"/>
        <v>0</v>
      </c>
      <c r="H15" s="8">
        <f t="shared" si="1"/>
        <v>0</v>
      </c>
      <c r="I15" s="8">
        <f t="shared" si="3"/>
        <v>0</v>
      </c>
    </row>
    <row r="16" spans="1:9" x14ac:dyDescent="0.5">
      <c r="A16" s="7"/>
      <c r="B16" s="7"/>
      <c r="C16" s="7"/>
      <c r="D16" s="7"/>
      <c r="E16" s="8"/>
      <c r="F16" s="8"/>
      <c r="G16" s="9">
        <f>SUM(G3:G15)</f>
        <v>44224.9</v>
      </c>
      <c r="H16" s="9">
        <f>SUM(H3:H15)</f>
        <v>3095.7430000000008</v>
      </c>
      <c r="I16" s="10">
        <f>G16+H16</f>
        <v>47320.643000000004</v>
      </c>
    </row>
    <row r="17" spans="5:8" x14ac:dyDescent="0.5">
      <c r="E17" s="2"/>
      <c r="F17" s="2"/>
      <c r="G17" s="2"/>
      <c r="H17" s="2"/>
    </row>
    <row r="18" spans="5:8" x14ac:dyDescent="0.5">
      <c r="E18" s="2"/>
      <c r="F18" s="2"/>
      <c r="G18" s="2"/>
      <c r="H18" s="2"/>
    </row>
    <row r="19" spans="5:8" x14ac:dyDescent="0.5">
      <c r="E19" s="2"/>
      <c r="F19" s="2"/>
      <c r="G19" s="2"/>
      <c r="H19" s="2"/>
    </row>
    <row r="20" spans="5:8" x14ac:dyDescent="0.5">
      <c r="E20" s="2"/>
      <c r="F20" s="2"/>
      <c r="G20" s="2"/>
      <c r="H20" s="2"/>
    </row>
    <row r="21" spans="5:8" x14ac:dyDescent="0.5">
      <c r="E21" s="2"/>
      <c r="F21" s="2"/>
      <c r="G21" s="2"/>
      <c r="H21" s="2"/>
    </row>
    <row r="22" spans="5:8" x14ac:dyDescent="0.5">
      <c r="E22" s="2"/>
      <c r="F22" s="2"/>
      <c r="G22" s="2"/>
      <c r="H22" s="2"/>
    </row>
    <row r="23" spans="5:8" x14ac:dyDescent="0.5">
      <c r="E23" s="2"/>
      <c r="F23" s="2"/>
      <c r="G23" s="2"/>
      <c r="H23" s="2"/>
    </row>
  </sheetData>
  <mergeCells count="1">
    <mergeCell ref="A1:I1"/>
  </mergeCells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8F217-49E8-4B5A-8256-3F820A3595AC}">
  <dimension ref="A1:I23"/>
  <sheetViews>
    <sheetView workbookViewId="0">
      <selection activeCell="F4" sqref="F4"/>
    </sheetView>
  </sheetViews>
  <sheetFormatPr defaultRowHeight="21.75" x14ac:dyDescent="0.5"/>
  <cols>
    <col min="1" max="1" width="9.25" style="1" customWidth="1"/>
    <col min="2" max="2" width="14.625" style="1" customWidth="1"/>
    <col min="3" max="3" width="22.875" style="1" customWidth="1"/>
    <col min="4" max="4" width="10.625" style="1" customWidth="1"/>
    <col min="5" max="5" width="11.375" style="1" customWidth="1"/>
    <col min="6" max="6" width="11.125" style="1" customWidth="1"/>
    <col min="7" max="7" width="9.875" style="1" bestFit="1" customWidth="1"/>
    <col min="8" max="8" width="10.625" style="1" customWidth="1"/>
    <col min="9" max="9" width="12" style="1" customWidth="1"/>
    <col min="10" max="16384" width="9" style="1"/>
  </cols>
  <sheetData>
    <row r="1" spans="1:9" ht="21.75" customHeight="1" x14ac:dyDescent="0.5">
      <c r="A1" s="15" t="s">
        <v>101</v>
      </c>
      <c r="B1" s="15"/>
      <c r="C1" s="15"/>
      <c r="D1" s="15"/>
      <c r="E1" s="15"/>
      <c r="F1" s="15"/>
      <c r="G1" s="15"/>
      <c r="H1" s="15"/>
      <c r="I1" s="15"/>
    </row>
    <row r="2" spans="1:9" x14ac:dyDescent="0.5">
      <c r="A2" s="5" t="s">
        <v>5</v>
      </c>
      <c r="B2" s="5" t="s">
        <v>4</v>
      </c>
      <c r="C2" s="5" t="s">
        <v>14</v>
      </c>
      <c r="D2" s="5" t="s">
        <v>11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</row>
    <row r="3" spans="1:9" x14ac:dyDescent="0.5">
      <c r="A3" s="6">
        <v>241523</v>
      </c>
      <c r="B3" s="7" t="s">
        <v>75</v>
      </c>
      <c r="C3" s="7" t="s">
        <v>57</v>
      </c>
      <c r="D3" s="8">
        <v>243.2</v>
      </c>
      <c r="E3" s="8">
        <v>323174.53000000003</v>
      </c>
      <c r="F3" s="8">
        <v>307891.20000000001</v>
      </c>
      <c r="G3" s="8">
        <f t="shared" ref="G3:G15" si="0">E3-F3</f>
        <v>15283.330000000016</v>
      </c>
      <c r="H3" s="8">
        <f t="shared" ref="H3:H15" si="1">G3*0.07</f>
        <v>1069.8331000000012</v>
      </c>
      <c r="I3" s="8">
        <f t="shared" ref="I3:I6" si="2">E3+H3</f>
        <v>324244.36310000002</v>
      </c>
    </row>
    <row r="4" spans="1:9" x14ac:dyDescent="0.5">
      <c r="A4" s="6"/>
      <c r="B4" s="7"/>
      <c r="C4" s="12"/>
      <c r="D4" s="8"/>
      <c r="E4" s="8"/>
      <c r="F4" s="8"/>
      <c r="G4" s="8">
        <f t="shared" si="0"/>
        <v>0</v>
      </c>
      <c r="H4" s="8">
        <f t="shared" si="1"/>
        <v>0</v>
      </c>
      <c r="I4" s="8">
        <f t="shared" si="2"/>
        <v>0</v>
      </c>
    </row>
    <row r="5" spans="1:9" x14ac:dyDescent="0.5">
      <c r="A5" s="6"/>
      <c r="B5" s="7"/>
      <c r="C5" s="7"/>
      <c r="D5" s="8"/>
      <c r="E5" s="8"/>
      <c r="F5" s="8"/>
      <c r="G5" s="8">
        <f t="shared" si="0"/>
        <v>0</v>
      </c>
      <c r="H5" s="8">
        <f t="shared" si="1"/>
        <v>0</v>
      </c>
      <c r="I5" s="8">
        <f t="shared" si="2"/>
        <v>0</v>
      </c>
    </row>
    <row r="6" spans="1:9" x14ac:dyDescent="0.5">
      <c r="A6" s="6"/>
      <c r="B6" s="7"/>
      <c r="C6" s="7"/>
      <c r="D6" s="8"/>
      <c r="E6" s="8"/>
      <c r="F6" s="8"/>
      <c r="G6" s="8">
        <f t="shared" si="0"/>
        <v>0</v>
      </c>
      <c r="H6" s="8">
        <f t="shared" si="1"/>
        <v>0</v>
      </c>
      <c r="I6" s="8">
        <f t="shared" si="2"/>
        <v>0</v>
      </c>
    </row>
    <row r="7" spans="1:9" x14ac:dyDescent="0.5">
      <c r="A7" s="6"/>
      <c r="B7" s="7"/>
      <c r="C7" s="7"/>
      <c r="D7" s="8"/>
      <c r="E7" s="8"/>
      <c r="F7" s="8"/>
      <c r="G7" s="8">
        <f t="shared" si="0"/>
        <v>0</v>
      </c>
      <c r="H7" s="8">
        <f>G7*0.07</f>
        <v>0</v>
      </c>
      <c r="I7" s="8">
        <f>E7+H7</f>
        <v>0</v>
      </c>
    </row>
    <row r="8" spans="1:9" x14ac:dyDescent="0.5">
      <c r="A8" s="6"/>
      <c r="B8" s="14"/>
      <c r="C8" s="7"/>
      <c r="D8" s="8"/>
      <c r="E8" s="8"/>
      <c r="F8" s="8"/>
      <c r="G8" s="8">
        <f t="shared" si="0"/>
        <v>0</v>
      </c>
      <c r="H8" s="8">
        <f t="shared" si="1"/>
        <v>0</v>
      </c>
      <c r="I8" s="8">
        <f t="shared" ref="I8:I15" si="3">E8+H8</f>
        <v>0</v>
      </c>
    </row>
    <row r="9" spans="1:9" x14ac:dyDescent="0.5">
      <c r="A9" s="6"/>
      <c r="B9" s="7"/>
      <c r="C9" s="7"/>
      <c r="D9" s="8"/>
      <c r="E9" s="8"/>
      <c r="F9" s="8"/>
      <c r="G9" s="8">
        <f t="shared" si="0"/>
        <v>0</v>
      </c>
      <c r="H9" s="8">
        <f t="shared" si="1"/>
        <v>0</v>
      </c>
      <c r="I9" s="8">
        <f t="shared" si="3"/>
        <v>0</v>
      </c>
    </row>
    <row r="10" spans="1:9" x14ac:dyDescent="0.5">
      <c r="A10" s="6"/>
      <c r="B10" s="7"/>
      <c r="C10" s="7"/>
      <c r="D10" s="8"/>
      <c r="E10" s="8"/>
      <c r="F10" s="8"/>
      <c r="G10" s="8">
        <f t="shared" si="0"/>
        <v>0</v>
      </c>
      <c r="H10" s="8">
        <f t="shared" si="1"/>
        <v>0</v>
      </c>
      <c r="I10" s="8">
        <f t="shared" si="3"/>
        <v>0</v>
      </c>
    </row>
    <row r="11" spans="1:9" x14ac:dyDescent="0.5">
      <c r="A11" s="6"/>
      <c r="B11" s="14"/>
      <c r="C11" s="7"/>
      <c r="D11" s="8"/>
      <c r="E11" s="8"/>
      <c r="F11" s="8"/>
      <c r="G11" s="8">
        <f t="shared" si="0"/>
        <v>0</v>
      </c>
      <c r="H11" s="8">
        <f t="shared" si="1"/>
        <v>0</v>
      </c>
      <c r="I11" s="8">
        <f t="shared" si="3"/>
        <v>0</v>
      </c>
    </row>
    <row r="12" spans="1:9" x14ac:dyDescent="0.5">
      <c r="A12" s="6"/>
      <c r="B12" s="7"/>
      <c r="C12" s="7"/>
      <c r="D12" s="8"/>
      <c r="E12" s="8"/>
      <c r="F12" s="8"/>
      <c r="G12" s="8">
        <f t="shared" si="0"/>
        <v>0</v>
      </c>
      <c r="H12" s="8">
        <f t="shared" si="1"/>
        <v>0</v>
      </c>
      <c r="I12" s="8">
        <f t="shared" si="3"/>
        <v>0</v>
      </c>
    </row>
    <row r="13" spans="1:9" x14ac:dyDescent="0.5">
      <c r="A13" s="6"/>
      <c r="B13" s="7"/>
      <c r="C13" s="7"/>
      <c r="D13" s="8"/>
      <c r="E13" s="8"/>
      <c r="F13" s="8"/>
      <c r="G13" s="8">
        <f t="shared" si="0"/>
        <v>0</v>
      </c>
      <c r="H13" s="8">
        <f t="shared" si="1"/>
        <v>0</v>
      </c>
      <c r="I13" s="8">
        <f t="shared" si="3"/>
        <v>0</v>
      </c>
    </row>
    <row r="14" spans="1:9" x14ac:dyDescent="0.5">
      <c r="A14" s="6"/>
      <c r="B14" s="7"/>
      <c r="C14" s="7"/>
      <c r="D14" s="8"/>
      <c r="E14" s="8"/>
      <c r="F14" s="8"/>
      <c r="G14" s="8">
        <f t="shared" si="0"/>
        <v>0</v>
      </c>
      <c r="H14" s="8">
        <f t="shared" si="1"/>
        <v>0</v>
      </c>
      <c r="I14" s="8">
        <f t="shared" si="3"/>
        <v>0</v>
      </c>
    </row>
    <row r="15" spans="1:9" x14ac:dyDescent="0.5">
      <c r="A15" s="6"/>
      <c r="B15" s="7"/>
      <c r="C15" s="7"/>
      <c r="D15" s="7"/>
      <c r="E15" s="8"/>
      <c r="F15" s="8"/>
      <c r="G15" s="8">
        <f t="shared" si="0"/>
        <v>0</v>
      </c>
      <c r="H15" s="8">
        <f t="shared" si="1"/>
        <v>0</v>
      </c>
      <c r="I15" s="8">
        <f t="shared" si="3"/>
        <v>0</v>
      </c>
    </row>
    <row r="16" spans="1:9" x14ac:dyDescent="0.5">
      <c r="A16" s="7"/>
      <c r="B16" s="7"/>
      <c r="C16" s="7"/>
      <c r="D16" s="7"/>
      <c r="E16" s="8"/>
      <c r="F16" s="8"/>
      <c r="G16" s="9">
        <f>SUM(G3:G15)</f>
        <v>15283.330000000016</v>
      </c>
      <c r="H16" s="9">
        <f>SUM(H3:H15)</f>
        <v>1069.8331000000012</v>
      </c>
      <c r="I16" s="10">
        <f>G16+H16</f>
        <v>16353.163100000018</v>
      </c>
    </row>
    <row r="17" spans="5:8" x14ac:dyDescent="0.5">
      <c r="E17" s="2"/>
      <c r="F17" s="2"/>
      <c r="G17" s="2"/>
      <c r="H17" s="2"/>
    </row>
    <row r="18" spans="5:8" x14ac:dyDescent="0.5">
      <c r="E18" s="2"/>
      <c r="F18" s="2"/>
      <c r="G18" s="2"/>
      <c r="H18" s="2"/>
    </row>
    <row r="19" spans="5:8" x14ac:dyDescent="0.5">
      <c r="E19" s="2"/>
      <c r="F19" s="2"/>
      <c r="G19" s="2"/>
      <c r="H19" s="2"/>
    </row>
    <row r="20" spans="5:8" x14ac:dyDescent="0.5">
      <c r="E20" s="2"/>
      <c r="F20" s="2"/>
      <c r="G20" s="2"/>
      <c r="H20" s="2"/>
    </row>
    <row r="21" spans="5:8" x14ac:dyDescent="0.5">
      <c r="E21" s="2"/>
      <c r="F21" s="2"/>
      <c r="G21" s="2"/>
      <c r="H21" s="2"/>
    </row>
    <row r="22" spans="5:8" x14ac:dyDescent="0.5">
      <c r="E22" s="2"/>
      <c r="F22" s="2"/>
      <c r="G22" s="2"/>
      <c r="H22" s="2"/>
    </row>
    <row r="23" spans="5:8" x14ac:dyDescent="0.5">
      <c r="E23" s="2"/>
      <c r="F23" s="2"/>
      <c r="G23" s="2"/>
      <c r="H23" s="2"/>
    </row>
  </sheetData>
  <mergeCells count="1">
    <mergeCell ref="A1:I1"/>
  </mergeCells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13ECD-D04C-4495-B79E-99798478A2DE}">
  <dimension ref="A1:I23"/>
  <sheetViews>
    <sheetView topLeftCell="A13" workbookViewId="0">
      <selection activeCell="I26" sqref="I26"/>
    </sheetView>
  </sheetViews>
  <sheetFormatPr defaultRowHeight="21.75" x14ac:dyDescent="0.5"/>
  <cols>
    <col min="1" max="1" width="9.25" style="1" customWidth="1"/>
    <col min="2" max="2" width="14.625" style="1" customWidth="1"/>
    <col min="3" max="3" width="22.875" style="1" customWidth="1"/>
    <col min="4" max="4" width="10.625" style="1" customWidth="1"/>
    <col min="5" max="5" width="11.375" style="1" customWidth="1"/>
    <col min="6" max="6" width="11.125" style="1" customWidth="1"/>
    <col min="7" max="7" width="9.875" style="1" bestFit="1" customWidth="1"/>
    <col min="8" max="8" width="10.625" style="1" customWidth="1"/>
    <col min="9" max="9" width="12" style="1" customWidth="1"/>
    <col min="10" max="16384" width="9" style="1"/>
  </cols>
  <sheetData>
    <row r="1" spans="1:9" ht="21.75" customHeight="1" x14ac:dyDescent="0.5">
      <c r="A1" s="15" t="s">
        <v>104</v>
      </c>
      <c r="B1" s="15"/>
      <c r="C1" s="15"/>
      <c r="D1" s="15"/>
      <c r="E1" s="15"/>
      <c r="F1" s="15"/>
      <c r="G1" s="15"/>
      <c r="H1" s="15"/>
      <c r="I1" s="15"/>
    </row>
    <row r="2" spans="1:9" x14ac:dyDescent="0.5">
      <c r="A2" s="5" t="s">
        <v>5</v>
      </c>
      <c r="B2" s="5" t="s">
        <v>4</v>
      </c>
      <c r="C2" s="5" t="s">
        <v>14</v>
      </c>
      <c r="D2" s="5" t="s">
        <v>11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</row>
    <row r="3" spans="1:9" x14ac:dyDescent="0.5">
      <c r="A3" s="6">
        <v>241524</v>
      </c>
      <c r="B3" s="7" t="s">
        <v>105</v>
      </c>
      <c r="C3" s="7" t="s">
        <v>106</v>
      </c>
      <c r="D3" s="8"/>
      <c r="E3" s="8">
        <v>803.74</v>
      </c>
      <c r="F3" s="8"/>
      <c r="G3" s="8">
        <f t="shared" ref="G3:G15" si="0">E3-F3</f>
        <v>803.74</v>
      </c>
      <c r="H3" s="8">
        <f t="shared" ref="H3:H15" si="1">G3*0.07</f>
        <v>56.261800000000008</v>
      </c>
      <c r="I3" s="8">
        <f t="shared" ref="I3:I6" si="2">E3+H3</f>
        <v>860.0018</v>
      </c>
    </row>
    <row r="4" spans="1:9" x14ac:dyDescent="0.5">
      <c r="A4" s="6">
        <v>241534</v>
      </c>
      <c r="B4" s="7" t="s">
        <v>107</v>
      </c>
      <c r="C4" s="12" t="s">
        <v>106</v>
      </c>
      <c r="D4" s="8"/>
      <c r="E4" s="8">
        <v>785.05</v>
      </c>
      <c r="F4" s="8"/>
      <c r="G4" s="8">
        <f t="shared" si="0"/>
        <v>785.05</v>
      </c>
      <c r="H4" s="8">
        <f t="shared" si="1"/>
        <v>54.953500000000005</v>
      </c>
      <c r="I4" s="8">
        <f t="shared" si="2"/>
        <v>840.00349999999992</v>
      </c>
    </row>
    <row r="5" spans="1:9" x14ac:dyDescent="0.5">
      <c r="A5" s="6">
        <v>241536</v>
      </c>
      <c r="B5" s="7" t="s">
        <v>108</v>
      </c>
      <c r="C5" s="7" t="s">
        <v>106</v>
      </c>
      <c r="D5" s="8"/>
      <c r="E5" s="8">
        <v>654.21</v>
      </c>
      <c r="F5" s="8"/>
      <c r="G5" s="8">
        <f t="shared" si="0"/>
        <v>654.21</v>
      </c>
      <c r="H5" s="8">
        <f t="shared" si="1"/>
        <v>45.794700000000006</v>
      </c>
      <c r="I5" s="8">
        <f t="shared" si="2"/>
        <v>700.00470000000007</v>
      </c>
    </row>
    <row r="6" spans="1:9" x14ac:dyDescent="0.5">
      <c r="A6" s="6">
        <v>241541</v>
      </c>
      <c r="B6" s="7" t="s">
        <v>77</v>
      </c>
      <c r="C6" s="7" t="s">
        <v>54</v>
      </c>
      <c r="D6" s="8">
        <v>897.8</v>
      </c>
      <c r="E6" s="8">
        <v>1182779.25</v>
      </c>
      <c r="F6" s="8">
        <v>1148286.2</v>
      </c>
      <c r="G6" s="8">
        <f t="shared" si="0"/>
        <v>34493.050000000047</v>
      </c>
      <c r="H6" s="8">
        <f t="shared" si="1"/>
        <v>2414.5135000000037</v>
      </c>
      <c r="I6" s="8">
        <f t="shared" si="2"/>
        <v>1185193.7635000001</v>
      </c>
    </row>
    <row r="7" spans="1:9" x14ac:dyDescent="0.5">
      <c r="A7" s="6">
        <v>241541</v>
      </c>
      <c r="B7" s="7" t="s">
        <v>76</v>
      </c>
      <c r="C7" s="7" t="s">
        <v>57</v>
      </c>
      <c r="D7" s="8">
        <v>193.8</v>
      </c>
      <c r="E7" s="8">
        <v>259465.81</v>
      </c>
      <c r="F7" s="8">
        <v>247288.8</v>
      </c>
      <c r="G7" s="8">
        <f t="shared" si="0"/>
        <v>12177.010000000009</v>
      </c>
      <c r="H7" s="8">
        <f>G7*0.07</f>
        <v>852.39070000000072</v>
      </c>
      <c r="I7" s="8">
        <f>E7+H7</f>
        <v>260318.20069999999</v>
      </c>
    </row>
    <row r="8" spans="1:9" x14ac:dyDescent="0.5">
      <c r="A8" s="6">
        <v>241585</v>
      </c>
      <c r="B8" s="14" t="s">
        <v>109</v>
      </c>
      <c r="C8" s="7" t="s">
        <v>16</v>
      </c>
      <c r="D8" s="8"/>
      <c r="E8" s="8">
        <v>289</v>
      </c>
      <c r="F8" s="8"/>
      <c r="G8" s="8">
        <f t="shared" si="0"/>
        <v>289</v>
      </c>
      <c r="H8" s="8">
        <f t="shared" si="1"/>
        <v>20.23</v>
      </c>
      <c r="I8" s="8">
        <f t="shared" ref="I8:I15" si="3">E8+H8</f>
        <v>309.23</v>
      </c>
    </row>
    <row r="9" spans="1:9" x14ac:dyDescent="0.5">
      <c r="A9" s="6">
        <v>241585</v>
      </c>
      <c r="B9" s="7" t="s">
        <v>110</v>
      </c>
      <c r="C9" s="7" t="s">
        <v>16</v>
      </c>
      <c r="D9" s="8"/>
      <c r="E9" s="8">
        <v>500.5</v>
      </c>
      <c r="F9" s="8"/>
      <c r="G9" s="8">
        <f t="shared" si="0"/>
        <v>500.5</v>
      </c>
      <c r="H9" s="8">
        <f t="shared" si="1"/>
        <v>35.035000000000004</v>
      </c>
      <c r="I9" s="8">
        <f t="shared" si="3"/>
        <v>535.53499999999997</v>
      </c>
    </row>
    <row r="10" spans="1:9" x14ac:dyDescent="0.5">
      <c r="A10" s="6">
        <v>241603</v>
      </c>
      <c r="B10" s="7" t="s">
        <v>111</v>
      </c>
      <c r="C10" s="7" t="s">
        <v>26</v>
      </c>
      <c r="D10" s="8"/>
      <c r="E10" s="8">
        <v>902.5</v>
      </c>
      <c r="F10" s="8"/>
      <c r="G10" s="8">
        <f t="shared" si="0"/>
        <v>902.5</v>
      </c>
      <c r="H10" s="8">
        <f t="shared" si="1"/>
        <v>63.175000000000004</v>
      </c>
      <c r="I10" s="8">
        <f t="shared" si="3"/>
        <v>965.67499999999995</v>
      </c>
    </row>
    <row r="11" spans="1:9" x14ac:dyDescent="0.5">
      <c r="A11" s="6">
        <v>241603</v>
      </c>
      <c r="B11" s="14" t="s">
        <v>112</v>
      </c>
      <c r="C11" s="7" t="s">
        <v>69</v>
      </c>
      <c r="D11" s="8"/>
      <c r="E11" s="8">
        <v>3500</v>
      </c>
      <c r="F11" s="8"/>
      <c r="G11" s="8">
        <f t="shared" si="0"/>
        <v>3500</v>
      </c>
      <c r="H11" s="8">
        <f t="shared" si="1"/>
        <v>245.00000000000003</v>
      </c>
      <c r="I11" s="8">
        <f t="shared" si="3"/>
        <v>3745</v>
      </c>
    </row>
    <row r="12" spans="1:9" x14ac:dyDescent="0.5">
      <c r="A12" s="6">
        <v>241608</v>
      </c>
      <c r="B12" s="7" t="s">
        <v>113</v>
      </c>
      <c r="C12" s="7" t="s">
        <v>114</v>
      </c>
      <c r="D12" s="8"/>
      <c r="E12" s="8">
        <v>500</v>
      </c>
      <c r="F12" s="8"/>
      <c r="G12" s="8">
        <f t="shared" si="0"/>
        <v>500</v>
      </c>
      <c r="H12" s="8">
        <f t="shared" si="1"/>
        <v>35</v>
      </c>
      <c r="I12" s="8">
        <f t="shared" si="3"/>
        <v>535</v>
      </c>
    </row>
    <row r="13" spans="1:9" x14ac:dyDescent="0.5">
      <c r="A13" s="6"/>
      <c r="B13" s="7"/>
      <c r="C13" s="7"/>
      <c r="D13" s="8"/>
      <c r="E13" s="8"/>
      <c r="F13" s="8"/>
      <c r="G13" s="8">
        <f t="shared" si="0"/>
        <v>0</v>
      </c>
      <c r="H13" s="8">
        <f t="shared" si="1"/>
        <v>0</v>
      </c>
      <c r="I13" s="8">
        <f t="shared" si="3"/>
        <v>0</v>
      </c>
    </row>
    <row r="14" spans="1:9" x14ac:dyDescent="0.5">
      <c r="A14" s="6"/>
      <c r="B14" s="7"/>
      <c r="C14" s="7"/>
      <c r="D14" s="8"/>
      <c r="E14" s="8"/>
      <c r="F14" s="8"/>
      <c r="G14" s="8">
        <f t="shared" si="0"/>
        <v>0</v>
      </c>
      <c r="H14" s="8">
        <f t="shared" si="1"/>
        <v>0</v>
      </c>
      <c r="I14" s="8">
        <f t="shared" si="3"/>
        <v>0</v>
      </c>
    </row>
    <row r="15" spans="1:9" x14ac:dyDescent="0.5">
      <c r="A15" s="6"/>
      <c r="B15" s="7"/>
      <c r="C15" s="7"/>
      <c r="D15" s="7"/>
      <c r="E15" s="8"/>
      <c r="F15" s="8"/>
      <c r="G15" s="8">
        <f t="shared" si="0"/>
        <v>0</v>
      </c>
      <c r="H15" s="8">
        <f t="shared" si="1"/>
        <v>0</v>
      </c>
      <c r="I15" s="8">
        <f t="shared" si="3"/>
        <v>0</v>
      </c>
    </row>
    <row r="16" spans="1:9" x14ac:dyDescent="0.5">
      <c r="A16" s="7"/>
      <c r="B16" s="7"/>
      <c r="C16" s="7"/>
      <c r="D16" s="7"/>
      <c r="E16" s="8"/>
      <c r="F16" s="8"/>
      <c r="G16" s="9">
        <f>SUM(G3:G15)</f>
        <v>54605.060000000056</v>
      </c>
      <c r="H16" s="9">
        <f>SUM(H3:H15)</f>
        <v>3822.3542000000048</v>
      </c>
      <c r="I16" s="10">
        <f>G16+H16</f>
        <v>58427.414200000057</v>
      </c>
    </row>
    <row r="17" spans="5:8" x14ac:dyDescent="0.5">
      <c r="E17" s="2"/>
      <c r="F17" s="2"/>
      <c r="G17" s="2"/>
      <c r="H17" s="2"/>
    </row>
    <row r="18" spans="5:8" x14ac:dyDescent="0.5">
      <c r="E18" s="2"/>
      <c r="F18" s="2"/>
      <c r="G18" s="2"/>
      <c r="H18" s="2"/>
    </row>
    <row r="19" spans="5:8" x14ac:dyDescent="0.5">
      <c r="E19" s="2"/>
      <c r="F19" s="2"/>
      <c r="G19" s="2"/>
      <c r="H19" s="2"/>
    </row>
    <row r="20" spans="5:8" x14ac:dyDescent="0.5">
      <c r="E20" s="2"/>
      <c r="F20" s="2"/>
      <c r="G20" s="2"/>
      <c r="H20" s="2"/>
    </row>
    <row r="21" spans="5:8" x14ac:dyDescent="0.5">
      <c r="E21" s="2"/>
      <c r="F21" s="2"/>
      <c r="G21" s="2"/>
      <c r="H21" s="2"/>
    </row>
    <row r="22" spans="5:8" x14ac:dyDescent="0.5">
      <c r="E22" s="2"/>
      <c r="F22" s="2"/>
      <c r="G22" s="2"/>
      <c r="H22" s="2"/>
    </row>
    <row r="23" spans="5:8" x14ac:dyDescent="0.5">
      <c r="E23" s="2"/>
      <c r="F23" s="2"/>
      <c r="G23" s="2"/>
      <c r="H23" s="2"/>
    </row>
  </sheetData>
  <mergeCells count="1">
    <mergeCell ref="A1:I1"/>
  </mergeCells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37380-F681-4DBD-AD35-5AFC61274FE8}">
  <dimension ref="A1:I23"/>
  <sheetViews>
    <sheetView workbookViewId="0">
      <selection activeCell="C7" sqref="C7"/>
    </sheetView>
  </sheetViews>
  <sheetFormatPr defaultRowHeight="21.75" x14ac:dyDescent="0.5"/>
  <cols>
    <col min="1" max="1" width="9.25" style="1" customWidth="1"/>
    <col min="2" max="2" width="14.625" style="1" customWidth="1"/>
    <col min="3" max="3" width="22.875" style="1" customWidth="1"/>
    <col min="4" max="4" width="10.625" style="1" customWidth="1"/>
    <col min="5" max="5" width="11.375" style="1" customWidth="1"/>
    <col min="6" max="6" width="11.125" style="1" customWidth="1"/>
    <col min="7" max="7" width="9.875" style="1" bestFit="1" customWidth="1"/>
    <col min="8" max="8" width="10.625" style="1" customWidth="1"/>
    <col min="9" max="9" width="12" style="1" customWidth="1"/>
    <col min="10" max="16384" width="9" style="1"/>
  </cols>
  <sheetData>
    <row r="1" spans="1:9" ht="21.75" customHeight="1" x14ac:dyDescent="0.5">
      <c r="A1" s="15" t="s">
        <v>118</v>
      </c>
      <c r="B1" s="15"/>
      <c r="C1" s="15"/>
      <c r="D1" s="15"/>
      <c r="E1" s="15"/>
      <c r="F1" s="15"/>
      <c r="G1" s="15"/>
      <c r="H1" s="15"/>
      <c r="I1" s="15"/>
    </row>
    <row r="2" spans="1:9" x14ac:dyDescent="0.5">
      <c r="A2" s="5" t="s">
        <v>5</v>
      </c>
      <c r="B2" s="5" t="s">
        <v>4</v>
      </c>
      <c r="C2" s="5" t="s">
        <v>14</v>
      </c>
      <c r="D2" s="5" t="s">
        <v>11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</row>
    <row r="3" spans="1:9" x14ac:dyDescent="0.5">
      <c r="A3" s="6">
        <v>241555</v>
      </c>
      <c r="B3" s="7" t="s">
        <v>82</v>
      </c>
      <c r="C3" s="7" t="s">
        <v>54</v>
      </c>
      <c r="D3" s="8">
        <v>741</v>
      </c>
      <c r="E3" s="8">
        <v>976110.56</v>
      </c>
      <c r="F3" s="8">
        <v>947739</v>
      </c>
      <c r="G3" s="8">
        <f t="shared" ref="G3:G15" si="0">E3-F3</f>
        <v>28371.560000000056</v>
      </c>
      <c r="H3" s="8">
        <f t="shared" ref="H3:H15" si="1">G3*0.07</f>
        <v>1986.0092000000041</v>
      </c>
      <c r="I3" s="8">
        <f t="shared" ref="I3:I6" si="2">E3+H3</f>
        <v>978096.56920000003</v>
      </c>
    </row>
    <row r="4" spans="1:9" x14ac:dyDescent="0.5">
      <c r="A4" s="6">
        <v>241561</v>
      </c>
      <c r="B4" s="7" t="s">
        <v>83</v>
      </c>
      <c r="C4" s="12" t="s">
        <v>57</v>
      </c>
      <c r="D4" s="8">
        <v>402.8</v>
      </c>
      <c r="E4" s="8">
        <v>533001.23</v>
      </c>
      <c r="F4" s="8">
        <v>516792.4</v>
      </c>
      <c r="G4" s="8">
        <f t="shared" si="0"/>
        <v>16208.829999999958</v>
      </c>
      <c r="H4" s="8">
        <f t="shared" si="1"/>
        <v>1134.6180999999972</v>
      </c>
      <c r="I4" s="8">
        <f t="shared" si="2"/>
        <v>534135.84809999994</v>
      </c>
    </row>
    <row r="5" spans="1:9" x14ac:dyDescent="0.5">
      <c r="A5" s="6">
        <v>241583</v>
      </c>
      <c r="B5" s="7" t="s">
        <v>99</v>
      </c>
      <c r="C5" s="7" t="s">
        <v>54</v>
      </c>
      <c r="D5" s="8">
        <v>598.5</v>
      </c>
      <c r="E5" s="8">
        <v>778112.36</v>
      </c>
      <c r="F5" s="8">
        <v>755905.5</v>
      </c>
      <c r="G5" s="8">
        <f t="shared" si="0"/>
        <v>22206.859999999986</v>
      </c>
      <c r="H5" s="8">
        <f t="shared" si="1"/>
        <v>1554.4801999999991</v>
      </c>
      <c r="I5" s="8">
        <f t="shared" si="2"/>
        <v>779666.84019999998</v>
      </c>
    </row>
    <row r="6" spans="1:9" x14ac:dyDescent="0.5">
      <c r="A6" s="6" t="s">
        <v>119</v>
      </c>
      <c r="B6" s="7" t="s">
        <v>120</v>
      </c>
      <c r="C6" s="7" t="s">
        <v>39</v>
      </c>
      <c r="D6" s="8"/>
      <c r="E6" s="8">
        <v>17454.990000000002</v>
      </c>
      <c r="F6" s="8"/>
      <c r="G6" s="8">
        <f t="shared" si="0"/>
        <v>17454.990000000002</v>
      </c>
      <c r="H6" s="8">
        <f t="shared" si="1"/>
        <v>1221.8493000000003</v>
      </c>
      <c r="I6" s="8">
        <f t="shared" si="2"/>
        <v>18676.839300000003</v>
      </c>
    </row>
    <row r="7" spans="1:9" x14ac:dyDescent="0.5">
      <c r="A7" s="6"/>
      <c r="B7" s="7"/>
      <c r="C7" s="7"/>
      <c r="D7" s="8"/>
      <c r="E7" s="8"/>
      <c r="F7" s="8"/>
      <c r="G7" s="8">
        <f t="shared" si="0"/>
        <v>0</v>
      </c>
      <c r="H7" s="8">
        <f>G7*0.07</f>
        <v>0</v>
      </c>
      <c r="I7" s="8">
        <f>E7+H7</f>
        <v>0</v>
      </c>
    </row>
    <row r="8" spans="1:9" x14ac:dyDescent="0.5">
      <c r="A8" s="6"/>
      <c r="B8" s="14"/>
      <c r="C8" s="7"/>
      <c r="D8" s="8"/>
      <c r="E8" s="8"/>
      <c r="F8" s="8"/>
      <c r="G8" s="8">
        <f t="shared" si="0"/>
        <v>0</v>
      </c>
      <c r="H8" s="8">
        <f t="shared" si="1"/>
        <v>0</v>
      </c>
      <c r="I8" s="8">
        <f t="shared" ref="I8:I15" si="3">E8+H8</f>
        <v>0</v>
      </c>
    </row>
    <row r="9" spans="1:9" x14ac:dyDescent="0.5">
      <c r="A9" s="6"/>
      <c r="B9" s="7"/>
      <c r="C9" s="7"/>
      <c r="D9" s="8"/>
      <c r="E9" s="8"/>
      <c r="F9" s="8"/>
      <c r="G9" s="8">
        <f t="shared" si="0"/>
        <v>0</v>
      </c>
      <c r="H9" s="8">
        <f t="shared" si="1"/>
        <v>0</v>
      </c>
      <c r="I9" s="8">
        <f t="shared" si="3"/>
        <v>0</v>
      </c>
    </row>
    <row r="10" spans="1:9" x14ac:dyDescent="0.5">
      <c r="A10" s="6"/>
      <c r="B10" s="7"/>
      <c r="C10" s="7"/>
      <c r="D10" s="8"/>
      <c r="E10" s="8"/>
      <c r="F10" s="8"/>
      <c r="G10" s="8">
        <f t="shared" si="0"/>
        <v>0</v>
      </c>
      <c r="H10" s="8">
        <f t="shared" si="1"/>
        <v>0</v>
      </c>
      <c r="I10" s="8">
        <f t="shared" si="3"/>
        <v>0</v>
      </c>
    </row>
    <row r="11" spans="1:9" x14ac:dyDescent="0.5">
      <c r="A11" s="6"/>
      <c r="B11" s="14"/>
      <c r="C11" s="7"/>
      <c r="D11" s="8"/>
      <c r="E11" s="8"/>
      <c r="F11" s="8"/>
      <c r="G11" s="8">
        <f t="shared" si="0"/>
        <v>0</v>
      </c>
      <c r="H11" s="8">
        <f t="shared" si="1"/>
        <v>0</v>
      </c>
      <c r="I11" s="8">
        <f t="shared" si="3"/>
        <v>0</v>
      </c>
    </row>
    <row r="12" spans="1:9" x14ac:dyDescent="0.5">
      <c r="A12" s="6"/>
      <c r="B12" s="7"/>
      <c r="C12" s="7"/>
      <c r="D12" s="8"/>
      <c r="E12" s="8"/>
      <c r="F12" s="8"/>
      <c r="G12" s="8">
        <f t="shared" si="0"/>
        <v>0</v>
      </c>
      <c r="H12" s="8">
        <f t="shared" si="1"/>
        <v>0</v>
      </c>
      <c r="I12" s="8">
        <f t="shared" si="3"/>
        <v>0</v>
      </c>
    </row>
    <row r="13" spans="1:9" x14ac:dyDescent="0.5">
      <c r="A13" s="6"/>
      <c r="B13" s="7"/>
      <c r="C13" s="7"/>
      <c r="D13" s="8"/>
      <c r="E13" s="8"/>
      <c r="F13" s="8"/>
      <c r="G13" s="8">
        <f t="shared" si="0"/>
        <v>0</v>
      </c>
      <c r="H13" s="8">
        <f t="shared" si="1"/>
        <v>0</v>
      </c>
      <c r="I13" s="8">
        <f t="shared" si="3"/>
        <v>0</v>
      </c>
    </row>
    <row r="14" spans="1:9" x14ac:dyDescent="0.5">
      <c r="A14" s="6"/>
      <c r="B14" s="7"/>
      <c r="C14" s="7"/>
      <c r="D14" s="8"/>
      <c r="E14" s="8"/>
      <c r="F14" s="8"/>
      <c r="G14" s="8">
        <f t="shared" si="0"/>
        <v>0</v>
      </c>
      <c r="H14" s="8">
        <f t="shared" si="1"/>
        <v>0</v>
      </c>
      <c r="I14" s="8">
        <f t="shared" si="3"/>
        <v>0</v>
      </c>
    </row>
    <row r="15" spans="1:9" x14ac:dyDescent="0.5">
      <c r="A15" s="6"/>
      <c r="B15" s="7"/>
      <c r="C15" s="7"/>
      <c r="D15" s="7"/>
      <c r="E15" s="8"/>
      <c r="F15" s="8"/>
      <c r="G15" s="8">
        <f t="shared" si="0"/>
        <v>0</v>
      </c>
      <c r="H15" s="8">
        <f t="shared" si="1"/>
        <v>0</v>
      </c>
      <c r="I15" s="8">
        <f t="shared" si="3"/>
        <v>0</v>
      </c>
    </row>
    <row r="16" spans="1:9" x14ac:dyDescent="0.5">
      <c r="A16" s="7"/>
      <c r="B16" s="7"/>
      <c r="C16" s="7"/>
      <c r="D16" s="7"/>
      <c r="E16" s="8"/>
      <c r="F16" s="8"/>
      <c r="G16" s="9">
        <f>SUM(G3:G15)</f>
        <v>84242.240000000005</v>
      </c>
      <c r="H16" s="9">
        <f>SUM(H3:H15)</f>
        <v>5896.9567999999999</v>
      </c>
      <c r="I16" s="10">
        <f>G16+H16</f>
        <v>90139.196800000005</v>
      </c>
    </row>
    <row r="17" spans="5:8" x14ac:dyDescent="0.5">
      <c r="E17" s="2"/>
      <c r="F17" s="2"/>
      <c r="G17" s="2"/>
      <c r="H17" s="2"/>
    </row>
    <row r="18" spans="5:8" x14ac:dyDescent="0.5">
      <c r="E18" s="2"/>
      <c r="F18" s="2"/>
      <c r="G18" s="2"/>
      <c r="H18" s="2"/>
    </row>
    <row r="19" spans="5:8" x14ac:dyDescent="0.5">
      <c r="E19" s="2"/>
      <c r="F19" s="2"/>
      <c r="G19" s="2"/>
      <c r="H19" s="2"/>
    </row>
    <row r="20" spans="5:8" x14ac:dyDescent="0.5">
      <c r="E20" s="2"/>
      <c r="F20" s="2"/>
      <c r="G20" s="2"/>
      <c r="H20" s="2"/>
    </row>
    <row r="21" spans="5:8" x14ac:dyDescent="0.5">
      <c r="E21" s="2"/>
      <c r="F21" s="2"/>
      <c r="G21" s="2"/>
      <c r="H21" s="2"/>
    </row>
    <row r="22" spans="5:8" x14ac:dyDescent="0.5">
      <c r="E22" s="2"/>
      <c r="F22" s="2"/>
      <c r="G22" s="2"/>
      <c r="H22" s="2"/>
    </row>
    <row r="23" spans="5:8" x14ac:dyDescent="0.5">
      <c r="E23" s="2"/>
      <c r="F23" s="2"/>
      <c r="G23" s="2"/>
      <c r="H23" s="2"/>
    </row>
  </sheetData>
  <mergeCells count="1">
    <mergeCell ref="A1:I1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3"/>
  <sheetViews>
    <sheetView workbookViewId="0">
      <selection activeCell="D7" sqref="D7"/>
    </sheetView>
  </sheetViews>
  <sheetFormatPr defaultRowHeight="21.75" x14ac:dyDescent="0.5"/>
  <cols>
    <col min="1" max="1" width="13" style="1" customWidth="1"/>
    <col min="2" max="2" width="12.5" style="1" customWidth="1"/>
    <col min="3" max="3" width="20" style="1" customWidth="1"/>
    <col min="4" max="4" width="12.5" style="1" customWidth="1"/>
    <col min="5" max="5" width="12.625" style="1" customWidth="1"/>
    <col min="6" max="6" width="11.125" style="1" customWidth="1"/>
    <col min="7" max="7" width="9.625" style="1" customWidth="1"/>
    <col min="8" max="8" width="12.125" style="1" customWidth="1"/>
    <col min="9" max="9" width="14" style="1" customWidth="1"/>
    <col min="10" max="16384" width="9" style="1"/>
  </cols>
  <sheetData>
    <row r="1" spans="1:9" ht="23.25" x14ac:dyDescent="0.5">
      <c r="A1" s="15" t="s">
        <v>32</v>
      </c>
      <c r="B1" s="15"/>
      <c r="C1" s="15"/>
      <c r="D1" s="15"/>
      <c r="E1" s="15"/>
      <c r="F1" s="15"/>
      <c r="G1" s="15"/>
      <c r="H1" s="15"/>
      <c r="I1" s="15"/>
    </row>
    <row r="2" spans="1:9" x14ac:dyDescent="0.5">
      <c r="A2" s="5" t="s">
        <v>5</v>
      </c>
      <c r="B2" s="5" t="s">
        <v>4</v>
      </c>
      <c r="C2" s="5" t="s">
        <v>14</v>
      </c>
      <c r="D2" s="5" t="s">
        <v>11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</row>
    <row r="3" spans="1:9" x14ac:dyDescent="0.5">
      <c r="A3" s="6">
        <v>241431</v>
      </c>
      <c r="B3" s="7" t="s">
        <v>33</v>
      </c>
      <c r="C3" s="7" t="s">
        <v>19</v>
      </c>
      <c r="D3" s="8">
        <v>1782.9</v>
      </c>
      <c r="E3" s="8">
        <v>2381142.71</v>
      </c>
      <c r="F3" s="8">
        <v>2303506.7999999998</v>
      </c>
      <c r="G3" s="8">
        <f>E3-F3</f>
        <v>77635.910000000149</v>
      </c>
      <c r="H3" s="8">
        <f>G3*0.07</f>
        <v>5434.5137000000113</v>
      </c>
      <c r="I3" s="8">
        <f>E3+H3</f>
        <v>2386577.2237</v>
      </c>
    </row>
    <row r="4" spans="1:9" x14ac:dyDescent="0.5">
      <c r="A4" s="6">
        <v>241440</v>
      </c>
      <c r="B4" s="7" t="s">
        <v>34</v>
      </c>
      <c r="C4" s="7" t="s">
        <v>35</v>
      </c>
      <c r="D4" s="8">
        <v>714.2</v>
      </c>
      <c r="E4" s="8">
        <v>965315.7</v>
      </c>
      <c r="F4" s="8">
        <v>929888.4</v>
      </c>
      <c r="G4" s="8">
        <f t="shared" ref="G4:G9" si="0">E4-F4</f>
        <v>35427.29999999993</v>
      </c>
      <c r="H4" s="8">
        <f t="shared" ref="H4:H9" si="1">G4*0.07</f>
        <v>2479.9109999999955</v>
      </c>
      <c r="I4" s="8">
        <f t="shared" ref="I4:I9" si="2">E4+H4</f>
        <v>967795.61099999992</v>
      </c>
    </row>
    <row r="5" spans="1:9" x14ac:dyDescent="0.5">
      <c r="A5" s="6">
        <v>241457</v>
      </c>
      <c r="B5" s="7" t="s">
        <v>36</v>
      </c>
      <c r="C5" s="7" t="s">
        <v>19</v>
      </c>
      <c r="D5" s="8">
        <v>2044.3</v>
      </c>
      <c r="E5" s="8">
        <v>2703735.24</v>
      </c>
      <c r="F5" s="8">
        <v>2628969.7999999998</v>
      </c>
      <c r="G5" s="8">
        <f t="shared" si="0"/>
        <v>74765.44000000041</v>
      </c>
      <c r="H5" s="8">
        <f t="shared" si="1"/>
        <v>5233.5808000000288</v>
      </c>
      <c r="I5" s="8">
        <f t="shared" si="2"/>
        <v>2708968.8208000003</v>
      </c>
    </row>
    <row r="6" spans="1:9" x14ac:dyDescent="0.5">
      <c r="A6" s="6">
        <v>241456</v>
      </c>
      <c r="B6" s="7" t="s">
        <v>47</v>
      </c>
      <c r="C6" s="7" t="s">
        <v>48</v>
      </c>
      <c r="D6" s="8">
        <v>45.6</v>
      </c>
      <c r="E6" s="8">
        <v>61146.85</v>
      </c>
      <c r="F6" s="8">
        <v>58915.199999999997</v>
      </c>
      <c r="G6" s="8">
        <f t="shared" si="0"/>
        <v>2231.6500000000015</v>
      </c>
      <c r="H6" s="8">
        <f t="shared" si="1"/>
        <v>156.21550000000011</v>
      </c>
      <c r="I6" s="8">
        <f t="shared" si="2"/>
        <v>61303.065499999997</v>
      </c>
    </row>
    <row r="7" spans="1:9" x14ac:dyDescent="0.5">
      <c r="A7" s="6"/>
      <c r="B7" s="7"/>
      <c r="C7" s="7"/>
      <c r="D7" s="8"/>
      <c r="E7" s="8"/>
      <c r="F7" s="8"/>
      <c r="G7" s="8">
        <f t="shared" si="0"/>
        <v>0</v>
      </c>
      <c r="H7" s="8">
        <f t="shared" si="1"/>
        <v>0</v>
      </c>
      <c r="I7" s="8">
        <f t="shared" si="2"/>
        <v>0</v>
      </c>
    </row>
    <row r="8" spans="1:9" x14ac:dyDescent="0.5">
      <c r="A8" s="7"/>
      <c r="B8" s="7"/>
      <c r="C8" s="7"/>
      <c r="D8" s="8"/>
      <c r="E8" s="8"/>
      <c r="F8" s="8"/>
      <c r="G8" s="8">
        <f t="shared" si="0"/>
        <v>0</v>
      </c>
      <c r="H8" s="8">
        <f t="shared" si="1"/>
        <v>0</v>
      </c>
      <c r="I8" s="8">
        <f t="shared" si="2"/>
        <v>0</v>
      </c>
    </row>
    <row r="9" spans="1:9" x14ac:dyDescent="0.5">
      <c r="A9" s="7"/>
      <c r="B9" s="7"/>
      <c r="C9" s="7"/>
      <c r="D9" s="8"/>
      <c r="E9" s="8"/>
      <c r="F9" s="8"/>
      <c r="G9" s="8">
        <f t="shared" si="0"/>
        <v>0</v>
      </c>
      <c r="H9" s="8">
        <f t="shared" si="1"/>
        <v>0</v>
      </c>
      <c r="I9" s="8">
        <f t="shared" si="2"/>
        <v>0</v>
      </c>
    </row>
    <row r="10" spans="1:9" x14ac:dyDescent="0.5">
      <c r="A10" s="7"/>
      <c r="B10" s="7"/>
      <c r="C10" s="7"/>
      <c r="D10" s="8">
        <f>SUM(D3:D9)</f>
        <v>4587.0000000000009</v>
      </c>
      <c r="E10" s="8">
        <f t="shared" ref="E10:I10" si="3">SUM(E3:E9)</f>
        <v>6111340.5</v>
      </c>
      <c r="F10" s="8">
        <f t="shared" si="3"/>
        <v>5921280.2000000002</v>
      </c>
      <c r="G10" s="8">
        <f t="shared" si="3"/>
        <v>190060.30000000048</v>
      </c>
      <c r="H10" s="8">
        <f t="shared" si="3"/>
        <v>13304.221000000036</v>
      </c>
      <c r="I10" s="8">
        <f t="shared" si="3"/>
        <v>6124644.7209999999</v>
      </c>
    </row>
    <row r="11" spans="1:9" x14ac:dyDescent="0.5">
      <c r="A11" s="7"/>
      <c r="B11" s="7"/>
      <c r="C11" s="7" t="s">
        <v>15</v>
      </c>
      <c r="D11" s="11">
        <f>D10/15.2</f>
        <v>301.77631578947376</v>
      </c>
      <c r="E11" s="8"/>
      <c r="F11" s="8"/>
      <c r="G11" s="8"/>
      <c r="H11" s="8"/>
      <c r="I11" s="11"/>
    </row>
    <row r="12" spans="1:9" x14ac:dyDescent="0.5">
      <c r="A12" s="7"/>
      <c r="B12" s="7"/>
      <c r="C12" s="7"/>
      <c r="D12" s="10">
        <f>ROUNDDOWN(D11,0)</f>
        <v>301</v>
      </c>
      <c r="E12" s="8"/>
      <c r="F12" s="8"/>
      <c r="G12" s="8"/>
      <c r="H12" s="8"/>
      <c r="I12" s="11"/>
    </row>
    <row r="13" spans="1:9" x14ac:dyDescent="0.5">
      <c r="E13" s="2"/>
      <c r="F13" s="2"/>
      <c r="G13" s="2"/>
      <c r="H13" s="2"/>
    </row>
    <row r="14" spans="1:9" x14ac:dyDescent="0.5">
      <c r="E14" s="2"/>
      <c r="F14" s="2"/>
      <c r="G14" s="2"/>
      <c r="H14" s="2"/>
    </row>
    <row r="15" spans="1:9" x14ac:dyDescent="0.5">
      <c r="E15" s="2"/>
      <c r="F15" s="2"/>
      <c r="G15" s="2"/>
      <c r="H15" s="2"/>
    </row>
    <row r="16" spans="1:9" x14ac:dyDescent="0.5">
      <c r="E16" s="2"/>
      <c r="F16" s="2"/>
      <c r="G16" s="2"/>
      <c r="H16" s="2"/>
    </row>
    <row r="17" spans="5:8" x14ac:dyDescent="0.5">
      <c r="E17" s="2"/>
      <c r="F17" s="2"/>
      <c r="G17" s="2"/>
      <c r="H17" s="2"/>
    </row>
    <row r="18" spans="5:8" x14ac:dyDescent="0.5">
      <c r="E18" s="2"/>
      <c r="F18" s="2"/>
      <c r="G18" s="2"/>
      <c r="H18" s="2"/>
    </row>
    <row r="19" spans="5:8" x14ac:dyDescent="0.5">
      <c r="E19" s="2"/>
      <c r="F19" s="2"/>
      <c r="G19" s="2"/>
      <c r="H19" s="2"/>
    </row>
    <row r="20" spans="5:8" x14ac:dyDescent="0.5">
      <c r="E20" s="2"/>
      <c r="F20" s="2"/>
      <c r="G20" s="2"/>
      <c r="H20" s="2"/>
    </row>
    <row r="21" spans="5:8" x14ac:dyDescent="0.5">
      <c r="E21" s="2"/>
      <c r="F21" s="2"/>
      <c r="G21" s="2"/>
      <c r="H21" s="2"/>
    </row>
    <row r="22" spans="5:8" x14ac:dyDescent="0.5">
      <c r="E22" s="2"/>
      <c r="F22" s="2"/>
      <c r="G22" s="2"/>
      <c r="H22" s="2"/>
    </row>
    <row r="23" spans="5:8" x14ac:dyDescent="0.5">
      <c r="E23" s="2"/>
      <c r="F23" s="2"/>
      <c r="G23" s="2"/>
      <c r="H23" s="2"/>
    </row>
  </sheetData>
  <mergeCells count="1">
    <mergeCell ref="A1:I1"/>
  </mergeCells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45178-D8E9-4771-BBBF-4E46EFD33A55}">
  <dimension ref="A1:I23"/>
  <sheetViews>
    <sheetView workbookViewId="0">
      <selection activeCell="F6" sqref="F6"/>
    </sheetView>
  </sheetViews>
  <sheetFormatPr defaultRowHeight="21.75" x14ac:dyDescent="0.5"/>
  <cols>
    <col min="1" max="1" width="9.25" style="1" customWidth="1"/>
    <col min="2" max="2" width="14.625" style="1" customWidth="1"/>
    <col min="3" max="3" width="22.875" style="1" customWidth="1"/>
    <col min="4" max="4" width="10.625" style="1" customWidth="1"/>
    <col min="5" max="5" width="11.375" style="1" customWidth="1"/>
    <col min="6" max="6" width="11.125" style="1" customWidth="1"/>
    <col min="7" max="7" width="9.875" style="1" bestFit="1" customWidth="1"/>
    <col min="8" max="8" width="10.625" style="1" customWidth="1"/>
    <col min="9" max="9" width="12" style="1" customWidth="1"/>
    <col min="10" max="16384" width="9" style="1"/>
  </cols>
  <sheetData>
    <row r="1" spans="1:9" ht="21.75" customHeight="1" x14ac:dyDescent="0.5">
      <c r="A1" s="15" t="s">
        <v>124</v>
      </c>
      <c r="B1" s="15"/>
      <c r="C1" s="15"/>
      <c r="D1" s="15"/>
      <c r="E1" s="15"/>
      <c r="F1" s="15"/>
      <c r="G1" s="15"/>
      <c r="H1" s="15"/>
      <c r="I1" s="15"/>
    </row>
    <row r="2" spans="1:9" x14ac:dyDescent="0.5">
      <c r="A2" s="5" t="s">
        <v>5</v>
      </c>
      <c r="B2" s="5" t="s">
        <v>4</v>
      </c>
      <c r="C2" s="5" t="s">
        <v>14</v>
      </c>
      <c r="D2" s="5" t="s">
        <v>11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</row>
    <row r="3" spans="1:9" x14ac:dyDescent="0.5">
      <c r="A3" s="6">
        <v>241601</v>
      </c>
      <c r="B3" s="7" t="s">
        <v>100</v>
      </c>
      <c r="C3" s="7" t="s">
        <v>57</v>
      </c>
      <c r="D3" s="8">
        <v>133.1</v>
      </c>
      <c r="E3" s="8">
        <v>179090.93</v>
      </c>
      <c r="F3" s="8">
        <v>169835.6</v>
      </c>
      <c r="G3" s="8">
        <f t="shared" ref="G3:G15" si="0">E3-F3</f>
        <v>9255.3299999999872</v>
      </c>
      <c r="H3" s="8">
        <f t="shared" ref="H3:H15" si="1">G3*0.07</f>
        <v>647.87309999999911</v>
      </c>
      <c r="I3" s="8">
        <f t="shared" ref="I3:I6" si="2">E3+H3</f>
        <v>179738.80309999999</v>
      </c>
    </row>
    <row r="4" spans="1:9" x14ac:dyDescent="0.5">
      <c r="A4" s="6">
        <v>241612</v>
      </c>
      <c r="B4" s="7" t="s">
        <v>103</v>
      </c>
      <c r="C4" s="12" t="s">
        <v>54</v>
      </c>
      <c r="D4" s="8">
        <v>633.1</v>
      </c>
      <c r="E4" s="8">
        <v>826877.79</v>
      </c>
      <c r="F4" s="8">
        <v>804037</v>
      </c>
      <c r="G4" s="8">
        <f t="shared" si="0"/>
        <v>22840.790000000037</v>
      </c>
      <c r="H4" s="8">
        <f t="shared" si="1"/>
        <v>1598.8553000000027</v>
      </c>
      <c r="I4" s="8">
        <f t="shared" si="2"/>
        <v>828476.64530000009</v>
      </c>
    </row>
    <row r="5" spans="1:9" x14ac:dyDescent="0.5">
      <c r="A5" s="6">
        <v>241640</v>
      </c>
      <c r="B5" s="7" t="s">
        <v>116</v>
      </c>
      <c r="C5" s="7" t="s">
        <v>54</v>
      </c>
      <c r="D5" s="8">
        <v>1135.9000000000001</v>
      </c>
      <c r="E5" s="8">
        <v>1449894.22</v>
      </c>
      <c r="F5" s="8">
        <v>1408516</v>
      </c>
      <c r="G5" s="8">
        <f t="shared" si="0"/>
        <v>41378.219999999972</v>
      </c>
      <c r="H5" s="8">
        <f t="shared" si="1"/>
        <v>2896.4753999999984</v>
      </c>
      <c r="I5" s="8">
        <f t="shared" si="2"/>
        <v>1452790.6954000001</v>
      </c>
    </row>
    <row r="6" spans="1:9" x14ac:dyDescent="0.5">
      <c r="A6" s="6"/>
      <c r="B6" s="7"/>
      <c r="C6" s="7"/>
      <c r="D6" s="8"/>
      <c r="E6" s="8"/>
      <c r="F6" s="8"/>
      <c r="G6" s="8">
        <f t="shared" si="0"/>
        <v>0</v>
      </c>
      <c r="H6" s="8">
        <f t="shared" si="1"/>
        <v>0</v>
      </c>
      <c r="I6" s="8">
        <f t="shared" si="2"/>
        <v>0</v>
      </c>
    </row>
    <row r="7" spans="1:9" x14ac:dyDescent="0.5">
      <c r="A7" s="6"/>
      <c r="B7" s="7"/>
      <c r="C7" s="7"/>
      <c r="D7" s="8"/>
      <c r="E7" s="8"/>
      <c r="F7" s="8"/>
      <c r="G7" s="8">
        <f t="shared" si="0"/>
        <v>0</v>
      </c>
      <c r="H7" s="8">
        <f>G7*0.07</f>
        <v>0</v>
      </c>
      <c r="I7" s="8">
        <f>E7+H7</f>
        <v>0</v>
      </c>
    </row>
    <row r="8" spans="1:9" x14ac:dyDescent="0.5">
      <c r="A8" s="6"/>
      <c r="B8" s="14"/>
      <c r="C8" s="7"/>
      <c r="D8" s="8"/>
      <c r="E8" s="8"/>
      <c r="F8" s="8"/>
      <c r="G8" s="8">
        <f t="shared" si="0"/>
        <v>0</v>
      </c>
      <c r="H8" s="8">
        <f t="shared" si="1"/>
        <v>0</v>
      </c>
      <c r="I8" s="8">
        <f t="shared" ref="I8:I15" si="3">E8+H8</f>
        <v>0</v>
      </c>
    </row>
    <row r="9" spans="1:9" x14ac:dyDescent="0.5">
      <c r="A9" s="6"/>
      <c r="B9" s="7"/>
      <c r="C9" s="7"/>
      <c r="D9" s="8"/>
      <c r="E9" s="8"/>
      <c r="F9" s="8"/>
      <c r="G9" s="8">
        <f t="shared" si="0"/>
        <v>0</v>
      </c>
      <c r="H9" s="8">
        <f t="shared" si="1"/>
        <v>0</v>
      </c>
      <c r="I9" s="8">
        <f t="shared" si="3"/>
        <v>0</v>
      </c>
    </row>
    <row r="10" spans="1:9" x14ac:dyDescent="0.5">
      <c r="A10" s="6"/>
      <c r="B10" s="7"/>
      <c r="C10" s="7"/>
      <c r="D10" s="8"/>
      <c r="E10" s="8"/>
      <c r="F10" s="8"/>
      <c r="G10" s="8">
        <f t="shared" si="0"/>
        <v>0</v>
      </c>
      <c r="H10" s="8">
        <f t="shared" si="1"/>
        <v>0</v>
      </c>
      <c r="I10" s="8">
        <f t="shared" si="3"/>
        <v>0</v>
      </c>
    </row>
    <row r="11" spans="1:9" x14ac:dyDescent="0.5">
      <c r="A11" s="6"/>
      <c r="B11" s="14"/>
      <c r="C11" s="7"/>
      <c r="D11" s="8"/>
      <c r="E11" s="8"/>
      <c r="F11" s="8"/>
      <c r="G11" s="8">
        <f t="shared" si="0"/>
        <v>0</v>
      </c>
      <c r="H11" s="8">
        <f t="shared" si="1"/>
        <v>0</v>
      </c>
      <c r="I11" s="8">
        <f t="shared" si="3"/>
        <v>0</v>
      </c>
    </row>
    <row r="12" spans="1:9" x14ac:dyDescent="0.5">
      <c r="A12" s="6"/>
      <c r="B12" s="7"/>
      <c r="C12" s="7"/>
      <c r="D12" s="8"/>
      <c r="E12" s="8"/>
      <c r="F12" s="8"/>
      <c r="G12" s="8">
        <f t="shared" si="0"/>
        <v>0</v>
      </c>
      <c r="H12" s="8">
        <f t="shared" si="1"/>
        <v>0</v>
      </c>
      <c r="I12" s="8">
        <f t="shared" si="3"/>
        <v>0</v>
      </c>
    </row>
    <row r="13" spans="1:9" x14ac:dyDescent="0.5">
      <c r="A13" s="6"/>
      <c r="B13" s="7"/>
      <c r="C13" s="7"/>
      <c r="D13" s="8"/>
      <c r="E13" s="8"/>
      <c r="F13" s="8"/>
      <c r="G13" s="8">
        <f t="shared" si="0"/>
        <v>0</v>
      </c>
      <c r="H13" s="8">
        <f t="shared" si="1"/>
        <v>0</v>
      </c>
      <c r="I13" s="8">
        <f t="shared" si="3"/>
        <v>0</v>
      </c>
    </row>
    <row r="14" spans="1:9" x14ac:dyDescent="0.5">
      <c r="A14" s="6"/>
      <c r="B14" s="7"/>
      <c r="C14" s="7"/>
      <c r="D14" s="8"/>
      <c r="E14" s="8"/>
      <c r="F14" s="8"/>
      <c r="G14" s="8">
        <f t="shared" si="0"/>
        <v>0</v>
      </c>
      <c r="H14" s="8">
        <f t="shared" si="1"/>
        <v>0</v>
      </c>
      <c r="I14" s="8">
        <f t="shared" si="3"/>
        <v>0</v>
      </c>
    </row>
    <row r="15" spans="1:9" x14ac:dyDescent="0.5">
      <c r="A15" s="6"/>
      <c r="B15" s="7"/>
      <c r="C15" s="7"/>
      <c r="D15" s="7"/>
      <c r="E15" s="8"/>
      <c r="F15" s="8"/>
      <c r="G15" s="8">
        <f t="shared" si="0"/>
        <v>0</v>
      </c>
      <c r="H15" s="8">
        <f t="shared" si="1"/>
        <v>0</v>
      </c>
      <c r="I15" s="8">
        <f t="shared" si="3"/>
        <v>0</v>
      </c>
    </row>
    <row r="16" spans="1:9" x14ac:dyDescent="0.5">
      <c r="A16" s="7"/>
      <c r="B16" s="7"/>
      <c r="C16" s="7"/>
      <c r="D16" s="7"/>
      <c r="E16" s="8"/>
      <c r="F16" s="8"/>
      <c r="G16" s="9">
        <f>SUM(G3:G15)</f>
        <v>73474.34</v>
      </c>
      <c r="H16" s="9">
        <f>SUM(H3:H15)</f>
        <v>5143.2038000000002</v>
      </c>
      <c r="I16" s="10">
        <f>G16+H16</f>
        <v>78617.543799999999</v>
      </c>
    </row>
    <row r="17" spans="5:8" x14ac:dyDescent="0.5">
      <c r="E17" s="2"/>
      <c r="F17" s="2"/>
      <c r="G17" s="2"/>
      <c r="H17" s="2"/>
    </row>
    <row r="18" spans="5:8" x14ac:dyDescent="0.5">
      <c r="E18" s="2"/>
      <c r="F18" s="2"/>
      <c r="G18" s="2"/>
      <c r="H18" s="2"/>
    </row>
    <row r="19" spans="5:8" x14ac:dyDescent="0.5">
      <c r="E19" s="2"/>
      <c r="F19" s="2"/>
      <c r="G19" s="2"/>
      <c r="H19" s="2"/>
    </row>
    <row r="20" spans="5:8" x14ac:dyDescent="0.5">
      <c r="E20" s="2"/>
      <c r="F20" s="2"/>
      <c r="G20" s="2"/>
      <c r="H20" s="2"/>
    </row>
    <row r="21" spans="5:8" x14ac:dyDescent="0.5">
      <c r="E21" s="2"/>
      <c r="F21" s="2"/>
      <c r="G21" s="2"/>
      <c r="H21" s="2"/>
    </row>
    <row r="22" spans="5:8" x14ac:dyDescent="0.5">
      <c r="E22" s="2"/>
      <c r="F22" s="2"/>
      <c r="G22" s="2"/>
      <c r="H22" s="2"/>
    </row>
    <row r="23" spans="5:8" x14ac:dyDescent="0.5">
      <c r="E23" s="2"/>
      <c r="F23" s="2"/>
      <c r="G23" s="2"/>
      <c r="H23" s="2"/>
    </row>
  </sheetData>
  <mergeCells count="1">
    <mergeCell ref="A1:I1"/>
  </mergeCells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68"/>
  <sheetViews>
    <sheetView tabSelected="1" topLeftCell="A57" workbookViewId="0">
      <selection activeCell="B68" sqref="B68"/>
    </sheetView>
  </sheetViews>
  <sheetFormatPr defaultRowHeight="21.75" x14ac:dyDescent="0.5"/>
  <cols>
    <col min="1" max="16384" width="9" style="1"/>
  </cols>
  <sheetData>
    <row r="1" spans="1:8" x14ac:dyDescent="0.5">
      <c r="B1" s="4">
        <v>241367</v>
      </c>
      <c r="D1" s="1" t="s">
        <v>30</v>
      </c>
      <c r="E1" s="1" t="s">
        <v>31</v>
      </c>
    </row>
    <row r="2" spans="1:8" x14ac:dyDescent="0.5">
      <c r="A2" s="1" t="s">
        <v>0</v>
      </c>
      <c r="B2" s="1">
        <v>0</v>
      </c>
    </row>
    <row r="3" spans="1:8" x14ac:dyDescent="0.5">
      <c r="A3" s="1" t="s">
        <v>1</v>
      </c>
      <c r="B3" s="3">
        <v>111</v>
      </c>
      <c r="D3" s="1">
        <v>20500</v>
      </c>
      <c r="E3" s="1">
        <v>20500</v>
      </c>
    </row>
    <row r="4" spans="1:8" x14ac:dyDescent="0.5">
      <c r="A4" s="1" t="s">
        <v>2</v>
      </c>
      <c r="B4" s="1">
        <v>60</v>
      </c>
    </row>
    <row r="5" spans="1:8" x14ac:dyDescent="0.5">
      <c r="A5" s="1" t="s">
        <v>3</v>
      </c>
      <c r="B5" s="3">
        <f>B2+B3-B4</f>
        <v>51</v>
      </c>
    </row>
    <row r="7" spans="1:8" x14ac:dyDescent="0.5">
      <c r="B7" s="4">
        <v>241397</v>
      </c>
    </row>
    <row r="8" spans="1:8" x14ac:dyDescent="0.5">
      <c r="A8" s="1" t="s">
        <v>0</v>
      </c>
      <c r="B8" s="3">
        <f>B5</f>
        <v>51</v>
      </c>
    </row>
    <row r="9" spans="1:8" x14ac:dyDescent="0.5">
      <c r="A9" s="1" t="s">
        <v>1</v>
      </c>
      <c r="B9" s="3">
        <v>133</v>
      </c>
      <c r="E9" s="3"/>
    </row>
    <row r="10" spans="1:8" x14ac:dyDescent="0.5">
      <c r="A10" s="1" t="s">
        <v>2</v>
      </c>
      <c r="B10" s="1">
        <v>80</v>
      </c>
    </row>
    <row r="11" spans="1:8" x14ac:dyDescent="0.5">
      <c r="A11" s="1" t="s">
        <v>3</v>
      </c>
      <c r="B11" s="3">
        <f>B8+B9-B10</f>
        <v>104</v>
      </c>
    </row>
    <row r="13" spans="1:8" x14ac:dyDescent="0.5">
      <c r="B13" s="4">
        <v>241428</v>
      </c>
      <c r="E13" s="3"/>
    </row>
    <row r="14" spans="1:8" x14ac:dyDescent="0.5">
      <c r="A14" s="1" t="s">
        <v>0</v>
      </c>
      <c r="B14" s="3">
        <f>B11</f>
        <v>104</v>
      </c>
      <c r="H14" s="13"/>
    </row>
    <row r="15" spans="1:8" x14ac:dyDescent="0.5">
      <c r="A15" s="1" t="s">
        <v>1</v>
      </c>
      <c r="B15" s="3">
        <f>'ซื้อทอง1-61'!D12</f>
        <v>301</v>
      </c>
    </row>
    <row r="16" spans="1:8" x14ac:dyDescent="0.5">
      <c r="A16" s="1" t="s">
        <v>2</v>
      </c>
      <c r="B16" s="1">
        <v>150</v>
      </c>
      <c r="D16" s="13"/>
      <c r="E16" s="13"/>
    </row>
    <row r="17" spans="1:8" x14ac:dyDescent="0.5">
      <c r="A17" s="1" t="s">
        <v>3</v>
      </c>
      <c r="B17" s="3">
        <f>B14+B15-B16</f>
        <v>255</v>
      </c>
    </row>
    <row r="19" spans="1:8" x14ac:dyDescent="0.5">
      <c r="B19" s="4">
        <v>241459</v>
      </c>
      <c r="E19" s="3"/>
    </row>
    <row r="20" spans="1:8" x14ac:dyDescent="0.5">
      <c r="A20" s="1" t="s">
        <v>0</v>
      </c>
      <c r="B20" s="3">
        <f>B17</f>
        <v>255</v>
      </c>
      <c r="H20" s="13"/>
    </row>
    <row r="21" spans="1:8" x14ac:dyDescent="0.5">
      <c r="A21" s="1" t="s">
        <v>1</v>
      </c>
      <c r="B21" s="3">
        <f>'ซื้อทอง2-61'!D12</f>
        <v>68</v>
      </c>
    </row>
    <row r="22" spans="1:8" x14ac:dyDescent="0.5">
      <c r="A22" s="1" t="s">
        <v>2</v>
      </c>
      <c r="B22" s="1">
        <v>150</v>
      </c>
      <c r="D22" s="13"/>
      <c r="E22" s="13"/>
    </row>
    <row r="23" spans="1:8" x14ac:dyDescent="0.5">
      <c r="A23" s="1" t="s">
        <v>3</v>
      </c>
      <c r="B23" s="3">
        <f>B20+B21-B22</f>
        <v>173</v>
      </c>
    </row>
    <row r="25" spans="1:8" x14ac:dyDescent="0.5">
      <c r="B25" s="4">
        <v>241487</v>
      </c>
    </row>
    <row r="26" spans="1:8" x14ac:dyDescent="0.5">
      <c r="A26" s="1" t="s">
        <v>0</v>
      </c>
      <c r="B26" s="3">
        <f>B23</f>
        <v>173</v>
      </c>
    </row>
    <row r="27" spans="1:8" x14ac:dyDescent="0.5">
      <c r="A27" s="1" t="s">
        <v>1</v>
      </c>
      <c r="B27" s="3">
        <v>113</v>
      </c>
    </row>
    <row r="28" spans="1:8" x14ac:dyDescent="0.5">
      <c r="A28" s="1" t="s">
        <v>2</v>
      </c>
      <c r="B28" s="1">
        <v>156</v>
      </c>
    </row>
    <row r="29" spans="1:8" x14ac:dyDescent="0.5">
      <c r="A29" s="1" t="s">
        <v>3</v>
      </c>
      <c r="B29" s="3">
        <f>B26+B27-B28</f>
        <v>130</v>
      </c>
    </row>
    <row r="31" spans="1:8" x14ac:dyDescent="0.5">
      <c r="B31" s="4">
        <v>241518</v>
      </c>
    </row>
    <row r="32" spans="1:8" x14ac:dyDescent="0.5">
      <c r="A32" s="1" t="s">
        <v>0</v>
      </c>
      <c r="B32" s="3">
        <f>B29</f>
        <v>130</v>
      </c>
    </row>
    <row r="33" spans="1:2" x14ac:dyDescent="0.5">
      <c r="A33" s="1" t="s">
        <v>1</v>
      </c>
      <c r="B33" s="3">
        <v>88</v>
      </c>
    </row>
    <row r="34" spans="1:2" x14ac:dyDescent="0.5">
      <c r="A34" s="1" t="s">
        <v>2</v>
      </c>
      <c r="B34" s="1">
        <v>165</v>
      </c>
    </row>
    <row r="35" spans="1:2" x14ac:dyDescent="0.5">
      <c r="A35" s="1" t="s">
        <v>3</v>
      </c>
      <c r="B35" s="3">
        <f>B32+B33-B34</f>
        <v>53</v>
      </c>
    </row>
    <row r="37" spans="1:2" x14ac:dyDescent="0.5">
      <c r="B37" s="4">
        <v>241548</v>
      </c>
    </row>
    <row r="38" spans="1:2" x14ac:dyDescent="0.5">
      <c r="A38" s="1" t="s">
        <v>0</v>
      </c>
      <c r="B38" s="3">
        <f>B35</f>
        <v>53</v>
      </c>
    </row>
    <row r="39" spans="1:2" x14ac:dyDescent="0.5">
      <c r="A39" s="1" t="s">
        <v>1</v>
      </c>
      <c r="B39" s="3">
        <v>75</v>
      </c>
    </row>
    <row r="40" spans="1:2" x14ac:dyDescent="0.5">
      <c r="A40" s="1" t="s">
        <v>2</v>
      </c>
      <c r="B40" s="1">
        <v>120</v>
      </c>
    </row>
    <row r="41" spans="1:2" x14ac:dyDescent="0.5">
      <c r="A41" s="1" t="s">
        <v>3</v>
      </c>
      <c r="B41" s="3">
        <f>B38+B39-B40</f>
        <v>8</v>
      </c>
    </row>
    <row r="43" spans="1:2" x14ac:dyDescent="0.5">
      <c r="B43" s="4">
        <v>241579</v>
      </c>
    </row>
    <row r="44" spans="1:2" x14ac:dyDescent="0.5">
      <c r="A44" s="1" t="s">
        <v>0</v>
      </c>
      <c r="B44" s="3">
        <f>B41</f>
        <v>8</v>
      </c>
    </row>
    <row r="45" spans="1:2" x14ac:dyDescent="0.5">
      <c r="A45" s="1" t="s">
        <v>1</v>
      </c>
      <c r="B45" s="3">
        <v>48</v>
      </c>
    </row>
    <row r="46" spans="1:2" x14ac:dyDescent="0.5">
      <c r="A46" s="1" t="s">
        <v>2</v>
      </c>
      <c r="B46" s="1">
        <v>40</v>
      </c>
    </row>
    <row r="47" spans="1:2" x14ac:dyDescent="0.5">
      <c r="A47" s="1" t="s">
        <v>3</v>
      </c>
      <c r="B47" s="3">
        <f>B44+B45-B46</f>
        <v>16</v>
      </c>
    </row>
    <row r="50" spans="1:2" x14ac:dyDescent="0.5">
      <c r="B50" s="4">
        <v>241609</v>
      </c>
    </row>
    <row r="51" spans="1:2" x14ac:dyDescent="0.5">
      <c r="A51" s="1" t="s">
        <v>0</v>
      </c>
      <c r="B51" s="3">
        <f>B47</f>
        <v>16</v>
      </c>
    </row>
    <row r="52" spans="1:2" x14ac:dyDescent="0.5">
      <c r="A52" s="1" t="s">
        <v>1</v>
      </c>
      <c r="B52" s="3">
        <v>41</v>
      </c>
    </row>
    <row r="53" spans="1:2" x14ac:dyDescent="0.5">
      <c r="A53" s="1" t="s">
        <v>2</v>
      </c>
      <c r="B53" s="1">
        <v>100</v>
      </c>
    </row>
    <row r="54" spans="1:2" x14ac:dyDescent="0.5">
      <c r="A54" s="1" t="s">
        <v>3</v>
      </c>
      <c r="B54" s="3">
        <f>B51+B52-B53</f>
        <v>-43</v>
      </c>
    </row>
    <row r="57" spans="1:2" x14ac:dyDescent="0.5">
      <c r="B57" s="4">
        <v>241640</v>
      </c>
    </row>
    <row r="58" spans="1:2" x14ac:dyDescent="0.5">
      <c r="A58" s="1" t="s">
        <v>0</v>
      </c>
      <c r="B58" s="3">
        <f>B54</f>
        <v>-43</v>
      </c>
    </row>
    <row r="59" spans="1:2" x14ac:dyDescent="0.5">
      <c r="A59" s="1" t="s">
        <v>1</v>
      </c>
      <c r="B59" s="3">
        <v>108</v>
      </c>
    </row>
    <row r="60" spans="1:2" x14ac:dyDescent="0.5">
      <c r="A60" s="1" t="s">
        <v>2</v>
      </c>
      <c r="B60" s="1">
        <v>120</v>
      </c>
    </row>
    <row r="61" spans="1:2" x14ac:dyDescent="0.5">
      <c r="A61" s="1" t="s">
        <v>3</v>
      </c>
      <c r="B61" s="3">
        <f>B58+B59-B60</f>
        <v>-55</v>
      </c>
    </row>
    <row r="64" spans="1:2" x14ac:dyDescent="0.5">
      <c r="B64" s="4">
        <v>241671</v>
      </c>
    </row>
    <row r="65" spans="1:2" x14ac:dyDescent="0.5">
      <c r="A65" s="1" t="s">
        <v>0</v>
      </c>
      <c r="B65" s="3">
        <f>B61</f>
        <v>-55</v>
      </c>
    </row>
    <row r="66" spans="1:2" x14ac:dyDescent="0.5">
      <c r="A66" s="1" t="s">
        <v>1</v>
      </c>
      <c r="B66" s="3">
        <v>113</v>
      </c>
    </row>
    <row r="67" spans="1:2" x14ac:dyDescent="0.5">
      <c r="A67" s="1" t="s">
        <v>2</v>
      </c>
      <c r="B67" s="1">
        <v>150</v>
      </c>
    </row>
    <row r="68" spans="1:2" x14ac:dyDescent="0.5">
      <c r="A68" s="1" t="s">
        <v>3</v>
      </c>
      <c r="B68" s="3">
        <f>B65+B66-B67</f>
        <v>-92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3"/>
  <sheetViews>
    <sheetView workbookViewId="0">
      <selection sqref="A1:XFD1048576"/>
    </sheetView>
  </sheetViews>
  <sheetFormatPr defaultRowHeight="21.75" x14ac:dyDescent="0.5"/>
  <cols>
    <col min="1" max="1" width="13" style="1" customWidth="1"/>
    <col min="2" max="2" width="12.5" style="1" customWidth="1"/>
    <col min="3" max="3" width="20" style="1" customWidth="1"/>
    <col min="4" max="4" width="12.5" style="1" customWidth="1"/>
    <col min="5" max="5" width="12.625" style="1" customWidth="1"/>
    <col min="6" max="6" width="11.125" style="1" customWidth="1"/>
    <col min="7" max="7" width="9.625" style="1" customWidth="1"/>
    <col min="8" max="8" width="12.125" style="1" customWidth="1"/>
    <col min="9" max="9" width="14" style="1" customWidth="1"/>
    <col min="10" max="16384" width="9" style="1"/>
  </cols>
  <sheetData>
    <row r="1" spans="1:9" ht="23.25" x14ac:dyDescent="0.5">
      <c r="A1" s="15" t="s">
        <v>46</v>
      </c>
      <c r="B1" s="15"/>
      <c r="C1" s="15"/>
      <c r="D1" s="15"/>
      <c r="E1" s="15"/>
      <c r="F1" s="15"/>
      <c r="G1" s="15"/>
      <c r="H1" s="15"/>
      <c r="I1" s="15"/>
    </row>
    <row r="2" spans="1:9" x14ac:dyDescent="0.5">
      <c r="A2" s="5" t="s">
        <v>5</v>
      </c>
      <c r="B2" s="5" t="s">
        <v>4</v>
      </c>
      <c r="C2" s="5" t="s">
        <v>14</v>
      </c>
      <c r="D2" s="5" t="s">
        <v>11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</row>
    <row r="3" spans="1:9" x14ac:dyDescent="0.5">
      <c r="A3" s="6">
        <v>241472</v>
      </c>
      <c r="B3" s="7" t="s">
        <v>49</v>
      </c>
      <c r="C3" s="7" t="s">
        <v>21</v>
      </c>
      <c r="D3" s="8">
        <v>76</v>
      </c>
      <c r="E3" s="8">
        <v>101964.3</v>
      </c>
      <c r="F3" s="8">
        <v>97204</v>
      </c>
      <c r="G3" s="8">
        <f>E3-F3</f>
        <v>4760.3000000000029</v>
      </c>
      <c r="H3" s="8">
        <f>G3*0.07</f>
        <v>333.22100000000023</v>
      </c>
      <c r="I3" s="8">
        <f>E3+H3</f>
        <v>102297.52100000001</v>
      </c>
    </row>
    <row r="4" spans="1:9" x14ac:dyDescent="0.5">
      <c r="A4" s="6">
        <v>241472</v>
      </c>
      <c r="B4" s="7" t="s">
        <v>50</v>
      </c>
      <c r="C4" s="7" t="s">
        <v>19</v>
      </c>
      <c r="D4" s="8">
        <v>957.7</v>
      </c>
      <c r="E4" s="8">
        <v>1262073.6299999999</v>
      </c>
      <c r="F4" s="8">
        <v>1224898.3</v>
      </c>
      <c r="G4" s="8">
        <f t="shared" ref="G4:G9" si="0">E4-F4</f>
        <v>37175.329999999842</v>
      </c>
      <c r="H4" s="8">
        <f t="shared" ref="H4:H9" si="1">G4*0.07</f>
        <v>2602.273099999989</v>
      </c>
      <c r="I4" s="8">
        <f t="shared" ref="I4:I9" si="2">E4+H4</f>
        <v>1264675.9030999998</v>
      </c>
    </row>
    <row r="5" spans="1:9" x14ac:dyDescent="0.5">
      <c r="A5" s="6"/>
      <c r="B5" s="7"/>
      <c r="C5" s="7"/>
      <c r="D5" s="8"/>
      <c r="E5" s="8"/>
      <c r="F5" s="8"/>
      <c r="G5" s="8">
        <f t="shared" si="0"/>
        <v>0</v>
      </c>
      <c r="H5" s="8">
        <f t="shared" si="1"/>
        <v>0</v>
      </c>
      <c r="I5" s="8">
        <f t="shared" si="2"/>
        <v>0</v>
      </c>
    </row>
    <row r="6" spans="1:9" x14ac:dyDescent="0.5">
      <c r="A6" s="6"/>
      <c r="B6" s="7"/>
      <c r="C6" s="7"/>
      <c r="D6" s="8"/>
      <c r="E6" s="8"/>
      <c r="F6" s="8"/>
      <c r="G6" s="8">
        <f t="shared" si="0"/>
        <v>0</v>
      </c>
      <c r="H6" s="8">
        <f t="shared" si="1"/>
        <v>0</v>
      </c>
      <c r="I6" s="8">
        <f t="shared" si="2"/>
        <v>0</v>
      </c>
    </row>
    <row r="7" spans="1:9" x14ac:dyDescent="0.5">
      <c r="A7" s="6"/>
      <c r="B7" s="7"/>
      <c r="C7" s="7"/>
      <c r="D7" s="8"/>
      <c r="E7" s="8"/>
      <c r="F7" s="8"/>
      <c r="G7" s="8">
        <f t="shared" si="0"/>
        <v>0</v>
      </c>
      <c r="H7" s="8">
        <f t="shared" si="1"/>
        <v>0</v>
      </c>
      <c r="I7" s="8">
        <f t="shared" si="2"/>
        <v>0</v>
      </c>
    </row>
    <row r="8" spans="1:9" x14ac:dyDescent="0.5">
      <c r="A8" s="7"/>
      <c r="B8" s="7"/>
      <c r="C8" s="7"/>
      <c r="D8" s="8"/>
      <c r="E8" s="8"/>
      <c r="F8" s="8"/>
      <c r="G8" s="8">
        <f t="shared" si="0"/>
        <v>0</v>
      </c>
      <c r="H8" s="8">
        <f t="shared" si="1"/>
        <v>0</v>
      </c>
      <c r="I8" s="8">
        <f t="shared" si="2"/>
        <v>0</v>
      </c>
    </row>
    <row r="9" spans="1:9" x14ac:dyDescent="0.5">
      <c r="A9" s="7"/>
      <c r="B9" s="7"/>
      <c r="C9" s="7"/>
      <c r="D9" s="8"/>
      <c r="E9" s="8"/>
      <c r="F9" s="8"/>
      <c r="G9" s="8">
        <f t="shared" si="0"/>
        <v>0</v>
      </c>
      <c r="H9" s="8">
        <f t="shared" si="1"/>
        <v>0</v>
      </c>
      <c r="I9" s="8">
        <f t="shared" si="2"/>
        <v>0</v>
      </c>
    </row>
    <row r="10" spans="1:9" x14ac:dyDescent="0.5">
      <c r="A10" s="7"/>
      <c r="B10" s="7"/>
      <c r="C10" s="7"/>
      <c r="D10" s="8">
        <f>SUM(D3:D9)</f>
        <v>1033.7</v>
      </c>
      <c r="E10" s="8">
        <f t="shared" ref="E10:I10" si="3">SUM(E3:E9)</f>
        <v>1364037.93</v>
      </c>
      <c r="F10" s="8">
        <f t="shared" si="3"/>
        <v>1322102.3</v>
      </c>
      <c r="G10" s="8">
        <f t="shared" si="3"/>
        <v>41935.629999999845</v>
      </c>
      <c r="H10" s="8">
        <f t="shared" si="3"/>
        <v>2935.494099999989</v>
      </c>
      <c r="I10" s="8">
        <f t="shared" si="3"/>
        <v>1366973.4240999997</v>
      </c>
    </row>
    <row r="11" spans="1:9" x14ac:dyDescent="0.5">
      <c r="A11" s="7"/>
      <c r="B11" s="7"/>
      <c r="C11" s="7" t="s">
        <v>15</v>
      </c>
      <c r="D11" s="11">
        <f>D10/15.2</f>
        <v>68.006578947368425</v>
      </c>
      <c r="E11" s="8"/>
      <c r="F11" s="8"/>
      <c r="G11" s="8"/>
      <c r="H11" s="8"/>
      <c r="I11" s="11"/>
    </row>
    <row r="12" spans="1:9" x14ac:dyDescent="0.5">
      <c r="A12" s="7"/>
      <c r="B12" s="7"/>
      <c r="C12" s="7"/>
      <c r="D12" s="10">
        <f>ROUNDDOWN(D11,0)</f>
        <v>68</v>
      </c>
      <c r="E12" s="8"/>
      <c r="F12" s="8"/>
      <c r="G12" s="8"/>
      <c r="H12" s="8"/>
      <c r="I12" s="11"/>
    </row>
    <row r="13" spans="1:9" x14ac:dyDescent="0.5">
      <c r="E13" s="2"/>
      <c r="F13" s="2"/>
      <c r="G13" s="2"/>
      <c r="H13" s="2"/>
    </row>
    <row r="14" spans="1:9" x14ac:dyDescent="0.5">
      <c r="E14" s="2"/>
      <c r="F14" s="2"/>
      <c r="G14" s="2"/>
      <c r="H14" s="2"/>
    </row>
    <row r="15" spans="1:9" x14ac:dyDescent="0.5">
      <c r="E15" s="2"/>
      <c r="F15" s="2"/>
      <c r="G15" s="2"/>
      <c r="H15" s="2"/>
    </row>
    <row r="16" spans="1:9" x14ac:dyDescent="0.5">
      <c r="E16" s="2"/>
      <c r="F16" s="2"/>
      <c r="G16" s="2"/>
      <c r="H16" s="2"/>
    </row>
    <row r="17" spans="5:8" x14ac:dyDescent="0.5">
      <c r="E17" s="2"/>
      <c r="F17" s="2"/>
      <c r="G17" s="2"/>
      <c r="H17" s="2"/>
    </row>
    <row r="18" spans="5:8" x14ac:dyDescent="0.5">
      <c r="E18" s="2"/>
      <c r="F18" s="2"/>
      <c r="G18" s="2"/>
      <c r="H18" s="2"/>
    </row>
    <row r="19" spans="5:8" x14ac:dyDescent="0.5">
      <c r="E19" s="2"/>
      <c r="F19" s="2"/>
      <c r="G19" s="2"/>
      <c r="H19" s="2"/>
    </row>
    <row r="20" spans="5:8" x14ac:dyDescent="0.5">
      <c r="E20" s="2"/>
      <c r="F20" s="2"/>
      <c r="G20" s="2"/>
      <c r="H20" s="2"/>
    </row>
    <row r="21" spans="5:8" x14ac:dyDescent="0.5">
      <c r="E21" s="2"/>
      <c r="F21" s="2"/>
      <c r="G21" s="2"/>
      <c r="H21" s="2"/>
    </row>
    <row r="22" spans="5:8" x14ac:dyDescent="0.5">
      <c r="E22" s="2"/>
      <c r="F22" s="2"/>
      <c r="G22" s="2"/>
      <c r="H22" s="2"/>
    </row>
    <row r="23" spans="5:8" x14ac:dyDescent="0.5">
      <c r="E23" s="2"/>
      <c r="F23" s="2"/>
      <c r="G23" s="2"/>
      <c r="H23" s="2"/>
    </row>
  </sheetData>
  <mergeCells count="1">
    <mergeCell ref="A1:I1"/>
  </mergeCell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3"/>
  <sheetViews>
    <sheetView workbookViewId="0">
      <selection activeCell="E16" sqref="E16"/>
    </sheetView>
  </sheetViews>
  <sheetFormatPr defaultRowHeight="21.75" x14ac:dyDescent="0.5"/>
  <cols>
    <col min="1" max="1" width="13" style="1" customWidth="1"/>
    <col min="2" max="2" width="12.5" style="1" customWidth="1"/>
    <col min="3" max="3" width="20" style="1" customWidth="1"/>
    <col min="4" max="4" width="12.5" style="1" customWidth="1"/>
    <col min="5" max="5" width="12.625" style="1" customWidth="1"/>
    <col min="6" max="6" width="11.125" style="1" customWidth="1"/>
    <col min="7" max="7" width="9.625" style="1" customWidth="1"/>
    <col min="8" max="8" width="12.125" style="1" customWidth="1"/>
    <col min="9" max="9" width="14" style="1" customWidth="1"/>
    <col min="10" max="16384" width="9" style="1"/>
  </cols>
  <sheetData>
    <row r="1" spans="1:9" ht="23.25" x14ac:dyDescent="0.5">
      <c r="A1" s="15" t="s">
        <v>52</v>
      </c>
      <c r="B1" s="15"/>
      <c r="C1" s="15"/>
      <c r="D1" s="15"/>
      <c r="E1" s="15"/>
      <c r="F1" s="15"/>
      <c r="G1" s="15"/>
      <c r="H1" s="15"/>
      <c r="I1" s="15"/>
    </row>
    <row r="2" spans="1:9" x14ac:dyDescent="0.5">
      <c r="A2" s="5" t="s">
        <v>5</v>
      </c>
      <c r="B2" s="5" t="s">
        <v>4</v>
      </c>
      <c r="C2" s="5" t="s">
        <v>14</v>
      </c>
      <c r="D2" s="5" t="s">
        <v>11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</row>
    <row r="3" spans="1:9" x14ac:dyDescent="0.5">
      <c r="A3" s="6">
        <v>241501</v>
      </c>
      <c r="B3" s="7" t="s">
        <v>53</v>
      </c>
      <c r="C3" s="7" t="s">
        <v>54</v>
      </c>
      <c r="D3" s="8">
        <v>672.9</v>
      </c>
      <c r="E3" s="8">
        <v>877426.48</v>
      </c>
      <c r="F3" s="8">
        <v>849872.7</v>
      </c>
      <c r="G3" s="8">
        <f>E3-F3</f>
        <v>27553.780000000028</v>
      </c>
      <c r="H3" s="8">
        <f>G3*0.07</f>
        <v>1928.7646000000022</v>
      </c>
      <c r="I3" s="8">
        <f>E3+H3</f>
        <v>879355.24459999998</v>
      </c>
    </row>
    <row r="4" spans="1:9" x14ac:dyDescent="0.5">
      <c r="A4" s="6">
        <v>241505</v>
      </c>
      <c r="B4" s="7" t="s">
        <v>55</v>
      </c>
      <c r="C4" s="7" t="s">
        <v>57</v>
      </c>
      <c r="D4" s="8">
        <v>353.6</v>
      </c>
      <c r="E4" s="8">
        <v>457691.39</v>
      </c>
      <c r="F4" s="8">
        <v>443060.8</v>
      </c>
      <c r="G4" s="8">
        <f t="shared" ref="G4:G9" si="0">E4-F4</f>
        <v>14630.590000000026</v>
      </c>
      <c r="H4" s="8">
        <f t="shared" ref="H4:H9" si="1">G4*0.07</f>
        <v>1024.1413000000018</v>
      </c>
      <c r="I4" s="8">
        <f t="shared" ref="I4:I9" si="2">E4+H4</f>
        <v>458715.53130000003</v>
      </c>
    </row>
    <row r="5" spans="1:9" x14ac:dyDescent="0.5">
      <c r="A5" s="6">
        <v>241505</v>
      </c>
      <c r="B5" s="7" t="s">
        <v>56</v>
      </c>
      <c r="C5" s="7" t="s">
        <v>57</v>
      </c>
      <c r="D5" s="8">
        <v>57.1</v>
      </c>
      <c r="E5" s="8">
        <v>75750.12</v>
      </c>
      <c r="F5" s="8">
        <v>71546.3</v>
      </c>
      <c r="G5" s="8">
        <f t="shared" si="0"/>
        <v>4203.8199999999924</v>
      </c>
      <c r="H5" s="8">
        <f t="shared" si="1"/>
        <v>294.2673999999995</v>
      </c>
      <c r="I5" s="8">
        <f t="shared" si="2"/>
        <v>76044.387399999992</v>
      </c>
    </row>
    <row r="6" spans="1:9" x14ac:dyDescent="0.5">
      <c r="A6" s="6">
        <v>241516</v>
      </c>
      <c r="B6" s="7" t="s">
        <v>58</v>
      </c>
      <c r="C6" s="7" t="s">
        <v>57</v>
      </c>
      <c r="D6" s="8">
        <v>319.39999999999998</v>
      </c>
      <c r="E6" s="8">
        <v>421649.38</v>
      </c>
      <c r="F6" s="8">
        <v>404360.4</v>
      </c>
      <c r="G6" s="8">
        <f t="shared" si="0"/>
        <v>17288.979999999981</v>
      </c>
      <c r="H6" s="8">
        <f t="shared" si="1"/>
        <v>1210.2285999999988</v>
      </c>
      <c r="I6" s="8">
        <f t="shared" si="2"/>
        <v>422859.60859999998</v>
      </c>
    </row>
    <row r="7" spans="1:9" x14ac:dyDescent="0.5">
      <c r="A7" s="6">
        <v>241516</v>
      </c>
      <c r="B7" s="7" t="s">
        <v>59</v>
      </c>
      <c r="C7" s="7" t="s">
        <v>57</v>
      </c>
      <c r="D7" s="8">
        <v>319.2</v>
      </c>
      <c r="E7" s="8">
        <v>418991.57</v>
      </c>
      <c r="F7" s="8">
        <v>404107.2</v>
      </c>
      <c r="G7" s="8">
        <f t="shared" si="0"/>
        <v>14884.369999999995</v>
      </c>
      <c r="H7" s="8">
        <f t="shared" si="1"/>
        <v>1041.9058999999997</v>
      </c>
      <c r="I7" s="8">
        <f t="shared" si="2"/>
        <v>420033.47590000002</v>
      </c>
    </row>
    <row r="8" spans="1:9" x14ac:dyDescent="0.5">
      <c r="A8" s="7"/>
      <c r="B8" s="7"/>
      <c r="C8" s="7"/>
      <c r="D8" s="8"/>
      <c r="E8" s="8"/>
      <c r="F8" s="8"/>
      <c r="G8" s="8">
        <f t="shared" si="0"/>
        <v>0</v>
      </c>
      <c r="H8" s="8">
        <f t="shared" si="1"/>
        <v>0</v>
      </c>
      <c r="I8" s="8">
        <f t="shared" si="2"/>
        <v>0</v>
      </c>
    </row>
    <row r="9" spans="1:9" x14ac:dyDescent="0.5">
      <c r="A9" s="7"/>
      <c r="B9" s="7"/>
      <c r="C9" s="7"/>
      <c r="D9" s="8"/>
      <c r="E9" s="8"/>
      <c r="F9" s="8"/>
      <c r="G9" s="8">
        <f t="shared" si="0"/>
        <v>0</v>
      </c>
      <c r="H9" s="8">
        <f t="shared" si="1"/>
        <v>0</v>
      </c>
      <c r="I9" s="8">
        <f t="shared" si="2"/>
        <v>0</v>
      </c>
    </row>
    <row r="10" spans="1:9" x14ac:dyDescent="0.5">
      <c r="A10" s="7"/>
      <c r="B10" s="7"/>
      <c r="C10" s="7"/>
      <c r="D10" s="8">
        <f>SUM(D3:D9)</f>
        <v>1722.2</v>
      </c>
      <c r="E10" s="8">
        <f t="shared" ref="E10:I10" si="3">SUM(E3:E9)</f>
        <v>2251508.94</v>
      </c>
      <c r="F10" s="8">
        <f t="shared" si="3"/>
        <v>2172947.4000000004</v>
      </c>
      <c r="G10" s="8">
        <f t="shared" si="3"/>
        <v>78561.540000000023</v>
      </c>
      <c r="H10" s="8">
        <f t="shared" si="3"/>
        <v>5499.3078000000023</v>
      </c>
      <c r="I10" s="8">
        <f t="shared" si="3"/>
        <v>2257008.2478</v>
      </c>
    </row>
    <row r="11" spans="1:9" x14ac:dyDescent="0.5">
      <c r="A11" s="7"/>
      <c r="B11" s="7"/>
      <c r="C11" s="7" t="s">
        <v>15</v>
      </c>
      <c r="D11" s="11">
        <f>D10/15.2</f>
        <v>113.30263157894737</v>
      </c>
      <c r="E11" s="8"/>
      <c r="F11" s="8"/>
      <c r="G11" s="8"/>
      <c r="H11" s="8"/>
      <c r="I11" s="11"/>
    </row>
    <row r="12" spans="1:9" x14ac:dyDescent="0.5">
      <c r="A12" s="7"/>
      <c r="B12" s="7"/>
      <c r="C12" s="7"/>
      <c r="D12" s="10">
        <f>ROUNDDOWN(D11,0)</f>
        <v>113</v>
      </c>
      <c r="E12" s="8"/>
      <c r="F12" s="8"/>
      <c r="G12" s="8"/>
      <c r="H12" s="8"/>
      <c r="I12" s="11"/>
    </row>
    <row r="13" spans="1:9" x14ac:dyDescent="0.5">
      <c r="E13" s="2"/>
      <c r="F13" s="2"/>
      <c r="G13" s="2"/>
      <c r="H13" s="2"/>
    </row>
    <row r="14" spans="1:9" x14ac:dyDescent="0.5">
      <c r="E14" s="2"/>
      <c r="F14" s="2"/>
      <c r="G14" s="2"/>
      <c r="H14" s="2"/>
    </row>
    <row r="15" spans="1:9" x14ac:dyDescent="0.5">
      <c r="E15" s="2"/>
      <c r="F15" s="2"/>
      <c r="G15" s="2"/>
      <c r="H15" s="2"/>
    </row>
    <row r="16" spans="1:9" x14ac:dyDescent="0.5">
      <c r="E16" s="2"/>
      <c r="F16" s="2"/>
      <c r="G16" s="2"/>
      <c r="H16" s="2"/>
    </row>
    <row r="17" spans="5:8" x14ac:dyDescent="0.5">
      <c r="E17" s="2"/>
      <c r="F17" s="2"/>
      <c r="G17" s="2"/>
      <c r="H17" s="2"/>
    </row>
    <row r="18" spans="5:8" x14ac:dyDescent="0.5">
      <c r="E18" s="2"/>
      <c r="F18" s="2"/>
      <c r="G18" s="2"/>
      <c r="H18" s="2"/>
    </row>
    <row r="19" spans="5:8" x14ac:dyDescent="0.5">
      <c r="E19" s="2"/>
      <c r="F19" s="2"/>
      <c r="G19" s="2"/>
      <c r="H19" s="2"/>
    </row>
    <row r="20" spans="5:8" x14ac:dyDescent="0.5">
      <c r="E20" s="2"/>
      <c r="F20" s="2"/>
      <c r="G20" s="2"/>
      <c r="H20" s="2"/>
    </row>
    <row r="21" spans="5:8" x14ac:dyDescent="0.5">
      <c r="E21" s="2"/>
      <c r="F21" s="2"/>
      <c r="G21" s="2"/>
      <c r="H21" s="2"/>
    </row>
    <row r="22" spans="5:8" x14ac:dyDescent="0.5">
      <c r="E22" s="2"/>
      <c r="F22" s="2"/>
      <c r="G22" s="2"/>
      <c r="H22" s="2"/>
    </row>
    <row r="23" spans="5:8" x14ac:dyDescent="0.5">
      <c r="E23" s="2"/>
      <c r="F23" s="2"/>
      <c r="G23" s="2"/>
      <c r="H23" s="2"/>
    </row>
  </sheetData>
  <mergeCells count="1">
    <mergeCell ref="A1:I1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3"/>
  <sheetViews>
    <sheetView workbookViewId="0">
      <selection sqref="A1:XFD1048576"/>
    </sheetView>
  </sheetViews>
  <sheetFormatPr defaultRowHeight="21.75" x14ac:dyDescent="0.5"/>
  <cols>
    <col min="1" max="1" width="13" style="1" customWidth="1"/>
    <col min="2" max="2" width="12.5" style="1" customWidth="1"/>
    <col min="3" max="3" width="20" style="1" customWidth="1"/>
    <col min="4" max="4" width="12.5" style="1" customWidth="1"/>
    <col min="5" max="5" width="12.625" style="1" customWidth="1"/>
    <col min="6" max="6" width="11.125" style="1" customWidth="1"/>
    <col min="7" max="7" width="9.625" style="1" customWidth="1"/>
    <col min="8" max="8" width="12.125" style="1" customWidth="1"/>
    <col min="9" max="9" width="14" style="1" customWidth="1"/>
    <col min="10" max="16384" width="9" style="1"/>
  </cols>
  <sheetData>
    <row r="1" spans="1:9" ht="23.25" x14ac:dyDescent="0.5">
      <c r="A1" s="15" t="s">
        <v>79</v>
      </c>
      <c r="B1" s="15"/>
      <c r="C1" s="15"/>
      <c r="D1" s="15"/>
      <c r="E1" s="15"/>
      <c r="F1" s="15"/>
      <c r="G1" s="15"/>
      <c r="H1" s="15"/>
      <c r="I1" s="15"/>
    </row>
    <row r="2" spans="1:9" x14ac:dyDescent="0.5">
      <c r="A2" s="5" t="s">
        <v>5</v>
      </c>
      <c r="B2" s="5" t="s">
        <v>4</v>
      </c>
      <c r="C2" s="5" t="s">
        <v>14</v>
      </c>
      <c r="D2" s="5" t="s">
        <v>11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</row>
    <row r="3" spans="1:9" x14ac:dyDescent="0.5">
      <c r="A3" s="6">
        <v>241523</v>
      </c>
      <c r="B3" s="7" t="s">
        <v>75</v>
      </c>
      <c r="C3" s="7" t="s">
        <v>57</v>
      </c>
      <c r="D3" s="8">
        <v>243.2</v>
      </c>
      <c r="E3" s="8">
        <v>323174.53000000003</v>
      </c>
      <c r="F3" s="8">
        <v>307891.20000000001</v>
      </c>
      <c r="G3" s="8">
        <f>E3-F3</f>
        <v>15283.330000000016</v>
      </c>
      <c r="H3" s="8">
        <f>G3*0.07</f>
        <v>1069.8331000000012</v>
      </c>
      <c r="I3" s="8">
        <f>E3+H3</f>
        <v>324244.36310000002</v>
      </c>
    </row>
    <row r="4" spans="1:9" x14ac:dyDescent="0.5">
      <c r="A4" s="6">
        <v>241541</v>
      </c>
      <c r="B4" s="7" t="s">
        <v>76</v>
      </c>
      <c r="C4" s="7" t="s">
        <v>57</v>
      </c>
      <c r="D4" s="8">
        <v>193.8</v>
      </c>
      <c r="E4" s="8">
        <v>259465.81</v>
      </c>
      <c r="F4" s="8">
        <v>247288.8</v>
      </c>
      <c r="G4" s="8">
        <f t="shared" ref="G4:G9" si="0">E4-F4</f>
        <v>12177.010000000009</v>
      </c>
      <c r="H4" s="8">
        <f t="shared" ref="H4:H9" si="1">G4*0.07</f>
        <v>852.39070000000072</v>
      </c>
      <c r="I4" s="8">
        <f t="shared" ref="I4:I9" si="2">E4+H4</f>
        <v>260318.20069999999</v>
      </c>
    </row>
    <row r="5" spans="1:9" x14ac:dyDescent="0.5">
      <c r="A5" s="6">
        <v>241541</v>
      </c>
      <c r="B5" s="7" t="s">
        <v>77</v>
      </c>
      <c r="C5" s="7" t="s">
        <v>54</v>
      </c>
      <c r="D5" s="8">
        <v>897.8</v>
      </c>
      <c r="E5" s="8">
        <v>1182779.25</v>
      </c>
      <c r="F5" s="8">
        <v>1148286.2</v>
      </c>
      <c r="G5" s="8">
        <f t="shared" si="0"/>
        <v>34493.050000000047</v>
      </c>
      <c r="H5" s="8">
        <f t="shared" si="1"/>
        <v>2414.5135000000037</v>
      </c>
      <c r="I5" s="8">
        <f t="shared" si="2"/>
        <v>1185193.7635000001</v>
      </c>
    </row>
    <row r="6" spans="1:9" x14ac:dyDescent="0.5">
      <c r="A6" s="6"/>
      <c r="B6" s="7"/>
      <c r="C6" s="7"/>
      <c r="D6" s="8"/>
      <c r="E6" s="8"/>
      <c r="F6" s="8"/>
      <c r="G6" s="8">
        <f t="shared" si="0"/>
        <v>0</v>
      </c>
      <c r="H6" s="8">
        <f t="shared" si="1"/>
        <v>0</v>
      </c>
      <c r="I6" s="8">
        <f t="shared" si="2"/>
        <v>0</v>
      </c>
    </row>
    <row r="7" spans="1:9" x14ac:dyDescent="0.5">
      <c r="A7" s="6"/>
      <c r="B7" s="7"/>
      <c r="C7" s="7"/>
      <c r="D7" s="8"/>
      <c r="E7" s="8"/>
      <c r="F7" s="8"/>
      <c r="G7" s="8">
        <f t="shared" si="0"/>
        <v>0</v>
      </c>
      <c r="H7" s="8">
        <f t="shared" si="1"/>
        <v>0</v>
      </c>
      <c r="I7" s="8">
        <f t="shared" si="2"/>
        <v>0</v>
      </c>
    </row>
    <row r="8" spans="1:9" x14ac:dyDescent="0.5">
      <c r="A8" s="7"/>
      <c r="B8" s="7"/>
      <c r="C8" s="7"/>
      <c r="D8" s="8"/>
      <c r="E8" s="8"/>
      <c r="F8" s="8"/>
      <c r="G8" s="8">
        <f t="shared" si="0"/>
        <v>0</v>
      </c>
      <c r="H8" s="8">
        <f t="shared" si="1"/>
        <v>0</v>
      </c>
      <c r="I8" s="8">
        <f t="shared" si="2"/>
        <v>0</v>
      </c>
    </row>
    <row r="9" spans="1:9" x14ac:dyDescent="0.5">
      <c r="A9" s="7"/>
      <c r="B9" s="7"/>
      <c r="C9" s="7"/>
      <c r="D9" s="8"/>
      <c r="E9" s="8"/>
      <c r="F9" s="8"/>
      <c r="G9" s="8">
        <f t="shared" si="0"/>
        <v>0</v>
      </c>
      <c r="H9" s="8">
        <f t="shared" si="1"/>
        <v>0</v>
      </c>
      <c r="I9" s="8">
        <f t="shared" si="2"/>
        <v>0</v>
      </c>
    </row>
    <row r="10" spans="1:9" x14ac:dyDescent="0.5">
      <c r="A10" s="7"/>
      <c r="B10" s="7"/>
      <c r="C10" s="7"/>
      <c r="D10" s="8">
        <f>SUM(D3:D9)</f>
        <v>1334.8</v>
      </c>
      <c r="E10" s="8">
        <f t="shared" ref="E10:I10" si="3">SUM(E3:E9)</f>
        <v>1765419.59</v>
      </c>
      <c r="F10" s="8">
        <f t="shared" si="3"/>
        <v>1703466.2</v>
      </c>
      <c r="G10" s="8">
        <f t="shared" si="3"/>
        <v>61953.390000000072</v>
      </c>
      <c r="H10" s="8">
        <f t="shared" si="3"/>
        <v>4336.7373000000061</v>
      </c>
      <c r="I10" s="8">
        <f t="shared" si="3"/>
        <v>1769756.3273</v>
      </c>
    </row>
    <row r="11" spans="1:9" x14ac:dyDescent="0.5">
      <c r="A11" s="7"/>
      <c r="B11" s="7"/>
      <c r="C11" s="7" t="s">
        <v>74</v>
      </c>
      <c r="D11" s="11">
        <f>D10/15.16</f>
        <v>88.047493403693935</v>
      </c>
      <c r="E11" s="8"/>
      <c r="F11" s="8"/>
      <c r="G11" s="8"/>
      <c r="H11" s="8"/>
      <c r="I11" s="11"/>
    </row>
    <row r="12" spans="1:9" x14ac:dyDescent="0.5">
      <c r="A12" s="7"/>
      <c r="B12" s="7"/>
      <c r="C12" s="7"/>
      <c r="D12" s="10">
        <f>ROUNDDOWN(D11,0)</f>
        <v>88</v>
      </c>
      <c r="E12" s="8"/>
      <c r="F12" s="8"/>
      <c r="G12" s="8"/>
      <c r="H12" s="8"/>
      <c r="I12" s="11"/>
    </row>
    <row r="13" spans="1:9" x14ac:dyDescent="0.5">
      <c r="E13" s="2"/>
      <c r="F13" s="2"/>
      <c r="G13" s="2"/>
      <c r="H13" s="2"/>
    </row>
    <row r="14" spans="1:9" x14ac:dyDescent="0.5">
      <c r="E14" s="2"/>
      <c r="F14" s="2"/>
      <c r="G14" s="2"/>
      <c r="H14" s="2"/>
    </row>
    <row r="15" spans="1:9" x14ac:dyDescent="0.5">
      <c r="E15" s="2"/>
      <c r="F15" s="2"/>
      <c r="G15" s="2"/>
      <c r="H15" s="2"/>
    </row>
    <row r="16" spans="1:9" x14ac:dyDescent="0.5">
      <c r="E16" s="2"/>
      <c r="F16" s="2"/>
      <c r="G16" s="2"/>
      <c r="H16" s="2"/>
    </row>
    <row r="17" spans="5:8" x14ac:dyDescent="0.5">
      <c r="E17" s="2"/>
      <c r="F17" s="2"/>
      <c r="G17" s="2"/>
      <c r="H17" s="2"/>
    </row>
    <row r="18" spans="5:8" x14ac:dyDescent="0.5">
      <c r="E18" s="2"/>
      <c r="F18" s="2"/>
      <c r="G18" s="2"/>
      <c r="H18" s="2"/>
    </row>
    <row r="19" spans="5:8" x14ac:dyDescent="0.5">
      <c r="E19" s="2"/>
      <c r="F19" s="2"/>
      <c r="G19" s="2"/>
      <c r="H19" s="2"/>
    </row>
    <row r="20" spans="5:8" x14ac:dyDescent="0.5">
      <c r="E20" s="2"/>
      <c r="F20" s="2"/>
      <c r="G20" s="2"/>
      <c r="H20" s="2"/>
    </row>
    <row r="21" spans="5:8" x14ac:dyDescent="0.5">
      <c r="E21" s="2"/>
      <c r="F21" s="2"/>
      <c r="G21" s="2"/>
      <c r="H21" s="2"/>
    </row>
    <row r="22" spans="5:8" x14ac:dyDescent="0.5">
      <c r="E22" s="2"/>
      <c r="F22" s="2"/>
      <c r="G22" s="2"/>
      <c r="H22" s="2"/>
    </row>
    <row r="23" spans="5:8" x14ac:dyDescent="0.5">
      <c r="E23" s="2"/>
      <c r="F23" s="2"/>
      <c r="G23" s="2"/>
      <c r="H23" s="2"/>
    </row>
  </sheetData>
  <mergeCells count="1">
    <mergeCell ref="A1:I1"/>
  </mergeCells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D1BE6-C741-461C-8C55-B6E894DBE4CE}">
  <dimension ref="A1:I23"/>
  <sheetViews>
    <sheetView workbookViewId="0">
      <selection activeCell="B7" sqref="B7"/>
    </sheetView>
  </sheetViews>
  <sheetFormatPr defaultRowHeight="21.75" x14ac:dyDescent="0.5"/>
  <cols>
    <col min="1" max="1" width="13" style="1" customWidth="1"/>
    <col min="2" max="2" width="12.5" style="1" customWidth="1"/>
    <col min="3" max="3" width="20" style="1" customWidth="1"/>
    <col min="4" max="4" width="12.5" style="1" customWidth="1"/>
    <col min="5" max="5" width="12.625" style="1" customWidth="1"/>
    <col min="6" max="6" width="11.125" style="1" customWidth="1"/>
    <col min="7" max="7" width="9.625" style="1" customWidth="1"/>
    <col min="8" max="8" width="12.125" style="1" customWidth="1"/>
    <col min="9" max="9" width="14" style="1" customWidth="1"/>
    <col min="10" max="16384" width="9" style="1"/>
  </cols>
  <sheetData>
    <row r="1" spans="1:9" ht="23.25" x14ac:dyDescent="0.5">
      <c r="A1" s="15" t="s">
        <v>81</v>
      </c>
      <c r="B1" s="15"/>
      <c r="C1" s="15"/>
      <c r="D1" s="15"/>
      <c r="E1" s="15"/>
      <c r="F1" s="15"/>
      <c r="G1" s="15"/>
      <c r="H1" s="15"/>
      <c r="I1" s="15"/>
    </row>
    <row r="2" spans="1:9" x14ac:dyDescent="0.5">
      <c r="A2" s="5" t="s">
        <v>5</v>
      </c>
      <c r="B2" s="5" t="s">
        <v>4</v>
      </c>
      <c r="C2" s="5" t="s">
        <v>14</v>
      </c>
      <c r="D2" s="5" t="s">
        <v>11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</row>
    <row r="3" spans="1:9" x14ac:dyDescent="0.5">
      <c r="A3" s="6">
        <v>241555</v>
      </c>
      <c r="B3" s="7" t="s">
        <v>82</v>
      </c>
      <c r="C3" s="7" t="s">
        <v>54</v>
      </c>
      <c r="D3" s="8">
        <v>741</v>
      </c>
      <c r="E3" s="8">
        <v>976110.56</v>
      </c>
      <c r="F3" s="8">
        <v>947739</v>
      </c>
      <c r="G3" s="8">
        <f>E3-F3</f>
        <v>28371.560000000056</v>
      </c>
      <c r="H3" s="8">
        <f>G3*0.07</f>
        <v>1986.0092000000041</v>
      </c>
      <c r="I3" s="8">
        <f>E3+H3</f>
        <v>978096.56920000003</v>
      </c>
    </row>
    <row r="4" spans="1:9" x14ac:dyDescent="0.5">
      <c r="A4" s="6">
        <v>241561</v>
      </c>
      <c r="B4" s="7" t="s">
        <v>83</v>
      </c>
      <c r="C4" s="7" t="s">
        <v>57</v>
      </c>
      <c r="D4" s="8">
        <v>402.8</v>
      </c>
      <c r="E4" s="8">
        <v>533001.23</v>
      </c>
      <c r="F4" s="8">
        <v>516792.4</v>
      </c>
      <c r="G4" s="8">
        <f t="shared" ref="G4:G9" si="0">E4-F4</f>
        <v>16208.829999999958</v>
      </c>
      <c r="H4" s="8">
        <f t="shared" ref="H4:H9" si="1">G4*0.07</f>
        <v>1134.6180999999972</v>
      </c>
      <c r="I4" s="8">
        <f t="shared" ref="I4:I9" si="2">E4+H4</f>
        <v>534135.84809999994</v>
      </c>
    </row>
    <row r="5" spans="1:9" x14ac:dyDescent="0.5">
      <c r="A5" s="6"/>
      <c r="B5" s="7"/>
      <c r="C5" s="7"/>
      <c r="D5" s="8"/>
      <c r="E5" s="8"/>
      <c r="F5" s="8"/>
      <c r="G5" s="8">
        <f t="shared" si="0"/>
        <v>0</v>
      </c>
      <c r="H5" s="8">
        <f t="shared" si="1"/>
        <v>0</v>
      </c>
      <c r="I5" s="8">
        <f t="shared" si="2"/>
        <v>0</v>
      </c>
    </row>
    <row r="6" spans="1:9" x14ac:dyDescent="0.5">
      <c r="A6" s="6"/>
      <c r="B6" s="7"/>
      <c r="C6" s="7"/>
      <c r="D6" s="8"/>
      <c r="E6" s="8"/>
      <c r="F6" s="8"/>
      <c r="G6" s="8">
        <f t="shared" si="0"/>
        <v>0</v>
      </c>
      <c r="H6" s="8">
        <f t="shared" si="1"/>
        <v>0</v>
      </c>
      <c r="I6" s="8">
        <f t="shared" si="2"/>
        <v>0</v>
      </c>
    </row>
    <row r="7" spans="1:9" x14ac:dyDescent="0.5">
      <c r="A7" s="6"/>
      <c r="B7" s="7"/>
      <c r="C7" s="7"/>
      <c r="D7" s="8"/>
      <c r="E7" s="8"/>
      <c r="F7" s="8"/>
      <c r="G7" s="8">
        <f t="shared" si="0"/>
        <v>0</v>
      </c>
      <c r="H7" s="8">
        <f t="shared" si="1"/>
        <v>0</v>
      </c>
      <c r="I7" s="8">
        <f t="shared" si="2"/>
        <v>0</v>
      </c>
    </row>
    <row r="8" spans="1:9" x14ac:dyDescent="0.5">
      <c r="A8" s="7"/>
      <c r="B8" s="7"/>
      <c r="C8" s="7"/>
      <c r="D8" s="8"/>
      <c r="E8" s="8"/>
      <c r="F8" s="8"/>
      <c r="G8" s="8">
        <f t="shared" si="0"/>
        <v>0</v>
      </c>
      <c r="H8" s="8">
        <f t="shared" si="1"/>
        <v>0</v>
      </c>
      <c r="I8" s="8">
        <f t="shared" si="2"/>
        <v>0</v>
      </c>
    </row>
    <row r="9" spans="1:9" x14ac:dyDescent="0.5">
      <c r="A9" s="7"/>
      <c r="B9" s="7"/>
      <c r="C9" s="7"/>
      <c r="D9" s="8"/>
      <c r="E9" s="8"/>
      <c r="F9" s="8"/>
      <c r="G9" s="8">
        <f t="shared" si="0"/>
        <v>0</v>
      </c>
      <c r="H9" s="8">
        <f t="shared" si="1"/>
        <v>0</v>
      </c>
      <c r="I9" s="8">
        <f t="shared" si="2"/>
        <v>0</v>
      </c>
    </row>
    <row r="10" spans="1:9" x14ac:dyDescent="0.5">
      <c r="A10" s="7"/>
      <c r="B10" s="7"/>
      <c r="C10" s="7"/>
      <c r="D10" s="8">
        <f>SUM(D3:D9)</f>
        <v>1143.8</v>
      </c>
      <c r="E10" s="8">
        <f t="shared" ref="E10:I10" si="3">SUM(E3:E9)</f>
        <v>1509111.79</v>
      </c>
      <c r="F10" s="8">
        <f t="shared" si="3"/>
        <v>1464531.4</v>
      </c>
      <c r="G10" s="8">
        <f t="shared" si="3"/>
        <v>44580.390000000014</v>
      </c>
      <c r="H10" s="8">
        <f t="shared" si="3"/>
        <v>3120.627300000001</v>
      </c>
      <c r="I10" s="8">
        <f t="shared" si="3"/>
        <v>1512232.4172999999</v>
      </c>
    </row>
    <row r="11" spans="1:9" x14ac:dyDescent="0.5">
      <c r="A11" s="7"/>
      <c r="B11" s="7"/>
      <c r="C11" s="7" t="s">
        <v>74</v>
      </c>
      <c r="D11" s="11">
        <f>D10/15.16</f>
        <v>75.44854881266491</v>
      </c>
      <c r="E11" s="8"/>
      <c r="F11" s="8"/>
      <c r="G11" s="8"/>
      <c r="H11" s="8"/>
      <c r="I11" s="11"/>
    </row>
    <row r="12" spans="1:9" x14ac:dyDescent="0.5">
      <c r="A12" s="7"/>
      <c r="B12" s="7"/>
      <c r="C12" s="7"/>
      <c r="D12" s="10">
        <f>ROUNDDOWN(D11,0)</f>
        <v>75</v>
      </c>
      <c r="E12" s="8"/>
      <c r="F12" s="8"/>
      <c r="G12" s="8"/>
      <c r="H12" s="8"/>
      <c r="I12" s="11"/>
    </row>
    <row r="13" spans="1:9" x14ac:dyDescent="0.5">
      <c r="E13" s="2"/>
      <c r="F13" s="2"/>
      <c r="G13" s="2"/>
      <c r="H13" s="2"/>
    </row>
    <row r="14" spans="1:9" x14ac:dyDescent="0.5">
      <c r="E14" s="2"/>
      <c r="F14" s="2"/>
      <c r="G14" s="2"/>
      <c r="H14" s="2"/>
    </row>
    <row r="15" spans="1:9" x14ac:dyDescent="0.5">
      <c r="E15" s="2"/>
      <c r="F15" s="2"/>
      <c r="G15" s="2"/>
      <c r="H15" s="2"/>
    </row>
    <row r="16" spans="1:9" x14ac:dyDescent="0.5">
      <c r="E16" s="2"/>
      <c r="F16" s="2"/>
      <c r="G16" s="2"/>
      <c r="H16" s="2"/>
    </row>
    <row r="17" spans="5:8" x14ac:dyDescent="0.5">
      <c r="E17" s="2"/>
      <c r="F17" s="2"/>
      <c r="G17" s="2"/>
      <c r="H17" s="2"/>
    </row>
    <row r="18" spans="5:8" x14ac:dyDescent="0.5">
      <c r="E18" s="2"/>
      <c r="F18" s="2"/>
      <c r="G18" s="2"/>
      <c r="H18" s="2"/>
    </row>
    <row r="19" spans="5:8" x14ac:dyDescent="0.5">
      <c r="E19" s="2"/>
      <c r="F19" s="2"/>
      <c r="G19" s="2"/>
      <c r="H19" s="2"/>
    </row>
    <row r="20" spans="5:8" x14ac:dyDescent="0.5">
      <c r="E20" s="2"/>
      <c r="F20" s="2"/>
      <c r="G20" s="2"/>
      <c r="H20" s="2"/>
    </row>
    <row r="21" spans="5:8" x14ac:dyDescent="0.5">
      <c r="E21" s="2"/>
      <c r="F21" s="2"/>
      <c r="G21" s="2"/>
      <c r="H21" s="2"/>
    </row>
    <row r="22" spans="5:8" x14ac:dyDescent="0.5">
      <c r="E22" s="2"/>
      <c r="F22" s="2"/>
      <c r="G22" s="2"/>
      <c r="H22" s="2"/>
    </row>
    <row r="23" spans="5:8" x14ac:dyDescent="0.5">
      <c r="E23" s="2"/>
      <c r="F23" s="2"/>
      <c r="G23" s="2"/>
      <c r="H23" s="2"/>
    </row>
  </sheetData>
  <mergeCells count="1">
    <mergeCell ref="A1:I1"/>
  </mergeCells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FE5B2-1435-48BE-8774-1ED1C12FB210}">
  <dimension ref="A1:I23"/>
  <sheetViews>
    <sheetView workbookViewId="0">
      <selection activeCell="F5" sqref="F5"/>
    </sheetView>
  </sheetViews>
  <sheetFormatPr defaultRowHeight="21.75" x14ac:dyDescent="0.5"/>
  <cols>
    <col min="1" max="1" width="13" style="1" customWidth="1"/>
    <col min="2" max="2" width="12.5" style="1" customWidth="1"/>
    <col min="3" max="3" width="20" style="1" customWidth="1"/>
    <col min="4" max="4" width="12.5" style="1" customWidth="1"/>
    <col min="5" max="5" width="12.625" style="1" customWidth="1"/>
    <col min="6" max="6" width="11.125" style="1" customWidth="1"/>
    <col min="7" max="7" width="9.625" style="1" customWidth="1"/>
    <col min="8" max="8" width="12.125" style="1" customWidth="1"/>
    <col min="9" max="9" width="14" style="1" customWidth="1"/>
    <col min="10" max="16384" width="9" style="1"/>
  </cols>
  <sheetData>
    <row r="1" spans="1:9" ht="23.25" x14ac:dyDescent="0.5">
      <c r="A1" s="15" t="s">
        <v>98</v>
      </c>
      <c r="B1" s="15"/>
      <c r="C1" s="15"/>
      <c r="D1" s="15"/>
      <c r="E1" s="15"/>
      <c r="F1" s="15"/>
      <c r="G1" s="15"/>
      <c r="H1" s="15"/>
      <c r="I1" s="15"/>
    </row>
    <row r="2" spans="1:9" x14ac:dyDescent="0.5">
      <c r="A2" s="5" t="s">
        <v>5</v>
      </c>
      <c r="B2" s="5" t="s">
        <v>4</v>
      </c>
      <c r="C2" s="5" t="s">
        <v>14</v>
      </c>
      <c r="D2" s="5" t="s">
        <v>11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</row>
    <row r="3" spans="1:9" x14ac:dyDescent="0.5">
      <c r="A3" s="6">
        <v>241583</v>
      </c>
      <c r="B3" s="7" t="s">
        <v>99</v>
      </c>
      <c r="C3" s="7" t="s">
        <v>54</v>
      </c>
      <c r="D3" s="8">
        <v>598.5</v>
      </c>
      <c r="E3" s="8">
        <v>778112.36</v>
      </c>
      <c r="F3" s="8">
        <v>755905.5</v>
      </c>
      <c r="G3" s="8">
        <f>E3-F3</f>
        <v>22206.859999999986</v>
      </c>
      <c r="H3" s="8">
        <f>G3*0.07</f>
        <v>1554.4801999999991</v>
      </c>
      <c r="I3" s="8">
        <f>E3+H3</f>
        <v>779666.84019999998</v>
      </c>
    </row>
    <row r="4" spans="1:9" x14ac:dyDescent="0.5">
      <c r="A4" s="6">
        <v>241601</v>
      </c>
      <c r="B4" s="7" t="s">
        <v>100</v>
      </c>
      <c r="C4" s="7" t="s">
        <v>57</v>
      </c>
      <c r="D4" s="8">
        <v>133.1</v>
      </c>
      <c r="E4" s="8">
        <v>179090.93</v>
      </c>
      <c r="F4" s="8">
        <v>169835.6</v>
      </c>
      <c r="G4" s="8">
        <f t="shared" ref="G4:G9" si="0">E4-F4</f>
        <v>9255.3299999999872</v>
      </c>
      <c r="H4" s="8">
        <f t="shared" ref="H4:H9" si="1">G4*0.07</f>
        <v>647.87309999999911</v>
      </c>
      <c r="I4" s="8">
        <f t="shared" ref="I4:I9" si="2">E4+H4</f>
        <v>179738.80309999999</v>
      </c>
    </row>
    <row r="5" spans="1:9" x14ac:dyDescent="0.5">
      <c r="A5" s="6"/>
      <c r="B5" s="7"/>
      <c r="C5" s="7"/>
      <c r="D5" s="8"/>
      <c r="E5" s="8"/>
      <c r="F5" s="8"/>
      <c r="G5" s="8">
        <f t="shared" si="0"/>
        <v>0</v>
      </c>
      <c r="H5" s="8">
        <f t="shared" si="1"/>
        <v>0</v>
      </c>
      <c r="I5" s="8">
        <f t="shared" si="2"/>
        <v>0</v>
      </c>
    </row>
    <row r="6" spans="1:9" x14ac:dyDescent="0.5">
      <c r="A6" s="6"/>
      <c r="B6" s="7"/>
      <c r="C6" s="7"/>
      <c r="D6" s="8"/>
      <c r="E6" s="8"/>
      <c r="F6" s="8"/>
      <c r="G6" s="8">
        <f t="shared" si="0"/>
        <v>0</v>
      </c>
      <c r="H6" s="8">
        <f t="shared" si="1"/>
        <v>0</v>
      </c>
      <c r="I6" s="8">
        <f t="shared" si="2"/>
        <v>0</v>
      </c>
    </row>
    <row r="7" spans="1:9" x14ac:dyDescent="0.5">
      <c r="A7" s="6"/>
      <c r="B7" s="7"/>
      <c r="C7" s="7"/>
      <c r="D7" s="8"/>
      <c r="E7" s="8"/>
      <c r="F7" s="8"/>
      <c r="G7" s="8">
        <f t="shared" si="0"/>
        <v>0</v>
      </c>
      <c r="H7" s="8">
        <f t="shared" si="1"/>
        <v>0</v>
      </c>
      <c r="I7" s="8">
        <f t="shared" si="2"/>
        <v>0</v>
      </c>
    </row>
    <row r="8" spans="1:9" x14ac:dyDescent="0.5">
      <c r="A8" s="7"/>
      <c r="B8" s="7"/>
      <c r="C8" s="7"/>
      <c r="D8" s="8"/>
      <c r="E8" s="8"/>
      <c r="F8" s="8"/>
      <c r="G8" s="8">
        <f t="shared" si="0"/>
        <v>0</v>
      </c>
      <c r="H8" s="8">
        <f t="shared" si="1"/>
        <v>0</v>
      </c>
      <c r="I8" s="8">
        <f t="shared" si="2"/>
        <v>0</v>
      </c>
    </row>
    <row r="9" spans="1:9" x14ac:dyDescent="0.5">
      <c r="A9" s="7"/>
      <c r="B9" s="7"/>
      <c r="C9" s="7"/>
      <c r="D9" s="8"/>
      <c r="E9" s="8"/>
      <c r="F9" s="8"/>
      <c r="G9" s="8">
        <f t="shared" si="0"/>
        <v>0</v>
      </c>
      <c r="H9" s="8">
        <f t="shared" si="1"/>
        <v>0</v>
      </c>
      <c r="I9" s="8">
        <f t="shared" si="2"/>
        <v>0</v>
      </c>
    </row>
    <row r="10" spans="1:9" x14ac:dyDescent="0.5">
      <c r="A10" s="7"/>
      <c r="B10" s="7"/>
      <c r="C10" s="7"/>
      <c r="D10" s="8">
        <f>SUM(D3:D9)</f>
        <v>731.6</v>
      </c>
      <c r="E10" s="8">
        <f t="shared" ref="E10:I10" si="3">SUM(E3:E9)</f>
        <v>957203.29</v>
      </c>
      <c r="F10" s="8">
        <f t="shared" si="3"/>
        <v>925741.1</v>
      </c>
      <c r="G10" s="8">
        <f t="shared" si="3"/>
        <v>31462.189999999973</v>
      </c>
      <c r="H10" s="8">
        <f t="shared" si="3"/>
        <v>2202.3532999999979</v>
      </c>
      <c r="I10" s="8">
        <f t="shared" si="3"/>
        <v>959405.6433</v>
      </c>
    </row>
    <row r="11" spans="1:9" x14ac:dyDescent="0.5">
      <c r="A11" s="7"/>
      <c r="B11" s="7"/>
      <c r="C11" s="7" t="s">
        <v>74</v>
      </c>
      <c r="D11" s="11">
        <f>D10/15.16</f>
        <v>48.258575197889186</v>
      </c>
      <c r="E11" s="8"/>
      <c r="F11" s="8"/>
      <c r="G11" s="8"/>
      <c r="H11" s="8"/>
      <c r="I11" s="11"/>
    </row>
    <row r="12" spans="1:9" x14ac:dyDescent="0.5">
      <c r="A12" s="7"/>
      <c r="B12" s="7"/>
      <c r="C12" s="7"/>
      <c r="D12" s="10">
        <f>ROUNDDOWN(D11,0)</f>
        <v>48</v>
      </c>
      <c r="E12" s="8"/>
      <c r="F12" s="8"/>
      <c r="G12" s="8"/>
      <c r="H12" s="8"/>
      <c r="I12" s="11"/>
    </row>
    <row r="13" spans="1:9" x14ac:dyDescent="0.5">
      <c r="E13" s="2"/>
      <c r="F13" s="2"/>
      <c r="G13" s="2"/>
      <c r="H13" s="2"/>
    </row>
    <row r="14" spans="1:9" x14ac:dyDescent="0.5">
      <c r="E14" s="2"/>
      <c r="F14" s="2"/>
      <c r="G14" s="2"/>
      <c r="H14" s="2"/>
    </row>
    <row r="15" spans="1:9" x14ac:dyDescent="0.5">
      <c r="E15" s="2"/>
      <c r="F15" s="2"/>
      <c r="G15" s="2"/>
      <c r="H15" s="2"/>
    </row>
    <row r="16" spans="1:9" x14ac:dyDescent="0.5">
      <c r="E16" s="2"/>
      <c r="F16" s="2"/>
      <c r="G16" s="2"/>
      <c r="H16" s="2"/>
    </row>
    <row r="17" spans="5:8" x14ac:dyDescent="0.5">
      <c r="E17" s="2"/>
      <c r="F17" s="2"/>
      <c r="G17" s="2"/>
      <c r="H17" s="2"/>
    </row>
    <row r="18" spans="5:8" x14ac:dyDescent="0.5">
      <c r="E18" s="2"/>
      <c r="F18" s="2"/>
      <c r="G18" s="2"/>
      <c r="H18" s="2"/>
    </row>
    <row r="19" spans="5:8" x14ac:dyDescent="0.5">
      <c r="E19" s="2"/>
      <c r="F19" s="2"/>
      <c r="G19" s="2"/>
      <c r="H19" s="2"/>
    </row>
    <row r="20" spans="5:8" x14ac:dyDescent="0.5">
      <c r="E20" s="2"/>
      <c r="F20" s="2"/>
      <c r="G20" s="2"/>
      <c r="H20" s="2"/>
    </row>
    <row r="21" spans="5:8" x14ac:dyDescent="0.5">
      <c r="E21" s="2"/>
      <c r="F21" s="2"/>
      <c r="G21" s="2"/>
      <c r="H21" s="2"/>
    </row>
    <row r="22" spans="5:8" x14ac:dyDescent="0.5">
      <c r="E22" s="2"/>
      <c r="F22" s="2"/>
      <c r="G22" s="2"/>
      <c r="H22" s="2"/>
    </row>
    <row r="23" spans="5:8" x14ac:dyDescent="0.5">
      <c r="E23" s="2"/>
      <c r="F23" s="2"/>
      <c r="G23" s="2"/>
      <c r="H23" s="2"/>
    </row>
  </sheetData>
  <mergeCells count="1">
    <mergeCell ref="A1:I1"/>
  </mergeCells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5B787-3E97-4FB0-A779-931E3477850B}">
  <dimension ref="A1:I23"/>
  <sheetViews>
    <sheetView workbookViewId="0">
      <selection activeCell="G3" sqref="G3"/>
    </sheetView>
  </sheetViews>
  <sheetFormatPr defaultRowHeight="21.75" x14ac:dyDescent="0.5"/>
  <cols>
    <col min="1" max="1" width="13" style="1" customWidth="1"/>
    <col min="2" max="2" width="12.5" style="1" customWidth="1"/>
    <col min="3" max="3" width="20" style="1" customWidth="1"/>
    <col min="4" max="4" width="12.5" style="1" customWidth="1"/>
    <col min="5" max="5" width="12.625" style="1" customWidth="1"/>
    <col min="6" max="6" width="11.125" style="1" customWidth="1"/>
    <col min="7" max="7" width="9.625" style="1" customWidth="1"/>
    <col min="8" max="8" width="12.125" style="1" customWidth="1"/>
    <col min="9" max="9" width="14" style="1" customWidth="1"/>
    <col min="10" max="16384" width="9" style="1"/>
  </cols>
  <sheetData>
    <row r="1" spans="1:9" ht="23.25" x14ac:dyDescent="0.5">
      <c r="A1" s="15" t="s">
        <v>102</v>
      </c>
      <c r="B1" s="15"/>
      <c r="C1" s="15"/>
      <c r="D1" s="15"/>
      <c r="E1" s="15"/>
      <c r="F1" s="15"/>
      <c r="G1" s="15"/>
      <c r="H1" s="15"/>
      <c r="I1" s="15"/>
    </row>
    <row r="2" spans="1:9" x14ac:dyDescent="0.5">
      <c r="A2" s="5" t="s">
        <v>5</v>
      </c>
      <c r="B2" s="5" t="s">
        <v>4</v>
      </c>
      <c r="C2" s="5" t="s">
        <v>14</v>
      </c>
      <c r="D2" s="5" t="s">
        <v>11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</row>
    <row r="3" spans="1:9" x14ac:dyDescent="0.5">
      <c r="A3" s="6">
        <v>241612</v>
      </c>
      <c r="B3" s="7" t="s">
        <v>103</v>
      </c>
      <c r="C3" s="7" t="s">
        <v>54</v>
      </c>
      <c r="D3" s="8">
        <v>633.1</v>
      </c>
      <c r="E3" s="8">
        <v>826877.79</v>
      </c>
      <c r="F3" s="8">
        <v>804037</v>
      </c>
      <c r="G3" s="8">
        <f>E3-F3</f>
        <v>22840.790000000037</v>
      </c>
      <c r="H3" s="8">
        <f>G3*0.07</f>
        <v>1598.8553000000027</v>
      </c>
      <c r="I3" s="8">
        <f>E3+H3</f>
        <v>828476.64530000009</v>
      </c>
    </row>
    <row r="4" spans="1:9" x14ac:dyDescent="0.5">
      <c r="A4" s="6"/>
      <c r="B4" s="7"/>
      <c r="C4" s="7"/>
      <c r="D4" s="8"/>
      <c r="E4" s="8"/>
      <c r="F4" s="8"/>
      <c r="G4" s="8">
        <f t="shared" ref="G4:G9" si="0">E4-F4</f>
        <v>0</v>
      </c>
      <c r="H4" s="8">
        <f t="shared" ref="H4:H9" si="1">G4*0.07</f>
        <v>0</v>
      </c>
      <c r="I4" s="8">
        <f t="shared" ref="I4:I9" si="2">E4+H4</f>
        <v>0</v>
      </c>
    </row>
    <row r="5" spans="1:9" x14ac:dyDescent="0.5">
      <c r="A5" s="6"/>
      <c r="B5" s="7"/>
      <c r="C5" s="7"/>
      <c r="D5" s="8"/>
      <c r="E5" s="8"/>
      <c r="F5" s="8"/>
      <c r="G5" s="8">
        <f t="shared" si="0"/>
        <v>0</v>
      </c>
      <c r="H5" s="8">
        <f t="shared" si="1"/>
        <v>0</v>
      </c>
      <c r="I5" s="8">
        <f t="shared" si="2"/>
        <v>0</v>
      </c>
    </row>
    <row r="6" spans="1:9" x14ac:dyDescent="0.5">
      <c r="A6" s="6"/>
      <c r="B6" s="7"/>
      <c r="C6" s="7"/>
      <c r="D6" s="8"/>
      <c r="E6" s="8"/>
      <c r="F6" s="8"/>
      <c r="G6" s="8">
        <f t="shared" si="0"/>
        <v>0</v>
      </c>
      <c r="H6" s="8">
        <f t="shared" si="1"/>
        <v>0</v>
      </c>
      <c r="I6" s="8">
        <f t="shared" si="2"/>
        <v>0</v>
      </c>
    </row>
    <row r="7" spans="1:9" x14ac:dyDescent="0.5">
      <c r="A7" s="6"/>
      <c r="B7" s="7"/>
      <c r="C7" s="7"/>
      <c r="D7" s="8"/>
      <c r="E7" s="8"/>
      <c r="F7" s="8"/>
      <c r="G7" s="8">
        <f t="shared" si="0"/>
        <v>0</v>
      </c>
      <c r="H7" s="8">
        <f t="shared" si="1"/>
        <v>0</v>
      </c>
      <c r="I7" s="8">
        <f t="shared" si="2"/>
        <v>0</v>
      </c>
    </row>
    <row r="8" spans="1:9" x14ac:dyDescent="0.5">
      <c r="A8" s="7"/>
      <c r="B8" s="7"/>
      <c r="C8" s="7"/>
      <c r="D8" s="8"/>
      <c r="E8" s="8"/>
      <c r="F8" s="8"/>
      <c r="G8" s="8">
        <f t="shared" si="0"/>
        <v>0</v>
      </c>
      <c r="H8" s="8">
        <f t="shared" si="1"/>
        <v>0</v>
      </c>
      <c r="I8" s="8">
        <f t="shared" si="2"/>
        <v>0</v>
      </c>
    </row>
    <row r="9" spans="1:9" x14ac:dyDescent="0.5">
      <c r="A9" s="7"/>
      <c r="B9" s="7"/>
      <c r="C9" s="7"/>
      <c r="D9" s="8"/>
      <c r="E9" s="8"/>
      <c r="F9" s="8"/>
      <c r="G9" s="8">
        <f t="shared" si="0"/>
        <v>0</v>
      </c>
      <c r="H9" s="8">
        <f t="shared" si="1"/>
        <v>0</v>
      </c>
      <c r="I9" s="8">
        <f t="shared" si="2"/>
        <v>0</v>
      </c>
    </row>
    <row r="10" spans="1:9" x14ac:dyDescent="0.5">
      <c r="A10" s="7"/>
      <c r="B10" s="7"/>
      <c r="C10" s="7"/>
      <c r="D10" s="8">
        <f>SUM(D3:D9)</f>
        <v>633.1</v>
      </c>
      <c r="E10" s="8">
        <f t="shared" ref="E10:I10" si="3">SUM(E3:E9)</f>
        <v>826877.79</v>
      </c>
      <c r="F10" s="8">
        <f t="shared" si="3"/>
        <v>804037</v>
      </c>
      <c r="G10" s="8">
        <f t="shared" si="3"/>
        <v>22840.790000000037</v>
      </c>
      <c r="H10" s="8">
        <f t="shared" si="3"/>
        <v>1598.8553000000027</v>
      </c>
      <c r="I10" s="8">
        <f t="shared" si="3"/>
        <v>828476.64530000009</v>
      </c>
    </row>
    <row r="11" spans="1:9" x14ac:dyDescent="0.5">
      <c r="A11" s="7"/>
      <c r="B11" s="7"/>
      <c r="C11" s="7" t="s">
        <v>74</v>
      </c>
      <c r="D11" s="11">
        <f>D10/15.16</f>
        <v>41.761213720316626</v>
      </c>
      <c r="E11" s="8"/>
      <c r="F11" s="8"/>
      <c r="G11" s="8"/>
      <c r="H11" s="8"/>
      <c r="I11" s="11"/>
    </row>
    <row r="12" spans="1:9" x14ac:dyDescent="0.5">
      <c r="A12" s="7"/>
      <c r="B12" s="7"/>
      <c r="C12" s="7"/>
      <c r="D12" s="10">
        <f>ROUNDDOWN(D11,0)</f>
        <v>41</v>
      </c>
      <c r="E12" s="8"/>
      <c r="F12" s="8"/>
      <c r="G12" s="8"/>
      <c r="H12" s="8"/>
      <c r="I12" s="11"/>
    </row>
    <row r="13" spans="1:9" x14ac:dyDescent="0.5">
      <c r="E13" s="2"/>
      <c r="F13" s="2"/>
      <c r="G13" s="2"/>
      <c r="H13" s="2"/>
    </row>
    <row r="14" spans="1:9" x14ac:dyDescent="0.5">
      <c r="E14" s="2"/>
      <c r="F14" s="2"/>
      <c r="G14" s="2"/>
      <c r="H14" s="2"/>
    </row>
    <row r="15" spans="1:9" x14ac:dyDescent="0.5">
      <c r="E15" s="2"/>
      <c r="F15" s="2"/>
      <c r="G15" s="2"/>
      <c r="H15" s="2"/>
    </row>
    <row r="16" spans="1:9" x14ac:dyDescent="0.5">
      <c r="E16" s="2"/>
      <c r="F16" s="2"/>
      <c r="G16" s="2"/>
      <c r="H16" s="2"/>
    </row>
    <row r="17" spans="5:8" x14ac:dyDescent="0.5">
      <c r="E17" s="2"/>
      <c r="F17" s="2"/>
      <c r="G17" s="2"/>
      <c r="H17" s="2"/>
    </row>
    <row r="18" spans="5:8" x14ac:dyDescent="0.5">
      <c r="E18" s="2"/>
      <c r="F18" s="2"/>
      <c r="G18" s="2"/>
      <c r="H18" s="2"/>
    </row>
    <row r="19" spans="5:8" x14ac:dyDescent="0.5">
      <c r="E19" s="2"/>
      <c r="F19" s="2"/>
      <c r="G19" s="2"/>
      <c r="H19" s="2"/>
    </row>
    <row r="20" spans="5:8" x14ac:dyDescent="0.5">
      <c r="E20" s="2"/>
      <c r="F20" s="2"/>
      <c r="G20" s="2"/>
      <c r="H20" s="2"/>
    </row>
    <row r="21" spans="5:8" x14ac:dyDescent="0.5">
      <c r="E21" s="2"/>
      <c r="F21" s="2"/>
      <c r="G21" s="2"/>
      <c r="H21" s="2"/>
    </row>
    <row r="22" spans="5:8" x14ac:dyDescent="0.5">
      <c r="E22" s="2"/>
      <c r="F22" s="2"/>
      <c r="G22" s="2"/>
      <c r="H22" s="2"/>
    </row>
    <row r="23" spans="5:8" x14ac:dyDescent="0.5">
      <c r="E23" s="2"/>
      <c r="F23" s="2"/>
      <c r="G23" s="2"/>
      <c r="H23" s="2"/>
    </row>
  </sheetData>
  <mergeCells count="1">
    <mergeCell ref="A1:I1"/>
  </mergeCells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D57DC-18D5-4024-91BE-EFC1BCFC5D75}">
  <dimension ref="A1:I23"/>
  <sheetViews>
    <sheetView workbookViewId="0">
      <selection activeCell="F5" sqref="F5"/>
    </sheetView>
  </sheetViews>
  <sheetFormatPr defaultRowHeight="21.75" x14ac:dyDescent="0.5"/>
  <cols>
    <col min="1" max="1" width="13" style="1" customWidth="1"/>
    <col min="2" max="2" width="12.5" style="1" customWidth="1"/>
    <col min="3" max="3" width="20" style="1" customWidth="1"/>
    <col min="4" max="4" width="12.5" style="1" customWidth="1"/>
    <col min="5" max="5" width="12.625" style="1" customWidth="1"/>
    <col min="6" max="6" width="11.125" style="1" customWidth="1"/>
    <col min="7" max="7" width="9.625" style="1" customWidth="1"/>
    <col min="8" max="8" width="12.125" style="1" customWidth="1"/>
    <col min="9" max="9" width="14" style="1" customWidth="1"/>
    <col min="10" max="16384" width="9" style="1"/>
  </cols>
  <sheetData>
    <row r="1" spans="1:9" ht="23.25" x14ac:dyDescent="0.5">
      <c r="A1" s="15" t="s">
        <v>115</v>
      </c>
      <c r="B1" s="15"/>
      <c r="C1" s="15"/>
      <c r="D1" s="15"/>
      <c r="E1" s="15"/>
      <c r="F1" s="15"/>
      <c r="G1" s="15"/>
      <c r="H1" s="15"/>
      <c r="I1" s="15"/>
    </row>
    <row r="2" spans="1:9" x14ac:dyDescent="0.5">
      <c r="A2" s="5" t="s">
        <v>5</v>
      </c>
      <c r="B2" s="5" t="s">
        <v>4</v>
      </c>
      <c r="C2" s="5" t="s">
        <v>14</v>
      </c>
      <c r="D2" s="5" t="s">
        <v>11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</row>
    <row r="3" spans="1:9" x14ac:dyDescent="0.5">
      <c r="A3" s="6">
        <v>241640</v>
      </c>
      <c r="B3" s="7" t="s">
        <v>116</v>
      </c>
      <c r="C3" s="7" t="s">
        <v>54</v>
      </c>
      <c r="D3" s="8">
        <v>1135.9000000000001</v>
      </c>
      <c r="E3" s="8">
        <v>1449894.22</v>
      </c>
      <c r="F3" s="8">
        <v>1408516</v>
      </c>
      <c r="G3" s="8">
        <f>E3-F3</f>
        <v>41378.219999999972</v>
      </c>
      <c r="H3" s="8">
        <f>G3*0.07</f>
        <v>2896.4753999999984</v>
      </c>
      <c r="I3" s="8">
        <f>E3+H3</f>
        <v>1452790.6954000001</v>
      </c>
    </row>
    <row r="4" spans="1:9" x14ac:dyDescent="0.5">
      <c r="A4" s="6">
        <v>241654</v>
      </c>
      <c r="B4" s="7">
        <v>1808225</v>
      </c>
      <c r="C4" s="7" t="s">
        <v>117</v>
      </c>
      <c r="D4" s="8">
        <v>509.15</v>
      </c>
      <c r="E4" s="8">
        <v>635213</v>
      </c>
      <c r="F4" s="8">
        <v>618617.25</v>
      </c>
      <c r="G4" s="8">
        <f t="shared" ref="G4:G9" si="0">E4-F4</f>
        <v>16595.75</v>
      </c>
      <c r="H4" s="8">
        <f t="shared" ref="H4:H9" si="1">G4*0.07</f>
        <v>1161.7025000000001</v>
      </c>
      <c r="I4" s="8">
        <f t="shared" ref="I4:I9" si="2">E4+H4</f>
        <v>636374.70250000001</v>
      </c>
    </row>
    <row r="5" spans="1:9" x14ac:dyDescent="0.5">
      <c r="A5" s="6"/>
      <c r="B5" s="7"/>
      <c r="C5" s="7"/>
      <c r="D5" s="8"/>
      <c r="E5" s="8"/>
      <c r="F5" s="8"/>
      <c r="G5" s="8">
        <f t="shared" si="0"/>
        <v>0</v>
      </c>
      <c r="H5" s="8">
        <f t="shared" si="1"/>
        <v>0</v>
      </c>
      <c r="I5" s="8">
        <f t="shared" si="2"/>
        <v>0</v>
      </c>
    </row>
    <row r="6" spans="1:9" x14ac:dyDescent="0.5">
      <c r="A6" s="6"/>
      <c r="B6" s="7"/>
      <c r="C6" s="7"/>
      <c r="D6" s="8"/>
      <c r="E6" s="8"/>
      <c r="F6" s="8"/>
      <c r="G6" s="8">
        <f t="shared" si="0"/>
        <v>0</v>
      </c>
      <c r="H6" s="8">
        <f t="shared" si="1"/>
        <v>0</v>
      </c>
      <c r="I6" s="8">
        <f t="shared" si="2"/>
        <v>0</v>
      </c>
    </row>
    <row r="7" spans="1:9" x14ac:dyDescent="0.5">
      <c r="A7" s="6"/>
      <c r="B7" s="7"/>
      <c r="C7" s="7"/>
      <c r="D7" s="8"/>
      <c r="E7" s="8"/>
      <c r="F7" s="8"/>
      <c r="G7" s="8">
        <f t="shared" si="0"/>
        <v>0</v>
      </c>
      <c r="H7" s="8">
        <f t="shared" si="1"/>
        <v>0</v>
      </c>
      <c r="I7" s="8">
        <f t="shared" si="2"/>
        <v>0</v>
      </c>
    </row>
    <row r="8" spans="1:9" x14ac:dyDescent="0.5">
      <c r="A8" s="7"/>
      <c r="B8" s="7"/>
      <c r="C8" s="7"/>
      <c r="D8" s="8"/>
      <c r="E8" s="8"/>
      <c r="F8" s="8"/>
      <c r="G8" s="8">
        <f t="shared" si="0"/>
        <v>0</v>
      </c>
      <c r="H8" s="8">
        <f t="shared" si="1"/>
        <v>0</v>
      </c>
      <c r="I8" s="8">
        <f t="shared" si="2"/>
        <v>0</v>
      </c>
    </row>
    <row r="9" spans="1:9" x14ac:dyDescent="0.5">
      <c r="A9" s="7"/>
      <c r="B9" s="7"/>
      <c r="C9" s="7"/>
      <c r="D9" s="8"/>
      <c r="E9" s="8"/>
      <c r="F9" s="8"/>
      <c r="G9" s="8">
        <f t="shared" si="0"/>
        <v>0</v>
      </c>
      <c r="H9" s="8">
        <f t="shared" si="1"/>
        <v>0</v>
      </c>
      <c r="I9" s="8">
        <f t="shared" si="2"/>
        <v>0</v>
      </c>
    </row>
    <row r="10" spans="1:9" x14ac:dyDescent="0.5">
      <c r="A10" s="7"/>
      <c r="B10" s="7"/>
      <c r="C10" s="7"/>
      <c r="D10" s="8">
        <f>SUM(D3:D9)</f>
        <v>1645.0500000000002</v>
      </c>
      <c r="E10" s="8">
        <f t="shared" ref="E10:I10" si="3">SUM(E3:E9)</f>
        <v>2085107.22</v>
      </c>
      <c r="F10" s="8">
        <f t="shared" si="3"/>
        <v>2027133.25</v>
      </c>
      <c r="G10" s="8">
        <f t="shared" si="3"/>
        <v>57973.969999999972</v>
      </c>
      <c r="H10" s="8">
        <f t="shared" si="3"/>
        <v>4058.1778999999988</v>
      </c>
      <c r="I10" s="8">
        <f t="shared" si="3"/>
        <v>2089165.3979000002</v>
      </c>
    </row>
    <row r="11" spans="1:9" x14ac:dyDescent="0.5">
      <c r="A11" s="7"/>
      <c r="B11" s="7"/>
      <c r="C11" s="7" t="s">
        <v>74</v>
      </c>
      <c r="D11" s="11">
        <f>D10/15.16</f>
        <v>108.51253298153036</v>
      </c>
      <c r="E11" s="8"/>
      <c r="F11" s="8"/>
      <c r="G11" s="8"/>
      <c r="H11" s="8"/>
      <c r="I11" s="11"/>
    </row>
    <row r="12" spans="1:9" x14ac:dyDescent="0.5">
      <c r="A12" s="7"/>
      <c r="B12" s="7"/>
      <c r="C12" s="7"/>
      <c r="D12" s="10">
        <f>ROUNDDOWN(D11,0)</f>
        <v>108</v>
      </c>
      <c r="E12" s="8"/>
      <c r="F12" s="8"/>
      <c r="G12" s="8"/>
      <c r="H12" s="8"/>
      <c r="I12" s="11"/>
    </row>
    <row r="13" spans="1:9" x14ac:dyDescent="0.5">
      <c r="E13" s="2"/>
      <c r="F13" s="2"/>
      <c r="G13" s="2"/>
      <c r="H13" s="2"/>
    </row>
    <row r="14" spans="1:9" x14ac:dyDescent="0.5">
      <c r="E14" s="2"/>
      <c r="F14" s="2"/>
      <c r="G14" s="2"/>
      <c r="H14" s="2"/>
    </row>
    <row r="15" spans="1:9" x14ac:dyDescent="0.5">
      <c r="E15" s="2"/>
      <c r="F15" s="2"/>
      <c r="G15" s="2"/>
      <c r="H15" s="2"/>
    </row>
    <row r="16" spans="1:9" x14ac:dyDescent="0.5">
      <c r="E16" s="2"/>
      <c r="F16" s="2"/>
      <c r="G16" s="2"/>
      <c r="H16" s="2"/>
    </row>
    <row r="17" spans="5:8" x14ac:dyDescent="0.5">
      <c r="E17" s="2"/>
      <c r="F17" s="2"/>
      <c r="G17" s="2"/>
      <c r="H17" s="2"/>
    </row>
    <row r="18" spans="5:8" x14ac:dyDescent="0.5">
      <c r="E18" s="2"/>
      <c r="F18" s="2"/>
      <c r="G18" s="2"/>
      <c r="H18" s="2"/>
    </row>
    <row r="19" spans="5:8" x14ac:dyDescent="0.5">
      <c r="E19" s="2"/>
      <c r="F19" s="2"/>
      <c r="G19" s="2"/>
      <c r="H19" s="2"/>
    </row>
    <row r="20" spans="5:8" x14ac:dyDescent="0.5">
      <c r="E20" s="2"/>
      <c r="F20" s="2"/>
      <c r="G20" s="2"/>
      <c r="H20" s="2"/>
    </row>
    <row r="21" spans="5:8" x14ac:dyDescent="0.5">
      <c r="E21" s="2"/>
      <c r="F21" s="2"/>
      <c r="G21" s="2"/>
      <c r="H21" s="2"/>
    </row>
    <row r="22" spans="5:8" x14ac:dyDescent="0.5">
      <c r="E22" s="2"/>
      <c r="F22" s="2"/>
      <c r="G22" s="2"/>
      <c r="H22" s="2"/>
    </row>
    <row r="23" spans="5:8" x14ac:dyDescent="0.5">
      <c r="E23" s="2"/>
      <c r="F23" s="2"/>
      <c r="G23" s="2"/>
      <c r="H23" s="2"/>
    </row>
  </sheetData>
  <mergeCells count="1">
    <mergeCell ref="A1:I1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21</vt:i4>
      </vt:variant>
      <vt:variant>
        <vt:lpstr>ช่วงที่มีชื่อ</vt:lpstr>
      </vt:variant>
      <vt:variant>
        <vt:i4>6</vt:i4>
      </vt:variant>
    </vt:vector>
  </HeadingPairs>
  <TitlesOfParts>
    <vt:vector size="27" baseType="lpstr">
      <vt:lpstr>ซื้อทอง12-60</vt:lpstr>
      <vt:lpstr>ซื้อทอง1-61</vt:lpstr>
      <vt:lpstr>ซื้อทอง2-61</vt:lpstr>
      <vt:lpstr>ซื้อทอง3-61</vt:lpstr>
      <vt:lpstr>ซื้อทอง4-61</vt:lpstr>
      <vt:lpstr>ซื้อทอง5-61</vt:lpstr>
      <vt:lpstr>ซื้อทอง6-61</vt:lpstr>
      <vt:lpstr>ซื้อทอง7-61</vt:lpstr>
      <vt:lpstr>ซื้อทอง8-61</vt:lpstr>
      <vt:lpstr>ซื้อทอง9-61</vt:lpstr>
      <vt:lpstr>รายงานซื้อ 12-60</vt:lpstr>
      <vt:lpstr>รายงานซื้อ 1-61</vt:lpstr>
      <vt:lpstr>รายงานซื้อ 2-61</vt:lpstr>
      <vt:lpstr>รายงานซื้อ 3-61</vt:lpstr>
      <vt:lpstr>รายงานซื้อ 4-61 </vt:lpstr>
      <vt:lpstr>รายงานซื้อ 5-61</vt:lpstr>
      <vt:lpstr>รายงานซื้อ 6-61 </vt:lpstr>
      <vt:lpstr>รายงานซื้อ 7-61</vt:lpstr>
      <vt:lpstr>รายงานซื้อ 8-61</vt:lpstr>
      <vt:lpstr>รายงานซื้อ 9-61</vt:lpstr>
      <vt:lpstr>STOCK</vt:lpstr>
      <vt:lpstr>STOCK!Print_Area</vt:lpstr>
      <vt:lpstr>'ซื้อทอง4-61'!Print_Area</vt:lpstr>
      <vt:lpstr>'รายงานซื้อ 1-61'!Print_Area</vt:lpstr>
      <vt:lpstr>'รายงานซื้อ 7-61'!Print_Area</vt:lpstr>
      <vt:lpstr>'รายงานซื้อ 8-61'!Print_Area</vt:lpstr>
      <vt:lpstr>'รายงานซื้อ 9-61'!Print_Area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2018-10-18T08:17:49Z</dcterms:modified>
</cp:coreProperties>
</file>