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46D1006C-3946-460F-88D6-148ED8935CD9}" xr6:coauthVersionLast="37" xr6:coauthVersionMax="37" xr10:uidLastSave="{00000000-0000-0000-0000-000000000000}"/>
  <bookViews>
    <workbookView xWindow="240" yWindow="105" windowWidth="14805" windowHeight="8010" activeTab="7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6" r:id="rId5"/>
    <sheet name="6" sheetId="7" r:id="rId6"/>
    <sheet name="7" sheetId="8" r:id="rId7"/>
    <sheet name="8" sheetId="9" r:id="rId8"/>
  </sheets>
  <definedNames>
    <definedName name="_xlnm.Print_Area" localSheetId="0">'1'!$A$1:$G$11</definedName>
    <definedName name="_xlnm.Print_Area" localSheetId="1">'2'!$A$1:$G$11</definedName>
    <definedName name="_xlnm.Print_Area" localSheetId="2">'3'!$B$1:$G$33</definedName>
    <definedName name="_xlnm.Print_Area" localSheetId="3">'4'!$B$1:$G$34</definedName>
    <definedName name="_xlnm.Print_Area" localSheetId="4">'5'!$B$1:$G$34</definedName>
    <definedName name="_xlnm.Print_Area" localSheetId="5">'6'!$B$1:$G$34</definedName>
    <definedName name="_xlnm.Print_Area" localSheetId="6">'7'!$B$1:$G$35</definedName>
    <definedName name="_xlnm.Print_Area" localSheetId="7">'8'!$B$1:$G$32</definedName>
    <definedName name="_xlnm.Print_Titles" localSheetId="2">'3'!$1:$5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3" i="9" l="1"/>
  <c r="G23" i="9"/>
  <c r="F23" i="9"/>
  <c r="K22" i="9"/>
  <c r="G22" i="9"/>
  <c r="F22" i="9"/>
  <c r="K21" i="9"/>
  <c r="G21" i="9"/>
  <c r="F21" i="9"/>
  <c r="K20" i="9"/>
  <c r="G20" i="9"/>
  <c r="F20" i="9"/>
  <c r="K19" i="9"/>
  <c r="G19" i="9"/>
  <c r="F19" i="9"/>
  <c r="K18" i="9"/>
  <c r="G18" i="9"/>
  <c r="F18" i="9"/>
  <c r="K17" i="9"/>
  <c r="G17" i="9"/>
  <c r="F17" i="9"/>
  <c r="K16" i="9"/>
  <c r="G16" i="9"/>
  <c r="F16" i="9"/>
  <c r="K15" i="9"/>
  <c r="G15" i="9"/>
  <c r="F15" i="9"/>
  <c r="K14" i="9"/>
  <c r="G14" i="9"/>
  <c r="F14" i="9"/>
  <c r="K13" i="9"/>
  <c r="G13" i="9"/>
  <c r="F13" i="9"/>
  <c r="K12" i="9"/>
  <c r="G12" i="9"/>
  <c r="F12" i="9"/>
  <c r="K11" i="9"/>
  <c r="G11" i="9"/>
  <c r="F11" i="9"/>
  <c r="K10" i="9"/>
  <c r="G10" i="9"/>
  <c r="F10" i="9"/>
  <c r="K9" i="9"/>
  <c r="G9" i="9"/>
  <c r="F9" i="9"/>
  <c r="K8" i="9"/>
  <c r="G8" i="9"/>
  <c r="F8" i="9"/>
  <c r="H24" i="9" l="1"/>
  <c r="F25" i="9"/>
  <c r="F27" i="9" s="1"/>
  <c r="K24" i="9"/>
  <c r="M24" i="9" s="1"/>
  <c r="F27" i="8"/>
  <c r="K26" i="8"/>
  <c r="K22" i="8"/>
  <c r="K23" i="8"/>
  <c r="K24" i="8"/>
  <c r="K25" i="8"/>
  <c r="F26" i="9" l="1"/>
  <c r="F28" i="9" s="1"/>
  <c r="H26" i="8"/>
  <c r="G22" i="8"/>
  <c r="G23" i="8"/>
  <c r="F22" i="8"/>
  <c r="F23" i="8"/>
  <c r="F24" i="8"/>
  <c r="K9" i="8"/>
  <c r="C8" i="8"/>
  <c r="K8" i="8" s="1"/>
  <c r="G25" i="8"/>
  <c r="F25" i="8"/>
  <c r="G24" i="8"/>
  <c r="K21" i="8"/>
  <c r="G21" i="8"/>
  <c r="F21" i="8"/>
  <c r="K20" i="8"/>
  <c r="G20" i="8"/>
  <c r="F20" i="8"/>
  <c r="K19" i="8"/>
  <c r="G19" i="8"/>
  <c r="F19" i="8"/>
  <c r="G18" i="8"/>
  <c r="F18" i="8"/>
  <c r="K18" i="8"/>
  <c r="K17" i="8"/>
  <c r="G17" i="8"/>
  <c r="F17" i="8"/>
  <c r="K16" i="8"/>
  <c r="G16" i="8"/>
  <c r="F16" i="8"/>
  <c r="K15" i="8"/>
  <c r="G15" i="8"/>
  <c r="F15" i="8"/>
  <c r="K14" i="8"/>
  <c r="G14" i="8"/>
  <c r="F14" i="8"/>
  <c r="K13" i="8"/>
  <c r="G13" i="8"/>
  <c r="F13" i="8"/>
  <c r="K12" i="8"/>
  <c r="G12" i="8"/>
  <c r="F12" i="8"/>
  <c r="K11" i="8"/>
  <c r="G11" i="8"/>
  <c r="F11" i="8"/>
  <c r="K10" i="8"/>
  <c r="G10" i="8"/>
  <c r="F10" i="8"/>
  <c r="G9" i="8"/>
  <c r="F9" i="8"/>
  <c r="F8" i="8"/>
  <c r="F24" i="9" l="1"/>
  <c r="G8" i="8"/>
  <c r="M26" i="8"/>
  <c r="G18" i="7"/>
  <c r="C18" i="7"/>
  <c r="K23" i="7"/>
  <c r="G23" i="7"/>
  <c r="F23" i="7"/>
  <c r="K22" i="7"/>
  <c r="G22" i="7"/>
  <c r="F22" i="7"/>
  <c r="K21" i="7"/>
  <c r="G21" i="7"/>
  <c r="F21" i="7"/>
  <c r="K20" i="7"/>
  <c r="G20" i="7"/>
  <c r="F20" i="7"/>
  <c r="K19" i="7"/>
  <c r="G19" i="7"/>
  <c r="F19" i="7"/>
  <c r="K18" i="7"/>
  <c r="F18" i="7"/>
  <c r="K17" i="7"/>
  <c r="G17" i="7"/>
  <c r="F17" i="7"/>
  <c r="K16" i="7"/>
  <c r="G16" i="7"/>
  <c r="F16" i="7"/>
  <c r="K15" i="7"/>
  <c r="G15" i="7"/>
  <c r="F15" i="7"/>
  <c r="K14" i="7"/>
  <c r="G14" i="7"/>
  <c r="F14" i="7"/>
  <c r="K13" i="7"/>
  <c r="G13" i="7"/>
  <c r="F13" i="7"/>
  <c r="K12" i="7"/>
  <c r="G12" i="7"/>
  <c r="F12" i="7"/>
  <c r="K11" i="7"/>
  <c r="G11" i="7"/>
  <c r="F11" i="7"/>
  <c r="K10" i="7"/>
  <c r="G10" i="7"/>
  <c r="F10" i="7"/>
  <c r="K9" i="7"/>
  <c r="G9" i="7"/>
  <c r="F9" i="7"/>
  <c r="K8" i="7"/>
  <c r="G8" i="7"/>
  <c r="F8" i="7"/>
  <c r="F25" i="6"/>
  <c r="K8" i="6"/>
  <c r="K23" i="6"/>
  <c r="G23" i="6"/>
  <c r="F23" i="6"/>
  <c r="K22" i="6"/>
  <c r="G22" i="6"/>
  <c r="F22" i="6"/>
  <c r="K21" i="6"/>
  <c r="G21" i="6"/>
  <c r="F21" i="6"/>
  <c r="K20" i="6"/>
  <c r="G20" i="6"/>
  <c r="F20" i="6"/>
  <c r="K19" i="6"/>
  <c r="G19" i="6"/>
  <c r="F19" i="6"/>
  <c r="K18" i="6"/>
  <c r="G18" i="6"/>
  <c r="F18" i="6"/>
  <c r="K17" i="6"/>
  <c r="G17" i="6"/>
  <c r="F17" i="6"/>
  <c r="K16" i="6"/>
  <c r="G16" i="6"/>
  <c r="F16" i="6"/>
  <c r="K15" i="6"/>
  <c r="G15" i="6"/>
  <c r="F15" i="6"/>
  <c r="K14" i="6"/>
  <c r="G14" i="6"/>
  <c r="F14" i="6"/>
  <c r="K13" i="6"/>
  <c r="G13" i="6"/>
  <c r="F13" i="6"/>
  <c r="K12" i="6"/>
  <c r="G12" i="6"/>
  <c r="F12" i="6"/>
  <c r="K11" i="6"/>
  <c r="G11" i="6"/>
  <c r="F11" i="6"/>
  <c r="K10" i="6"/>
  <c r="G10" i="6"/>
  <c r="F10" i="6"/>
  <c r="K9" i="6"/>
  <c r="G9" i="6"/>
  <c r="F9" i="6"/>
  <c r="G8" i="6"/>
  <c r="F8" i="6"/>
  <c r="F29" i="8" l="1"/>
  <c r="K24" i="7"/>
  <c r="M24" i="7" s="1"/>
  <c r="H24" i="7"/>
  <c r="F25" i="7"/>
  <c r="H24" i="6"/>
  <c r="K24" i="6"/>
  <c r="M24" i="6" s="1"/>
  <c r="K8" i="4"/>
  <c r="K23" i="4"/>
  <c r="G23" i="4"/>
  <c r="F23" i="4"/>
  <c r="K22" i="4"/>
  <c r="G22" i="4"/>
  <c r="F22" i="4"/>
  <c r="K21" i="4"/>
  <c r="G21" i="4"/>
  <c r="F21" i="4"/>
  <c r="K20" i="4"/>
  <c r="G20" i="4"/>
  <c r="F20" i="4"/>
  <c r="K19" i="4"/>
  <c r="G19" i="4"/>
  <c r="F19" i="4"/>
  <c r="K18" i="4"/>
  <c r="G18" i="4"/>
  <c r="F18" i="4"/>
  <c r="K17" i="4"/>
  <c r="G17" i="4"/>
  <c r="F17" i="4"/>
  <c r="K16" i="4"/>
  <c r="G16" i="4"/>
  <c r="F16" i="4"/>
  <c r="K15" i="4"/>
  <c r="G15" i="4"/>
  <c r="F15" i="4"/>
  <c r="K14" i="4"/>
  <c r="G14" i="4"/>
  <c r="F14" i="4"/>
  <c r="K13" i="4"/>
  <c r="G13" i="4"/>
  <c r="F13" i="4"/>
  <c r="K12" i="4"/>
  <c r="G12" i="4"/>
  <c r="F12" i="4"/>
  <c r="K11" i="4"/>
  <c r="G11" i="4"/>
  <c r="F11" i="4"/>
  <c r="K10" i="4"/>
  <c r="G10" i="4"/>
  <c r="F10" i="4"/>
  <c r="K9" i="4"/>
  <c r="G9" i="4"/>
  <c r="F9" i="4"/>
  <c r="G8" i="4"/>
  <c r="F8" i="4"/>
  <c r="F28" i="8" l="1"/>
  <c r="F26" i="8" s="1"/>
  <c r="F27" i="7"/>
  <c r="F26" i="7" s="1"/>
  <c r="F28" i="7" s="1"/>
  <c r="F27" i="6"/>
  <c r="F26" i="6" s="1"/>
  <c r="F24" i="6" s="1"/>
  <c r="F25" i="4"/>
  <c r="H24" i="4"/>
  <c r="F27" i="4" s="1"/>
  <c r="F26" i="4" s="1"/>
  <c r="F24" i="4" s="1"/>
  <c r="K24" i="4"/>
  <c r="M24" i="4" s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8" i="3"/>
  <c r="K24" i="3" s="1"/>
  <c r="M24" i="3" s="1"/>
  <c r="F30" i="8" l="1"/>
  <c r="F24" i="7"/>
  <c r="F28" i="6"/>
  <c r="F28" i="4"/>
  <c r="F19" i="3"/>
  <c r="G19" i="3"/>
  <c r="F20" i="3"/>
  <c r="G20" i="3"/>
  <c r="F21" i="3"/>
  <c r="G21" i="3"/>
  <c r="G11" i="3"/>
  <c r="G12" i="3"/>
  <c r="G13" i="3"/>
  <c r="G14" i="3"/>
  <c r="G15" i="3"/>
  <c r="G16" i="3"/>
  <c r="G17" i="3"/>
  <c r="G18" i="3"/>
  <c r="G22" i="3"/>
  <c r="G23" i="3"/>
  <c r="F11" i="3"/>
  <c r="F12" i="3"/>
  <c r="F13" i="3"/>
  <c r="F14" i="3"/>
  <c r="F15" i="3"/>
  <c r="F16" i="3"/>
  <c r="F17" i="3"/>
  <c r="F18" i="3"/>
  <c r="F22" i="3"/>
  <c r="F23" i="3"/>
  <c r="G10" i="3"/>
  <c r="F10" i="3"/>
  <c r="G9" i="3"/>
  <c r="F9" i="3"/>
  <c r="G8" i="3"/>
  <c r="F8" i="3"/>
  <c r="H24" i="3" s="1"/>
  <c r="F27" i="3" l="1"/>
  <c r="F26" i="3" s="1"/>
  <c r="F25" i="3"/>
  <c r="G5" i="2"/>
  <c r="F5" i="2"/>
  <c r="G4" i="2"/>
  <c r="F4" i="2"/>
  <c r="G3" i="2"/>
  <c r="F8" i="2" s="1"/>
  <c r="F3" i="2"/>
  <c r="H7" i="2" s="1"/>
  <c r="F28" i="3" l="1"/>
  <c r="F24" i="3"/>
  <c r="F10" i="2"/>
  <c r="F9" i="1"/>
  <c r="G4" i="1"/>
  <c r="G5" i="1"/>
  <c r="G3" i="1"/>
  <c r="F8" i="1" s="1"/>
  <c r="F4" i="1"/>
  <c r="F5" i="1"/>
  <c r="F3" i="1"/>
  <c r="F7" i="1" l="1"/>
  <c r="F11" i="1"/>
  <c r="F9" i="2"/>
  <c r="F7" i="2" s="1"/>
  <c r="F11" i="2" l="1"/>
</calcChain>
</file>

<file path=xl/sharedStrings.xml><?xml version="1.0" encoding="utf-8"?>
<sst xmlns="http://schemas.openxmlformats.org/spreadsheetml/2006/main" count="221" uniqueCount="55">
  <si>
    <t>ราคาขาย</t>
  </si>
  <si>
    <t>ต่อหน่วย</t>
  </si>
  <si>
    <t>เส้น</t>
  </si>
  <si>
    <t>น้ำหนัก</t>
  </si>
  <si>
    <t>ประเภท</t>
  </si>
  <si>
    <t>รวมเงินทั้งสิ้น</t>
  </si>
  <si>
    <t>หักราคารับซื้อคืนทองรูปพรรณ</t>
  </si>
  <si>
    <t>ราคารับซื้อคืน</t>
  </si>
  <si>
    <t>ราคารับซื้อ</t>
  </si>
  <si>
    <t>มูลค่า</t>
  </si>
  <si>
    <t>ภาษี</t>
  </si>
  <si>
    <t>ราคาทองรวมค่ากำเหน็จ</t>
  </si>
  <si>
    <t>สร้อยคอ 2 สลึง</t>
  </si>
  <si>
    <t>สร้อยคอ 1 สลึง</t>
  </si>
  <si>
    <t>สร้อยคอ 1 บาท</t>
  </si>
  <si>
    <t>แหวน 1 สลึง</t>
  </si>
  <si>
    <t>ข้อมือ 1 สลึง</t>
  </si>
  <si>
    <t>ข้อมือ 2 สลึง</t>
  </si>
  <si>
    <t>ข้อมือ 1 บาท</t>
  </si>
  <si>
    <t>แหวน 0.5 สลึง</t>
  </si>
  <si>
    <t>ใบแจ้งรายละเอียดสินค้า</t>
  </si>
  <si>
    <t>ห้างหุ้นส่วนจำกัด ห้างทองศรีฟ้า</t>
  </si>
  <si>
    <t>150-152-154  ถ.เทศบาล 24  ต.กาฬสินธุ์  จ.กาฬสินธุ์  46000</t>
  </si>
  <si>
    <t>รายละเอียดลูกค้า :</t>
  </si>
  <si>
    <t>ห้างหุ้นส่วนจำกัด ร้านทองพรเจริญ สาขา 00001</t>
  </si>
  <si>
    <t>อ้างถึงใบกำกับภาษีเลขที่</t>
  </si>
  <si>
    <t>จำนวน</t>
  </si>
  <si>
    <t>น้ำหนัก(บาท)</t>
  </si>
  <si>
    <t>0463560000501</t>
  </si>
  <si>
    <t>เลขประจำตัวผู้เสียภาษี :</t>
  </si>
  <si>
    <t>ได้รับสินค้าตามรายการข้างต้นไว้ถูกต้องเรียบร้อยแล้ว</t>
  </si>
  <si>
    <t>ลงชื่อ...............................................................ผู้รับสินค้า</t>
  </si>
  <si>
    <t>HS256107001</t>
  </si>
  <si>
    <t>0465548000060</t>
  </si>
  <si>
    <t>HS256107002</t>
  </si>
  <si>
    <t>บริษัท คูโบต้ากาฬสินธุ์ จำกัด สำนักงานใหญ่</t>
  </si>
  <si>
    <t>สร้อยคอ ครึ่งสลึง</t>
  </si>
  <si>
    <t>HS256108001</t>
  </si>
  <si>
    <t>ห้างหุ้นส่วนจำกัด ร้านทองพรเจริญ สาขา 1</t>
  </si>
  <si>
    <t>แหวน ครึ่งสลึง</t>
  </si>
  <si>
    <t>แหวน หนึ่งสลึง</t>
  </si>
  <si>
    <t>HS256108002</t>
  </si>
  <si>
    <t>สร้อยคอ หนึ่งสลึง</t>
  </si>
  <si>
    <t>สร้อยคอ สองสลึง</t>
  </si>
  <si>
    <t>สร้อยคอ หนึ่งบาท</t>
  </si>
  <si>
    <t>ข้อมือ หนึ่งสลึง</t>
  </si>
  <si>
    <t>ข้อมือ สองสลึง</t>
  </si>
  <si>
    <t>ข้อมือ หนึ่งบาท</t>
  </si>
  <si>
    <t>ข้อมือ ครึ่งสลึง</t>
  </si>
  <si>
    <t>แหวน หนึ่งกรัม</t>
  </si>
  <si>
    <t>HS256109001</t>
  </si>
  <si>
    <t>แหวน 1 กรัม</t>
  </si>
  <si>
    <t>สร้อยคอ 0.5 สลึง</t>
  </si>
  <si>
    <t>บริษัท คูโบต้ากาฬสินธุ์ จำกัด</t>
  </si>
  <si>
    <t>HS256110001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</si>
</sst>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-* #,##0.0000_-;\-* #,##0.0000_-;_-* &quot;-&quot;??_-;_-@_-"/>
  </numFmts>
  <fonts count="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9"/>
      <color rgb="FF000000"/>
      <name val="Tahoma"/>
      <family val="2"/>
      <scheme val="minor"/>
    </font>
    <font>
      <sz val="16"/>
      <color theme="1"/>
      <name val="Cordia New"/>
      <family val="2"/>
    </font>
    <font>
      <sz val="16"/>
      <color rgb="FF000000"/>
      <name val="Cordia New"/>
      <family val="2"/>
    </font>
    <font>
      <b/>
      <sz val="16"/>
      <color theme="1"/>
      <name val="Cordia New"/>
      <family val="2"/>
    </font>
    <font>
      <sz val="14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3" fontId="0" fillId="0" borderId="1" xfId="1" applyFont="1" applyBorder="1"/>
    <xf numFmtId="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4" fillId="0" borderId="0" xfId="0" applyNumberFormat="1" applyFont="1"/>
    <xf numFmtId="0" fontId="3" fillId="0" borderId="1" xfId="0" applyFont="1" applyBorder="1"/>
    <xf numFmtId="43" fontId="3" fillId="0" borderId="1" xfId="1" applyFont="1" applyBorder="1"/>
    <xf numFmtId="43" fontId="3" fillId="0" borderId="0" xfId="1" applyFont="1"/>
    <xf numFmtId="0" fontId="3" fillId="0" borderId="0" xfId="0" applyFont="1" applyAlignment="1">
      <alignment horizontal="right"/>
    </xf>
    <xf numFmtId="43" fontId="3" fillId="0" borderId="0" xfId="0" applyNumberFormat="1" applyFont="1"/>
    <xf numFmtId="0" fontId="6" fillId="0" borderId="0" xfId="0" applyFont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43" fontId="3" fillId="0" borderId="1" xfId="0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87" fontId="3" fillId="0" borderId="0" xfId="0" applyNumberFormat="1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workbookViewId="0">
      <selection activeCell="F8" sqref="F8"/>
    </sheetView>
  </sheetViews>
  <sheetFormatPr defaultRowHeight="14.25" x14ac:dyDescent="0.2"/>
  <cols>
    <col min="1" max="1" width="2" customWidth="1"/>
    <col min="2" max="2" width="15.25" customWidth="1"/>
    <col min="3" max="3" width="7.125" customWidth="1"/>
    <col min="4" max="4" width="7" customWidth="1"/>
    <col min="5" max="5" width="16.875" customWidth="1"/>
    <col min="6" max="6" width="16" customWidth="1"/>
    <col min="7" max="7" width="15" customWidth="1"/>
  </cols>
  <sheetData>
    <row r="2" spans="2:10" x14ac:dyDescent="0.2">
      <c r="B2" s="5" t="s">
        <v>4</v>
      </c>
      <c r="C2" s="5" t="s">
        <v>3</v>
      </c>
      <c r="D2" s="5" t="s">
        <v>2</v>
      </c>
      <c r="E2" s="5" t="s">
        <v>1</v>
      </c>
      <c r="F2" s="5" t="s">
        <v>0</v>
      </c>
      <c r="G2" s="5" t="s">
        <v>7</v>
      </c>
      <c r="I2" s="4" t="s">
        <v>8</v>
      </c>
      <c r="J2">
        <v>19495.759999999998</v>
      </c>
    </row>
    <row r="3" spans="2:10" x14ac:dyDescent="0.2">
      <c r="B3" s="6" t="s">
        <v>14</v>
      </c>
      <c r="C3" s="6">
        <v>1</v>
      </c>
      <c r="D3" s="6">
        <v>1</v>
      </c>
      <c r="E3" s="7">
        <v>20350</v>
      </c>
      <c r="F3" s="7">
        <f>E3*D3</f>
        <v>20350</v>
      </c>
      <c r="G3" s="7">
        <f>ROUND($J$2*C3*D3,2)</f>
        <v>19495.759999999998</v>
      </c>
    </row>
    <row r="4" spans="2:10" x14ac:dyDescent="0.2">
      <c r="B4" s="6" t="s">
        <v>12</v>
      </c>
      <c r="C4" s="6">
        <v>0.5</v>
      </c>
      <c r="D4" s="6">
        <v>9</v>
      </c>
      <c r="E4" s="7">
        <v>10300</v>
      </c>
      <c r="F4" s="7">
        <f>E4*D4</f>
        <v>92700</v>
      </c>
      <c r="G4" s="7">
        <f>ROUND($J$2*C4*D4,2)</f>
        <v>87730.92</v>
      </c>
    </row>
    <row r="5" spans="2:10" x14ac:dyDescent="0.2">
      <c r="B5" s="6" t="s">
        <v>13</v>
      </c>
      <c r="C5" s="6">
        <v>0.25</v>
      </c>
      <c r="D5" s="6">
        <v>26</v>
      </c>
      <c r="E5" s="7">
        <v>5250</v>
      </c>
      <c r="F5" s="7">
        <f>E5*D5</f>
        <v>136500</v>
      </c>
      <c r="G5" s="7">
        <f>ROUND($J$2*C5*D5,2)</f>
        <v>126722.44</v>
      </c>
    </row>
    <row r="6" spans="2:10" x14ac:dyDescent="0.2">
      <c r="B6" s="6"/>
      <c r="C6" s="6"/>
      <c r="D6" s="6"/>
      <c r="E6" s="6"/>
      <c r="F6" s="6"/>
      <c r="G6" s="6"/>
    </row>
    <row r="7" spans="2:10" x14ac:dyDescent="0.2">
      <c r="E7" s="3" t="s">
        <v>11</v>
      </c>
      <c r="F7" s="2">
        <f>F8+F9</f>
        <v>248529.38</v>
      </c>
      <c r="G7" s="2"/>
    </row>
    <row r="8" spans="2:10" x14ac:dyDescent="0.2">
      <c r="E8" s="3" t="s">
        <v>6</v>
      </c>
      <c r="F8" s="2">
        <f>SUM(G3:G6)</f>
        <v>233949.12</v>
      </c>
    </row>
    <row r="9" spans="2:10" x14ac:dyDescent="0.2">
      <c r="E9" s="3" t="s">
        <v>9</v>
      </c>
      <c r="F9" s="2">
        <f>15600.88-1020.62</f>
        <v>14580.259999999998</v>
      </c>
    </row>
    <row r="10" spans="2:10" x14ac:dyDescent="0.2">
      <c r="E10" s="3" t="s">
        <v>10</v>
      </c>
      <c r="F10" s="1">
        <v>1020.62</v>
      </c>
    </row>
    <row r="11" spans="2:10" x14ac:dyDescent="0.2">
      <c r="E11" s="3" t="s">
        <v>5</v>
      </c>
      <c r="F11" s="2">
        <f>F8+F9+F10</f>
        <v>249550</v>
      </c>
      <c r="G11" s="2"/>
    </row>
    <row r="12" spans="2:10" x14ac:dyDescent="0.2">
      <c r="E12" s="3"/>
    </row>
    <row r="13" spans="2:10" x14ac:dyDescent="0.2">
      <c r="E13" s="3"/>
    </row>
    <row r="14" spans="2:10" x14ac:dyDescent="0.2">
      <c r="E14" s="3"/>
    </row>
    <row r="15" spans="2:10" x14ac:dyDescent="0.2">
      <c r="E1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5"/>
  <sheetViews>
    <sheetView workbookViewId="0">
      <selection sqref="A1:XFD1048576"/>
    </sheetView>
  </sheetViews>
  <sheetFormatPr defaultRowHeight="14.25" x14ac:dyDescent="0.2"/>
  <cols>
    <col min="1" max="1" width="2" customWidth="1"/>
    <col min="2" max="2" width="15.25" customWidth="1"/>
    <col min="3" max="3" width="7.125" customWidth="1"/>
    <col min="4" max="4" width="7" customWidth="1"/>
    <col min="5" max="5" width="16.875" customWidth="1"/>
    <col min="6" max="6" width="16" customWidth="1"/>
    <col min="7" max="7" width="15" customWidth="1"/>
    <col min="8" max="8" width="13.125" bestFit="1" customWidth="1"/>
  </cols>
  <sheetData>
    <row r="2" spans="2:10" x14ac:dyDescent="0.2">
      <c r="B2" s="5" t="s">
        <v>4</v>
      </c>
      <c r="C2" s="5" t="s">
        <v>3</v>
      </c>
      <c r="D2" s="5" t="s">
        <v>2</v>
      </c>
      <c r="E2" s="5" t="s">
        <v>1</v>
      </c>
      <c r="F2" s="5" t="s">
        <v>0</v>
      </c>
      <c r="G2" s="5" t="s">
        <v>7</v>
      </c>
      <c r="I2" s="4" t="s">
        <v>8</v>
      </c>
      <c r="J2" s="8">
        <v>19192.560000000001</v>
      </c>
    </row>
    <row r="3" spans="2:10" x14ac:dyDescent="0.2">
      <c r="B3" s="6" t="s">
        <v>14</v>
      </c>
      <c r="C3" s="6">
        <v>1</v>
      </c>
      <c r="D3" s="6">
        <v>63</v>
      </c>
      <c r="E3" s="7">
        <v>19600</v>
      </c>
      <c r="F3" s="7">
        <f>E3*D3</f>
        <v>1234800</v>
      </c>
      <c r="G3" s="7">
        <f>ROUND($J$2*C3*D3,2)</f>
        <v>1209131.28</v>
      </c>
    </row>
    <row r="4" spans="2:10" x14ac:dyDescent="0.2">
      <c r="B4" s="6" t="s">
        <v>12</v>
      </c>
      <c r="C4" s="6">
        <v>0.5</v>
      </c>
      <c r="D4" s="6">
        <v>212</v>
      </c>
      <c r="E4" s="7">
        <v>9825</v>
      </c>
      <c r="F4" s="7">
        <f>E4*D4</f>
        <v>2082900</v>
      </c>
      <c r="G4" s="7">
        <f>ROUND($J$2*C4*D4,2)</f>
        <v>2034411.36</v>
      </c>
    </row>
    <row r="5" spans="2:10" x14ac:dyDescent="0.2">
      <c r="B5" s="6" t="s">
        <v>13</v>
      </c>
      <c r="C5" s="6">
        <v>0.25</v>
      </c>
      <c r="D5" s="6">
        <v>172</v>
      </c>
      <c r="E5" s="7">
        <v>4900</v>
      </c>
      <c r="F5" s="7">
        <f>E5*D5</f>
        <v>842800</v>
      </c>
      <c r="G5" s="7">
        <f>ROUND($J$2*C5*D5,2)</f>
        <v>825280.08</v>
      </c>
    </row>
    <row r="6" spans="2:10" x14ac:dyDescent="0.2">
      <c r="B6" s="6"/>
      <c r="C6" s="6"/>
      <c r="D6" s="6"/>
      <c r="E6" s="6"/>
      <c r="F6" s="6"/>
      <c r="G6" s="6"/>
    </row>
    <row r="7" spans="2:10" x14ac:dyDescent="0.2">
      <c r="E7" s="3" t="s">
        <v>11</v>
      </c>
      <c r="F7" s="2">
        <f>F8+F9</f>
        <v>4154502.4209345793</v>
      </c>
      <c r="G7" s="2"/>
      <c r="H7" s="2">
        <f>SUM(F3:F5)</f>
        <v>4160500</v>
      </c>
    </row>
    <row r="8" spans="2:10" x14ac:dyDescent="0.2">
      <c r="E8" s="3" t="s">
        <v>6</v>
      </c>
      <c r="F8" s="2">
        <f>SUM(G3:G6)</f>
        <v>4068822.72</v>
      </c>
      <c r="H8" s="2"/>
    </row>
    <row r="9" spans="2:10" x14ac:dyDescent="0.2">
      <c r="E9" s="3" t="s">
        <v>9</v>
      </c>
      <c r="F9" s="2">
        <f>H7-F8-F10</f>
        <v>85679.700934579247</v>
      </c>
    </row>
    <row r="10" spans="2:10" x14ac:dyDescent="0.2">
      <c r="E10" s="3" t="s">
        <v>10</v>
      </c>
      <c r="F10" s="2">
        <f>(H7-F8)*7/107</f>
        <v>5997.5790654205475</v>
      </c>
    </row>
    <row r="11" spans="2:10" x14ac:dyDescent="0.2">
      <c r="E11" s="3" t="s">
        <v>5</v>
      </c>
      <c r="F11" s="2">
        <f>F8+F10+F9</f>
        <v>4160500</v>
      </c>
      <c r="G11" s="2"/>
    </row>
    <row r="12" spans="2:10" x14ac:dyDescent="0.2">
      <c r="E12" s="3"/>
    </row>
    <row r="13" spans="2:10" x14ac:dyDescent="0.2">
      <c r="E13" s="3"/>
    </row>
    <row r="14" spans="2:10" x14ac:dyDescent="0.2">
      <c r="E14" s="3"/>
    </row>
    <row r="15" spans="2:10" x14ac:dyDescent="0.2">
      <c r="E1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32"/>
  <sheetViews>
    <sheetView workbookViewId="0">
      <pane ySplit="5" topLeftCell="A6" activePane="bottomLeft" state="frozen"/>
      <selection pane="bottomLeft" sqref="A1:XFD1048576"/>
    </sheetView>
  </sheetViews>
  <sheetFormatPr defaultRowHeight="21.95" customHeight="1" x14ac:dyDescent="0.55000000000000004"/>
  <cols>
    <col min="1" max="1" width="2" style="9" customWidth="1"/>
    <col min="2" max="2" width="23.75" style="9" customWidth="1"/>
    <col min="3" max="3" width="10.125" style="9" customWidth="1"/>
    <col min="4" max="4" width="7" style="9" customWidth="1"/>
    <col min="5" max="5" width="18.25" style="9" customWidth="1"/>
    <col min="6" max="6" width="17" style="9" customWidth="1"/>
    <col min="7" max="7" width="16.75" style="9" customWidth="1"/>
    <col min="8" max="8" width="13.125" style="9" bestFit="1" customWidth="1"/>
    <col min="9" max="16384" width="9" style="9"/>
  </cols>
  <sheetData>
    <row r="1" spans="2:11" ht="21.95" customHeight="1" x14ac:dyDescent="0.55000000000000004">
      <c r="B1" s="28" t="s">
        <v>21</v>
      </c>
      <c r="C1" s="28"/>
      <c r="D1" s="28"/>
      <c r="E1" s="28"/>
      <c r="F1" s="28"/>
      <c r="G1" s="28"/>
    </row>
    <row r="2" spans="2:11" ht="21.95" customHeight="1" x14ac:dyDescent="0.55000000000000004">
      <c r="B2" s="29" t="s">
        <v>22</v>
      </c>
      <c r="C2" s="29"/>
      <c r="D2" s="29"/>
      <c r="E2" s="29"/>
      <c r="F2" s="29"/>
      <c r="G2" s="29"/>
    </row>
    <row r="3" spans="2:11" ht="21.95" customHeight="1" x14ac:dyDescent="0.55000000000000004">
      <c r="B3" s="28" t="s">
        <v>20</v>
      </c>
      <c r="C3" s="28"/>
      <c r="D3" s="28"/>
      <c r="E3" s="28"/>
      <c r="F3" s="28"/>
      <c r="G3" s="28"/>
    </row>
    <row r="4" spans="2:11" ht="21.95" customHeight="1" x14ac:dyDescent="0.55000000000000004">
      <c r="B4" s="10" t="s">
        <v>23</v>
      </c>
      <c r="C4" s="30" t="s">
        <v>24</v>
      </c>
      <c r="D4" s="30"/>
      <c r="E4" s="30"/>
      <c r="F4" s="30"/>
      <c r="G4" s="30"/>
    </row>
    <row r="5" spans="2:11" ht="21.95" customHeight="1" x14ac:dyDescent="0.55000000000000004">
      <c r="B5" s="10" t="s">
        <v>29</v>
      </c>
      <c r="C5" s="31" t="s">
        <v>28</v>
      </c>
      <c r="D5" s="30"/>
      <c r="E5" s="30"/>
      <c r="F5" s="19" t="s">
        <v>25</v>
      </c>
      <c r="G5" s="10" t="s">
        <v>32</v>
      </c>
    </row>
    <row r="7" spans="2:11" ht="21.95" customHeight="1" x14ac:dyDescent="0.55000000000000004">
      <c r="B7" s="11" t="s">
        <v>4</v>
      </c>
      <c r="C7" s="11" t="s">
        <v>27</v>
      </c>
      <c r="D7" s="11" t="s">
        <v>26</v>
      </c>
      <c r="E7" s="11" t="s">
        <v>1</v>
      </c>
      <c r="F7" s="11" t="s">
        <v>0</v>
      </c>
      <c r="G7" s="11" t="s">
        <v>7</v>
      </c>
      <c r="I7" s="12" t="s">
        <v>8</v>
      </c>
      <c r="J7" s="13">
        <v>18859.04</v>
      </c>
    </row>
    <row r="8" spans="2:11" ht="21.95" customHeight="1" x14ac:dyDescent="0.55000000000000004">
      <c r="B8" s="14" t="s">
        <v>15</v>
      </c>
      <c r="C8" s="14">
        <v>0.25</v>
      </c>
      <c r="D8" s="14">
        <v>5</v>
      </c>
      <c r="E8" s="15">
        <v>5130</v>
      </c>
      <c r="F8" s="15">
        <f>E8*D8</f>
        <v>25650</v>
      </c>
      <c r="G8" s="15">
        <f>ROUND($J$7*C8*D8,2)</f>
        <v>23573.8</v>
      </c>
      <c r="K8" s="16">
        <f>C8*D8</f>
        <v>1.25</v>
      </c>
    </row>
    <row r="9" spans="2:11" ht="21.95" customHeight="1" x14ac:dyDescent="0.55000000000000004">
      <c r="B9" s="14" t="s">
        <v>15</v>
      </c>
      <c r="C9" s="14">
        <v>0.25</v>
      </c>
      <c r="D9" s="14">
        <v>19</v>
      </c>
      <c r="E9" s="15">
        <v>5080</v>
      </c>
      <c r="F9" s="15">
        <f>E9*D9</f>
        <v>96520</v>
      </c>
      <c r="G9" s="15">
        <f>ROUND($J$7*C9*D9,2)</f>
        <v>89580.44</v>
      </c>
      <c r="K9" s="16">
        <f t="shared" ref="K9:K23" si="0">C9*D9</f>
        <v>4.75</v>
      </c>
    </row>
    <row r="10" spans="2:11" ht="21.95" customHeight="1" x14ac:dyDescent="0.55000000000000004">
      <c r="B10" s="14" t="s">
        <v>16</v>
      </c>
      <c r="C10" s="14">
        <v>0.25</v>
      </c>
      <c r="D10" s="14">
        <v>4</v>
      </c>
      <c r="E10" s="15">
        <v>5100</v>
      </c>
      <c r="F10" s="15">
        <f>E10*D10</f>
        <v>20400</v>
      </c>
      <c r="G10" s="15">
        <f>ROUND($J$7*C10*D10,2)</f>
        <v>18859.04</v>
      </c>
      <c r="K10" s="16">
        <f t="shared" si="0"/>
        <v>1</v>
      </c>
    </row>
    <row r="11" spans="2:11" ht="21.95" customHeight="1" x14ac:dyDescent="0.55000000000000004">
      <c r="B11" s="14" t="s">
        <v>17</v>
      </c>
      <c r="C11" s="14">
        <v>0.5</v>
      </c>
      <c r="D11" s="14">
        <v>2</v>
      </c>
      <c r="E11" s="15">
        <v>10100</v>
      </c>
      <c r="F11" s="15">
        <f t="shared" ref="F11:F23" si="1">E11*D11</f>
        <v>20200</v>
      </c>
      <c r="G11" s="15">
        <f>ROUND($J$7*C11*D11,2)</f>
        <v>18859.04</v>
      </c>
      <c r="K11" s="16">
        <f t="shared" si="0"/>
        <v>1</v>
      </c>
    </row>
    <row r="12" spans="2:11" ht="21.95" customHeight="1" x14ac:dyDescent="0.55000000000000004">
      <c r="B12" s="14" t="s">
        <v>17</v>
      </c>
      <c r="C12" s="14">
        <v>0.5</v>
      </c>
      <c r="D12" s="14">
        <v>1</v>
      </c>
      <c r="E12" s="15">
        <v>10030</v>
      </c>
      <c r="F12" s="15">
        <f t="shared" si="1"/>
        <v>10030</v>
      </c>
      <c r="G12" s="15">
        <f t="shared" ref="G12:G23" si="2">ROUND($J$7*C12*D12,2)</f>
        <v>9429.52</v>
      </c>
      <c r="K12" s="16">
        <f t="shared" si="0"/>
        <v>0.5</v>
      </c>
    </row>
    <row r="13" spans="2:11" ht="21.95" customHeight="1" x14ac:dyDescent="0.55000000000000004">
      <c r="B13" s="14" t="s">
        <v>18</v>
      </c>
      <c r="C13" s="14">
        <v>1</v>
      </c>
      <c r="D13" s="14">
        <v>1</v>
      </c>
      <c r="E13" s="15">
        <v>19790</v>
      </c>
      <c r="F13" s="15">
        <f t="shared" si="1"/>
        <v>19790</v>
      </c>
      <c r="G13" s="15">
        <f t="shared" si="2"/>
        <v>18859.04</v>
      </c>
      <c r="K13" s="16">
        <f t="shared" si="0"/>
        <v>1</v>
      </c>
    </row>
    <row r="14" spans="2:11" ht="21.95" customHeight="1" x14ac:dyDescent="0.55000000000000004">
      <c r="B14" s="14" t="s">
        <v>18</v>
      </c>
      <c r="C14" s="14">
        <v>1</v>
      </c>
      <c r="D14" s="14">
        <v>1</v>
      </c>
      <c r="E14" s="15">
        <v>19990</v>
      </c>
      <c r="F14" s="15">
        <f t="shared" si="1"/>
        <v>19990</v>
      </c>
      <c r="G14" s="15">
        <f t="shared" si="2"/>
        <v>18859.04</v>
      </c>
      <c r="K14" s="16">
        <f t="shared" si="0"/>
        <v>1</v>
      </c>
    </row>
    <row r="15" spans="2:11" ht="21.95" customHeight="1" x14ac:dyDescent="0.55000000000000004">
      <c r="B15" s="14" t="s">
        <v>14</v>
      </c>
      <c r="C15" s="14">
        <v>1</v>
      </c>
      <c r="D15" s="14">
        <v>2</v>
      </c>
      <c r="E15" s="15">
        <v>19790</v>
      </c>
      <c r="F15" s="15">
        <f t="shared" si="1"/>
        <v>39580</v>
      </c>
      <c r="G15" s="15">
        <f t="shared" si="2"/>
        <v>37718.080000000002</v>
      </c>
      <c r="K15" s="16">
        <f t="shared" si="0"/>
        <v>2</v>
      </c>
    </row>
    <row r="16" spans="2:11" ht="21.95" customHeight="1" x14ac:dyDescent="0.55000000000000004">
      <c r="B16" s="14" t="s">
        <v>14</v>
      </c>
      <c r="C16" s="14">
        <v>1</v>
      </c>
      <c r="D16" s="14">
        <v>3</v>
      </c>
      <c r="E16" s="15">
        <v>19990</v>
      </c>
      <c r="F16" s="15">
        <f t="shared" si="1"/>
        <v>59970</v>
      </c>
      <c r="G16" s="15">
        <f t="shared" si="2"/>
        <v>56577.120000000003</v>
      </c>
      <c r="K16" s="16">
        <f t="shared" si="0"/>
        <v>3</v>
      </c>
    </row>
    <row r="17" spans="2:13" ht="21.95" customHeight="1" x14ac:dyDescent="0.55000000000000004">
      <c r="B17" s="14" t="s">
        <v>12</v>
      </c>
      <c r="C17" s="14">
        <v>0.5</v>
      </c>
      <c r="D17" s="14">
        <v>5</v>
      </c>
      <c r="E17" s="15">
        <v>10030</v>
      </c>
      <c r="F17" s="15">
        <f t="shared" si="1"/>
        <v>50150</v>
      </c>
      <c r="G17" s="15">
        <f t="shared" si="2"/>
        <v>47147.6</v>
      </c>
      <c r="K17" s="16">
        <f t="shared" si="0"/>
        <v>2.5</v>
      </c>
    </row>
    <row r="18" spans="2:13" ht="21.95" customHeight="1" x14ac:dyDescent="0.55000000000000004">
      <c r="B18" s="14" t="s">
        <v>12</v>
      </c>
      <c r="C18" s="14">
        <v>0.5</v>
      </c>
      <c r="D18" s="14">
        <v>2</v>
      </c>
      <c r="E18" s="15">
        <v>10100</v>
      </c>
      <c r="F18" s="15">
        <f t="shared" si="1"/>
        <v>20200</v>
      </c>
      <c r="G18" s="15">
        <f t="shared" si="2"/>
        <v>18859.04</v>
      </c>
      <c r="K18" s="16">
        <f t="shared" si="0"/>
        <v>1</v>
      </c>
    </row>
    <row r="19" spans="2:13" ht="21.95" customHeight="1" x14ac:dyDescent="0.55000000000000004">
      <c r="B19" s="14" t="s">
        <v>13</v>
      </c>
      <c r="C19" s="14">
        <v>0.25</v>
      </c>
      <c r="D19" s="14">
        <v>8</v>
      </c>
      <c r="E19" s="15">
        <v>5100</v>
      </c>
      <c r="F19" s="15">
        <f t="shared" ref="F19:F21" si="3">E19*D19</f>
        <v>40800</v>
      </c>
      <c r="G19" s="15">
        <f t="shared" ref="G19:G21" si="4">ROUND($J$7*C19*D19,2)</f>
        <v>37718.080000000002</v>
      </c>
      <c r="K19" s="16">
        <f t="shared" si="0"/>
        <v>2</v>
      </c>
    </row>
    <row r="20" spans="2:13" ht="21.95" customHeight="1" x14ac:dyDescent="0.55000000000000004">
      <c r="B20" s="14" t="s">
        <v>13</v>
      </c>
      <c r="C20" s="14">
        <v>0.25</v>
      </c>
      <c r="D20" s="14">
        <v>8</v>
      </c>
      <c r="E20" s="15">
        <v>5140</v>
      </c>
      <c r="F20" s="15">
        <f t="shared" si="3"/>
        <v>41120</v>
      </c>
      <c r="G20" s="15">
        <f t="shared" si="4"/>
        <v>37718.080000000002</v>
      </c>
      <c r="K20" s="16">
        <f t="shared" si="0"/>
        <v>2</v>
      </c>
    </row>
    <row r="21" spans="2:13" ht="21.95" customHeight="1" x14ac:dyDescent="0.55000000000000004">
      <c r="B21" s="14" t="s">
        <v>19</v>
      </c>
      <c r="C21" s="14">
        <v>0.125</v>
      </c>
      <c r="D21" s="14">
        <v>16</v>
      </c>
      <c r="E21" s="15">
        <v>2600</v>
      </c>
      <c r="F21" s="15">
        <f t="shared" si="3"/>
        <v>41600</v>
      </c>
      <c r="G21" s="15">
        <f t="shared" si="4"/>
        <v>37718.080000000002</v>
      </c>
      <c r="K21" s="16">
        <f t="shared" si="0"/>
        <v>2</v>
      </c>
    </row>
    <row r="22" spans="2:13" ht="21.95" customHeight="1" x14ac:dyDescent="0.55000000000000004">
      <c r="B22" s="14" t="s">
        <v>19</v>
      </c>
      <c r="C22" s="14">
        <v>0.125</v>
      </c>
      <c r="D22" s="14">
        <v>6</v>
      </c>
      <c r="E22" s="15">
        <v>2630</v>
      </c>
      <c r="F22" s="15">
        <f t="shared" si="1"/>
        <v>15780</v>
      </c>
      <c r="G22" s="15">
        <f t="shared" si="2"/>
        <v>14144.28</v>
      </c>
      <c r="K22" s="16">
        <f t="shared" si="0"/>
        <v>0.75</v>
      </c>
    </row>
    <row r="23" spans="2:13" ht="21.95" customHeight="1" x14ac:dyDescent="0.55000000000000004">
      <c r="B23" s="14" t="s">
        <v>19</v>
      </c>
      <c r="C23" s="14">
        <v>0.125</v>
      </c>
      <c r="D23" s="14">
        <v>2</v>
      </c>
      <c r="E23" s="15">
        <v>2700</v>
      </c>
      <c r="F23" s="15">
        <f t="shared" si="1"/>
        <v>5400</v>
      </c>
      <c r="G23" s="15">
        <f t="shared" si="2"/>
        <v>4714.76</v>
      </c>
      <c r="K23" s="16">
        <f t="shared" si="0"/>
        <v>0.25</v>
      </c>
    </row>
    <row r="24" spans="2:13" ht="21.95" customHeight="1" x14ac:dyDescent="0.55000000000000004">
      <c r="D24" s="32" t="s">
        <v>11</v>
      </c>
      <c r="E24" s="32"/>
      <c r="F24" s="22">
        <f>F25+F26</f>
        <v>524769.58205607475</v>
      </c>
      <c r="G24" s="18"/>
      <c r="H24" s="18">
        <f>SUM(F8:F23)</f>
        <v>527180</v>
      </c>
      <c r="K24" s="16">
        <f>SUM(K8:K23)</f>
        <v>26</v>
      </c>
      <c r="L24" s="9">
        <v>15.16</v>
      </c>
      <c r="M24" s="18">
        <f>K24*L24</f>
        <v>394.16</v>
      </c>
    </row>
    <row r="25" spans="2:13" ht="21.95" customHeight="1" x14ac:dyDescent="0.55000000000000004">
      <c r="D25" s="32" t="s">
        <v>6</v>
      </c>
      <c r="E25" s="32"/>
      <c r="F25" s="22">
        <f>SUM(G8:G23)</f>
        <v>490335.04000000004</v>
      </c>
      <c r="H25" s="18"/>
      <c r="K25" s="16"/>
    </row>
    <row r="26" spans="2:13" ht="21.95" customHeight="1" x14ac:dyDescent="0.55000000000000004">
      <c r="D26" s="32" t="s">
        <v>9</v>
      </c>
      <c r="E26" s="32"/>
      <c r="F26" s="22">
        <f>H24-F25-F27</f>
        <v>34434.54205607473</v>
      </c>
    </row>
    <row r="27" spans="2:13" ht="21.95" customHeight="1" x14ac:dyDescent="0.55000000000000004">
      <c r="D27" s="32" t="s">
        <v>10</v>
      </c>
      <c r="E27" s="32"/>
      <c r="F27" s="22">
        <f>(H24-F25)*7/107</f>
        <v>2410.4179439252312</v>
      </c>
    </row>
    <row r="28" spans="2:13" ht="21.95" customHeight="1" x14ac:dyDescent="0.55000000000000004">
      <c r="D28" s="32" t="s">
        <v>5</v>
      </c>
      <c r="E28" s="32"/>
      <c r="F28" s="22">
        <f>F25+F27+F26</f>
        <v>527180</v>
      </c>
      <c r="G28" s="18"/>
    </row>
    <row r="29" spans="2:13" ht="21.95" customHeight="1" x14ac:dyDescent="0.55000000000000004">
      <c r="B29" s="20"/>
      <c r="C29" s="20"/>
      <c r="D29" s="20"/>
      <c r="E29" s="21"/>
      <c r="F29" s="20"/>
      <c r="G29" s="20"/>
    </row>
    <row r="30" spans="2:13" ht="21.95" customHeight="1" x14ac:dyDescent="0.55000000000000004">
      <c r="E30" s="33" t="s">
        <v>30</v>
      </c>
      <c r="F30" s="33"/>
      <c r="G30" s="33"/>
    </row>
    <row r="31" spans="2:13" ht="21.95" customHeight="1" x14ac:dyDescent="0.55000000000000004">
      <c r="E31" s="17"/>
    </row>
    <row r="32" spans="2:13" ht="21.95" customHeight="1" x14ac:dyDescent="0.55000000000000004">
      <c r="E32" s="29" t="s">
        <v>31</v>
      </c>
      <c r="F32" s="29"/>
      <c r="G32" s="29"/>
    </row>
  </sheetData>
  <mergeCells count="12">
    <mergeCell ref="E32:G32"/>
    <mergeCell ref="D25:E25"/>
    <mergeCell ref="D24:E24"/>
    <mergeCell ref="D26:E26"/>
    <mergeCell ref="D27:E27"/>
    <mergeCell ref="D28:E28"/>
    <mergeCell ref="E30:G30"/>
    <mergeCell ref="B3:G3"/>
    <mergeCell ref="B1:G1"/>
    <mergeCell ref="B2:G2"/>
    <mergeCell ref="C4:G4"/>
    <mergeCell ref="C5:E5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1861-F400-4A95-B753-192CE58C3C34}">
  <dimension ref="B1:M32"/>
  <sheetViews>
    <sheetView workbookViewId="0">
      <selection sqref="A1:XFD1048576"/>
    </sheetView>
  </sheetViews>
  <sheetFormatPr defaultRowHeight="24" x14ac:dyDescent="0.55000000000000004"/>
  <cols>
    <col min="1" max="1" width="2" style="9" customWidth="1"/>
    <col min="2" max="2" width="23.75" style="9" customWidth="1"/>
    <col min="3" max="3" width="10.125" style="9" customWidth="1"/>
    <col min="4" max="4" width="7" style="9" customWidth="1"/>
    <col min="5" max="5" width="18.25" style="9" customWidth="1"/>
    <col min="6" max="6" width="17" style="9" customWidth="1"/>
    <col min="7" max="7" width="16.75" style="9" customWidth="1"/>
    <col min="8" max="8" width="13.125" style="9" bestFit="1" customWidth="1"/>
    <col min="9" max="16384" width="9" style="9"/>
  </cols>
  <sheetData>
    <row r="1" spans="2:11" ht="21.95" customHeight="1" x14ac:dyDescent="0.55000000000000004">
      <c r="B1" s="28" t="s">
        <v>21</v>
      </c>
      <c r="C1" s="28"/>
      <c r="D1" s="28"/>
      <c r="E1" s="28"/>
      <c r="F1" s="28"/>
      <c r="G1" s="28"/>
    </row>
    <row r="2" spans="2:11" ht="21.95" customHeight="1" x14ac:dyDescent="0.55000000000000004">
      <c r="B2" s="29" t="s">
        <v>22</v>
      </c>
      <c r="C2" s="29"/>
      <c r="D2" s="29"/>
      <c r="E2" s="29"/>
      <c r="F2" s="29"/>
      <c r="G2" s="29"/>
    </row>
    <row r="3" spans="2:11" ht="21.95" customHeight="1" x14ac:dyDescent="0.55000000000000004">
      <c r="B3" s="28" t="s">
        <v>20</v>
      </c>
      <c r="C3" s="28"/>
      <c r="D3" s="28"/>
      <c r="E3" s="28"/>
      <c r="F3" s="28"/>
      <c r="G3" s="28"/>
    </row>
    <row r="4" spans="2:11" ht="21.95" customHeight="1" x14ac:dyDescent="0.55000000000000004">
      <c r="B4" s="23" t="s">
        <v>23</v>
      </c>
      <c r="C4" s="30" t="s">
        <v>35</v>
      </c>
      <c r="D4" s="30"/>
      <c r="E4" s="30"/>
      <c r="F4" s="30"/>
      <c r="G4" s="30"/>
    </row>
    <row r="5" spans="2:11" ht="21.95" customHeight="1" x14ac:dyDescent="0.55000000000000004">
      <c r="B5" s="23" t="s">
        <v>29</v>
      </c>
      <c r="C5" s="31" t="s">
        <v>33</v>
      </c>
      <c r="D5" s="30"/>
      <c r="E5" s="30"/>
      <c r="F5" s="19" t="s">
        <v>25</v>
      </c>
      <c r="G5" s="23" t="s">
        <v>34</v>
      </c>
    </row>
    <row r="7" spans="2:11" ht="21.95" customHeight="1" x14ac:dyDescent="0.55000000000000004">
      <c r="B7" s="11" t="s">
        <v>4</v>
      </c>
      <c r="C7" s="11" t="s">
        <v>27</v>
      </c>
      <c r="D7" s="11" t="s">
        <v>26</v>
      </c>
      <c r="E7" s="11" t="s">
        <v>1</v>
      </c>
      <c r="F7" s="11" t="s">
        <v>0</v>
      </c>
      <c r="G7" s="11" t="s">
        <v>7</v>
      </c>
      <c r="I7" s="12" t="s">
        <v>8</v>
      </c>
      <c r="J7" s="13">
        <v>18859.04</v>
      </c>
    </row>
    <row r="8" spans="2:11" ht="21.95" customHeight="1" x14ac:dyDescent="0.55000000000000004">
      <c r="B8" s="14" t="s">
        <v>36</v>
      </c>
      <c r="C8" s="14">
        <v>0.125</v>
      </c>
      <c r="D8" s="14">
        <v>11</v>
      </c>
      <c r="E8" s="15">
        <v>2650</v>
      </c>
      <c r="F8" s="15">
        <f>E8*D8</f>
        <v>29150</v>
      </c>
      <c r="G8" s="15">
        <f>ROUND($J$7*C8*D8,2)</f>
        <v>25931.18</v>
      </c>
      <c r="K8" s="16">
        <f>C8*D8</f>
        <v>1.375</v>
      </c>
    </row>
    <row r="9" spans="2:11" ht="21.95" customHeight="1" x14ac:dyDescent="0.55000000000000004">
      <c r="B9" s="14" t="s">
        <v>13</v>
      </c>
      <c r="C9" s="14">
        <v>0.25</v>
      </c>
      <c r="D9" s="14">
        <v>3</v>
      </c>
      <c r="E9" s="15">
        <v>5180</v>
      </c>
      <c r="F9" s="15">
        <f>E9*D9</f>
        <v>15540</v>
      </c>
      <c r="G9" s="15">
        <f>ROUND($J$7*C9*D9,2)</f>
        <v>14144.28</v>
      </c>
      <c r="K9" s="16">
        <f t="shared" ref="K9:K23" si="0">C9*D9</f>
        <v>0.75</v>
      </c>
    </row>
    <row r="10" spans="2:11" ht="21.95" customHeight="1" x14ac:dyDescent="0.55000000000000004">
      <c r="B10" s="14"/>
      <c r="C10" s="14"/>
      <c r="D10" s="14"/>
      <c r="E10" s="15"/>
      <c r="F10" s="15">
        <f>E10*D10</f>
        <v>0</v>
      </c>
      <c r="G10" s="15">
        <f>ROUND($J$7*C10*D10,2)</f>
        <v>0</v>
      </c>
      <c r="K10" s="16">
        <f t="shared" si="0"/>
        <v>0</v>
      </c>
    </row>
    <row r="11" spans="2:11" ht="21.95" customHeight="1" x14ac:dyDescent="0.55000000000000004">
      <c r="B11" s="14"/>
      <c r="C11" s="14"/>
      <c r="D11" s="14"/>
      <c r="E11" s="15"/>
      <c r="F11" s="15">
        <f t="shared" ref="F11:F23" si="1">E11*D11</f>
        <v>0</v>
      </c>
      <c r="G11" s="15">
        <f>ROUND($J$7*C11*D11,2)</f>
        <v>0</v>
      </c>
      <c r="K11" s="16">
        <f t="shared" si="0"/>
        <v>0</v>
      </c>
    </row>
    <row r="12" spans="2:11" ht="21.95" customHeight="1" x14ac:dyDescent="0.55000000000000004">
      <c r="B12" s="14"/>
      <c r="C12" s="14"/>
      <c r="D12" s="14"/>
      <c r="E12" s="15"/>
      <c r="F12" s="15">
        <f t="shared" si="1"/>
        <v>0</v>
      </c>
      <c r="G12" s="15">
        <f t="shared" ref="G12:G23" si="2">ROUND($J$7*C12*D12,2)</f>
        <v>0</v>
      </c>
      <c r="K12" s="16">
        <f t="shared" si="0"/>
        <v>0</v>
      </c>
    </row>
    <row r="13" spans="2:11" ht="21.95" customHeight="1" x14ac:dyDescent="0.55000000000000004">
      <c r="B13" s="14"/>
      <c r="C13" s="14"/>
      <c r="D13" s="14"/>
      <c r="E13" s="15"/>
      <c r="F13" s="15">
        <f t="shared" si="1"/>
        <v>0</v>
      </c>
      <c r="G13" s="15">
        <f t="shared" si="2"/>
        <v>0</v>
      </c>
      <c r="K13" s="16">
        <f t="shared" si="0"/>
        <v>0</v>
      </c>
    </row>
    <row r="14" spans="2:11" ht="21.95" customHeight="1" x14ac:dyDescent="0.55000000000000004">
      <c r="B14" s="14"/>
      <c r="C14" s="14"/>
      <c r="D14" s="14"/>
      <c r="E14" s="15"/>
      <c r="F14" s="15">
        <f t="shared" si="1"/>
        <v>0</v>
      </c>
      <c r="G14" s="15">
        <f t="shared" si="2"/>
        <v>0</v>
      </c>
      <c r="K14" s="16">
        <f t="shared" si="0"/>
        <v>0</v>
      </c>
    </row>
    <row r="15" spans="2:11" ht="21.95" customHeight="1" x14ac:dyDescent="0.55000000000000004">
      <c r="B15" s="14"/>
      <c r="C15" s="14"/>
      <c r="D15" s="14"/>
      <c r="E15" s="15"/>
      <c r="F15" s="15">
        <f t="shared" si="1"/>
        <v>0</v>
      </c>
      <c r="G15" s="15">
        <f t="shared" si="2"/>
        <v>0</v>
      </c>
      <c r="K15" s="16">
        <f t="shared" si="0"/>
        <v>0</v>
      </c>
    </row>
    <row r="16" spans="2:11" ht="21.95" customHeight="1" x14ac:dyDescent="0.55000000000000004">
      <c r="B16" s="14"/>
      <c r="C16" s="14"/>
      <c r="D16" s="14"/>
      <c r="E16" s="15"/>
      <c r="F16" s="15">
        <f t="shared" si="1"/>
        <v>0</v>
      </c>
      <c r="G16" s="15">
        <f t="shared" si="2"/>
        <v>0</v>
      </c>
      <c r="K16" s="16">
        <f t="shared" si="0"/>
        <v>0</v>
      </c>
    </row>
    <row r="17" spans="2:13" ht="21.95" customHeight="1" x14ac:dyDescent="0.55000000000000004">
      <c r="B17" s="14"/>
      <c r="C17" s="14"/>
      <c r="D17" s="14"/>
      <c r="E17" s="15"/>
      <c r="F17" s="15">
        <f t="shared" si="1"/>
        <v>0</v>
      </c>
      <c r="G17" s="15">
        <f t="shared" si="2"/>
        <v>0</v>
      </c>
      <c r="K17" s="16">
        <f t="shared" si="0"/>
        <v>0</v>
      </c>
    </row>
    <row r="18" spans="2:13" ht="21.95" customHeight="1" x14ac:dyDescent="0.55000000000000004">
      <c r="B18" s="14"/>
      <c r="C18" s="14"/>
      <c r="D18" s="14"/>
      <c r="E18" s="15"/>
      <c r="F18" s="15">
        <f t="shared" si="1"/>
        <v>0</v>
      </c>
      <c r="G18" s="15">
        <f t="shared" si="2"/>
        <v>0</v>
      </c>
      <c r="K18" s="16">
        <f t="shared" si="0"/>
        <v>0</v>
      </c>
    </row>
    <row r="19" spans="2:13" ht="21.95" customHeight="1" x14ac:dyDescent="0.55000000000000004">
      <c r="B19" s="14"/>
      <c r="C19" s="14"/>
      <c r="D19" s="14"/>
      <c r="E19" s="15"/>
      <c r="F19" s="15">
        <f t="shared" si="1"/>
        <v>0</v>
      </c>
      <c r="G19" s="15">
        <f t="shared" si="2"/>
        <v>0</v>
      </c>
      <c r="K19" s="16">
        <f t="shared" si="0"/>
        <v>0</v>
      </c>
    </row>
    <row r="20" spans="2:13" ht="21.95" customHeight="1" x14ac:dyDescent="0.55000000000000004">
      <c r="B20" s="14"/>
      <c r="C20" s="14"/>
      <c r="D20" s="14"/>
      <c r="E20" s="15"/>
      <c r="F20" s="15">
        <f t="shared" si="1"/>
        <v>0</v>
      </c>
      <c r="G20" s="15">
        <f t="shared" si="2"/>
        <v>0</v>
      </c>
      <c r="K20" s="16">
        <f t="shared" si="0"/>
        <v>0</v>
      </c>
    </row>
    <row r="21" spans="2:13" ht="21.95" customHeight="1" x14ac:dyDescent="0.55000000000000004">
      <c r="B21" s="14"/>
      <c r="C21" s="14"/>
      <c r="D21" s="14"/>
      <c r="E21" s="15"/>
      <c r="F21" s="15">
        <f t="shared" si="1"/>
        <v>0</v>
      </c>
      <c r="G21" s="15">
        <f t="shared" si="2"/>
        <v>0</v>
      </c>
      <c r="K21" s="16">
        <f t="shared" si="0"/>
        <v>0</v>
      </c>
    </row>
    <row r="22" spans="2:13" ht="21.95" customHeight="1" x14ac:dyDescent="0.55000000000000004">
      <c r="B22" s="14"/>
      <c r="C22" s="14"/>
      <c r="D22" s="14"/>
      <c r="E22" s="15"/>
      <c r="F22" s="15">
        <f t="shared" si="1"/>
        <v>0</v>
      </c>
      <c r="G22" s="15">
        <f t="shared" si="2"/>
        <v>0</v>
      </c>
      <c r="K22" s="16">
        <f t="shared" si="0"/>
        <v>0</v>
      </c>
    </row>
    <row r="23" spans="2:13" ht="21.95" customHeight="1" x14ac:dyDescent="0.55000000000000004">
      <c r="B23" s="14"/>
      <c r="C23" s="14"/>
      <c r="D23" s="14"/>
      <c r="E23" s="15"/>
      <c r="F23" s="15">
        <f t="shared" si="1"/>
        <v>0</v>
      </c>
      <c r="G23" s="15">
        <f t="shared" si="2"/>
        <v>0</v>
      </c>
      <c r="K23" s="16">
        <f t="shared" si="0"/>
        <v>0</v>
      </c>
    </row>
    <row r="24" spans="2:13" ht="21.95" customHeight="1" x14ac:dyDescent="0.55000000000000004">
      <c r="D24" s="32" t="s">
        <v>11</v>
      </c>
      <c r="E24" s="32"/>
      <c r="F24" s="22">
        <f>F25+F26</f>
        <v>44388.114205607475</v>
      </c>
      <c r="G24" s="18"/>
      <c r="H24" s="18">
        <f>SUM(F8:F23)</f>
        <v>44690</v>
      </c>
      <c r="K24" s="16">
        <f>SUM(K8:K23)</f>
        <v>2.125</v>
      </c>
      <c r="L24" s="9">
        <v>15.16</v>
      </c>
      <c r="M24" s="18">
        <f>K24*L24</f>
        <v>32.215000000000003</v>
      </c>
    </row>
    <row r="25" spans="2:13" ht="21.95" customHeight="1" x14ac:dyDescent="0.55000000000000004">
      <c r="D25" s="32" t="s">
        <v>6</v>
      </c>
      <c r="E25" s="32"/>
      <c r="F25" s="22">
        <f>SUM(G8:G23)</f>
        <v>40075.46</v>
      </c>
      <c r="H25" s="18"/>
      <c r="K25" s="16"/>
    </row>
    <row r="26" spans="2:13" ht="21.95" customHeight="1" x14ac:dyDescent="0.55000000000000004">
      <c r="D26" s="32" t="s">
        <v>9</v>
      </c>
      <c r="E26" s="32"/>
      <c r="F26" s="22">
        <f>H24-F25-F27</f>
        <v>4312.6542056074777</v>
      </c>
    </row>
    <row r="27" spans="2:13" ht="21.95" customHeight="1" x14ac:dyDescent="0.55000000000000004">
      <c r="D27" s="32" t="s">
        <v>10</v>
      </c>
      <c r="E27" s="32"/>
      <c r="F27" s="22">
        <f>(H24-F25)*7/107</f>
        <v>301.88579439252339</v>
      </c>
    </row>
    <row r="28" spans="2:13" ht="21.95" customHeight="1" x14ac:dyDescent="0.55000000000000004">
      <c r="D28" s="32" t="s">
        <v>5</v>
      </c>
      <c r="E28" s="32"/>
      <c r="F28" s="22">
        <f>F25+F27+F26</f>
        <v>44690</v>
      </c>
      <c r="G28" s="18"/>
    </row>
    <row r="29" spans="2:13" ht="21.95" customHeight="1" x14ac:dyDescent="0.55000000000000004">
      <c r="B29" s="20"/>
      <c r="C29" s="20"/>
      <c r="D29" s="20"/>
      <c r="E29" s="21"/>
      <c r="F29" s="20"/>
      <c r="G29" s="20"/>
    </row>
    <row r="30" spans="2:13" ht="21.95" customHeight="1" x14ac:dyDescent="0.55000000000000004">
      <c r="E30" s="33" t="s">
        <v>30</v>
      </c>
      <c r="F30" s="33"/>
      <c r="G30" s="33"/>
    </row>
    <row r="31" spans="2:13" ht="21.95" customHeight="1" x14ac:dyDescent="0.55000000000000004">
      <c r="E31" s="17"/>
    </row>
    <row r="32" spans="2:13" ht="21.95" customHeight="1" x14ac:dyDescent="0.55000000000000004">
      <c r="E32" s="29" t="s">
        <v>31</v>
      </c>
      <c r="F32" s="29"/>
      <c r="G32" s="29"/>
    </row>
  </sheetData>
  <mergeCells count="12">
    <mergeCell ref="E32:G32"/>
    <mergeCell ref="B1:G1"/>
    <mergeCell ref="B2:G2"/>
    <mergeCell ref="B3:G3"/>
    <mergeCell ref="C4:G4"/>
    <mergeCell ref="C5:E5"/>
    <mergeCell ref="D24:E24"/>
    <mergeCell ref="D25:E25"/>
    <mergeCell ref="D26:E26"/>
    <mergeCell ref="D27:E27"/>
    <mergeCell ref="D28:E28"/>
    <mergeCell ref="E30:G30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74C5-6D87-4836-94A8-D75FD39A3E5B}">
  <dimension ref="B1:M32"/>
  <sheetViews>
    <sheetView workbookViewId="0">
      <selection activeCell="M24" sqref="M24"/>
    </sheetView>
  </sheetViews>
  <sheetFormatPr defaultRowHeight="24" x14ac:dyDescent="0.55000000000000004"/>
  <cols>
    <col min="1" max="1" width="2" style="9" customWidth="1"/>
    <col min="2" max="2" width="23.75" style="9" customWidth="1"/>
    <col min="3" max="3" width="10.125" style="9" customWidth="1"/>
    <col min="4" max="4" width="7" style="9" customWidth="1"/>
    <col min="5" max="5" width="18.25" style="9" customWidth="1"/>
    <col min="6" max="6" width="17" style="9" customWidth="1"/>
    <col min="7" max="7" width="16.75" style="9" customWidth="1"/>
    <col min="8" max="8" width="13.125" style="9" bestFit="1" customWidth="1"/>
    <col min="9" max="16384" width="9" style="9"/>
  </cols>
  <sheetData>
    <row r="1" spans="2:11" ht="21.95" customHeight="1" x14ac:dyDescent="0.55000000000000004">
      <c r="B1" s="28" t="s">
        <v>21</v>
      </c>
      <c r="C1" s="28"/>
      <c r="D1" s="28"/>
      <c r="E1" s="28"/>
      <c r="F1" s="28"/>
      <c r="G1" s="28"/>
    </row>
    <row r="2" spans="2:11" ht="21.95" customHeight="1" x14ac:dyDescent="0.55000000000000004">
      <c r="B2" s="29" t="s">
        <v>22</v>
      </c>
      <c r="C2" s="29"/>
      <c r="D2" s="29"/>
      <c r="E2" s="29"/>
      <c r="F2" s="29"/>
      <c r="G2" s="29"/>
    </row>
    <row r="3" spans="2:11" ht="21.95" customHeight="1" x14ac:dyDescent="0.55000000000000004">
      <c r="B3" s="28" t="s">
        <v>20</v>
      </c>
      <c r="C3" s="28"/>
      <c r="D3" s="28"/>
      <c r="E3" s="28"/>
      <c r="F3" s="28"/>
      <c r="G3" s="28"/>
    </row>
    <row r="4" spans="2:11" ht="21.95" customHeight="1" x14ac:dyDescent="0.55000000000000004">
      <c r="B4" s="24" t="s">
        <v>23</v>
      </c>
      <c r="C4" s="30" t="s">
        <v>38</v>
      </c>
      <c r="D4" s="30"/>
      <c r="E4" s="30"/>
      <c r="F4" s="30"/>
      <c r="G4" s="30"/>
    </row>
    <row r="5" spans="2:11" ht="21.95" customHeight="1" x14ac:dyDescent="0.55000000000000004">
      <c r="B5" s="24" t="s">
        <v>29</v>
      </c>
      <c r="C5" s="31" t="s">
        <v>28</v>
      </c>
      <c r="D5" s="30"/>
      <c r="E5" s="30"/>
      <c r="F5" s="19" t="s">
        <v>25</v>
      </c>
      <c r="G5" s="24" t="s">
        <v>37</v>
      </c>
    </row>
    <row r="7" spans="2:11" ht="21.95" customHeight="1" x14ac:dyDescent="0.55000000000000004">
      <c r="B7" s="11" t="s">
        <v>4</v>
      </c>
      <c r="C7" s="11" t="s">
        <v>27</v>
      </c>
      <c r="D7" s="11" t="s">
        <v>26</v>
      </c>
      <c r="E7" s="11" t="s">
        <v>1</v>
      </c>
      <c r="F7" s="11" t="s">
        <v>0</v>
      </c>
      <c r="G7" s="11" t="s">
        <v>7</v>
      </c>
      <c r="I7" s="12" t="s">
        <v>8</v>
      </c>
      <c r="J7" s="13">
        <v>18267.8</v>
      </c>
    </row>
    <row r="8" spans="2:11" ht="21.95" customHeight="1" x14ac:dyDescent="0.55000000000000004">
      <c r="B8" s="14" t="s">
        <v>39</v>
      </c>
      <c r="C8" s="14">
        <v>0.125</v>
      </c>
      <c r="D8" s="14">
        <v>35</v>
      </c>
      <c r="E8" s="15">
        <v>2520</v>
      </c>
      <c r="F8" s="15">
        <f>E8*D8</f>
        <v>88200</v>
      </c>
      <c r="G8" s="15">
        <f>ROUND($J$7*C8*D8,2)</f>
        <v>79921.63</v>
      </c>
      <c r="K8" s="16">
        <f>C8*D8</f>
        <v>4.375</v>
      </c>
    </row>
    <row r="9" spans="2:11" ht="21.95" customHeight="1" x14ac:dyDescent="0.55000000000000004">
      <c r="B9" s="14" t="s">
        <v>39</v>
      </c>
      <c r="C9" s="14">
        <v>0.125</v>
      </c>
      <c r="D9" s="14">
        <v>5</v>
      </c>
      <c r="E9" s="15">
        <v>2550</v>
      </c>
      <c r="F9" s="15">
        <f>E9*D9</f>
        <v>12750</v>
      </c>
      <c r="G9" s="15">
        <f>ROUND($J$7*C9*D9,2)</f>
        <v>11417.38</v>
      </c>
      <c r="K9" s="16">
        <f t="shared" ref="K9:K23" si="0">C9*D9</f>
        <v>0.625</v>
      </c>
    </row>
    <row r="10" spans="2:11" ht="21.95" customHeight="1" x14ac:dyDescent="0.55000000000000004">
      <c r="B10" s="14" t="s">
        <v>40</v>
      </c>
      <c r="C10" s="14">
        <v>0.25</v>
      </c>
      <c r="D10" s="14">
        <v>26</v>
      </c>
      <c r="E10" s="15">
        <v>4930</v>
      </c>
      <c r="F10" s="15">
        <f>E10*D10</f>
        <v>128180</v>
      </c>
      <c r="G10" s="15">
        <f>ROUND($J$7*C10*D10,2)</f>
        <v>118740.7</v>
      </c>
      <c r="K10" s="16">
        <f t="shared" si="0"/>
        <v>6.5</v>
      </c>
    </row>
    <row r="11" spans="2:11" ht="21.95" customHeight="1" x14ac:dyDescent="0.55000000000000004">
      <c r="B11" s="14" t="s">
        <v>40</v>
      </c>
      <c r="C11" s="14">
        <v>0.25</v>
      </c>
      <c r="D11" s="14">
        <v>2</v>
      </c>
      <c r="E11" s="15">
        <v>4980</v>
      </c>
      <c r="F11" s="15">
        <f t="shared" ref="F11:F23" si="1">E11*D11</f>
        <v>9960</v>
      </c>
      <c r="G11" s="15">
        <f>ROUND($J$7*C11*D11,2)</f>
        <v>9133.9</v>
      </c>
      <c r="K11" s="16">
        <f t="shared" si="0"/>
        <v>0.5</v>
      </c>
    </row>
    <row r="12" spans="2:11" ht="21.95" customHeight="1" x14ac:dyDescent="0.55000000000000004">
      <c r="B12" s="14"/>
      <c r="C12" s="14"/>
      <c r="D12" s="14"/>
      <c r="E12" s="15"/>
      <c r="F12" s="15">
        <f t="shared" si="1"/>
        <v>0</v>
      </c>
      <c r="G12" s="15">
        <f t="shared" ref="G12:G23" si="2">ROUND($J$7*C12*D12,2)</f>
        <v>0</v>
      </c>
      <c r="K12" s="16">
        <f t="shared" si="0"/>
        <v>0</v>
      </c>
    </row>
    <row r="13" spans="2:11" ht="21.95" customHeight="1" x14ac:dyDescent="0.55000000000000004">
      <c r="B13" s="14"/>
      <c r="C13" s="14"/>
      <c r="D13" s="14"/>
      <c r="E13" s="15"/>
      <c r="F13" s="15">
        <f t="shared" si="1"/>
        <v>0</v>
      </c>
      <c r="G13" s="15">
        <f t="shared" si="2"/>
        <v>0</v>
      </c>
      <c r="K13" s="16">
        <f t="shared" si="0"/>
        <v>0</v>
      </c>
    </row>
    <row r="14" spans="2:11" ht="21.95" customHeight="1" x14ac:dyDescent="0.55000000000000004">
      <c r="B14" s="14"/>
      <c r="C14" s="14"/>
      <c r="D14" s="14"/>
      <c r="E14" s="15"/>
      <c r="F14" s="15">
        <f t="shared" si="1"/>
        <v>0</v>
      </c>
      <c r="G14" s="15">
        <f t="shared" si="2"/>
        <v>0</v>
      </c>
      <c r="K14" s="16">
        <f t="shared" si="0"/>
        <v>0</v>
      </c>
    </row>
    <row r="15" spans="2:11" ht="21.95" customHeight="1" x14ac:dyDescent="0.55000000000000004">
      <c r="B15" s="14"/>
      <c r="C15" s="14"/>
      <c r="D15" s="14"/>
      <c r="E15" s="15"/>
      <c r="F15" s="15">
        <f t="shared" si="1"/>
        <v>0</v>
      </c>
      <c r="G15" s="15">
        <f t="shared" si="2"/>
        <v>0</v>
      </c>
      <c r="K15" s="16">
        <f t="shared" si="0"/>
        <v>0</v>
      </c>
    </row>
    <row r="16" spans="2:11" ht="21.95" customHeight="1" x14ac:dyDescent="0.55000000000000004">
      <c r="B16" s="14"/>
      <c r="C16" s="14"/>
      <c r="D16" s="14"/>
      <c r="E16" s="15"/>
      <c r="F16" s="15">
        <f t="shared" si="1"/>
        <v>0</v>
      </c>
      <c r="G16" s="15">
        <f t="shared" si="2"/>
        <v>0</v>
      </c>
      <c r="K16" s="16">
        <f t="shared" si="0"/>
        <v>0</v>
      </c>
    </row>
    <row r="17" spans="2:13" ht="21.95" customHeight="1" x14ac:dyDescent="0.55000000000000004">
      <c r="B17" s="14"/>
      <c r="C17" s="14"/>
      <c r="D17" s="14"/>
      <c r="E17" s="15"/>
      <c r="F17" s="15">
        <f t="shared" si="1"/>
        <v>0</v>
      </c>
      <c r="G17" s="15">
        <f t="shared" si="2"/>
        <v>0</v>
      </c>
      <c r="K17" s="16">
        <f t="shared" si="0"/>
        <v>0</v>
      </c>
    </row>
    <row r="18" spans="2:13" ht="21.95" customHeight="1" x14ac:dyDescent="0.55000000000000004">
      <c r="B18" s="14"/>
      <c r="C18" s="14"/>
      <c r="D18" s="14"/>
      <c r="E18" s="15"/>
      <c r="F18" s="15">
        <f t="shared" si="1"/>
        <v>0</v>
      </c>
      <c r="G18" s="15">
        <f t="shared" si="2"/>
        <v>0</v>
      </c>
      <c r="K18" s="16">
        <f t="shared" si="0"/>
        <v>0</v>
      </c>
    </row>
    <row r="19" spans="2:13" ht="21.95" customHeight="1" x14ac:dyDescent="0.55000000000000004">
      <c r="B19" s="14"/>
      <c r="C19" s="14"/>
      <c r="D19" s="14"/>
      <c r="E19" s="15"/>
      <c r="F19" s="15">
        <f t="shared" si="1"/>
        <v>0</v>
      </c>
      <c r="G19" s="15">
        <f t="shared" si="2"/>
        <v>0</v>
      </c>
      <c r="K19" s="16">
        <f t="shared" si="0"/>
        <v>0</v>
      </c>
    </row>
    <row r="20" spans="2:13" ht="21.95" customHeight="1" x14ac:dyDescent="0.55000000000000004">
      <c r="B20" s="14"/>
      <c r="C20" s="14"/>
      <c r="D20" s="14"/>
      <c r="E20" s="15"/>
      <c r="F20" s="15">
        <f t="shared" si="1"/>
        <v>0</v>
      </c>
      <c r="G20" s="15">
        <f t="shared" si="2"/>
        <v>0</v>
      </c>
      <c r="K20" s="16">
        <f t="shared" si="0"/>
        <v>0</v>
      </c>
    </row>
    <row r="21" spans="2:13" ht="21.95" customHeight="1" x14ac:dyDescent="0.55000000000000004">
      <c r="B21" s="14"/>
      <c r="C21" s="14"/>
      <c r="D21" s="14"/>
      <c r="E21" s="15"/>
      <c r="F21" s="15">
        <f t="shared" si="1"/>
        <v>0</v>
      </c>
      <c r="G21" s="15">
        <f t="shared" si="2"/>
        <v>0</v>
      </c>
      <c r="K21" s="16">
        <f t="shared" si="0"/>
        <v>0</v>
      </c>
    </row>
    <row r="22" spans="2:13" ht="21.95" customHeight="1" x14ac:dyDescent="0.55000000000000004">
      <c r="B22" s="14"/>
      <c r="C22" s="14"/>
      <c r="D22" s="14"/>
      <c r="E22" s="15"/>
      <c r="F22" s="15">
        <f t="shared" si="1"/>
        <v>0</v>
      </c>
      <c r="G22" s="15">
        <f t="shared" si="2"/>
        <v>0</v>
      </c>
      <c r="K22" s="16">
        <f t="shared" si="0"/>
        <v>0</v>
      </c>
    </row>
    <row r="23" spans="2:13" ht="21.95" customHeight="1" x14ac:dyDescent="0.55000000000000004">
      <c r="B23" s="14"/>
      <c r="C23" s="14"/>
      <c r="D23" s="14"/>
      <c r="E23" s="15"/>
      <c r="F23" s="15">
        <f t="shared" si="1"/>
        <v>0</v>
      </c>
      <c r="G23" s="15">
        <f t="shared" si="2"/>
        <v>0</v>
      </c>
      <c r="K23" s="16">
        <f t="shared" si="0"/>
        <v>0</v>
      </c>
    </row>
    <row r="24" spans="2:13" ht="21.95" customHeight="1" x14ac:dyDescent="0.55000000000000004">
      <c r="D24" s="32" t="s">
        <v>11</v>
      </c>
      <c r="E24" s="32"/>
      <c r="F24" s="22">
        <f>F25+F26</f>
        <v>237789.67542056076</v>
      </c>
      <c r="G24" s="18"/>
      <c r="H24" s="18">
        <f>SUM(F8:F23)</f>
        <v>239090</v>
      </c>
      <c r="K24" s="16">
        <f>SUM(K8:K23)</f>
        <v>12</v>
      </c>
      <c r="L24" s="9">
        <v>15.16</v>
      </c>
      <c r="M24" s="18">
        <f>K24*L24</f>
        <v>181.92000000000002</v>
      </c>
    </row>
    <row r="25" spans="2:13" ht="21.95" customHeight="1" x14ac:dyDescent="0.55000000000000004">
      <c r="D25" s="32" t="s">
        <v>6</v>
      </c>
      <c r="E25" s="32"/>
      <c r="F25" s="22">
        <f>SUM(G8:G23)</f>
        <v>219213.61000000002</v>
      </c>
      <c r="H25" s="18"/>
      <c r="K25" s="16"/>
    </row>
    <row r="26" spans="2:13" ht="21.95" customHeight="1" x14ac:dyDescent="0.55000000000000004">
      <c r="D26" s="32" t="s">
        <v>9</v>
      </c>
      <c r="E26" s="32"/>
      <c r="F26" s="22">
        <f>H24-F25-F27</f>
        <v>18576.065420560735</v>
      </c>
    </row>
    <row r="27" spans="2:13" ht="21.95" customHeight="1" x14ac:dyDescent="0.55000000000000004">
      <c r="D27" s="32" t="s">
        <v>10</v>
      </c>
      <c r="E27" s="32"/>
      <c r="F27" s="22">
        <f>(H24-F25)*7/107</f>
        <v>1300.3245794392512</v>
      </c>
    </row>
    <row r="28" spans="2:13" ht="21.95" customHeight="1" x14ac:dyDescent="0.55000000000000004">
      <c r="D28" s="32" t="s">
        <v>5</v>
      </c>
      <c r="E28" s="32"/>
      <c r="F28" s="22">
        <f>F25+F27+F26</f>
        <v>239090</v>
      </c>
      <c r="G28" s="18"/>
    </row>
    <row r="29" spans="2:13" ht="21.95" customHeight="1" x14ac:dyDescent="0.55000000000000004">
      <c r="B29" s="20"/>
      <c r="C29" s="20"/>
      <c r="D29" s="20"/>
      <c r="E29" s="21"/>
      <c r="F29" s="20"/>
      <c r="G29" s="20"/>
    </row>
    <row r="30" spans="2:13" ht="21.95" customHeight="1" x14ac:dyDescent="0.55000000000000004">
      <c r="E30" s="33" t="s">
        <v>30</v>
      </c>
      <c r="F30" s="33"/>
      <c r="G30" s="33"/>
    </row>
    <row r="31" spans="2:13" ht="21.95" customHeight="1" x14ac:dyDescent="0.55000000000000004">
      <c r="E31" s="17"/>
    </row>
    <row r="32" spans="2:13" ht="21.95" customHeight="1" x14ac:dyDescent="0.55000000000000004">
      <c r="E32" s="29" t="s">
        <v>31</v>
      </c>
      <c r="F32" s="29"/>
      <c r="G32" s="29"/>
    </row>
  </sheetData>
  <mergeCells count="12">
    <mergeCell ref="E32:G32"/>
    <mergeCell ref="B1:G1"/>
    <mergeCell ref="B2:G2"/>
    <mergeCell ref="B3:G3"/>
    <mergeCell ref="C4:G4"/>
    <mergeCell ref="C5:E5"/>
    <mergeCell ref="D24:E24"/>
    <mergeCell ref="D25:E25"/>
    <mergeCell ref="D26:E26"/>
    <mergeCell ref="D27:E27"/>
    <mergeCell ref="D28:E28"/>
    <mergeCell ref="E30:G30"/>
  </mergeCells>
  <pageMargins left="0.25" right="0.25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F5CD-0AE3-400E-B21A-E83949D0D6A7}">
  <dimension ref="B1:M32"/>
  <sheetViews>
    <sheetView topLeftCell="A10" workbookViewId="0">
      <selection activeCell="C19" sqref="C19"/>
    </sheetView>
  </sheetViews>
  <sheetFormatPr defaultRowHeight="24" x14ac:dyDescent="0.55000000000000004"/>
  <cols>
    <col min="1" max="1" width="2" style="9" customWidth="1"/>
    <col min="2" max="2" width="23.75" style="9" customWidth="1"/>
    <col min="3" max="3" width="10.125" style="9" customWidth="1"/>
    <col min="4" max="4" width="7" style="9" customWidth="1"/>
    <col min="5" max="5" width="18.25" style="9" customWidth="1"/>
    <col min="6" max="6" width="17" style="9" customWidth="1"/>
    <col min="7" max="7" width="16.75" style="9" customWidth="1"/>
    <col min="8" max="8" width="13.125" style="9" bestFit="1" customWidth="1"/>
    <col min="9" max="16384" width="9" style="9"/>
  </cols>
  <sheetData>
    <row r="1" spans="2:11" ht="21.95" customHeight="1" x14ac:dyDescent="0.55000000000000004">
      <c r="B1" s="28" t="s">
        <v>21</v>
      </c>
      <c r="C1" s="28"/>
      <c r="D1" s="28"/>
      <c r="E1" s="28"/>
      <c r="F1" s="28"/>
      <c r="G1" s="28"/>
    </row>
    <row r="2" spans="2:11" ht="21.95" customHeight="1" x14ac:dyDescent="0.55000000000000004">
      <c r="B2" s="29" t="s">
        <v>22</v>
      </c>
      <c r="C2" s="29"/>
      <c r="D2" s="29"/>
      <c r="E2" s="29"/>
      <c r="F2" s="29"/>
      <c r="G2" s="29"/>
    </row>
    <row r="3" spans="2:11" ht="21.95" customHeight="1" x14ac:dyDescent="0.55000000000000004">
      <c r="B3" s="28" t="s">
        <v>20</v>
      </c>
      <c r="C3" s="28"/>
      <c r="D3" s="28"/>
      <c r="E3" s="28"/>
      <c r="F3" s="28"/>
      <c r="G3" s="28"/>
    </row>
    <row r="4" spans="2:11" ht="21.95" customHeight="1" x14ac:dyDescent="0.55000000000000004">
      <c r="B4" s="24" t="s">
        <v>23</v>
      </c>
      <c r="C4" s="30" t="s">
        <v>38</v>
      </c>
      <c r="D4" s="30"/>
      <c r="E4" s="30"/>
      <c r="F4" s="30"/>
      <c r="G4" s="30"/>
    </row>
    <row r="5" spans="2:11" ht="21.95" customHeight="1" x14ac:dyDescent="0.55000000000000004">
      <c r="B5" s="24" t="s">
        <v>29</v>
      </c>
      <c r="C5" s="31" t="s">
        <v>28</v>
      </c>
      <c r="D5" s="30"/>
      <c r="E5" s="30"/>
      <c r="F5" s="19" t="s">
        <v>25</v>
      </c>
      <c r="G5" s="24" t="s">
        <v>41</v>
      </c>
    </row>
    <row r="7" spans="2:11" ht="21.95" customHeight="1" x14ac:dyDescent="0.55000000000000004">
      <c r="B7" s="11" t="s">
        <v>4</v>
      </c>
      <c r="C7" s="11" t="s">
        <v>27</v>
      </c>
      <c r="D7" s="11" t="s">
        <v>26</v>
      </c>
      <c r="E7" s="11" t="s">
        <v>1</v>
      </c>
      <c r="F7" s="11" t="s">
        <v>0</v>
      </c>
      <c r="G7" s="11" t="s">
        <v>7</v>
      </c>
      <c r="I7" s="12" t="s">
        <v>8</v>
      </c>
      <c r="J7" s="13">
        <v>18267.8</v>
      </c>
    </row>
    <row r="8" spans="2:11" ht="21.95" customHeight="1" x14ac:dyDescent="0.55000000000000004">
      <c r="B8" s="14" t="s">
        <v>42</v>
      </c>
      <c r="C8" s="14">
        <v>0.25</v>
      </c>
      <c r="D8" s="14">
        <v>17</v>
      </c>
      <c r="E8" s="15">
        <v>4950</v>
      </c>
      <c r="F8" s="15">
        <f>E8*D8</f>
        <v>84150</v>
      </c>
      <c r="G8" s="15">
        <f>ROUND($J$7*C8*D8,2)</f>
        <v>77638.149999999994</v>
      </c>
      <c r="K8" s="16">
        <f>C8*D8</f>
        <v>4.25</v>
      </c>
    </row>
    <row r="9" spans="2:11" ht="21.95" customHeight="1" x14ac:dyDescent="0.55000000000000004">
      <c r="B9" s="14" t="s">
        <v>42</v>
      </c>
      <c r="C9" s="14">
        <v>0.25</v>
      </c>
      <c r="D9" s="14">
        <v>3</v>
      </c>
      <c r="E9" s="15">
        <v>4990</v>
      </c>
      <c r="F9" s="15">
        <f>E9*D9</f>
        <v>14970</v>
      </c>
      <c r="G9" s="15">
        <f>ROUND($J$7*C9*D9,2)</f>
        <v>13700.85</v>
      </c>
      <c r="K9" s="16">
        <f t="shared" ref="K9:K23" si="0">C9*D9</f>
        <v>0.75</v>
      </c>
    </row>
    <row r="10" spans="2:11" ht="21.95" customHeight="1" x14ac:dyDescent="0.55000000000000004">
      <c r="B10" s="14" t="s">
        <v>43</v>
      </c>
      <c r="C10" s="14">
        <v>0.5</v>
      </c>
      <c r="D10" s="14">
        <v>6</v>
      </c>
      <c r="E10" s="15">
        <v>9730</v>
      </c>
      <c r="F10" s="15">
        <f>E10*D10</f>
        <v>58380</v>
      </c>
      <c r="G10" s="15">
        <f>ROUND($J$7*C10*D10,2)</f>
        <v>54803.4</v>
      </c>
      <c r="K10" s="16">
        <f t="shared" si="0"/>
        <v>3</v>
      </c>
    </row>
    <row r="11" spans="2:11" ht="21.95" customHeight="1" x14ac:dyDescent="0.55000000000000004">
      <c r="B11" s="14" t="s">
        <v>44</v>
      </c>
      <c r="C11" s="14">
        <v>1</v>
      </c>
      <c r="D11" s="14">
        <v>5</v>
      </c>
      <c r="E11" s="15">
        <v>19190</v>
      </c>
      <c r="F11" s="15">
        <f t="shared" ref="F11:F23" si="1">E11*D11</f>
        <v>95950</v>
      </c>
      <c r="G11" s="15">
        <f>ROUND($J$7*C11*D11,2)</f>
        <v>91339</v>
      </c>
      <c r="K11" s="16">
        <f t="shared" si="0"/>
        <v>5</v>
      </c>
    </row>
    <row r="12" spans="2:11" ht="21.95" customHeight="1" x14ac:dyDescent="0.55000000000000004">
      <c r="B12" s="14" t="s">
        <v>45</v>
      </c>
      <c r="C12" s="14">
        <v>0.25</v>
      </c>
      <c r="D12" s="14">
        <v>4</v>
      </c>
      <c r="E12" s="15">
        <v>4950</v>
      </c>
      <c r="F12" s="15">
        <f t="shared" si="1"/>
        <v>19800</v>
      </c>
      <c r="G12" s="15">
        <f t="shared" ref="G12:G23" si="2">ROUND($J$7*C12*D12,2)</f>
        <v>18267.8</v>
      </c>
      <c r="K12" s="16">
        <f t="shared" si="0"/>
        <v>1</v>
      </c>
    </row>
    <row r="13" spans="2:11" ht="21.95" customHeight="1" x14ac:dyDescent="0.55000000000000004">
      <c r="B13" s="14" t="s">
        <v>46</v>
      </c>
      <c r="C13" s="14">
        <v>0.5</v>
      </c>
      <c r="D13" s="14">
        <v>1</v>
      </c>
      <c r="E13" s="15">
        <v>9730</v>
      </c>
      <c r="F13" s="15">
        <f t="shared" si="1"/>
        <v>9730</v>
      </c>
      <c r="G13" s="15">
        <f t="shared" si="2"/>
        <v>9133.9</v>
      </c>
      <c r="K13" s="16">
        <f t="shared" si="0"/>
        <v>0.5</v>
      </c>
    </row>
    <row r="14" spans="2:11" ht="21.95" customHeight="1" x14ac:dyDescent="0.55000000000000004">
      <c r="B14" s="14" t="s">
        <v>46</v>
      </c>
      <c r="C14" s="14">
        <v>0.5</v>
      </c>
      <c r="D14" s="14">
        <v>2</v>
      </c>
      <c r="E14" s="15">
        <v>9800</v>
      </c>
      <c r="F14" s="15">
        <f t="shared" si="1"/>
        <v>19600</v>
      </c>
      <c r="G14" s="15">
        <f t="shared" si="2"/>
        <v>18267.8</v>
      </c>
      <c r="K14" s="16">
        <f t="shared" si="0"/>
        <v>1</v>
      </c>
    </row>
    <row r="15" spans="2:11" ht="21.95" customHeight="1" x14ac:dyDescent="0.55000000000000004">
      <c r="B15" s="14" t="s">
        <v>47</v>
      </c>
      <c r="C15" s="14">
        <v>1</v>
      </c>
      <c r="D15" s="14">
        <v>2</v>
      </c>
      <c r="E15" s="15">
        <v>19190</v>
      </c>
      <c r="F15" s="15">
        <f t="shared" si="1"/>
        <v>38380</v>
      </c>
      <c r="G15" s="15">
        <f t="shared" si="2"/>
        <v>36535.599999999999</v>
      </c>
      <c r="K15" s="16">
        <f t="shared" si="0"/>
        <v>2</v>
      </c>
    </row>
    <row r="16" spans="2:11" ht="21.95" customHeight="1" x14ac:dyDescent="0.55000000000000004">
      <c r="B16" s="14" t="s">
        <v>47</v>
      </c>
      <c r="C16" s="14">
        <v>1</v>
      </c>
      <c r="D16" s="14">
        <v>1</v>
      </c>
      <c r="E16" s="15">
        <v>19390</v>
      </c>
      <c r="F16" s="15">
        <f t="shared" si="1"/>
        <v>19390</v>
      </c>
      <c r="G16" s="15">
        <f t="shared" si="2"/>
        <v>18267.8</v>
      </c>
      <c r="K16" s="16">
        <f t="shared" si="0"/>
        <v>1</v>
      </c>
    </row>
    <row r="17" spans="2:13" ht="21.95" customHeight="1" x14ac:dyDescent="0.55000000000000004">
      <c r="B17" s="14" t="s">
        <v>48</v>
      </c>
      <c r="C17" s="14">
        <v>0.125</v>
      </c>
      <c r="D17" s="14">
        <v>4</v>
      </c>
      <c r="E17" s="15">
        <v>2530</v>
      </c>
      <c r="F17" s="15">
        <f t="shared" si="1"/>
        <v>10120</v>
      </c>
      <c r="G17" s="15">
        <f t="shared" si="2"/>
        <v>9133.9</v>
      </c>
      <c r="K17" s="16">
        <f t="shared" si="0"/>
        <v>0.5</v>
      </c>
    </row>
    <row r="18" spans="2:13" ht="21.95" customHeight="1" x14ac:dyDescent="0.55000000000000004">
      <c r="B18" s="14" t="s">
        <v>49</v>
      </c>
      <c r="C18" s="14">
        <f>1/15.16</f>
        <v>6.5963060686015831E-2</v>
      </c>
      <c r="D18" s="14">
        <v>10</v>
      </c>
      <c r="E18" s="15">
        <v>1410</v>
      </c>
      <c r="F18" s="15">
        <f t="shared" si="1"/>
        <v>14100</v>
      </c>
      <c r="G18" s="15">
        <f>ROUND($J$7*C18*D18,2)</f>
        <v>12050</v>
      </c>
      <c r="K18" s="16">
        <f t="shared" si="0"/>
        <v>0.65963060686015829</v>
      </c>
    </row>
    <row r="19" spans="2:13" ht="21.95" customHeight="1" x14ac:dyDescent="0.55000000000000004">
      <c r="B19" s="14"/>
      <c r="C19" s="14"/>
      <c r="D19" s="14"/>
      <c r="E19" s="15"/>
      <c r="F19" s="15">
        <f t="shared" si="1"/>
        <v>0</v>
      </c>
      <c r="G19" s="15">
        <f t="shared" si="2"/>
        <v>0</v>
      </c>
      <c r="K19" s="16">
        <f t="shared" si="0"/>
        <v>0</v>
      </c>
    </row>
    <row r="20" spans="2:13" ht="21.95" customHeight="1" x14ac:dyDescent="0.55000000000000004">
      <c r="B20" s="14"/>
      <c r="C20" s="14"/>
      <c r="D20" s="14"/>
      <c r="E20" s="15"/>
      <c r="F20" s="15">
        <f t="shared" si="1"/>
        <v>0</v>
      </c>
      <c r="G20" s="15">
        <f t="shared" si="2"/>
        <v>0</v>
      </c>
      <c r="K20" s="16">
        <f t="shared" si="0"/>
        <v>0</v>
      </c>
    </row>
    <row r="21" spans="2:13" ht="21.95" customHeight="1" x14ac:dyDescent="0.55000000000000004">
      <c r="B21" s="14"/>
      <c r="C21" s="14"/>
      <c r="D21" s="14"/>
      <c r="E21" s="15"/>
      <c r="F21" s="15">
        <f t="shared" si="1"/>
        <v>0</v>
      </c>
      <c r="G21" s="15">
        <f t="shared" si="2"/>
        <v>0</v>
      </c>
      <c r="K21" s="16">
        <f t="shared" si="0"/>
        <v>0</v>
      </c>
    </row>
    <row r="22" spans="2:13" ht="21.95" customHeight="1" x14ac:dyDescent="0.55000000000000004">
      <c r="B22" s="14"/>
      <c r="C22" s="14"/>
      <c r="D22" s="14"/>
      <c r="E22" s="15"/>
      <c r="F22" s="15">
        <f t="shared" si="1"/>
        <v>0</v>
      </c>
      <c r="G22" s="15">
        <f t="shared" si="2"/>
        <v>0</v>
      </c>
      <c r="K22" s="16">
        <f t="shared" si="0"/>
        <v>0</v>
      </c>
    </row>
    <row r="23" spans="2:13" ht="21.95" customHeight="1" x14ac:dyDescent="0.55000000000000004">
      <c r="B23" s="14"/>
      <c r="C23" s="14"/>
      <c r="D23" s="14"/>
      <c r="E23" s="15"/>
      <c r="F23" s="15">
        <f t="shared" si="1"/>
        <v>0</v>
      </c>
      <c r="G23" s="15">
        <f t="shared" si="2"/>
        <v>0</v>
      </c>
      <c r="K23" s="16">
        <f t="shared" si="0"/>
        <v>0</v>
      </c>
    </row>
    <row r="24" spans="2:13" ht="21.95" customHeight="1" x14ac:dyDescent="0.55000000000000004">
      <c r="D24" s="32" t="s">
        <v>11</v>
      </c>
      <c r="E24" s="32"/>
      <c r="F24" s="22">
        <f>F25+F26</f>
        <v>382906.23738317756</v>
      </c>
      <c r="G24" s="18"/>
      <c r="H24" s="18">
        <f>SUM(F8:F23)</f>
        <v>384570</v>
      </c>
      <c r="K24" s="16">
        <f>SUM(K8:K23)</f>
        <v>19.659630606860159</v>
      </c>
      <c r="L24" s="9">
        <v>15.16</v>
      </c>
      <c r="M24" s="18">
        <f>K24*L24</f>
        <v>298.04000000000002</v>
      </c>
    </row>
    <row r="25" spans="2:13" ht="21.95" customHeight="1" x14ac:dyDescent="0.55000000000000004">
      <c r="D25" s="32" t="s">
        <v>6</v>
      </c>
      <c r="E25" s="32"/>
      <c r="F25" s="22">
        <f>SUM(G8:G23)</f>
        <v>359138.19999999995</v>
      </c>
      <c r="H25" s="18"/>
      <c r="K25" s="16"/>
    </row>
    <row r="26" spans="2:13" ht="21.95" customHeight="1" x14ac:dyDescent="0.55000000000000004">
      <c r="D26" s="32" t="s">
        <v>9</v>
      </c>
      <c r="E26" s="32"/>
      <c r="F26" s="22">
        <f>H24-F25-F27</f>
        <v>23768.037383177612</v>
      </c>
    </row>
    <row r="27" spans="2:13" ht="21.95" customHeight="1" x14ac:dyDescent="0.55000000000000004">
      <c r="D27" s="32" t="s">
        <v>10</v>
      </c>
      <c r="E27" s="32"/>
      <c r="F27" s="22">
        <f>(H24-F25)*7/107</f>
        <v>1663.7626168224328</v>
      </c>
    </row>
    <row r="28" spans="2:13" ht="21.95" customHeight="1" x14ac:dyDescent="0.55000000000000004">
      <c r="D28" s="32" t="s">
        <v>5</v>
      </c>
      <c r="E28" s="32"/>
      <c r="F28" s="22">
        <f>F25+F27+F26</f>
        <v>384570</v>
      </c>
      <c r="G28" s="18"/>
    </row>
    <row r="29" spans="2:13" ht="21.95" customHeight="1" x14ac:dyDescent="0.55000000000000004">
      <c r="B29" s="20"/>
      <c r="C29" s="20"/>
      <c r="D29" s="20"/>
      <c r="E29" s="21"/>
      <c r="F29" s="20"/>
      <c r="G29" s="20"/>
    </row>
    <row r="30" spans="2:13" ht="21.95" customHeight="1" x14ac:dyDescent="0.55000000000000004">
      <c r="E30" s="33" t="s">
        <v>30</v>
      </c>
      <c r="F30" s="33"/>
      <c r="G30" s="33"/>
    </row>
    <row r="31" spans="2:13" ht="21.95" customHeight="1" x14ac:dyDescent="0.55000000000000004">
      <c r="E31" s="17"/>
    </row>
    <row r="32" spans="2:13" ht="21.95" customHeight="1" x14ac:dyDescent="0.55000000000000004">
      <c r="E32" s="29" t="s">
        <v>31</v>
      </c>
      <c r="F32" s="29"/>
      <c r="G32" s="29"/>
    </row>
  </sheetData>
  <mergeCells count="12">
    <mergeCell ref="E32:G32"/>
    <mergeCell ref="B1:G1"/>
    <mergeCell ref="B2:G2"/>
    <mergeCell ref="B3:G3"/>
    <mergeCell ref="C4:G4"/>
    <mergeCell ref="C5:E5"/>
    <mergeCell ref="D24:E24"/>
    <mergeCell ref="D25:E25"/>
    <mergeCell ref="D26:E26"/>
    <mergeCell ref="D27:E27"/>
    <mergeCell ref="D28:E28"/>
    <mergeCell ref="E30:G30"/>
  </mergeCells>
  <pageMargins left="0.25" right="0.2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ADB6-F700-4FE6-9903-C8F31F71E534}">
  <dimension ref="B1:M34"/>
  <sheetViews>
    <sheetView workbookViewId="0">
      <selection sqref="A1:XFD1048576"/>
    </sheetView>
  </sheetViews>
  <sheetFormatPr defaultRowHeight="24" x14ac:dyDescent="0.55000000000000004"/>
  <cols>
    <col min="1" max="1" width="2" style="9" customWidth="1"/>
    <col min="2" max="2" width="23.75" style="9" customWidth="1"/>
    <col min="3" max="3" width="10.125" style="9" customWidth="1"/>
    <col min="4" max="4" width="7" style="9" customWidth="1"/>
    <col min="5" max="5" width="18.25" style="9" customWidth="1"/>
    <col min="6" max="6" width="17" style="9" customWidth="1"/>
    <col min="7" max="7" width="16.75" style="9" customWidth="1"/>
    <col min="8" max="8" width="13.125" style="9" bestFit="1" customWidth="1"/>
    <col min="9" max="12" width="9" style="9"/>
    <col min="13" max="13" width="12.625" style="9" bestFit="1" customWidth="1"/>
    <col min="14" max="16384" width="9" style="9"/>
  </cols>
  <sheetData>
    <row r="1" spans="2:11" ht="21.95" customHeight="1" x14ac:dyDescent="0.55000000000000004">
      <c r="B1" s="28" t="s">
        <v>21</v>
      </c>
      <c r="C1" s="28"/>
      <c r="D1" s="28"/>
      <c r="E1" s="28"/>
      <c r="F1" s="28"/>
      <c r="G1" s="28"/>
    </row>
    <row r="2" spans="2:11" ht="21.95" customHeight="1" x14ac:dyDescent="0.55000000000000004">
      <c r="B2" s="29" t="s">
        <v>22</v>
      </c>
      <c r="C2" s="29"/>
      <c r="D2" s="29"/>
      <c r="E2" s="29"/>
      <c r="F2" s="29"/>
      <c r="G2" s="29"/>
    </row>
    <row r="3" spans="2:11" ht="21.95" customHeight="1" x14ac:dyDescent="0.55000000000000004">
      <c r="B3" s="28" t="s">
        <v>20</v>
      </c>
      <c r="C3" s="28"/>
      <c r="D3" s="28"/>
      <c r="E3" s="28"/>
      <c r="F3" s="28"/>
      <c r="G3" s="28"/>
    </row>
    <row r="4" spans="2:11" ht="21.95" customHeight="1" x14ac:dyDescent="0.55000000000000004">
      <c r="B4" s="25" t="s">
        <v>23</v>
      </c>
      <c r="C4" s="30" t="s">
        <v>38</v>
      </c>
      <c r="D4" s="30"/>
      <c r="E4" s="30"/>
      <c r="F4" s="30"/>
      <c r="G4" s="30"/>
    </row>
    <row r="5" spans="2:11" ht="21.95" customHeight="1" x14ac:dyDescent="0.55000000000000004">
      <c r="B5" s="25" t="s">
        <v>29</v>
      </c>
      <c r="C5" s="31" t="s">
        <v>28</v>
      </c>
      <c r="D5" s="30"/>
      <c r="E5" s="30"/>
      <c r="F5" s="19" t="s">
        <v>25</v>
      </c>
      <c r="G5" s="25" t="s">
        <v>50</v>
      </c>
      <c r="J5" s="8"/>
    </row>
    <row r="6" spans="2:11" ht="21.95" customHeight="1" x14ac:dyDescent="0.55000000000000004"/>
    <row r="7" spans="2:11" ht="21.95" customHeight="1" x14ac:dyDescent="0.55000000000000004">
      <c r="B7" s="11" t="s">
        <v>4</v>
      </c>
      <c r="C7" s="11" t="s">
        <v>27</v>
      </c>
      <c r="D7" s="11" t="s">
        <v>26</v>
      </c>
      <c r="E7" s="11" t="s">
        <v>1</v>
      </c>
      <c r="F7" s="11" t="s">
        <v>0</v>
      </c>
      <c r="G7" s="11" t="s">
        <v>7</v>
      </c>
      <c r="I7" s="12" t="s">
        <v>8</v>
      </c>
      <c r="J7" s="13">
        <v>18025.240000000002</v>
      </c>
    </row>
    <row r="8" spans="2:11" ht="21.95" customHeight="1" x14ac:dyDescent="0.55000000000000004">
      <c r="B8" s="14" t="s">
        <v>51</v>
      </c>
      <c r="C8" s="14">
        <f>1/15.16</f>
        <v>6.5963060686015831E-2</v>
      </c>
      <c r="D8" s="14">
        <v>30</v>
      </c>
      <c r="E8" s="15">
        <v>1390</v>
      </c>
      <c r="F8" s="15">
        <f>E8*D8</f>
        <v>41700</v>
      </c>
      <c r="G8" s="15">
        <f>ROUND($J$7*C8*D8,2)</f>
        <v>35670</v>
      </c>
      <c r="K8" s="16">
        <f>C8*D8</f>
        <v>1.9788918205804749</v>
      </c>
    </row>
    <row r="9" spans="2:11" ht="21.95" customHeight="1" x14ac:dyDescent="0.55000000000000004">
      <c r="B9" s="14" t="s">
        <v>52</v>
      </c>
      <c r="C9" s="14">
        <v>0.125</v>
      </c>
      <c r="D9" s="14">
        <v>8</v>
      </c>
      <c r="E9" s="15">
        <v>2500</v>
      </c>
      <c r="F9" s="15">
        <f>E9*D9</f>
        <v>20000</v>
      </c>
      <c r="G9" s="15">
        <f>ROUND($J$7*C9*D9,2)</f>
        <v>18025.240000000002</v>
      </c>
      <c r="K9" s="16">
        <f>C9*D9</f>
        <v>1</v>
      </c>
    </row>
    <row r="10" spans="2:11" ht="21.95" customHeight="1" x14ac:dyDescent="0.55000000000000004">
      <c r="B10" s="14" t="s">
        <v>13</v>
      </c>
      <c r="C10" s="14">
        <v>0.25</v>
      </c>
      <c r="D10" s="14">
        <v>14</v>
      </c>
      <c r="E10" s="15">
        <v>4890</v>
      </c>
      <c r="F10" s="15">
        <f>E10*D10</f>
        <v>68460</v>
      </c>
      <c r="G10" s="15">
        <f>ROUND($J$7*C10*D10,2)</f>
        <v>63088.34</v>
      </c>
      <c r="K10" s="16">
        <f t="shared" ref="K10:K25" si="0">C10*D10</f>
        <v>3.5</v>
      </c>
    </row>
    <row r="11" spans="2:11" ht="21.95" customHeight="1" x14ac:dyDescent="0.55000000000000004">
      <c r="B11" s="14" t="s">
        <v>13</v>
      </c>
      <c r="C11" s="14">
        <v>0.25</v>
      </c>
      <c r="D11" s="14">
        <v>6</v>
      </c>
      <c r="E11" s="15">
        <v>4930</v>
      </c>
      <c r="F11" s="15">
        <f t="shared" ref="F11:F25" si="1">E11*D11</f>
        <v>29580</v>
      </c>
      <c r="G11" s="15">
        <f>ROUND($J$7*C11*D11,2)</f>
        <v>27037.86</v>
      </c>
      <c r="K11" s="16">
        <f t="shared" si="0"/>
        <v>1.5</v>
      </c>
    </row>
    <row r="12" spans="2:11" ht="21.95" customHeight="1" x14ac:dyDescent="0.55000000000000004">
      <c r="B12" s="14" t="s">
        <v>12</v>
      </c>
      <c r="C12" s="14">
        <v>0.5</v>
      </c>
      <c r="D12" s="14">
        <v>4</v>
      </c>
      <c r="E12" s="15">
        <v>9610</v>
      </c>
      <c r="F12" s="15">
        <f t="shared" si="1"/>
        <v>38440</v>
      </c>
      <c r="G12" s="15">
        <f t="shared" ref="G12:G25" si="2">ROUND($J$7*C12*D12,2)</f>
        <v>36050.480000000003</v>
      </c>
      <c r="K12" s="16">
        <f t="shared" si="0"/>
        <v>2</v>
      </c>
    </row>
    <row r="13" spans="2:11" ht="21.95" customHeight="1" x14ac:dyDescent="0.55000000000000004">
      <c r="B13" s="14" t="s">
        <v>12</v>
      </c>
      <c r="C13" s="14">
        <v>0.5</v>
      </c>
      <c r="D13" s="14">
        <v>2</v>
      </c>
      <c r="E13" s="15">
        <v>9710</v>
      </c>
      <c r="F13" s="15">
        <f t="shared" si="1"/>
        <v>19420</v>
      </c>
      <c r="G13" s="15">
        <f t="shared" si="2"/>
        <v>18025.240000000002</v>
      </c>
      <c r="K13" s="16">
        <f t="shared" si="0"/>
        <v>1</v>
      </c>
    </row>
    <row r="14" spans="2:11" ht="21.95" customHeight="1" x14ac:dyDescent="0.55000000000000004">
      <c r="B14" s="14" t="s">
        <v>14</v>
      </c>
      <c r="C14" s="14">
        <v>1</v>
      </c>
      <c r="D14" s="14">
        <v>1</v>
      </c>
      <c r="E14" s="15">
        <v>18940</v>
      </c>
      <c r="F14" s="15">
        <f t="shared" si="1"/>
        <v>18940</v>
      </c>
      <c r="G14" s="15">
        <f t="shared" si="2"/>
        <v>18025.240000000002</v>
      </c>
      <c r="K14" s="16">
        <f t="shared" si="0"/>
        <v>1</v>
      </c>
    </row>
    <row r="15" spans="2:11" ht="21.95" customHeight="1" x14ac:dyDescent="0.55000000000000004">
      <c r="B15" s="14" t="s">
        <v>14</v>
      </c>
      <c r="C15" s="14">
        <v>1</v>
      </c>
      <c r="D15" s="14">
        <v>2</v>
      </c>
      <c r="E15" s="15">
        <v>19140</v>
      </c>
      <c r="F15" s="15">
        <f t="shared" si="1"/>
        <v>38280</v>
      </c>
      <c r="G15" s="15">
        <f t="shared" si="2"/>
        <v>36050.480000000003</v>
      </c>
      <c r="K15" s="16">
        <f t="shared" si="0"/>
        <v>2</v>
      </c>
    </row>
    <row r="16" spans="2:11" ht="21.95" customHeight="1" x14ac:dyDescent="0.55000000000000004">
      <c r="B16" s="14" t="s">
        <v>16</v>
      </c>
      <c r="C16" s="14">
        <v>0.25</v>
      </c>
      <c r="D16" s="14">
        <v>3</v>
      </c>
      <c r="E16" s="15">
        <v>4890</v>
      </c>
      <c r="F16" s="15">
        <f t="shared" si="1"/>
        <v>14670</v>
      </c>
      <c r="G16" s="15">
        <f t="shared" si="2"/>
        <v>13518.93</v>
      </c>
      <c r="K16" s="16">
        <f t="shared" si="0"/>
        <v>0.75</v>
      </c>
    </row>
    <row r="17" spans="2:13" ht="21.95" customHeight="1" x14ac:dyDescent="0.55000000000000004">
      <c r="B17" s="14" t="s">
        <v>16</v>
      </c>
      <c r="C17" s="14">
        <v>0.25</v>
      </c>
      <c r="D17" s="14">
        <v>1</v>
      </c>
      <c r="E17" s="15">
        <v>4930</v>
      </c>
      <c r="F17" s="15">
        <f t="shared" si="1"/>
        <v>4930</v>
      </c>
      <c r="G17" s="15">
        <f t="shared" si="2"/>
        <v>4506.3100000000004</v>
      </c>
      <c r="K17" s="16">
        <f t="shared" si="0"/>
        <v>0.25</v>
      </c>
    </row>
    <row r="18" spans="2:13" ht="21.95" customHeight="1" x14ac:dyDescent="0.55000000000000004">
      <c r="B18" s="14" t="s">
        <v>17</v>
      </c>
      <c r="C18" s="14">
        <v>0.5</v>
      </c>
      <c r="D18" s="14">
        <v>2</v>
      </c>
      <c r="E18" s="15">
        <v>9610</v>
      </c>
      <c r="F18" s="15">
        <f t="shared" si="1"/>
        <v>19220</v>
      </c>
      <c r="G18" s="15">
        <f>ROUND($J$7*C18*D18,2)</f>
        <v>18025.240000000002</v>
      </c>
      <c r="K18" s="16">
        <f t="shared" si="0"/>
        <v>1</v>
      </c>
    </row>
    <row r="19" spans="2:13" ht="21.95" customHeight="1" x14ac:dyDescent="0.55000000000000004">
      <c r="B19" s="14" t="s">
        <v>17</v>
      </c>
      <c r="C19" s="14">
        <v>0.5</v>
      </c>
      <c r="D19" s="14">
        <v>2</v>
      </c>
      <c r="E19" s="15">
        <v>9680</v>
      </c>
      <c r="F19" s="15">
        <f t="shared" si="1"/>
        <v>19360</v>
      </c>
      <c r="G19" s="15">
        <f t="shared" si="2"/>
        <v>18025.240000000002</v>
      </c>
      <c r="K19" s="16">
        <f t="shared" si="0"/>
        <v>1</v>
      </c>
    </row>
    <row r="20" spans="2:13" ht="21.95" customHeight="1" x14ac:dyDescent="0.55000000000000004">
      <c r="B20" s="14" t="s">
        <v>19</v>
      </c>
      <c r="C20" s="14">
        <v>0.125</v>
      </c>
      <c r="D20" s="14">
        <v>15</v>
      </c>
      <c r="E20" s="15">
        <v>2490</v>
      </c>
      <c r="F20" s="15">
        <f t="shared" si="1"/>
        <v>37350</v>
      </c>
      <c r="G20" s="15">
        <f t="shared" si="2"/>
        <v>33797.33</v>
      </c>
      <c r="K20" s="16">
        <f t="shared" si="0"/>
        <v>1.875</v>
      </c>
    </row>
    <row r="21" spans="2:13" ht="21.95" customHeight="1" x14ac:dyDescent="0.55000000000000004">
      <c r="B21" s="14" t="s">
        <v>19</v>
      </c>
      <c r="C21" s="14">
        <v>0.125</v>
      </c>
      <c r="D21" s="14">
        <v>17</v>
      </c>
      <c r="E21" s="15">
        <v>2520</v>
      </c>
      <c r="F21" s="15">
        <f t="shared" si="1"/>
        <v>42840</v>
      </c>
      <c r="G21" s="15">
        <f t="shared" si="2"/>
        <v>38303.64</v>
      </c>
      <c r="K21" s="16">
        <f t="shared" si="0"/>
        <v>2.125</v>
      </c>
    </row>
    <row r="22" spans="2:13" ht="21.95" customHeight="1" x14ac:dyDescent="0.55000000000000004">
      <c r="B22" s="14" t="s">
        <v>15</v>
      </c>
      <c r="C22" s="14">
        <v>0.25</v>
      </c>
      <c r="D22" s="14">
        <v>13</v>
      </c>
      <c r="E22" s="15">
        <v>4870</v>
      </c>
      <c r="F22" s="15">
        <f t="shared" si="1"/>
        <v>63310</v>
      </c>
      <c r="G22" s="15">
        <f t="shared" si="2"/>
        <v>58582.03</v>
      </c>
      <c r="K22" s="16">
        <f t="shared" si="0"/>
        <v>3.25</v>
      </c>
    </row>
    <row r="23" spans="2:13" ht="21.95" customHeight="1" x14ac:dyDescent="0.55000000000000004">
      <c r="B23" s="14" t="s">
        <v>15</v>
      </c>
      <c r="C23" s="14">
        <v>0.25</v>
      </c>
      <c r="D23" s="14">
        <v>3</v>
      </c>
      <c r="E23" s="15">
        <v>4920</v>
      </c>
      <c r="F23" s="15">
        <f t="shared" si="1"/>
        <v>14760</v>
      </c>
      <c r="G23" s="15">
        <f t="shared" si="2"/>
        <v>13518.93</v>
      </c>
      <c r="K23" s="16">
        <f t="shared" si="0"/>
        <v>0.75</v>
      </c>
    </row>
    <row r="24" spans="2:13" ht="21.95" customHeight="1" x14ac:dyDescent="0.55000000000000004">
      <c r="B24" s="14" t="s">
        <v>18</v>
      </c>
      <c r="C24" s="14">
        <v>1</v>
      </c>
      <c r="D24" s="14">
        <v>2</v>
      </c>
      <c r="E24" s="15">
        <v>18940</v>
      </c>
      <c r="F24" s="15">
        <f t="shared" si="1"/>
        <v>37880</v>
      </c>
      <c r="G24" s="15">
        <f t="shared" si="2"/>
        <v>36050.480000000003</v>
      </c>
      <c r="K24" s="16">
        <f t="shared" si="0"/>
        <v>2</v>
      </c>
    </row>
    <row r="25" spans="2:13" ht="21.95" customHeight="1" x14ac:dyDescent="0.55000000000000004">
      <c r="B25" s="14" t="s">
        <v>14</v>
      </c>
      <c r="C25" s="14">
        <v>1</v>
      </c>
      <c r="D25" s="14">
        <v>1</v>
      </c>
      <c r="E25" s="15">
        <v>18940</v>
      </c>
      <c r="F25" s="15">
        <f t="shared" si="1"/>
        <v>18940</v>
      </c>
      <c r="G25" s="15">
        <f t="shared" si="2"/>
        <v>18025.240000000002</v>
      </c>
      <c r="K25" s="16">
        <f t="shared" si="0"/>
        <v>1</v>
      </c>
    </row>
    <row r="26" spans="2:13" ht="21.95" customHeight="1" x14ac:dyDescent="0.55000000000000004">
      <c r="D26" s="32" t="s">
        <v>11</v>
      </c>
      <c r="E26" s="32"/>
      <c r="F26" s="22">
        <f>F27+F28</f>
        <v>545217.60448598128</v>
      </c>
      <c r="G26" s="18"/>
      <c r="H26" s="18">
        <f>SUM(F8:F25)</f>
        <v>548080</v>
      </c>
      <c r="K26" s="16">
        <f>SUM(K8:K25)</f>
        <v>27.978891820580476</v>
      </c>
      <c r="L26" s="9">
        <v>15.16</v>
      </c>
      <c r="M26" s="27">
        <f>K26*L26</f>
        <v>424.16</v>
      </c>
    </row>
    <row r="27" spans="2:13" ht="21.95" customHeight="1" x14ac:dyDescent="0.55000000000000004">
      <c r="D27" s="32" t="s">
        <v>6</v>
      </c>
      <c r="E27" s="32"/>
      <c r="F27" s="22">
        <f>SUM(G8:G25)-0.01</f>
        <v>504326.23999999993</v>
      </c>
      <c r="H27" s="18"/>
      <c r="K27" s="16"/>
    </row>
    <row r="28" spans="2:13" ht="21.95" customHeight="1" x14ac:dyDescent="0.55000000000000004">
      <c r="D28" s="32" t="s">
        <v>9</v>
      </c>
      <c r="E28" s="32"/>
      <c r="F28" s="22">
        <f>H26-F27-F29</f>
        <v>40891.364485981372</v>
      </c>
    </row>
    <row r="29" spans="2:13" ht="21.95" customHeight="1" x14ac:dyDescent="0.55000000000000004">
      <c r="D29" s="32" t="s">
        <v>10</v>
      </c>
      <c r="E29" s="32"/>
      <c r="F29" s="22">
        <f>(H26-F27)*7/107</f>
        <v>2862.3955140186958</v>
      </c>
    </row>
    <row r="30" spans="2:13" ht="21.95" customHeight="1" x14ac:dyDescent="0.55000000000000004">
      <c r="D30" s="32" t="s">
        <v>5</v>
      </c>
      <c r="E30" s="32"/>
      <c r="F30" s="22">
        <f>F27+F29+F28</f>
        <v>548080</v>
      </c>
      <c r="G30" s="18"/>
    </row>
    <row r="31" spans="2:13" ht="21.95" customHeight="1" x14ac:dyDescent="0.55000000000000004">
      <c r="B31" s="20"/>
      <c r="C31" s="20"/>
      <c r="D31" s="20"/>
      <c r="E31" s="21"/>
      <c r="F31" s="20"/>
      <c r="G31" s="20"/>
    </row>
    <row r="32" spans="2:13" ht="21.95" customHeight="1" x14ac:dyDescent="0.55000000000000004">
      <c r="E32" s="33" t="s">
        <v>30</v>
      </c>
      <c r="F32" s="33"/>
      <c r="G32" s="33"/>
    </row>
    <row r="33" spans="5:7" ht="21.95" customHeight="1" x14ac:dyDescent="0.55000000000000004">
      <c r="E33" s="17"/>
    </row>
    <row r="34" spans="5:7" ht="21.95" customHeight="1" x14ac:dyDescent="0.55000000000000004">
      <c r="E34" s="29" t="s">
        <v>31</v>
      </c>
      <c r="F34" s="29"/>
      <c r="G34" s="29"/>
    </row>
  </sheetData>
  <mergeCells count="12">
    <mergeCell ref="E34:G34"/>
    <mergeCell ref="B1:G1"/>
    <mergeCell ref="B2:G2"/>
    <mergeCell ref="B3:G3"/>
    <mergeCell ref="C4:G4"/>
    <mergeCell ref="C5:E5"/>
    <mergeCell ref="D26:E26"/>
    <mergeCell ref="D27:E27"/>
    <mergeCell ref="D28:E28"/>
    <mergeCell ref="D29:E29"/>
    <mergeCell ref="D30:E30"/>
    <mergeCell ref="E32:G32"/>
  </mergeCells>
  <pageMargins left="0.23622047244094491" right="0.23622047244094491" top="0.39370078740157483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374-3AC6-4B2F-AA0C-F71C1A8DA6BC}">
  <dimension ref="B1:M32"/>
  <sheetViews>
    <sheetView tabSelected="1" topLeftCell="A19" workbookViewId="0">
      <selection activeCell="E22" sqref="E22"/>
    </sheetView>
  </sheetViews>
  <sheetFormatPr defaultRowHeight="14.25" x14ac:dyDescent="0.55000000000000004"/>
  <cols>
    <col min="1" max="1" width="2" style="9" customWidth="1"/>
    <col min="2" max="2" width="23.75" style="9" customWidth="1"/>
    <col min="3" max="3" width="10.125" style="9" customWidth="1"/>
    <col min="4" max="4" width="7" style="9" customWidth="1"/>
    <col min="5" max="5" width="18.25" style="9" customWidth="1"/>
    <col min="6" max="6" width="17" style="9" customWidth="1"/>
    <col min="7" max="7" width="16.75" style="9" customWidth="1"/>
    <col min="8" max="8" width="13.125" style="9" bestFit="1" customWidth="1"/>
    <col min="9" max="12" width="9" style="9"/>
    <col min="13" max="13" width="12.625" style="9" bestFit="1" customWidth="1"/>
    <col min="14" max="16384" width="9" style="9"/>
  </cols>
  <sheetData>
    <row r="1" spans="2:11" ht="21.95" customHeight="1" x14ac:dyDescent="0.55000000000000004">
      <c r="B1" s="28" t="s">
        <v>21</v>
      </c>
      <c r="C1" s="28"/>
      <c r="D1" s="28"/>
      <c r="E1" s="28"/>
      <c r="F1" s="28"/>
      <c r="G1" s="28"/>
    </row>
    <row r="2" spans="2:11" ht="21.95" customHeight="1" x14ac:dyDescent="0.55000000000000004">
      <c r="B2" s="29" t="s">
        <v>22</v>
      </c>
      <c r="C2" s="29"/>
      <c r="D2" s="29"/>
      <c r="E2" s="29"/>
      <c r="F2" s="29"/>
      <c r="G2" s="29"/>
    </row>
    <row r="3" spans="2:11" ht="21.95" customHeight="1" x14ac:dyDescent="0.55000000000000004">
      <c r="B3" s="28" t="s">
        <v>20</v>
      </c>
      <c r="C3" s="28"/>
      <c r="D3" s="28"/>
      <c r="E3" s="28"/>
      <c r="F3" s="28"/>
      <c r="G3" s="28"/>
    </row>
    <row r="4" spans="2:11" ht="21.95" customHeight="1" x14ac:dyDescent="0.55000000000000004">
      <c r="B4" s="26" t="s">
        <v>23</v>
      </c>
      <c r="C4" s="30" t="s">
        <v>53</v>
      </c>
      <c r="D4" s="30"/>
      <c r="E4" s="30"/>
      <c r="F4" s="30"/>
      <c r="G4" s="30"/>
    </row>
    <row r="5" spans="2:11" ht="21.95" customHeight="1" x14ac:dyDescent="0.55000000000000004">
      <c r="B5" s="26" t="s">
        <v>29</v>
      </c>
      <c r="C5" s="31" t="s">
        <v>33</v>
      </c>
      <c r="D5" s="30"/>
      <c r="E5" s="30"/>
      <c r="F5" s="19" t="s">
        <v>25</v>
      </c>
      <c r="G5" s="26" t="s">
        <v>54</v>
      </c>
      <c r="J5" s="8"/>
    </row>
    <row r="6" spans="2:11" ht="21.95" customHeight="1" x14ac:dyDescent="0.55000000000000004"/>
    <row r="7" spans="2:11" ht="21.95" customHeight="1" x14ac:dyDescent="0.55000000000000004">
      <c r="B7" s="11" t="s">
        <v>4</v>
      </c>
      <c r="C7" s="11" t="s">
        <v>27</v>
      </c>
      <c r="D7" s="11" t="s">
        <v>26</v>
      </c>
      <c r="E7" s="11" t="s">
        <v>1</v>
      </c>
      <c r="F7" s="11" t="s">
        <v>0</v>
      </c>
      <c r="G7" s="11" t="s">
        <v>7</v>
      </c>
      <c r="I7" s="12" t="s">
        <v>8</v>
      </c>
      <c r="J7" s="13">
        <v>18161.68</v>
      </c>
    </row>
    <row r="8" spans="2:11" ht="21.95" customHeight="1" x14ac:dyDescent="0.55000000000000004">
      <c r="B8" s="14" t="s">
        <v>13</v>
      </c>
      <c r="C8" s="14">
        <v>0.25</v>
      </c>
      <c r="D8" s="14">
        <v>52</v>
      </c>
      <c r="E8" s="15">
        <v>4950</v>
      </c>
      <c r="F8" s="15">
        <f>E8*D8</f>
        <v>257400</v>
      </c>
      <c r="G8" s="15">
        <f>ROUND($J$7*C8*D8,2)</f>
        <v>236101.84</v>
      </c>
      <c r="K8" s="16">
        <f>C8*D8</f>
        <v>13</v>
      </c>
    </row>
    <row r="9" spans="2:11" ht="21.95" customHeight="1" x14ac:dyDescent="0.55000000000000004">
      <c r="B9" s="14" t="s">
        <v>36</v>
      </c>
      <c r="C9" s="14">
        <v>0.125</v>
      </c>
      <c r="D9" s="14">
        <v>2</v>
      </c>
      <c r="E9" s="15">
        <v>2580</v>
      </c>
      <c r="F9" s="15">
        <f>E9*D9</f>
        <v>5160</v>
      </c>
      <c r="G9" s="15">
        <f>ROUND($J$7*C9*D9,2)</f>
        <v>4540.42</v>
      </c>
      <c r="K9" s="16">
        <f>C9*D9</f>
        <v>0.25</v>
      </c>
    </row>
    <row r="10" spans="2:11" ht="21.95" customHeight="1" x14ac:dyDescent="0.55000000000000004">
      <c r="B10" s="14"/>
      <c r="C10" s="14"/>
      <c r="D10" s="14"/>
      <c r="E10" s="15"/>
      <c r="F10" s="15">
        <f>E10*D10</f>
        <v>0</v>
      </c>
      <c r="G10" s="15">
        <f>ROUND($J$7*C10*D10,2)</f>
        <v>0</v>
      </c>
      <c r="K10" s="16">
        <f t="shared" ref="K10:K23" si="0">C10*D10</f>
        <v>0</v>
      </c>
    </row>
    <row r="11" spans="2:11" ht="21.95" customHeight="1" x14ac:dyDescent="0.55000000000000004">
      <c r="B11" s="14"/>
      <c r="C11" s="14"/>
      <c r="D11" s="14"/>
      <c r="E11" s="15"/>
      <c r="F11" s="15">
        <f t="shared" ref="F11:F23" si="1">E11*D11</f>
        <v>0</v>
      </c>
      <c r="G11" s="15">
        <f>ROUND($J$7*C11*D11,2)</f>
        <v>0</v>
      </c>
      <c r="K11" s="16">
        <f t="shared" si="0"/>
        <v>0</v>
      </c>
    </row>
    <row r="12" spans="2:11" ht="21.95" customHeight="1" x14ac:dyDescent="0.55000000000000004">
      <c r="B12" s="14"/>
      <c r="C12" s="14"/>
      <c r="D12" s="14"/>
      <c r="E12" s="15"/>
      <c r="F12" s="15">
        <f t="shared" si="1"/>
        <v>0</v>
      </c>
      <c r="G12" s="15">
        <f t="shared" ref="G12:G23" si="2">ROUND($J$7*C12*D12,2)</f>
        <v>0</v>
      </c>
      <c r="K12" s="16">
        <f t="shared" si="0"/>
        <v>0</v>
      </c>
    </row>
    <row r="13" spans="2:11" ht="21.95" customHeight="1" x14ac:dyDescent="0.55000000000000004">
      <c r="B13" s="14"/>
      <c r="C13" s="14"/>
      <c r="D13" s="14"/>
      <c r="E13" s="15"/>
      <c r="F13" s="15">
        <f t="shared" si="1"/>
        <v>0</v>
      </c>
      <c r="G13" s="15">
        <f t="shared" si="2"/>
        <v>0</v>
      </c>
      <c r="K13" s="16">
        <f t="shared" si="0"/>
        <v>0</v>
      </c>
    </row>
    <row r="14" spans="2:11" ht="21.95" customHeight="1" x14ac:dyDescent="0.55000000000000004">
      <c r="B14" s="14"/>
      <c r="C14" s="14"/>
      <c r="D14" s="14"/>
      <c r="E14" s="15"/>
      <c r="F14" s="15">
        <f t="shared" si="1"/>
        <v>0</v>
      </c>
      <c r="G14" s="15">
        <f t="shared" si="2"/>
        <v>0</v>
      </c>
      <c r="K14" s="16">
        <f t="shared" si="0"/>
        <v>0</v>
      </c>
    </row>
    <row r="15" spans="2:11" ht="21.95" customHeight="1" x14ac:dyDescent="0.55000000000000004">
      <c r="B15" s="14"/>
      <c r="C15" s="14"/>
      <c r="D15" s="14"/>
      <c r="E15" s="15"/>
      <c r="F15" s="15">
        <f t="shared" si="1"/>
        <v>0</v>
      </c>
      <c r="G15" s="15">
        <f t="shared" si="2"/>
        <v>0</v>
      </c>
      <c r="K15" s="16">
        <f t="shared" si="0"/>
        <v>0</v>
      </c>
    </row>
    <row r="16" spans="2:11" ht="21.95" customHeight="1" x14ac:dyDescent="0.55000000000000004">
      <c r="B16" s="14"/>
      <c r="C16" s="14"/>
      <c r="D16" s="14"/>
      <c r="E16" s="15"/>
      <c r="F16" s="15">
        <f t="shared" si="1"/>
        <v>0</v>
      </c>
      <c r="G16" s="15">
        <f t="shared" si="2"/>
        <v>0</v>
      </c>
      <c r="K16" s="16">
        <f t="shared" si="0"/>
        <v>0</v>
      </c>
    </row>
    <row r="17" spans="2:13" ht="21.95" customHeight="1" x14ac:dyDescent="0.55000000000000004">
      <c r="B17" s="14"/>
      <c r="C17" s="14"/>
      <c r="D17" s="14"/>
      <c r="E17" s="15"/>
      <c r="F17" s="15">
        <f t="shared" si="1"/>
        <v>0</v>
      </c>
      <c r="G17" s="15">
        <f t="shared" si="2"/>
        <v>0</v>
      </c>
      <c r="K17" s="16">
        <f t="shared" si="0"/>
        <v>0</v>
      </c>
    </row>
    <row r="18" spans="2:13" ht="21.95" customHeight="1" x14ac:dyDescent="0.55000000000000004">
      <c r="B18" s="14"/>
      <c r="C18" s="14"/>
      <c r="D18" s="14"/>
      <c r="E18" s="15"/>
      <c r="F18" s="15">
        <f t="shared" si="1"/>
        <v>0</v>
      </c>
      <c r="G18" s="15">
        <f>ROUND($J$7*C18*D18,2)</f>
        <v>0</v>
      </c>
      <c r="K18" s="16">
        <f t="shared" si="0"/>
        <v>0</v>
      </c>
    </row>
    <row r="19" spans="2:13" ht="21.95" customHeight="1" x14ac:dyDescent="0.55000000000000004">
      <c r="B19" s="14"/>
      <c r="C19" s="14"/>
      <c r="D19" s="14"/>
      <c r="E19" s="15"/>
      <c r="F19" s="15">
        <f t="shared" si="1"/>
        <v>0</v>
      </c>
      <c r="G19" s="15">
        <f t="shared" si="2"/>
        <v>0</v>
      </c>
      <c r="K19" s="16">
        <f t="shared" si="0"/>
        <v>0</v>
      </c>
    </row>
    <row r="20" spans="2:13" ht="21.95" customHeight="1" x14ac:dyDescent="0.55000000000000004">
      <c r="B20" s="14"/>
      <c r="C20" s="14"/>
      <c r="D20" s="14"/>
      <c r="E20" s="15"/>
      <c r="F20" s="15">
        <f t="shared" si="1"/>
        <v>0</v>
      </c>
      <c r="G20" s="15">
        <f t="shared" si="2"/>
        <v>0</v>
      </c>
      <c r="K20" s="16">
        <f t="shared" si="0"/>
        <v>0</v>
      </c>
    </row>
    <row r="21" spans="2:13" ht="21.95" customHeight="1" x14ac:dyDescent="0.55000000000000004">
      <c r="B21" s="14"/>
      <c r="C21" s="14"/>
      <c r="D21" s="14"/>
      <c r="E21" s="15"/>
      <c r="F21" s="15">
        <f t="shared" si="1"/>
        <v>0</v>
      </c>
      <c r="G21" s="15">
        <f t="shared" si="2"/>
        <v>0</v>
      </c>
      <c r="K21" s="16">
        <f t="shared" si="0"/>
        <v>0</v>
      </c>
    </row>
    <row r="22" spans="2:13" ht="21.95" customHeight="1" x14ac:dyDescent="0.55000000000000004">
      <c r="B22" s="14"/>
      <c r="C22" s="14"/>
      <c r="D22" s="14"/>
      <c r="E22" s="15"/>
      <c r="F22" s="15">
        <f t="shared" si="1"/>
        <v>0</v>
      </c>
      <c r="G22" s="15">
        <f t="shared" si="2"/>
        <v>0</v>
      </c>
      <c r="K22" s="16">
        <f t="shared" si="0"/>
        <v>0</v>
      </c>
    </row>
    <row r="23" spans="2:13" ht="21.95" customHeight="1" x14ac:dyDescent="0.55000000000000004">
      <c r="B23" s="14"/>
      <c r="C23" s="14"/>
      <c r="D23" s="14"/>
      <c r="E23" s="15"/>
      <c r="F23" s="15">
        <f t="shared" si="1"/>
        <v>0</v>
      </c>
      <c r="G23" s="15">
        <f t="shared" si="2"/>
        <v>0</v>
      </c>
      <c r="K23" s="16">
        <f t="shared" si="0"/>
        <v>0</v>
      </c>
    </row>
    <row r="24" spans="2:13" ht="21.95" customHeight="1" x14ac:dyDescent="0.55000000000000004">
      <c r="D24" s="32" t="s">
        <v>11</v>
      </c>
      <c r="E24" s="32"/>
      <c r="F24" s="22">
        <f>F25+F26</f>
        <v>261126.1285046729</v>
      </c>
      <c r="G24" s="18"/>
      <c r="H24" s="18">
        <f>SUM(F8:F23)</f>
        <v>262560</v>
      </c>
      <c r="K24" s="16">
        <f>SUM(K8:K23)</f>
        <v>13.25</v>
      </c>
      <c r="L24" s="9">
        <v>15.16</v>
      </c>
      <c r="M24" s="27">
        <f>K24*L24</f>
        <v>200.87</v>
      </c>
    </row>
    <row r="25" spans="2:13" ht="21.95" customHeight="1" x14ac:dyDescent="0.55000000000000004">
      <c r="D25" s="32" t="s">
        <v>6</v>
      </c>
      <c r="E25" s="32"/>
      <c r="F25" s="22">
        <f>SUM(G8:G23)-0.01</f>
        <v>240642.25</v>
      </c>
      <c r="H25" s="18"/>
      <c r="K25" s="16"/>
    </row>
    <row r="26" spans="2:13" ht="21.95" customHeight="1" x14ac:dyDescent="0.55000000000000004">
      <c r="D26" s="32" t="s">
        <v>9</v>
      </c>
      <c r="E26" s="32"/>
      <c r="F26" s="22">
        <f>H24-F25-F27</f>
        <v>20483.878504672895</v>
      </c>
    </row>
    <row r="27" spans="2:13" ht="21.95" customHeight="1" x14ac:dyDescent="0.55000000000000004">
      <c r="D27" s="32" t="s">
        <v>10</v>
      </c>
      <c r="E27" s="32"/>
      <c r="F27" s="22">
        <f>(H24-F25)*7/107</f>
        <v>1433.8714953271028</v>
      </c>
    </row>
    <row r="28" spans="2:13" ht="21.95" customHeight="1" x14ac:dyDescent="0.55000000000000004">
      <c r="D28" s="32" t="s">
        <v>5</v>
      </c>
      <c r="E28" s="32"/>
      <c r="F28" s="22">
        <f>F25+F27+F26</f>
        <v>262560</v>
      </c>
      <c r="G28" s="18"/>
    </row>
    <row r="29" spans="2:13" ht="21.95" customHeight="1" x14ac:dyDescent="0.55000000000000004">
      <c r="B29" s="20"/>
      <c r="C29" s="20"/>
      <c r="D29" s="20"/>
      <c r="E29" s="21"/>
      <c r="F29" s="20"/>
      <c r="G29" s="20"/>
    </row>
    <row r="30" spans="2:13" ht="21.95" customHeight="1" x14ac:dyDescent="0.55000000000000004">
      <c r="E30" s="33" t="s">
        <v>30</v>
      </c>
      <c r="F30" s="33"/>
      <c r="G30" s="33"/>
    </row>
    <row r="31" spans="2:13" ht="21.95" customHeight="1" x14ac:dyDescent="0.55000000000000004">
      <c r="E31" s="17"/>
    </row>
    <row r="32" spans="2:13" ht="21.95" customHeight="1" x14ac:dyDescent="0.55000000000000004">
      <c r="E32" s="29" t="s">
        <v>31</v>
      </c>
      <c r="F32" s="29"/>
      <c r="G32" s="29"/>
    </row>
  </sheetData>
  <mergeCells count="12">
    <mergeCell ref="D25:E25"/>
    <mergeCell ref="D26:E26"/>
    <mergeCell ref="D27:E27"/>
    <mergeCell ref="D28:E28"/>
    <mergeCell ref="E30:G30"/>
    <mergeCell ref="E32:G32"/>
    <mergeCell ref="B1:G1"/>
    <mergeCell ref="B2:G2"/>
    <mergeCell ref="B3:G3"/>
    <mergeCell ref="C4:G4"/>
    <mergeCell ref="C5:E5"/>
    <mergeCell ref="D24:E24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8</vt:i4>
      </vt:variant>
      <vt:variant>
        <vt:lpstr>ช่วงที่มีชื่อ</vt:lpstr>
      </vt:variant>
      <vt:variant>
        <vt:i4>9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6</vt:lpstr>
      <vt:lpstr>7</vt:lpstr>
      <vt:lpstr>8</vt:lpstr>
      <vt:lpstr>'1'!Print_Area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2018-10-10T01:19:53Z</dcterms:modified>
</cp:coreProperties>
</file>