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CE12A8D-94CD-4E06-A107-412FEFF2DB0D}" xr6:coauthVersionLast="38" xr6:coauthVersionMax="38" xr10:uidLastSave="{00000000-0000-0000-0000-000000000000}"/>
  <bookViews>
    <workbookView xWindow="0" yWindow="0" windowWidth="20640" windowHeight="11760" tabRatio="833" firstSheet="15" activeTab="21" xr2:uid="{00000000-000D-0000-FFFF-FFFF00000000}"/>
  </bookViews>
  <sheets>
    <sheet name="112560" sheetId="1" r:id="rId1"/>
    <sheet name="122560" sheetId="4" r:id="rId2"/>
    <sheet name="012561" sheetId="6" r:id="rId3"/>
    <sheet name="022561" sheetId="8" r:id="rId4"/>
    <sheet name="032561" sheetId="10" r:id="rId5"/>
    <sheet name="042561" sheetId="12" r:id="rId6"/>
    <sheet name="052561" sheetId="14" r:id="rId7"/>
    <sheet name="062561" sheetId="16" r:id="rId8"/>
    <sheet name="072561" sheetId="18" r:id="rId9"/>
    <sheet name="082561" sheetId="20" r:id="rId10"/>
    <sheet name="092561" sheetId="22" r:id="rId11"/>
    <sheet name="ภาษีซื้อ 112560" sheetId="3" r:id="rId12"/>
    <sheet name="ภาษีซื้อ 122560" sheetId="5" r:id="rId13"/>
    <sheet name="ภาษีซื้อ 012561" sheetId="7" r:id="rId14"/>
    <sheet name="ภาษีซื้อ 022561" sheetId="9" r:id="rId15"/>
    <sheet name="ภาษีซื้อ 032561" sheetId="11" r:id="rId16"/>
    <sheet name="ภาษีซื้อ 042561" sheetId="13" r:id="rId17"/>
    <sheet name="ภาษีซื้อ 052561" sheetId="15" r:id="rId18"/>
    <sheet name="ภาษีซื้อ 062561" sheetId="17" r:id="rId19"/>
    <sheet name="ภาษีซื้อ 072561" sheetId="19" r:id="rId20"/>
    <sheet name="ภาษีซื้อ 082561" sheetId="21" r:id="rId21"/>
    <sheet name="ภาษีซื้อ 092561" sheetId="23" r:id="rId22"/>
    <sheet name="STOCK" sheetId="2" r:id="rId23"/>
  </sheets>
  <definedNames>
    <definedName name="_xlnm.Print_Area" localSheetId="22">STOCK!$A$19:$D$47</definedName>
    <definedName name="_xlnm.Print_Area" localSheetId="14">'ภาษีซื้อ 022561'!$A$1:$I$17</definedName>
    <definedName name="_xlnm.Print_Area" localSheetId="19">'ภาษีซื้อ 072561'!$A$1:$I$43</definedName>
    <definedName name="_xlnm.Print_Area" localSheetId="20">'ภาษีซื้อ 082561'!$A$1:$I$43</definedName>
    <definedName name="_xlnm.Print_Area" localSheetId="21">'ภาษีซื้อ 092561'!$A$1:$I$35</definedName>
    <definedName name="_xlnm.Print_Area" localSheetId="11">'ภาษีซื้อ 112560'!$A$1:$I$22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23" l="1"/>
  <c r="H34" i="23" s="1"/>
  <c r="I34" i="23" s="1"/>
  <c r="G33" i="23"/>
  <c r="H33" i="23" s="1"/>
  <c r="I33" i="23" s="1"/>
  <c r="G32" i="23"/>
  <c r="H32" i="23" s="1"/>
  <c r="I32" i="23" s="1"/>
  <c r="H31" i="23"/>
  <c r="I31" i="23" s="1"/>
  <c r="G31" i="23"/>
  <c r="G30" i="23"/>
  <c r="H30" i="23" s="1"/>
  <c r="I30" i="23" s="1"/>
  <c r="G29" i="23"/>
  <c r="H29" i="23" s="1"/>
  <c r="I29" i="23" s="1"/>
  <c r="G28" i="23"/>
  <c r="H28" i="23" s="1"/>
  <c r="I28" i="23" s="1"/>
  <c r="G27" i="23"/>
  <c r="H27" i="23" s="1"/>
  <c r="I27" i="23" s="1"/>
  <c r="G26" i="23"/>
  <c r="H26" i="23" s="1"/>
  <c r="I26" i="23" s="1"/>
  <c r="G25" i="23"/>
  <c r="H25" i="23" s="1"/>
  <c r="I25" i="23" s="1"/>
  <c r="G24" i="23"/>
  <c r="H24" i="23" s="1"/>
  <c r="I24" i="23" s="1"/>
  <c r="G23" i="23"/>
  <c r="H23" i="23" s="1"/>
  <c r="I23" i="23" s="1"/>
  <c r="G22" i="23"/>
  <c r="H22" i="23" s="1"/>
  <c r="I22" i="23" s="1"/>
  <c r="G21" i="23"/>
  <c r="H21" i="23" s="1"/>
  <c r="I21" i="23" s="1"/>
  <c r="G20" i="23"/>
  <c r="H20" i="23" s="1"/>
  <c r="I20" i="23" s="1"/>
  <c r="G19" i="23"/>
  <c r="H19" i="23" s="1"/>
  <c r="I19" i="23" s="1"/>
  <c r="G18" i="23"/>
  <c r="H18" i="23" s="1"/>
  <c r="I18" i="23" s="1"/>
  <c r="G17" i="23"/>
  <c r="H17" i="23" s="1"/>
  <c r="I17" i="23" s="1"/>
  <c r="G16" i="23"/>
  <c r="H16" i="23" s="1"/>
  <c r="I16" i="23" s="1"/>
  <c r="G15" i="23"/>
  <c r="H15" i="23" s="1"/>
  <c r="I15" i="23" s="1"/>
  <c r="G14" i="23"/>
  <c r="H14" i="23" s="1"/>
  <c r="I14" i="23" s="1"/>
  <c r="G13" i="23"/>
  <c r="H13" i="23" s="1"/>
  <c r="I13" i="23" s="1"/>
  <c r="G12" i="23"/>
  <c r="H12" i="23" s="1"/>
  <c r="I12" i="23" s="1"/>
  <c r="G11" i="23"/>
  <c r="H11" i="23" s="1"/>
  <c r="I11" i="23" s="1"/>
  <c r="G10" i="23"/>
  <c r="H10" i="23" s="1"/>
  <c r="I10" i="23" s="1"/>
  <c r="G9" i="23"/>
  <c r="H9" i="23" s="1"/>
  <c r="I9" i="23" s="1"/>
  <c r="G8" i="23"/>
  <c r="H8" i="23" s="1"/>
  <c r="I8" i="23" s="1"/>
  <c r="G7" i="23"/>
  <c r="H7" i="23" s="1"/>
  <c r="I7" i="23" s="1"/>
  <c r="G6" i="23"/>
  <c r="H6" i="23" s="1"/>
  <c r="I6" i="23" s="1"/>
  <c r="G5" i="23"/>
  <c r="H5" i="23" s="1"/>
  <c r="I5" i="23" s="1"/>
  <c r="G4" i="23"/>
  <c r="H4" i="23" s="1"/>
  <c r="I4" i="23" s="1"/>
  <c r="G3" i="23"/>
  <c r="C62" i="2"/>
  <c r="C65" i="2" s="1"/>
  <c r="F13" i="22"/>
  <c r="E13" i="22"/>
  <c r="D13" i="22"/>
  <c r="D14" i="22" s="1"/>
  <c r="D15" i="22" s="1"/>
  <c r="G12" i="22"/>
  <c r="H12" i="22" s="1"/>
  <c r="I12" i="22" s="1"/>
  <c r="G11" i="22"/>
  <c r="H11" i="22" s="1"/>
  <c r="I11" i="22" s="1"/>
  <c r="G10" i="22"/>
  <c r="H10" i="22" s="1"/>
  <c r="I10" i="22" s="1"/>
  <c r="H9" i="22"/>
  <c r="I9" i="22" s="1"/>
  <c r="G9" i="22"/>
  <c r="G8" i="22"/>
  <c r="H8" i="22" s="1"/>
  <c r="I8" i="22" s="1"/>
  <c r="G7" i="22"/>
  <c r="H7" i="22" s="1"/>
  <c r="I7" i="22" s="1"/>
  <c r="G6" i="22"/>
  <c r="H6" i="22" s="1"/>
  <c r="I6" i="22" s="1"/>
  <c r="G5" i="22"/>
  <c r="H5" i="22" s="1"/>
  <c r="I5" i="22" s="1"/>
  <c r="G4" i="22"/>
  <c r="H4" i="22" s="1"/>
  <c r="I4" i="22" s="1"/>
  <c r="G3" i="22"/>
  <c r="G35" i="23" l="1"/>
  <c r="H3" i="23"/>
  <c r="I3" i="23" s="1"/>
  <c r="G13" i="22"/>
  <c r="H3" i="22"/>
  <c r="G42" i="21"/>
  <c r="H42" i="21" s="1"/>
  <c r="I42" i="21" s="1"/>
  <c r="H41" i="21"/>
  <c r="I41" i="21" s="1"/>
  <c r="G41" i="21"/>
  <c r="G40" i="21"/>
  <c r="H40" i="21" s="1"/>
  <c r="I40" i="21" s="1"/>
  <c r="G39" i="21"/>
  <c r="H39" i="21" s="1"/>
  <c r="I39" i="21" s="1"/>
  <c r="G38" i="21"/>
  <c r="H38" i="21" s="1"/>
  <c r="I38" i="21" s="1"/>
  <c r="G37" i="21"/>
  <c r="H37" i="21" s="1"/>
  <c r="I37" i="21" s="1"/>
  <c r="G36" i="21"/>
  <c r="H36" i="21" s="1"/>
  <c r="I36" i="21" s="1"/>
  <c r="G35" i="21"/>
  <c r="H35" i="21" s="1"/>
  <c r="I35" i="21" s="1"/>
  <c r="G34" i="21"/>
  <c r="H34" i="21" s="1"/>
  <c r="I34" i="21" s="1"/>
  <c r="G33" i="21"/>
  <c r="H33" i="21" s="1"/>
  <c r="I33" i="21" s="1"/>
  <c r="G32" i="21"/>
  <c r="H32" i="21" s="1"/>
  <c r="I32" i="21" s="1"/>
  <c r="G31" i="21"/>
  <c r="H31" i="21" s="1"/>
  <c r="I31" i="21" s="1"/>
  <c r="G30" i="21"/>
  <c r="H30" i="21" s="1"/>
  <c r="I30" i="21" s="1"/>
  <c r="G29" i="21"/>
  <c r="H29" i="21" s="1"/>
  <c r="I29" i="21" s="1"/>
  <c r="G28" i="21"/>
  <c r="H28" i="21" s="1"/>
  <c r="I28" i="21" s="1"/>
  <c r="G27" i="21"/>
  <c r="H27" i="21" s="1"/>
  <c r="I27" i="21" s="1"/>
  <c r="G26" i="21"/>
  <c r="H26" i="21" s="1"/>
  <c r="I26" i="21" s="1"/>
  <c r="G25" i="21"/>
  <c r="H25" i="21" s="1"/>
  <c r="I25" i="21" s="1"/>
  <c r="G24" i="21"/>
  <c r="H24" i="21" s="1"/>
  <c r="I24" i="21" s="1"/>
  <c r="G23" i="21"/>
  <c r="H23" i="21" s="1"/>
  <c r="I23" i="21" s="1"/>
  <c r="G22" i="21"/>
  <c r="H22" i="21" s="1"/>
  <c r="I22" i="21" s="1"/>
  <c r="G21" i="21"/>
  <c r="H21" i="21" s="1"/>
  <c r="I21" i="21" s="1"/>
  <c r="G20" i="21"/>
  <c r="H20" i="21" s="1"/>
  <c r="I20" i="21" s="1"/>
  <c r="G19" i="21"/>
  <c r="H19" i="21" s="1"/>
  <c r="I19" i="21" s="1"/>
  <c r="G18" i="21"/>
  <c r="H18" i="21" s="1"/>
  <c r="I18" i="21" s="1"/>
  <c r="G17" i="21"/>
  <c r="H17" i="21" s="1"/>
  <c r="I17" i="21" s="1"/>
  <c r="G16" i="21"/>
  <c r="H16" i="21" s="1"/>
  <c r="I16" i="21" s="1"/>
  <c r="G15" i="21"/>
  <c r="H15" i="21" s="1"/>
  <c r="I15" i="21" s="1"/>
  <c r="G14" i="21"/>
  <c r="H14" i="21" s="1"/>
  <c r="I14" i="21" s="1"/>
  <c r="H13" i="21"/>
  <c r="I13" i="21" s="1"/>
  <c r="G13" i="21"/>
  <c r="G12" i="21"/>
  <c r="H12" i="21" s="1"/>
  <c r="I12" i="21" s="1"/>
  <c r="G11" i="21"/>
  <c r="H11" i="21" s="1"/>
  <c r="I11" i="21" s="1"/>
  <c r="G10" i="21"/>
  <c r="H10" i="21" s="1"/>
  <c r="I10" i="21" s="1"/>
  <c r="G9" i="21"/>
  <c r="H9" i="21" s="1"/>
  <c r="I9" i="21" s="1"/>
  <c r="G8" i="21"/>
  <c r="H8" i="21" s="1"/>
  <c r="I8" i="21" s="1"/>
  <c r="G7" i="21"/>
  <c r="H7" i="21" s="1"/>
  <c r="I7" i="21" s="1"/>
  <c r="G6" i="21"/>
  <c r="H6" i="21" s="1"/>
  <c r="I6" i="21" s="1"/>
  <c r="G5" i="21"/>
  <c r="H5" i="21" s="1"/>
  <c r="I5" i="21" s="1"/>
  <c r="G4" i="21"/>
  <c r="H4" i="21" s="1"/>
  <c r="I4" i="21" s="1"/>
  <c r="G3" i="21"/>
  <c r="C56" i="2"/>
  <c r="C59" i="2"/>
  <c r="F13" i="20"/>
  <c r="E13" i="20"/>
  <c r="D13" i="20"/>
  <c r="D14" i="20" s="1"/>
  <c r="D15" i="20" s="1"/>
  <c r="G12" i="20"/>
  <c r="H12" i="20" s="1"/>
  <c r="I12" i="20" s="1"/>
  <c r="H11" i="20"/>
  <c r="I11" i="20" s="1"/>
  <c r="G11" i="20"/>
  <c r="G10" i="20"/>
  <c r="H10" i="20" s="1"/>
  <c r="I10" i="20" s="1"/>
  <c r="G9" i="20"/>
  <c r="H9" i="20" s="1"/>
  <c r="I9" i="20" s="1"/>
  <c r="G8" i="20"/>
  <c r="H8" i="20" s="1"/>
  <c r="I8" i="20" s="1"/>
  <c r="H7" i="20"/>
  <c r="I7" i="20" s="1"/>
  <c r="G7" i="20"/>
  <c r="G6" i="20"/>
  <c r="H6" i="20" s="1"/>
  <c r="I6" i="20" s="1"/>
  <c r="G5" i="20"/>
  <c r="H5" i="20" s="1"/>
  <c r="I5" i="20" s="1"/>
  <c r="G4" i="20"/>
  <c r="H4" i="20" s="1"/>
  <c r="I4" i="20" s="1"/>
  <c r="G3" i="20"/>
  <c r="H3" i="20" s="1"/>
  <c r="H35" i="23" l="1"/>
  <c r="I35" i="23" s="1"/>
  <c r="H13" i="22"/>
  <c r="I3" i="22"/>
  <c r="I13" i="22" s="1"/>
  <c r="G43" i="21"/>
  <c r="H3" i="21"/>
  <c r="I3" i="21" s="1"/>
  <c r="H43" i="21"/>
  <c r="H13" i="20"/>
  <c r="G13" i="20"/>
  <c r="I3" i="20"/>
  <c r="I13" i="20" s="1"/>
  <c r="G19" i="19"/>
  <c r="H19" i="19" s="1"/>
  <c r="I19" i="19" s="1"/>
  <c r="G18" i="19"/>
  <c r="H18" i="19" s="1"/>
  <c r="I18" i="19" s="1"/>
  <c r="G35" i="19"/>
  <c r="H35" i="19" s="1"/>
  <c r="I35" i="19" s="1"/>
  <c r="G40" i="19"/>
  <c r="H40" i="19" s="1"/>
  <c r="I40" i="19" s="1"/>
  <c r="G39" i="19"/>
  <c r="H39" i="19" s="1"/>
  <c r="I39" i="19" s="1"/>
  <c r="G38" i="19"/>
  <c r="H38" i="19" s="1"/>
  <c r="I38" i="19" s="1"/>
  <c r="G37" i="19"/>
  <c r="H37" i="19" s="1"/>
  <c r="I37" i="19" s="1"/>
  <c r="G27" i="19"/>
  <c r="H27" i="19" s="1"/>
  <c r="I27" i="19" s="1"/>
  <c r="G26" i="19"/>
  <c r="H26" i="19" s="1"/>
  <c r="I26" i="19" s="1"/>
  <c r="G25" i="19"/>
  <c r="H25" i="19" s="1"/>
  <c r="I25" i="19" s="1"/>
  <c r="G24" i="19"/>
  <c r="H24" i="19" s="1"/>
  <c r="I24" i="19" s="1"/>
  <c r="G23" i="19"/>
  <c r="H23" i="19" s="1"/>
  <c r="I23" i="19" s="1"/>
  <c r="G22" i="19"/>
  <c r="H22" i="19" s="1"/>
  <c r="I22" i="19" s="1"/>
  <c r="G21" i="19"/>
  <c r="H21" i="19" s="1"/>
  <c r="I21" i="19" s="1"/>
  <c r="G20" i="19"/>
  <c r="H20" i="19" s="1"/>
  <c r="I20" i="19" s="1"/>
  <c r="G17" i="19"/>
  <c r="H17" i="19" s="1"/>
  <c r="I17" i="19" s="1"/>
  <c r="G16" i="19"/>
  <c r="H16" i="19" s="1"/>
  <c r="I16" i="19" s="1"/>
  <c r="G15" i="19"/>
  <c r="H15" i="19" s="1"/>
  <c r="I15" i="19" s="1"/>
  <c r="G36" i="19"/>
  <c r="H36" i="19" s="1"/>
  <c r="I36" i="19" s="1"/>
  <c r="G34" i="19"/>
  <c r="H34" i="19" s="1"/>
  <c r="I34" i="19" s="1"/>
  <c r="G33" i="19"/>
  <c r="H33" i="19" s="1"/>
  <c r="I33" i="19" s="1"/>
  <c r="G32" i="19"/>
  <c r="H32" i="19" s="1"/>
  <c r="I32" i="19" s="1"/>
  <c r="G31" i="19"/>
  <c r="H31" i="19" s="1"/>
  <c r="I31" i="19" s="1"/>
  <c r="G30" i="19"/>
  <c r="H30" i="19" s="1"/>
  <c r="I30" i="19" s="1"/>
  <c r="G29" i="19"/>
  <c r="H29" i="19" s="1"/>
  <c r="I29" i="19" s="1"/>
  <c r="G28" i="19"/>
  <c r="H28" i="19" s="1"/>
  <c r="I28" i="19" s="1"/>
  <c r="G42" i="19"/>
  <c r="H42" i="19" s="1"/>
  <c r="I42" i="19" s="1"/>
  <c r="G41" i="19"/>
  <c r="H41" i="19" s="1"/>
  <c r="I41" i="19" s="1"/>
  <c r="G14" i="19"/>
  <c r="H14" i="19" s="1"/>
  <c r="I14" i="19" s="1"/>
  <c r="G13" i="19"/>
  <c r="H13" i="19" s="1"/>
  <c r="I13" i="19" s="1"/>
  <c r="G12" i="19"/>
  <c r="H12" i="19" s="1"/>
  <c r="I12" i="19" s="1"/>
  <c r="G11" i="19"/>
  <c r="H11" i="19" s="1"/>
  <c r="I11" i="19" s="1"/>
  <c r="G10" i="19"/>
  <c r="H10" i="19" s="1"/>
  <c r="I10" i="19" s="1"/>
  <c r="G9" i="19"/>
  <c r="H9" i="19" s="1"/>
  <c r="I9" i="19" s="1"/>
  <c r="G8" i="19"/>
  <c r="H8" i="19" s="1"/>
  <c r="I8" i="19" s="1"/>
  <c r="G7" i="19"/>
  <c r="H7" i="19" s="1"/>
  <c r="I7" i="19" s="1"/>
  <c r="G6" i="19"/>
  <c r="H6" i="19" s="1"/>
  <c r="I6" i="19" s="1"/>
  <c r="G5" i="19"/>
  <c r="H5" i="19" s="1"/>
  <c r="I5" i="19" s="1"/>
  <c r="G4" i="19"/>
  <c r="H4" i="19" s="1"/>
  <c r="I4" i="19" s="1"/>
  <c r="G3" i="19"/>
  <c r="F13" i="18"/>
  <c r="E13" i="18"/>
  <c r="D13" i="18"/>
  <c r="D14" i="18" s="1"/>
  <c r="D15" i="18" s="1"/>
  <c r="G12" i="18"/>
  <c r="H12" i="18" s="1"/>
  <c r="I12" i="18" s="1"/>
  <c r="G11" i="18"/>
  <c r="H11" i="18" s="1"/>
  <c r="I11" i="18" s="1"/>
  <c r="G10" i="18"/>
  <c r="H10" i="18" s="1"/>
  <c r="I10" i="18" s="1"/>
  <c r="H9" i="18"/>
  <c r="I9" i="18" s="1"/>
  <c r="G9" i="18"/>
  <c r="G8" i="18"/>
  <c r="H8" i="18" s="1"/>
  <c r="I8" i="18" s="1"/>
  <c r="G7" i="18"/>
  <c r="H7" i="18" s="1"/>
  <c r="I7" i="18" s="1"/>
  <c r="G6" i="18"/>
  <c r="H6" i="18" s="1"/>
  <c r="I6" i="18" s="1"/>
  <c r="H5" i="18"/>
  <c r="I5" i="18" s="1"/>
  <c r="G5" i="18"/>
  <c r="G4" i="18"/>
  <c r="H4" i="18" s="1"/>
  <c r="I4" i="18" s="1"/>
  <c r="G3" i="18"/>
  <c r="C50" i="2"/>
  <c r="C53" i="2" s="1"/>
  <c r="I43" i="21" l="1"/>
  <c r="G43" i="19"/>
  <c r="H3" i="19"/>
  <c r="H43" i="19" s="1"/>
  <c r="G13" i="18"/>
  <c r="H3" i="18"/>
  <c r="H17" i="17"/>
  <c r="I17" i="17" s="1"/>
  <c r="G17" i="17"/>
  <c r="G16" i="17"/>
  <c r="H16" i="17" s="1"/>
  <c r="I16" i="17" s="1"/>
  <c r="G15" i="17"/>
  <c r="H15" i="17" s="1"/>
  <c r="I15" i="17" s="1"/>
  <c r="H14" i="17"/>
  <c r="I14" i="17" s="1"/>
  <c r="G14" i="17"/>
  <c r="G13" i="17"/>
  <c r="H13" i="17" s="1"/>
  <c r="I13" i="17" s="1"/>
  <c r="G12" i="17"/>
  <c r="H12" i="17" s="1"/>
  <c r="I12" i="17" s="1"/>
  <c r="G11" i="17"/>
  <c r="H11" i="17" s="1"/>
  <c r="I11" i="17" s="1"/>
  <c r="H10" i="17"/>
  <c r="I10" i="17" s="1"/>
  <c r="G10" i="17"/>
  <c r="G9" i="17"/>
  <c r="H9" i="17" s="1"/>
  <c r="I9" i="17" s="1"/>
  <c r="G8" i="17"/>
  <c r="H8" i="17" s="1"/>
  <c r="I8" i="17" s="1"/>
  <c r="G7" i="17"/>
  <c r="H7" i="17" s="1"/>
  <c r="I7" i="17" s="1"/>
  <c r="G6" i="17"/>
  <c r="H6" i="17" s="1"/>
  <c r="I6" i="17" s="1"/>
  <c r="G5" i="17"/>
  <c r="H5" i="17" s="1"/>
  <c r="I5" i="17" s="1"/>
  <c r="G4" i="17"/>
  <c r="H4" i="17" s="1"/>
  <c r="I4" i="17" s="1"/>
  <c r="G3" i="17"/>
  <c r="C44" i="2"/>
  <c r="C47" i="2" s="1"/>
  <c r="F13" i="16"/>
  <c r="E13" i="16"/>
  <c r="D13" i="16"/>
  <c r="D14" i="16" s="1"/>
  <c r="D15" i="16" s="1"/>
  <c r="H12" i="16"/>
  <c r="I12" i="16" s="1"/>
  <c r="G12" i="16"/>
  <c r="G11" i="16"/>
  <c r="H11" i="16" s="1"/>
  <c r="I11" i="16" s="1"/>
  <c r="G10" i="16"/>
  <c r="H10" i="16" s="1"/>
  <c r="I10" i="16" s="1"/>
  <c r="G9" i="16"/>
  <c r="H9" i="16" s="1"/>
  <c r="I9" i="16" s="1"/>
  <c r="G8" i="16"/>
  <c r="H8" i="16" s="1"/>
  <c r="I8" i="16" s="1"/>
  <c r="G7" i="16"/>
  <c r="H7" i="16" s="1"/>
  <c r="I7" i="16" s="1"/>
  <c r="G6" i="16"/>
  <c r="H6" i="16" s="1"/>
  <c r="I6" i="16" s="1"/>
  <c r="G5" i="16"/>
  <c r="H5" i="16" s="1"/>
  <c r="I5" i="16" s="1"/>
  <c r="G4" i="16"/>
  <c r="H4" i="16" s="1"/>
  <c r="I4" i="16" s="1"/>
  <c r="G3" i="16"/>
  <c r="I43" i="19" l="1"/>
  <c r="I3" i="19"/>
  <c r="H13" i="18"/>
  <c r="I3" i="18"/>
  <c r="I13" i="18" s="1"/>
  <c r="G18" i="17"/>
  <c r="H3" i="17"/>
  <c r="G13" i="16"/>
  <c r="H3" i="16"/>
  <c r="G17" i="15"/>
  <c r="H17" i="15" s="1"/>
  <c r="I17" i="15" s="1"/>
  <c r="G16" i="15"/>
  <c r="H16" i="15" s="1"/>
  <c r="I16" i="15" s="1"/>
  <c r="G15" i="15"/>
  <c r="H15" i="15" s="1"/>
  <c r="I15" i="15" s="1"/>
  <c r="H14" i="15"/>
  <c r="I14" i="15" s="1"/>
  <c r="G14" i="15"/>
  <c r="G13" i="15"/>
  <c r="H13" i="15" s="1"/>
  <c r="I13" i="15" s="1"/>
  <c r="G12" i="15"/>
  <c r="H12" i="15" s="1"/>
  <c r="I12" i="15" s="1"/>
  <c r="G11" i="15"/>
  <c r="H11" i="15" s="1"/>
  <c r="I11" i="15" s="1"/>
  <c r="G10" i="15"/>
  <c r="H10" i="15" s="1"/>
  <c r="I10" i="15" s="1"/>
  <c r="G9" i="15"/>
  <c r="H9" i="15" s="1"/>
  <c r="I9" i="15" s="1"/>
  <c r="G8" i="15"/>
  <c r="H8" i="15" s="1"/>
  <c r="I8" i="15" s="1"/>
  <c r="G7" i="15"/>
  <c r="H7" i="15" s="1"/>
  <c r="I7" i="15" s="1"/>
  <c r="G6" i="15"/>
  <c r="H6" i="15" s="1"/>
  <c r="I6" i="15" s="1"/>
  <c r="G5" i="15"/>
  <c r="H5" i="15" s="1"/>
  <c r="I5" i="15" s="1"/>
  <c r="G4" i="15"/>
  <c r="H4" i="15" s="1"/>
  <c r="I4" i="15" s="1"/>
  <c r="G3" i="15"/>
  <c r="H18" i="17" l="1"/>
  <c r="I18" i="17" s="1"/>
  <c r="I3" i="17"/>
  <c r="H13" i="16"/>
  <c r="I3" i="16"/>
  <c r="I13" i="16" s="1"/>
  <c r="G18" i="15"/>
  <c r="H3" i="15"/>
  <c r="F13" i="14"/>
  <c r="E13" i="14"/>
  <c r="D13" i="14"/>
  <c r="D14" i="14" s="1"/>
  <c r="D15" i="14" s="1"/>
  <c r="G12" i="14"/>
  <c r="H12" i="14" s="1"/>
  <c r="I12" i="14" s="1"/>
  <c r="G11" i="14"/>
  <c r="H11" i="14" s="1"/>
  <c r="I11" i="14" s="1"/>
  <c r="G10" i="14"/>
  <c r="H10" i="14" s="1"/>
  <c r="I10" i="14" s="1"/>
  <c r="G9" i="14"/>
  <c r="H9" i="14" s="1"/>
  <c r="I9" i="14" s="1"/>
  <c r="G8" i="14"/>
  <c r="H8" i="14" s="1"/>
  <c r="I8" i="14" s="1"/>
  <c r="G7" i="14"/>
  <c r="H7" i="14" s="1"/>
  <c r="I7" i="14" s="1"/>
  <c r="G6" i="14"/>
  <c r="H6" i="14" s="1"/>
  <c r="I6" i="14" s="1"/>
  <c r="G5" i="14"/>
  <c r="H5" i="14" s="1"/>
  <c r="I5" i="14" s="1"/>
  <c r="G4" i="14"/>
  <c r="H4" i="14" s="1"/>
  <c r="I4" i="14" s="1"/>
  <c r="G3" i="14"/>
  <c r="H18" i="15" l="1"/>
  <c r="I18" i="15" s="1"/>
  <c r="I3" i="15"/>
  <c r="G13" i="14"/>
  <c r="H3" i="14"/>
  <c r="G17" i="13"/>
  <c r="H17" i="13" s="1"/>
  <c r="I17" i="13" s="1"/>
  <c r="G16" i="13"/>
  <c r="H16" i="13" s="1"/>
  <c r="I16" i="13" s="1"/>
  <c r="G15" i="13"/>
  <c r="H15" i="13" s="1"/>
  <c r="I15" i="13" s="1"/>
  <c r="G14" i="13"/>
  <c r="H14" i="13" s="1"/>
  <c r="I14" i="13" s="1"/>
  <c r="G13" i="13"/>
  <c r="H13" i="13" s="1"/>
  <c r="I13" i="13" s="1"/>
  <c r="G12" i="13"/>
  <c r="H12" i="13" s="1"/>
  <c r="I12" i="13" s="1"/>
  <c r="G11" i="13"/>
  <c r="H11" i="13" s="1"/>
  <c r="I11" i="13" s="1"/>
  <c r="G10" i="13"/>
  <c r="H10" i="13" s="1"/>
  <c r="I10" i="13" s="1"/>
  <c r="G9" i="13"/>
  <c r="H9" i="13" s="1"/>
  <c r="I9" i="13" s="1"/>
  <c r="G8" i="13"/>
  <c r="H8" i="13" s="1"/>
  <c r="I8" i="13" s="1"/>
  <c r="G7" i="13"/>
  <c r="H7" i="13" s="1"/>
  <c r="I7" i="13" s="1"/>
  <c r="G6" i="13"/>
  <c r="H6" i="13" s="1"/>
  <c r="I6" i="13" s="1"/>
  <c r="G5" i="13"/>
  <c r="H5" i="13" s="1"/>
  <c r="I5" i="13" s="1"/>
  <c r="G4" i="13"/>
  <c r="H4" i="13" s="1"/>
  <c r="I4" i="13" s="1"/>
  <c r="G3" i="13"/>
  <c r="H3" i="13" s="1"/>
  <c r="F13" i="12"/>
  <c r="E13" i="12"/>
  <c r="D13" i="12"/>
  <c r="D14" i="12" s="1"/>
  <c r="D15" i="12" s="1"/>
  <c r="G12" i="12"/>
  <c r="H12" i="12" s="1"/>
  <c r="I12" i="12" s="1"/>
  <c r="G11" i="12"/>
  <c r="H11" i="12" s="1"/>
  <c r="I11" i="12" s="1"/>
  <c r="G10" i="12"/>
  <c r="H10" i="12" s="1"/>
  <c r="I10" i="12" s="1"/>
  <c r="G9" i="12"/>
  <c r="H9" i="12" s="1"/>
  <c r="I9" i="12" s="1"/>
  <c r="G8" i="12"/>
  <c r="H8" i="12" s="1"/>
  <c r="I8" i="12" s="1"/>
  <c r="G7" i="12"/>
  <c r="H7" i="12" s="1"/>
  <c r="I7" i="12" s="1"/>
  <c r="G6" i="12"/>
  <c r="H6" i="12" s="1"/>
  <c r="I6" i="12" s="1"/>
  <c r="G5" i="12"/>
  <c r="H5" i="12" s="1"/>
  <c r="I5" i="12" s="1"/>
  <c r="G4" i="12"/>
  <c r="H4" i="12" s="1"/>
  <c r="I4" i="12" s="1"/>
  <c r="G3" i="12"/>
  <c r="H13" i="14" l="1"/>
  <c r="I3" i="14"/>
  <c r="I13" i="14" s="1"/>
  <c r="H18" i="13"/>
  <c r="I3" i="13"/>
  <c r="G18" i="13"/>
  <c r="G13" i="12"/>
  <c r="H3" i="12"/>
  <c r="H25" i="11"/>
  <c r="I25" i="11" s="1"/>
  <c r="G25" i="11"/>
  <c r="G24" i="11"/>
  <c r="H24" i="11" s="1"/>
  <c r="I24" i="11" s="1"/>
  <c r="G23" i="11"/>
  <c r="H23" i="11" s="1"/>
  <c r="I23" i="11" s="1"/>
  <c r="G22" i="11"/>
  <c r="H22" i="11" s="1"/>
  <c r="I22" i="11" s="1"/>
  <c r="G20" i="11"/>
  <c r="H20" i="11" s="1"/>
  <c r="I20" i="11" s="1"/>
  <c r="G19" i="11"/>
  <c r="G18" i="11"/>
  <c r="H18" i="11" s="1"/>
  <c r="I18" i="11" s="1"/>
  <c r="G17" i="11"/>
  <c r="H17" i="11" s="1"/>
  <c r="I17" i="11" s="1"/>
  <c r="G16" i="11"/>
  <c r="H16" i="11" s="1"/>
  <c r="I16" i="11" s="1"/>
  <c r="G15" i="11"/>
  <c r="H15" i="11" s="1"/>
  <c r="I15" i="11" s="1"/>
  <c r="G14" i="11"/>
  <c r="H14" i="11" s="1"/>
  <c r="I14" i="11" s="1"/>
  <c r="G13" i="11"/>
  <c r="H13" i="11" s="1"/>
  <c r="I13" i="11" s="1"/>
  <c r="G28" i="11"/>
  <c r="H28" i="11" s="1"/>
  <c r="I28" i="11" s="1"/>
  <c r="G27" i="11"/>
  <c r="H27" i="11" s="1"/>
  <c r="I27" i="11" s="1"/>
  <c r="G26" i="11"/>
  <c r="H26" i="11" s="1"/>
  <c r="I26" i="11" s="1"/>
  <c r="G21" i="11"/>
  <c r="H21" i="11" s="1"/>
  <c r="I21" i="11" s="1"/>
  <c r="G12" i="11"/>
  <c r="H12" i="11" s="1"/>
  <c r="I12" i="11" s="1"/>
  <c r="G11" i="11"/>
  <c r="H11" i="11" s="1"/>
  <c r="I11" i="11" s="1"/>
  <c r="G10" i="11"/>
  <c r="H10" i="11" s="1"/>
  <c r="I10" i="11" s="1"/>
  <c r="G9" i="11"/>
  <c r="H9" i="11" s="1"/>
  <c r="I9" i="11" s="1"/>
  <c r="G8" i="11"/>
  <c r="H8" i="11" s="1"/>
  <c r="I8" i="11" s="1"/>
  <c r="G7" i="11"/>
  <c r="H7" i="11" s="1"/>
  <c r="I7" i="11" s="1"/>
  <c r="G6" i="11"/>
  <c r="H6" i="11" s="1"/>
  <c r="I6" i="11" s="1"/>
  <c r="G5" i="11"/>
  <c r="H5" i="11" s="1"/>
  <c r="I5" i="11" s="1"/>
  <c r="G4" i="11"/>
  <c r="H4" i="11" s="1"/>
  <c r="I4" i="11" s="1"/>
  <c r="G3" i="11"/>
  <c r="H3" i="11" s="1"/>
  <c r="I18" i="13" l="1"/>
  <c r="H13" i="12"/>
  <c r="I3" i="12"/>
  <c r="I13" i="12" s="1"/>
  <c r="G29" i="11"/>
  <c r="H19" i="11"/>
  <c r="I3" i="11"/>
  <c r="I19" i="11" l="1"/>
  <c r="H29" i="11"/>
  <c r="I29" i="11" s="1"/>
  <c r="F13" i="10"/>
  <c r="E13" i="10"/>
  <c r="D13" i="10"/>
  <c r="D14" i="10" s="1"/>
  <c r="D15" i="10" s="1"/>
  <c r="G12" i="10"/>
  <c r="H12" i="10" s="1"/>
  <c r="I12" i="10" s="1"/>
  <c r="G11" i="10"/>
  <c r="H11" i="10" s="1"/>
  <c r="I11" i="10" s="1"/>
  <c r="G10" i="10"/>
  <c r="H10" i="10" s="1"/>
  <c r="I10" i="10" s="1"/>
  <c r="G9" i="10"/>
  <c r="H9" i="10" s="1"/>
  <c r="I9" i="10" s="1"/>
  <c r="G8" i="10"/>
  <c r="H8" i="10" s="1"/>
  <c r="I8" i="10" s="1"/>
  <c r="G7" i="10"/>
  <c r="H7" i="10" s="1"/>
  <c r="I7" i="10" s="1"/>
  <c r="G6" i="10"/>
  <c r="H6" i="10" s="1"/>
  <c r="I6" i="10" s="1"/>
  <c r="G5" i="10"/>
  <c r="H5" i="10" s="1"/>
  <c r="I5" i="10" s="1"/>
  <c r="G4" i="10"/>
  <c r="H4" i="10" s="1"/>
  <c r="I4" i="10" s="1"/>
  <c r="G3" i="10"/>
  <c r="H3" i="10" s="1"/>
  <c r="H13" i="10" l="1"/>
  <c r="G13" i="10"/>
  <c r="I3" i="10"/>
  <c r="I13" i="10" s="1"/>
  <c r="I15" i="2"/>
  <c r="G16" i="9"/>
  <c r="H16" i="9" s="1"/>
  <c r="I16" i="9" s="1"/>
  <c r="G15" i="9"/>
  <c r="H15" i="9" s="1"/>
  <c r="I15" i="9" s="1"/>
  <c r="G14" i="9"/>
  <c r="H14" i="9" s="1"/>
  <c r="I14" i="9" s="1"/>
  <c r="G13" i="9"/>
  <c r="H13" i="9" s="1"/>
  <c r="I13" i="9" s="1"/>
  <c r="G12" i="9"/>
  <c r="H12" i="9" s="1"/>
  <c r="I12" i="9" s="1"/>
  <c r="G11" i="9"/>
  <c r="H11" i="9" s="1"/>
  <c r="I11" i="9" s="1"/>
  <c r="G10" i="9"/>
  <c r="H10" i="9" s="1"/>
  <c r="I10" i="9" s="1"/>
  <c r="G9" i="9"/>
  <c r="H9" i="9" s="1"/>
  <c r="I9" i="9" s="1"/>
  <c r="G8" i="9"/>
  <c r="H8" i="9" s="1"/>
  <c r="I8" i="9" s="1"/>
  <c r="G7" i="9"/>
  <c r="H7" i="9" s="1"/>
  <c r="I7" i="9" s="1"/>
  <c r="G6" i="9"/>
  <c r="H6" i="9" s="1"/>
  <c r="I6" i="9" s="1"/>
  <c r="G5" i="9"/>
  <c r="H5" i="9" s="1"/>
  <c r="I5" i="9" s="1"/>
  <c r="G4" i="9"/>
  <c r="G3" i="9"/>
  <c r="H3" i="9" s="1"/>
  <c r="F13" i="8"/>
  <c r="E13" i="8"/>
  <c r="D13" i="8"/>
  <c r="D14" i="8" s="1"/>
  <c r="D15" i="8" s="1"/>
  <c r="G12" i="8"/>
  <c r="H12" i="8" s="1"/>
  <c r="I12" i="8" s="1"/>
  <c r="G11" i="8"/>
  <c r="H11" i="8" s="1"/>
  <c r="I11" i="8" s="1"/>
  <c r="G10" i="8"/>
  <c r="H10" i="8" s="1"/>
  <c r="I10" i="8" s="1"/>
  <c r="G9" i="8"/>
  <c r="H9" i="8" s="1"/>
  <c r="I9" i="8" s="1"/>
  <c r="G8" i="8"/>
  <c r="H8" i="8" s="1"/>
  <c r="I8" i="8" s="1"/>
  <c r="G7" i="8"/>
  <c r="H7" i="8" s="1"/>
  <c r="I7" i="8" s="1"/>
  <c r="G6" i="8"/>
  <c r="H6" i="8" s="1"/>
  <c r="I6" i="8" s="1"/>
  <c r="G5" i="8"/>
  <c r="H5" i="8" s="1"/>
  <c r="I5" i="8" s="1"/>
  <c r="G4" i="8"/>
  <c r="H4" i="8" s="1"/>
  <c r="I4" i="8" s="1"/>
  <c r="G3" i="8"/>
  <c r="G17" i="9" l="1"/>
  <c r="H4" i="9"/>
  <c r="I4" i="9" s="1"/>
  <c r="I3" i="9"/>
  <c r="G13" i="8"/>
  <c r="H3" i="8"/>
  <c r="E8" i="2"/>
  <c r="E14" i="2"/>
  <c r="H17" i="9" l="1"/>
  <c r="I17" i="9" s="1"/>
  <c r="H13" i="8"/>
  <c r="I3" i="8"/>
  <c r="I13" i="8" s="1"/>
  <c r="G7" i="7"/>
  <c r="H7" i="7" s="1"/>
  <c r="I7" i="7" s="1"/>
  <c r="G3" i="7"/>
  <c r="H3" i="7" s="1"/>
  <c r="I3" i="7" s="1"/>
  <c r="G23" i="7"/>
  <c r="H23" i="7" s="1"/>
  <c r="I23" i="7" s="1"/>
  <c r="G22" i="7"/>
  <c r="H22" i="7" s="1"/>
  <c r="I22" i="7" s="1"/>
  <c r="G21" i="7"/>
  <c r="H21" i="7" s="1"/>
  <c r="I21" i="7" s="1"/>
  <c r="G20" i="7"/>
  <c r="H20" i="7" s="1"/>
  <c r="I20" i="7" s="1"/>
  <c r="G13" i="7"/>
  <c r="H13" i="7" s="1"/>
  <c r="I13" i="7" s="1"/>
  <c r="G12" i="7"/>
  <c r="H12" i="7" s="1"/>
  <c r="I12" i="7" s="1"/>
  <c r="G15" i="7"/>
  <c r="H15" i="7" s="1"/>
  <c r="I15" i="7" s="1"/>
  <c r="G14" i="7"/>
  <c r="H14" i="7" s="1"/>
  <c r="I14" i="7" s="1"/>
  <c r="G11" i="7"/>
  <c r="H11" i="7" s="1"/>
  <c r="I11" i="7" s="1"/>
  <c r="G10" i="7"/>
  <c r="G9" i="6"/>
  <c r="H9" i="6" s="1"/>
  <c r="I9" i="6" s="1"/>
  <c r="G10" i="6"/>
  <c r="H10" i="6" s="1"/>
  <c r="I10" i="6" s="1"/>
  <c r="G11" i="6"/>
  <c r="H11" i="6" s="1"/>
  <c r="I11" i="6" s="1"/>
  <c r="G12" i="6"/>
  <c r="H12" i="6" s="1"/>
  <c r="I12" i="6" s="1"/>
  <c r="G7" i="6"/>
  <c r="H7" i="6" s="1"/>
  <c r="I7" i="6" s="1"/>
  <c r="G8" i="6"/>
  <c r="H8" i="6" s="1"/>
  <c r="I8" i="6" s="1"/>
  <c r="H10" i="7" l="1"/>
  <c r="I10" i="7" s="1"/>
  <c r="G33" i="7"/>
  <c r="H33" i="7" s="1"/>
  <c r="I33" i="7" s="1"/>
  <c r="G32" i="7"/>
  <c r="H32" i="7" s="1"/>
  <c r="I32" i="7" s="1"/>
  <c r="H31" i="7"/>
  <c r="I31" i="7" s="1"/>
  <c r="G31" i="7"/>
  <c r="G30" i="7"/>
  <c r="H30" i="7" s="1"/>
  <c r="I30" i="7" s="1"/>
  <c r="G29" i="7"/>
  <c r="H29" i="7" s="1"/>
  <c r="I29" i="7" s="1"/>
  <c r="G28" i="7"/>
  <c r="H28" i="7" s="1"/>
  <c r="I28" i="7" s="1"/>
  <c r="G27" i="7"/>
  <c r="H27" i="7" s="1"/>
  <c r="I27" i="7" s="1"/>
  <c r="G26" i="7"/>
  <c r="H26" i="7" s="1"/>
  <c r="I26" i="7" s="1"/>
  <c r="G25" i="7"/>
  <c r="H25" i="7" s="1"/>
  <c r="I25" i="7" s="1"/>
  <c r="G24" i="7"/>
  <c r="H24" i="7" s="1"/>
  <c r="I24" i="7" s="1"/>
  <c r="G19" i="7"/>
  <c r="H19" i="7" s="1"/>
  <c r="I19" i="7" s="1"/>
  <c r="G18" i="7"/>
  <c r="H18" i="7" s="1"/>
  <c r="I18" i="7" s="1"/>
  <c r="G17" i="7"/>
  <c r="H17" i="7" s="1"/>
  <c r="I17" i="7" s="1"/>
  <c r="G16" i="7"/>
  <c r="H16" i="7" s="1"/>
  <c r="I16" i="7" s="1"/>
  <c r="G9" i="7"/>
  <c r="H9" i="7" s="1"/>
  <c r="I9" i="7" s="1"/>
  <c r="G8" i="7"/>
  <c r="H8" i="7" s="1"/>
  <c r="I8" i="7" s="1"/>
  <c r="G6" i="7"/>
  <c r="H6" i="7" s="1"/>
  <c r="I6" i="7" s="1"/>
  <c r="G5" i="7"/>
  <c r="H5" i="7" s="1"/>
  <c r="I5" i="7" s="1"/>
  <c r="G4" i="7"/>
  <c r="F13" i="6"/>
  <c r="E13" i="6"/>
  <c r="D13" i="6"/>
  <c r="D14" i="6" s="1"/>
  <c r="D15" i="6" s="1"/>
  <c r="G6" i="6"/>
  <c r="H6" i="6" s="1"/>
  <c r="I6" i="6" s="1"/>
  <c r="G5" i="6"/>
  <c r="H5" i="6" s="1"/>
  <c r="I5" i="6" s="1"/>
  <c r="G4" i="6"/>
  <c r="H4" i="6" s="1"/>
  <c r="I4" i="6" s="1"/>
  <c r="G3" i="6"/>
  <c r="G34" i="7" l="1"/>
  <c r="H4" i="7"/>
  <c r="H34" i="7" s="1"/>
  <c r="G13" i="6"/>
  <c r="H3" i="6"/>
  <c r="G16" i="5"/>
  <c r="I16" i="5" s="1"/>
  <c r="I34" i="7" l="1"/>
  <c r="I4" i="7"/>
  <c r="I3" i="6"/>
  <c r="I13" i="6" s="1"/>
  <c r="H13" i="6"/>
  <c r="G21" i="5"/>
  <c r="G20" i="5"/>
  <c r="G19" i="5"/>
  <c r="G18" i="5"/>
  <c r="G17" i="5"/>
  <c r="G15" i="5"/>
  <c r="G14" i="5"/>
  <c r="G13" i="5"/>
  <c r="G12" i="5"/>
  <c r="G11" i="5"/>
  <c r="G10" i="5"/>
  <c r="H10" i="5" s="1"/>
  <c r="I10" i="5" s="1"/>
  <c r="G9" i="5"/>
  <c r="G8" i="5"/>
  <c r="G7" i="5"/>
  <c r="G6" i="5"/>
  <c r="H6" i="5" s="1"/>
  <c r="G5" i="5"/>
  <c r="G4" i="5"/>
  <c r="G3" i="5"/>
  <c r="F10" i="4"/>
  <c r="E10" i="4"/>
  <c r="D10" i="4"/>
  <c r="D11" i="4" s="1"/>
  <c r="D12" i="4" s="1"/>
  <c r="G9" i="4"/>
  <c r="H9" i="4" s="1"/>
  <c r="I9" i="4" s="1"/>
  <c r="G8" i="4"/>
  <c r="H8" i="4" s="1"/>
  <c r="I8" i="4" s="1"/>
  <c r="G7" i="4"/>
  <c r="H7" i="4" s="1"/>
  <c r="I7" i="4" s="1"/>
  <c r="G6" i="4"/>
  <c r="H6" i="4" s="1"/>
  <c r="I6" i="4" s="1"/>
  <c r="G5" i="4"/>
  <c r="H5" i="4" s="1"/>
  <c r="I5" i="4" s="1"/>
  <c r="G4" i="4"/>
  <c r="H4" i="4" s="1"/>
  <c r="I4" i="4" s="1"/>
  <c r="G3" i="4"/>
  <c r="H3" i="4" s="1"/>
  <c r="H3" i="5" l="1"/>
  <c r="G22" i="5"/>
  <c r="H5" i="5"/>
  <c r="I5" i="5" s="1"/>
  <c r="H4" i="5"/>
  <c r="I4" i="5" s="1"/>
  <c r="H21" i="5"/>
  <c r="I21" i="5" s="1"/>
  <c r="H20" i="5"/>
  <c r="I20" i="5" s="1"/>
  <c r="H19" i="5"/>
  <c r="I19" i="5" s="1"/>
  <c r="H18" i="5"/>
  <c r="I18" i="5" s="1"/>
  <c r="H17" i="5"/>
  <c r="I17" i="5" s="1"/>
  <c r="H15" i="5"/>
  <c r="I15" i="5" s="1"/>
  <c r="H14" i="5"/>
  <c r="I14" i="5" s="1"/>
  <c r="H13" i="5"/>
  <c r="I13" i="5" s="1"/>
  <c r="H12" i="5"/>
  <c r="I12" i="5" s="1"/>
  <c r="H11" i="5"/>
  <c r="I11" i="5" s="1"/>
  <c r="H9" i="5"/>
  <c r="I9" i="5" s="1"/>
  <c r="H8" i="5"/>
  <c r="I8" i="5" s="1"/>
  <c r="H7" i="5"/>
  <c r="I7" i="5" s="1"/>
  <c r="I6" i="5"/>
  <c r="H10" i="4"/>
  <c r="I3" i="4"/>
  <c r="I10" i="4" s="1"/>
  <c r="G10" i="4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3" i="3"/>
  <c r="H13" i="3" s="1"/>
  <c r="I13" i="3" s="1"/>
  <c r="G14" i="3"/>
  <c r="H14" i="3" s="1"/>
  <c r="I14" i="3" s="1"/>
  <c r="G19" i="3"/>
  <c r="H19" i="3" s="1"/>
  <c r="I19" i="3" s="1"/>
  <c r="G21" i="3"/>
  <c r="H21" i="3" s="1"/>
  <c r="I21" i="3" s="1"/>
  <c r="H22" i="5" l="1"/>
  <c r="I22" i="5" s="1"/>
  <c r="I3" i="5"/>
  <c r="G20" i="3"/>
  <c r="H20" i="3" s="1"/>
  <c r="I20" i="3" s="1"/>
  <c r="G12" i="3"/>
  <c r="H12" i="3" s="1"/>
  <c r="I12" i="3" s="1"/>
  <c r="G11" i="3"/>
  <c r="H11" i="3" s="1"/>
  <c r="I11" i="3" s="1"/>
  <c r="G10" i="3"/>
  <c r="H10" i="3" s="1"/>
  <c r="I10" i="3" s="1"/>
  <c r="G9" i="3"/>
  <c r="H9" i="3" s="1"/>
  <c r="I9" i="3" s="1"/>
  <c r="G8" i="3"/>
  <c r="H8" i="3" s="1"/>
  <c r="I8" i="3" s="1"/>
  <c r="G7" i="3"/>
  <c r="H7" i="3" s="1"/>
  <c r="I7" i="3" s="1"/>
  <c r="G6" i="3"/>
  <c r="H6" i="3" s="1"/>
  <c r="I6" i="3" s="1"/>
  <c r="G5" i="3"/>
  <c r="H5" i="3" s="1"/>
  <c r="I5" i="3" s="1"/>
  <c r="G4" i="3"/>
  <c r="H4" i="3" s="1"/>
  <c r="I4" i="3" s="1"/>
  <c r="G3" i="3"/>
  <c r="H3" i="3" s="1"/>
  <c r="E10" i="1"/>
  <c r="F10" i="1"/>
  <c r="D10" i="1"/>
  <c r="D11" i="1" s="1"/>
  <c r="D12" i="1" s="1"/>
  <c r="C3" i="2" s="1"/>
  <c r="C5" i="2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/>
  <c r="I9" i="1"/>
  <c r="G3" i="1"/>
  <c r="C8" i="2" l="1"/>
  <c r="C11" i="2" s="1"/>
  <c r="C14" i="2" s="1"/>
  <c r="C17" i="2" s="1"/>
  <c r="C20" i="2" s="1"/>
  <c r="C23" i="2" s="1"/>
  <c r="C26" i="2" s="1"/>
  <c r="C29" i="2" s="1"/>
  <c r="C32" i="2" s="1"/>
  <c r="C35" i="2" s="1"/>
  <c r="C38" i="2" s="1"/>
  <c r="C41" i="2" s="1"/>
  <c r="F8" i="2"/>
  <c r="F10" i="2" s="1"/>
  <c r="H22" i="3"/>
  <c r="G10" i="1"/>
  <c r="G22" i="3"/>
  <c r="H3" i="1"/>
  <c r="I3" i="3"/>
  <c r="I22" i="3" l="1"/>
  <c r="I3" i="1"/>
  <c r="I10" i="1" s="1"/>
  <c r="H10" i="1"/>
</calcChain>
</file>

<file path=xl/sharedStrings.xml><?xml version="1.0" encoding="utf-8"?>
<sst xmlns="http://schemas.openxmlformats.org/spreadsheetml/2006/main" count="769" uniqueCount="263">
  <si>
    <t>ยกมา</t>
  </si>
  <si>
    <t>ซื้อ</t>
  </si>
  <si>
    <t>ขาย</t>
  </si>
  <si>
    <t>คงเหลือ</t>
  </si>
  <si>
    <t>เลขที่ใบกำกับ</t>
  </si>
  <si>
    <t>วันที่</t>
  </si>
  <si>
    <t>ราคา</t>
  </si>
  <si>
    <t>หักรับซื้อ</t>
  </si>
  <si>
    <t>ส่วนต่าง</t>
  </si>
  <si>
    <t>ภาษีมูลค่าเพิ่ม</t>
  </si>
  <si>
    <t>รวมทั้งสิ้น</t>
  </si>
  <si>
    <t>น้ำหนัก(กรัม)</t>
  </si>
  <si>
    <t>รายชื่อ</t>
  </si>
  <si>
    <t>15.2 g = 1 บาท</t>
  </si>
  <si>
    <t>รายงานภาษีซื้อ 11/2560</t>
  </si>
  <si>
    <t>ซื้อทองเข้า 11/2560</t>
  </si>
  <si>
    <t>60-11-02/020</t>
  </si>
  <si>
    <t>บจก.ห้างค้าทองหลูยู่ฮวด</t>
  </si>
  <si>
    <t>บจก.ทองเปียเซ้ง</t>
  </si>
  <si>
    <t>TX171127001</t>
  </si>
  <si>
    <t>หจก.ห้างทองย่งฮะฮวดซุ่นกี</t>
  </si>
  <si>
    <t>217/10836</t>
  </si>
  <si>
    <t>หจก.สงวนวงษ์กาฬสินธุ์</t>
  </si>
  <si>
    <t>217/10841</t>
  </si>
  <si>
    <t>WT1068/600215897</t>
  </si>
  <si>
    <t>การประปา</t>
  </si>
  <si>
    <t>218/10882</t>
  </si>
  <si>
    <t>218/10886</t>
  </si>
  <si>
    <t>219/10919</t>
  </si>
  <si>
    <t>219/10931</t>
  </si>
  <si>
    <t>219/10945</t>
  </si>
  <si>
    <t>220/10970</t>
  </si>
  <si>
    <t>76/16</t>
  </si>
  <si>
    <t>หจก.กาฬสินธุ์การพิมพ์</t>
  </si>
  <si>
    <t>221/11001</t>
  </si>
  <si>
    <t>222/11051</t>
  </si>
  <si>
    <t>222/11055</t>
  </si>
  <si>
    <t>222/11093</t>
  </si>
  <si>
    <t>หจก.ห้างทองยุ่งฮะฮวดซุ่นกี</t>
  </si>
  <si>
    <t>223/11118</t>
  </si>
  <si>
    <t>ซื้อทองเข้า 12/2560</t>
  </si>
  <si>
    <t>บริษัท ทองเปียเซ้ง จำกัด</t>
  </si>
  <si>
    <t>รายงานภาษีซื้อ 12/2560</t>
  </si>
  <si>
    <t>213/10601</t>
  </si>
  <si>
    <t>213/10623</t>
  </si>
  <si>
    <t>213/10624</t>
  </si>
  <si>
    <t>213/10636</t>
  </si>
  <si>
    <t>214/10655</t>
  </si>
  <si>
    <t>214/10691</t>
  </si>
  <si>
    <t>215/10719</t>
  </si>
  <si>
    <t>215/10746</t>
  </si>
  <si>
    <t>216/10763</t>
  </si>
  <si>
    <t>216/10779</t>
  </si>
  <si>
    <t>216/10790</t>
  </si>
  <si>
    <t>217/10802</t>
  </si>
  <si>
    <t>217/10808</t>
  </si>
  <si>
    <t>14411171014226</t>
  </si>
  <si>
    <t>บจก.เซ็นทรัลฟู้ดรีเทล</t>
  </si>
  <si>
    <t>WT1068/600247037</t>
  </si>
  <si>
    <t>การประปาส่วนภูมิภาค</t>
  </si>
  <si>
    <t>ทุนใช้คำนวน</t>
  </si>
  <si>
    <t>ซื้อทองเข้า 01/2561</t>
  </si>
  <si>
    <t>IVT012451</t>
  </si>
  <si>
    <t>บจก.ห้างทองคุณฮั้ว (หล่อ)</t>
  </si>
  <si>
    <t>บจก.ห้างทอง เจียบเซ่งเฮง</t>
  </si>
  <si>
    <t>IV180119021</t>
  </si>
  <si>
    <t>บจก.วิทเฮงหลี 2003</t>
  </si>
  <si>
    <t>IV180119025</t>
  </si>
  <si>
    <t>บจก.ซินคีเชียงค้าส่ง</t>
  </si>
  <si>
    <t>รายงานภาษีซื้อ 01/2561</t>
  </si>
  <si>
    <t>IVA61/0001</t>
  </si>
  <si>
    <t>WT1068/610009662</t>
  </si>
  <si>
    <t>IV180129011</t>
  </si>
  <si>
    <t>IV180129009</t>
  </si>
  <si>
    <t>IVT012692</t>
  </si>
  <si>
    <t xml:space="preserve">บจก.ที.เอส. เทเลคอม แอนด์ โอเอ </t>
  </si>
  <si>
    <t>229/11442</t>
  </si>
  <si>
    <t>229/11445</t>
  </si>
  <si>
    <t>230/11458</t>
  </si>
  <si>
    <t>230/11464</t>
  </si>
  <si>
    <t>230/11472</t>
  </si>
  <si>
    <t>230/11476</t>
  </si>
  <si>
    <t>230/11480</t>
  </si>
  <si>
    <t>230/11481</t>
  </si>
  <si>
    <t>230/11485</t>
  </si>
  <si>
    <t>230/11498</t>
  </si>
  <si>
    <t>230/11499</t>
  </si>
  <si>
    <t>231/11520</t>
  </si>
  <si>
    <t>A519236101300045</t>
  </si>
  <si>
    <t>การไฟฟ้าส่วนภูมิภาค</t>
  </si>
  <si>
    <t>231/11526</t>
  </si>
  <si>
    <t>A519236012270021</t>
  </si>
  <si>
    <t>A00010164391</t>
  </si>
  <si>
    <t>บมจ.ทีโอที</t>
  </si>
  <si>
    <t>ทุนที่ใข้</t>
  </si>
  <si>
    <t>ซื้อทองเข้า 02/2561</t>
  </si>
  <si>
    <t>รายงานภาษีซื้อ 02/2561</t>
  </si>
  <si>
    <t>IV180210030</t>
  </si>
  <si>
    <t>บริษัท ซินคีเชียงค้าส่ง จำกัด</t>
  </si>
  <si>
    <t>IV180224020</t>
  </si>
  <si>
    <t>IV180224024</t>
  </si>
  <si>
    <t>บริษัท วิทเฮงหลี 2003 จำกัด</t>
  </si>
  <si>
    <t>A00010165407</t>
  </si>
  <si>
    <t>บริษัท ทีโอที จำกัด</t>
  </si>
  <si>
    <t>WT1068/610034279</t>
  </si>
  <si>
    <t>ซื้อทองเข้า 03/2561</t>
  </si>
  <si>
    <t>IV180309005</t>
  </si>
  <si>
    <t>IV180309015</t>
  </si>
  <si>
    <t>TX180324003</t>
  </si>
  <si>
    <t>IV180331003</t>
  </si>
  <si>
    <t>IV180331009</t>
  </si>
  <si>
    <t>IV180331010</t>
  </si>
  <si>
    <t>รายงานภาษีซื้อ 03/2561</t>
  </si>
  <si>
    <t>RE256102060</t>
  </si>
  <si>
    <t>บจก.พีเอ็นพี การบัญชี</t>
  </si>
  <si>
    <t>236/11790</t>
  </si>
  <si>
    <t>236/11799</t>
  </si>
  <si>
    <t>238/11857</t>
  </si>
  <si>
    <t>238/11861</t>
  </si>
  <si>
    <t>238/11897</t>
  </si>
  <si>
    <t>239/11902</t>
  </si>
  <si>
    <t>239/11912</t>
  </si>
  <si>
    <t>239/11917</t>
  </si>
  <si>
    <t>RE256103075</t>
  </si>
  <si>
    <t>239/11926</t>
  </si>
  <si>
    <t>239/11930</t>
  </si>
  <si>
    <t>239/11934</t>
  </si>
  <si>
    <t>239/11938</t>
  </si>
  <si>
    <t>239/11939</t>
  </si>
  <si>
    <t>240/11956</t>
  </si>
  <si>
    <t>A519236103290048</t>
  </si>
  <si>
    <t>240/11979</t>
  </si>
  <si>
    <t>240/11984</t>
  </si>
  <si>
    <t>ซื้อทองเข้า 04/2561</t>
  </si>
  <si>
    <t>15.16 g = 1 บาท</t>
  </si>
  <si>
    <t>IV180418004</t>
  </si>
  <si>
    <t>IV180418005</t>
  </si>
  <si>
    <t>IV180424005</t>
  </si>
  <si>
    <t>รายงานภาษีซื้อ 04/2561</t>
  </si>
  <si>
    <t>บจก.ซินคีเขียงค้าส่ง</t>
  </si>
  <si>
    <t>ซื้อทองเข้า 05/2561</t>
  </si>
  <si>
    <t>IV180525018</t>
  </si>
  <si>
    <t>IV180525005</t>
  </si>
  <si>
    <t>IV610525-022</t>
  </si>
  <si>
    <t>บจก.ห้างทองลายนก</t>
  </si>
  <si>
    <t>IV180525008</t>
  </si>
  <si>
    <t>91/4525</t>
  </si>
  <si>
    <t>บจก.ห้างทองเอ็งฮงฮวด</t>
  </si>
  <si>
    <t>รายงานภาษีซื้อ 05/2561</t>
  </si>
  <si>
    <t>RE256104077</t>
  </si>
  <si>
    <t>WT1068/610082467</t>
  </si>
  <si>
    <t>490016104270071</t>
  </si>
  <si>
    <t>ES1068/610001105</t>
  </si>
  <si>
    <t>RE256105073</t>
  </si>
  <si>
    <t>บจก.ห้างทองลายกนก</t>
  </si>
  <si>
    <t>519236105300006</t>
  </si>
  <si>
    <t>ซื้อทองเข้า 06/2561</t>
  </si>
  <si>
    <t>IV610605-026</t>
  </si>
  <si>
    <t>IV180614003</t>
  </si>
  <si>
    <t>บจก.ซินคีเซียงค้าส่ง</t>
  </si>
  <si>
    <t>IV180614002</t>
  </si>
  <si>
    <t>รายงานภาษีซื้อ 06/2561</t>
  </si>
  <si>
    <t>ซื้อทองเข้า 07/2561</t>
  </si>
  <si>
    <t>IV180720027</t>
  </si>
  <si>
    <t>บจก.ซินคิเชียงค้าส่ง</t>
  </si>
  <si>
    <t>รายงานภาษีซื้อ 07/2561</t>
  </si>
  <si>
    <t>240/11998</t>
  </si>
  <si>
    <t>241/12027</t>
  </si>
  <si>
    <t>241/12038</t>
  </si>
  <si>
    <t>241/12049</t>
  </si>
  <si>
    <t>242/12053</t>
  </si>
  <si>
    <t>242/12060</t>
  </si>
  <si>
    <t>242/12065</t>
  </si>
  <si>
    <t>242/12071</t>
  </si>
  <si>
    <t>242/12074</t>
  </si>
  <si>
    <t>242/12085</t>
  </si>
  <si>
    <t>242/12097</t>
  </si>
  <si>
    <t>243/12104</t>
  </si>
  <si>
    <t>243/12124</t>
  </si>
  <si>
    <t>243/12135</t>
  </si>
  <si>
    <t>243/12142</t>
  </si>
  <si>
    <t>245/12205</t>
  </si>
  <si>
    <t>A00020121921</t>
  </si>
  <si>
    <t>245/12211</t>
  </si>
  <si>
    <t>245/12225</t>
  </si>
  <si>
    <t>245/12246</t>
  </si>
  <si>
    <t>246/12252</t>
  </si>
  <si>
    <t>246/12266</t>
  </si>
  <si>
    <t>247/12301</t>
  </si>
  <si>
    <t>247/12305</t>
  </si>
  <si>
    <t>247/12310</t>
  </si>
  <si>
    <t>247/12316</t>
  </si>
  <si>
    <t>247/12339</t>
  </si>
  <si>
    <t>247/12348</t>
  </si>
  <si>
    <t>RE256106067</t>
  </si>
  <si>
    <t>B00020029712</t>
  </si>
  <si>
    <t>A623866106280324</t>
  </si>
  <si>
    <t>WT1068/610123494</t>
  </si>
  <si>
    <t>244/12174</t>
  </si>
  <si>
    <t>244/12182</t>
  </si>
  <si>
    <t>ซื้อทองเข้า 08/2561</t>
  </si>
  <si>
    <t>IV180820002</t>
  </si>
  <si>
    <t>IV180820008</t>
  </si>
  <si>
    <t>รายงานภาษีซื้อ 08/2561</t>
  </si>
  <si>
    <t>248/12369</t>
  </si>
  <si>
    <t>248/12391</t>
  </si>
  <si>
    <t>249/12414</t>
  </si>
  <si>
    <t>249/12426</t>
  </si>
  <si>
    <t>249/12448</t>
  </si>
  <si>
    <t>250/12461</t>
  </si>
  <si>
    <t>250/12477</t>
  </si>
  <si>
    <t>250/12491</t>
  </si>
  <si>
    <t>250/12498</t>
  </si>
  <si>
    <t>251/12515</t>
  </si>
  <si>
    <t>251/12520</t>
  </si>
  <si>
    <t>251/12523</t>
  </si>
  <si>
    <t>251/12530</t>
  </si>
  <si>
    <t>251/12546</t>
  </si>
  <si>
    <t>252/12573</t>
  </si>
  <si>
    <t>252/12577</t>
  </si>
  <si>
    <t>252/12582</t>
  </si>
  <si>
    <t>252/12597</t>
  </si>
  <si>
    <t>253/12604</t>
  </si>
  <si>
    <t>B00020030583</t>
  </si>
  <si>
    <t>253/12615</t>
  </si>
  <si>
    <t>253/12626</t>
  </si>
  <si>
    <t>253/12643</t>
  </si>
  <si>
    <t>254/12654</t>
  </si>
  <si>
    <t>RE256107059</t>
  </si>
  <si>
    <t>254/12669</t>
  </si>
  <si>
    <t>254/12681</t>
  </si>
  <si>
    <t>254/12688</t>
  </si>
  <si>
    <t>255/12702</t>
  </si>
  <si>
    <t>A514376107270056</t>
  </si>
  <si>
    <t>255/12712</t>
  </si>
  <si>
    <t>255/12719</t>
  </si>
  <si>
    <t>ซื้อทองเข้า 09/2561</t>
  </si>
  <si>
    <t>IV180921015</t>
  </si>
  <si>
    <t>IV180921009</t>
  </si>
  <si>
    <t>IV180921004</t>
  </si>
  <si>
    <t>รายงานภาษีซื้อ 09/2561</t>
  </si>
  <si>
    <t>WT1068/610143040</t>
  </si>
  <si>
    <t>256/12755</t>
  </si>
  <si>
    <t>256/12763</t>
  </si>
  <si>
    <t>256/12771</t>
  </si>
  <si>
    <t>256/12776</t>
  </si>
  <si>
    <t>256/12785</t>
  </si>
  <si>
    <t>256/12796</t>
  </si>
  <si>
    <t>257/12801</t>
  </si>
  <si>
    <t>257/12818</t>
  </si>
  <si>
    <t>257/12834</t>
  </si>
  <si>
    <t>257/12843</t>
  </si>
  <si>
    <t>258/12855</t>
  </si>
  <si>
    <t>RE256108063</t>
  </si>
  <si>
    <t>25/12871</t>
  </si>
  <si>
    <t>258/12888</t>
  </si>
  <si>
    <t>258/12890</t>
  </si>
  <si>
    <t>258/12891</t>
  </si>
  <si>
    <t>A519236108300130</t>
  </si>
  <si>
    <t>WT1068/610186693</t>
  </si>
  <si>
    <t>RE256109067</t>
  </si>
  <si>
    <t>บจก.ซินคีเชียงเค้าส่ง</t>
  </si>
  <si>
    <t>A623866109270096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</si>
</sst>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b/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3" fontId="2" fillId="0" borderId="0" xfId="1" applyFont="1"/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/>
    <xf numFmtId="43" fontId="2" fillId="0" borderId="1" xfId="1" applyFont="1" applyBorder="1"/>
    <xf numFmtId="43" fontId="3" fillId="0" borderId="1" xfId="1" applyFont="1" applyBorder="1"/>
    <xf numFmtId="43" fontId="3" fillId="0" borderId="1" xfId="0" applyNumberFormat="1" applyFont="1" applyBorder="1"/>
    <xf numFmtId="43" fontId="2" fillId="0" borderId="1" xfId="0" applyNumberFormat="1" applyFont="1" applyBorder="1"/>
    <xf numFmtId="43" fontId="2" fillId="0" borderId="1" xfId="1" applyNumberFormat="1" applyFont="1" applyBorder="1"/>
    <xf numFmtId="0" fontId="2" fillId="0" borderId="1" xfId="0" quotePrefix="1" applyNumberFormat="1" applyFont="1" applyBorder="1"/>
    <xf numFmtId="17" fontId="2" fillId="0" borderId="1" xfId="0" applyNumberFormat="1" applyFont="1" applyBorder="1"/>
    <xf numFmtId="43" fontId="2" fillId="0" borderId="0" xfId="0" applyNumberFormat="1" applyFont="1"/>
    <xf numFmtId="0" fontId="3" fillId="0" borderId="0" xfId="0" applyFont="1"/>
    <xf numFmtId="0" fontId="2" fillId="0" borderId="1" xfId="0" quotePrefix="1" applyFont="1" applyBorder="1"/>
    <xf numFmtId="0" fontId="4" fillId="0" borderId="1" xfId="0" applyFont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H11" sqref="H11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.87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6" t="s">
        <v>15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241368</v>
      </c>
      <c r="B3" s="5" t="s">
        <v>16</v>
      </c>
      <c r="C3" s="5" t="s">
        <v>17</v>
      </c>
      <c r="D3" s="6">
        <v>247.1</v>
      </c>
      <c r="E3" s="6">
        <v>328582</v>
      </c>
      <c r="F3" s="6">
        <v>320241.59999999998</v>
      </c>
      <c r="G3" s="6">
        <f>E3-F3</f>
        <v>8340.4000000000233</v>
      </c>
      <c r="H3" s="6">
        <f>G3*0.07</f>
        <v>583.82800000000168</v>
      </c>
      <c r="I3" s="6">
        <f>E3+H3</f>
        <v>329165.82799999998</v>
      </c>
    </row>
    <row r="4" spans="1:9" x14ac:dyDescent="0.5">
      <c r="A4" s="4">
        <v>241368</v>
      </c>
      <c r="B4" s="5">
        <v>9882</v>
      </c>
      <c r="C4" s="5" t="s">
        <v>18</v>
      </c>
      <c r="D4" s="6">
        <v>3487.88</v>
      </c>
      <c r="E4" s="6">
        <v>4669599.05</v>
      </c>
      <c r="F4" s="6">
        <v>4520292.4800000004</v>
      </c>
      <c r="G4" s="6">
        <f t="shared" ref="G4:G9" si="0">E4-F4</f>
        <v>149306.56999999937</v>
      </c>
      <c r="H4" s="6">
        <f t="shared" ref="H4:H9" si="1">G4*0.07</f>
        <v>10451.459899999956</v>
      </c>
      <c r="I4" s="6">
        <f t="shared" ref="I4:I9" si="2">E4+H4</f>
        <v>4680050.5098999999</v>
      </c>
    </row>
    <row r="5" spans="1:9" x14ac:dyDescent="0.5">
      <c r="A5" s="4">
        <v>241393</v>
      </c>
      <c r="B5" s="5" t="s">
        <v>19</v>
      </c>
      <c r="C5" s="5" t="s">
        <v>20</v>
      </c>
      <c r="D5" s="6">
        <v>55.1</v>
      </c>
      <c r="E5" s="6">
        <v>74591.199999999997</v>
      </c>
      <c r="F5" s="6">
        <v>71023.899999999994</v>
      </c>
      <c r="G5" s="6">
        <f t="shared" si="0"/>
        <v>3567.3000000000029</v>
      </c>
      <c r="H5" s="6">
        <f t="shared" si="1"/>
        <v>249.71100000000024</v>
      </c>
      <c r="I5" s="6">
        <f t="shared" si="2"/>
        <v>74840.910999999993</v>
      </c>
    </row>
    <row r="6" spans="1:9" x14ac:dyDescent="0.5">
      <c r="A6" s="4">
        <v>241393</v>
      </c>
      <c r="B6" s="5">
        <v>10131</v>
      </c>
      <c r="C6" s="5" t="s">
        <v>18</v>
      </c>
      <c r="D6" s="6">
        <v>3941.28</v>
      </c>
      <c r="E6" s="6">
        <v>5227649.3600000003</v>
      </c>
      <c r="F6" s="6">
        <v>5080309.92</v>
      </c>
      <c r="G6" s="6">
        <f t="shared" si="0"/>
        <v>147339.44000000041</v>
      </c>
      <c r="H6" s="6">
        <f t="shared" si="1"/>
        <v>10313.760800000029</v>
      </c>
      <c r="I6" s="6">
        <f t="shared" si="2"/>
        <v>5237963.1208000006</v>
      </c>
    </row>
    <row r="7" spans="1:9" x14ac:dyDescent="0.5">
      <c r="A7" s="4"/>
      <c r="B7" s="5"/>
      <c r="C7" s="5"/>
      <c r="D7" s="6"/>
      <c r="E7" s="6"/>
      <c r="F7" s="6"/>
      <c r="G7" s="6">
        <f t="shared" si="0"/>
        <v>0</v>
      </c>
      <c r="H7" s="6">
        <f t="shared" si="1"/>
        <v>0</v>
      </c>
      <c r="I7" s="6">
        <f t="shared" si="2"/>
        <v>0</v>
      </c>
    </row>
    <row r="8" spans="1:9" x14ac:dyDescent="0.5">
      <c r="A8" s="5"/>
      <c r="B8" s="5"/>
      <c r="C8" s="5"/>
      <c r="D8" s="6"/>
      <c r="E8" s="6"/>
      <c r="F8" s="6"/>
      <c r="G8" s="6">
        <f t="shared" si="0"/>
        <v>0</v>
      </c>
      <c r="H8" s="6">
        <f t="shared" si="1"/>
        <v>0</v>
      </c>
      <c r="I8" s="6">
        <f t="shared" si="2"/>
        <v>0</v>
      </c>
    </row>
    <row r="9" spans="1:9" x14ac:dyDescent="0.5">
      <c r="A9" s="5"/>
      <c r="B9" s="5"/>
      <c r="C9" s="5"/>
      <c r="D9" s="6"/>
      <c r="E9" s="6"/>
      <c r="F9" s="6"/>
      <c r="G9" s="6">
        <f t="shared" si="0"/>
        <v>0</v>
      </c>
      <c r="H9" s="6">
        <f t="shared" si="1"/>
        <v>0</v>
      </c>
      <c r="I9" s="6">
        <f t="shared" si="2"/>
        <v>0</v>
      </c>
    </row>
    <row r="10" spans="1:9" x14ac:dyDescent="0.5">
      <c r="A10" s="5"/>
      <c r="B10" s="5"/>
      <c r="C10" s="5"/>
      <c r="D10" s="6">
        <f>SUM(D3:D9)</f>
        <v>7731.3600000000006</v>
      </c>
      <c r="E10" s="6">
        <f t="shared" ref="E10:I10" si="3">SUM(E3:E9)</f>
        <v>10300421.609999999</v>
      </c>
      <c r="F10" s="6">
        <f t="shared" si="3"/>
        <v>9991867.9000000004</v>
      </c>
      <c r="G10" s="6">
        <f t="shared" si="3"/>
        <v>308553.70999999979</v>
      </c>
      <c r="H10" s="6">
        <f t="shared" si="3"/>
        <v>21598.759699999988</v>
      </c>
      <c r="I10" s="6">
        <f t="shared" si="3"/>
        <v>10322020.3697</v>
      </c>
    </row>
    <row r="11" spans="1:9" x14ac:dyDescent="0.5">
      <c r="A11" s="5"/>
      <c r="B11" s="5"/>
      <c r="C11" s="5" t="s">
        <v>13</v>
      </c>
      <c r="D11" s="9">
        <f>D10/15.2</f>
        <v>508.64210526315793</v>
      </c>
      <c r="E11" s="6"/>
      <c r="F11" s="6"/>
      <c r="G11" s="6"/>
      <c r="H11" s="6"/>
      <c r="I11" s="9"/>
    </row>
    <row r="12" spans="1:9" x14ac:dyDescent="0.5">
      <c r="A12" s="5"/>
      <c r="B12" s="5"/>
      <c r="C12" s="5"/>
      <c r="D12" s="8">
        <f>ROUNDDOWN(D11,0)</f>
        <v>508</v>
      </c>
      <c r="E12" s="6"/>
      <c r="F12" s="6"/>
      <c r="G12" s="6"/>
      <c r="H12" s="6"/>
      <c r="I12" s="9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DEFA-C7A2-41E6-8963-F751D965D0D5}">
  <dimension ref="A1:I26"/>
  <sheetViews>
    <sheetView workbookViewId="0">
      <selection activeCell="D15" sqref="D15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875" style="1" customWidth="1"/>
    <col min="7" max="7" width="9.87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6" t="s">
        <v>200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241659</v>
      </c>
      <c r="B3" s="5">
        <v>12503</v>
      </c>
      <c r="C3" s="5" t="s">
        <v>18</v>
      </c>
      <c r="D3" s="6">
        <v>5076.1499999999996</v>
      </c>
      <c r="E3" s="6">
        <v>6298404.7300000004</v>
      </c>
      <c r="F3" s="6">
        <v>6116760.75</v>
      </c>
      <c r="G3" s="6">
        <f>E3-F3</f>
        <v>181643.98000000045</v>
      </c>
      <c r="H3" s="6">
        <f>G3*0.07</f>
        <v>12715.078600000032</v>
      </c>
      <c r="I3" s="6">
        <f>E3+H3</f>
        <v>6311119.8086000001</v>
      </c>
    </row>
    <row r="4" spans="1:9" x14ac:dyDescent="0.5">
      <c r="A4" s="4">
        <v>241659</v>
      </c>
      <c r="B4" s="5" t="s">
        <v>201</v>
      </c>
      <c r="C4" s="5" t="s">
        <v>66</v>
      </c>
      <c r="D4" s="6">
        <v>374.2</v>
      </c>
      <c r="E4" s="6">
        <v>468368.62</v>
      </c>
      <c r="F4" s="6">
        <v>450911</v>
      </c>
      <c r="G4" s="6">
        <f t="shared" ref="G4:G12" si="0">E4-F4</f>
        <v>17457.619999999995</v>
      </c>
      <c r="H4" s="6">
        <f t="shared" ref="H4:H12" si="1">G4*0.07</f>
        <v>1222.0333999999998</v>
      </c>
      <c r="I4" s="6">
        <f t="shared" ref="I4:I12" si="2">E4+H4</f>
        <v>469590.65340000001</v>
      </c>
    </row>
    <row r="5" spans="1:9" x14ac:dyDescent="0.5">
      <c r="A5" s="4">
        <v>241659</v>
      </c>
      <c r="B5" s="5" t="s">
        <v>202</v>
      </c>
      <c r="C5" s="5" t="s">
        <v>68</v>
      </c>
      <c r="D5" s="6">
        <v>1151.7</v>
      </c>
      <c r="E5" s="6">
        <v>1451602.39</v>
      </c>
      <c r="F5" s="6">
        <v>1387798.5</v>
      </c>
      <c r="G5" s="6">
        <f t="shared" si="0"/>
        <v>63803.889999999898</v>
      </c>
      <c r="H5" s="6">
        <f t="shared" si="1"/>
        <v>4466.2722999999933</v>
      </c>
      <c r="I5" s="6">
        <f t="shared" si="2"/>
        <v>1456068.6623</v>
      </c>
    </row>
    <row r="6" spans="1:9" x14ac:dyDescent="0.5">
      <c r="A6" s="4"/>
      <c r="B6" s="5"/>
      <c r="C6" s="5"/>
      <c r="D6" s="6"/>
      <c r="E6" s="6"/>
      <c r="F6" s="6"/>
      <c r="G6" s="6">
        <f t="shared" si="0"/>
        <v>0</v>
      </c>
      <c r="H6" s="6">
        <f t="shared" si="1"/>
        <v>0</v>
      </c>
      <c r="I6" s="6">
        <f t="shared" si="2"/>
        <v>0</v>
      </c>
    </row>
    <row r="7" spans="1:9" x14ac:dyDescent="0.5">
      <c r="A7" s="4"/>
      <c r="B7" s="5"/>
      <c r="C7" s="5"/>
      <c r="D7" s="6"/>
      <c r="E7" s="6"/>
      <c r="F7" s="6"/>
      <c r="G7" s="6">
        <f t="shared" si="0"/>
        <v>0</v>
      </c>
      <c r="H7" s="6">
        <f t="shared" si="1"/>
        <v>0</v>
      </c>
      <c r="I7" s="6">
        <f t="shared" si="2"/>
        <v>0</v>
      </c>
    </row>
    <row r="8" spans="1:9" x14ac:dyDescent="0.5">
      <c r="A8" s="4"/>
      <c r="B8" s="5"/>
      <c r="C8" s="5"/>
      <c r="D8" s="6"/>
      <c r="E8" s="6"/>
      <c r="F8" s="6"/>
      <c r="G8" s="6">
        <f t="shared" si="0"/>
        <v>0</v>
      </c>
      <c r="H8" s="6">
        <f t="shared" si="1"/>
        <v>0</v>
      </c>
      <c r="I8" s="6">
        <f t="shared" si="2"/>
        <v>0</v>
      </c>
    </row>
    <row r="9" spans="1:9" x14ac:dyDescent="0.5">
      <c r="A9" s="4"/>
      <c r="B9" s="5"/>
      <c r="C9" s="5"/>
      <c r="D9" s="6"/>
      <c r="E9" s="6"/>
      <c r="F9" s="6"/>
      <c r="G9" s="6">
        <f t="shared" si="0"/>
        <v>0</v>
      </c>
      <c r="H9" s="6">
        <f t="shared" si="1"/>
        <v>0</v>
      </c>
      <c r="I9" s="6">
        <f t="shared" si="2"/>
        <v>0</v>
      </c>
    </row>
    <row r="10" spans="1:9" x14ac:dyDescent="0.5">
      <c r="A10" s="4"/>
      <c r="B10" s="5"/>
      <c r="C10" s="5"/>
      <c r="D10" s="6"/>
      <c r="E10" s="6"/>
      <c r="F10" s="6"/>
      <c r="G10" s="6">
        <f t="shared" si="0"/>
        <v>0</v>
      </c>
      <c r="H10" s="6">
        <f t="shared" si="1"/>
        <v>0</v>
      </c>
      <c r="I10" s="6">
        <f t="shared" si="2"/>
        <v>0</v>
      </c>
    </row>
    <row r="11" spans="1:9" x14ac:dyDescent="0.5">
      <c r="A11" s="4"/>
      <c r="B11" s="5"/>
      <c r="C11" s="5"/>
      <c r="D11" s="6"/>
      <c r="E11" s="6"/>
      <c r="F11" s="6"/>
      <c r="G11" s="6">
        <f t="shared" si="0"/>
        <v>0</v>
      </c>
      <c r="H11" s="6">
        <f t="shared" si="1"/>
        <v>0</v>
      </c>
      <c r="I11" s="6">
        <f t="shared" si="2"/>
        <v>0</v>
      </c>
    </row>
    <row r="12" spans="1:9" x14ac:dyDescent="0.5">
      <c r="A12" s="4"/>
      <c r="B12" s="5"/>
      <c r="C12" s="5"/>
      <c r="D12" s="6"/>
      <c r="E12" s="6"/>
      <c r="F12" s="6"/>
      <c r="G12" s="6">
        <f t="shared" si="0"/>
        <v>0</v>
      </c>
      <c r="H12" s="6">
        <f t="shared" si="1"/>
        <v>0</v>
      </c>
      <c r="I12" s="6">
        <f t="shared" si="2"/>
        <v>0</v>
      </c>
    </row>
    <row r="13" spans="1:9" x14ac:dyDescent="0.5">
      <c r="A13" s="5"/>
      <c r="B13" s="5"/>
      <c r="C13" s="5"/>
      <c r="D13" s="6">
        <f>SUM(D3:D12)</f>
        <v>6602.0499999999993</v>
      </c>
      <c r="E13" s="6">
        <f t="shared" ref="E13:I13" si="3">SUM(E3:E12)</f>
        <v>8218375.7400000002</v>
      </c>
      <c r="F13" s="6">
        <f t="shared" si="3"/>
        <v>7955470.25</v>
      </c>
      <c r="G13" s="6">
        <f t="shared" si="3"/>
        <v>262905.49000000034</v>
      </c>
      <c r="H13" s="6">
        <f t="shared" si="3"/>
        <v>18403.384300000027</v>
      </c>
      <c r="I13" s="6">
        <f t="shared" si="3"/>
        <v>8236779.1243000003</v>
      </c>
    </row>
    <row r="14" spans="1:9" x14ac:dyDescent="0.5">
      <c r="A14" s="5"/>
      <c r="B14" s="5"/>
      <c r="C14" s="5" t="s">
        <v>134</v>
      </c>
      <c r="D14" s="9">
        <f>D13/15.16</f>
        <v>435.49142480211077</v>
      </c>
      <c r="E14" s="6"/>
      <c r="F14" s="6"/>
      <c r="G14" s="6"/>
      <c r="H14" s="6"/>
      <c r="I14" s="9"/>
    </row>
    <row r="15" spans="1:9" x14ac:dyDescent="0.5">
      <c r="A15" s="5"/>
      <c r="B15" s="5"/>
      <c r="C15" s="5"/>
      <c r="D15" s="8">
        <f>ROUNDDOWN(D14,0)</f>
        <v>435</v>
      </c>
      <c r="E15" s="6"/>
      <c r="F15" s="6"/>
      <c r="G15" s="6"/>
      <c r="H15" s="6"/>
      <c r="I15" s="9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  <row r="24" spans="5:8" x14ac:dyDescent="0.5">
      <c r="E24" s="2"/>
      <c r="F24" s="2"/>
      <c r="G24" s="2"/>
      <c r="H24" s="2"/>
    </row>
    <row r="25" spans="5:8" x14ac:dyDescent="0.5">
      <c r="E25" s="2"/>
      <c r="F25" s="2"/>
      <c r="G25" s="2"/>
      <c r="H25" s="2"/>
    </row>
    <row r="26" spans="5:8" x14ac:dyDescent="0.5">
      <c r="E26" s="2"/>
      <c r="F26" s="2"/>
      <c r="G26" s="2"/>
      <c r="H26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2CF6-1F91-4FC6-AF6C-7702D6A2D620}">
  <dimension ref="A1:I26"/>
  <sheetViews>
    <sheetView workbookViewId="0">
      <selection activeCell="F7" sqref="F7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875" style="1" customWidth="1"/>
    <col min="7" max="7" width="9.87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6" t="s">
        <v>236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241691</v>
      </c>
      <c r="B3" s="5" t="s">
        <v>237</v>
      </c>
      <c r="C3" s="5" t="s">
        <v>68</v>
      </c>
      <c r="D3" s="6">
        <v>76</v>
      </c>
      <c r="E3" s="6">
        <v>93532.59</v>
      </c>
      <c r="F3" s="6">
        <v>91048</v>
      </c>
      <c r="G3" s="6">
        <f>E3-F3</f>
        <v>2484.5899999999965</v>
      </c>
      <c r="H3" s="6">
        <f>G3*0.07</f>
        <v>173.92129999999977</v>
      </c>
      <c r="I3" s="6">
        <f>E3+H3</f>
        <v>93706.511299999998</v>
      </c>
    </row>
    <row r="4" spans="1:9" x14ac:dyDescent="0.5">
      <c r="A4" s="4">
        <v>241691</v>
      </c>
      <c r="B4" s="5" t="s">
        <v>238</v>
      </c>
      <c r="C4" s="5" t="s">
        <v>68</v>
      </c>
      <c r="D4" s="6">
        <v>897.2</v>
      </c>
      <c r="E4" s="6">
        <v>1125821.8600000001</v>
      </c>
      <c r="F4" s="6">
        <v>1074845.6000000001</v>
      </c>
      <c r="G4" s="6">
        <f t="shared" ref="G4:G12" si="0">E4-F4</f>
        <v>50976.260000000009</v>
      </c>
      <c r="H4" s="6">
        <f t="shared" ref="H4:H12" si="1">G4*0.07</f>
        <v>3568.3382000000011</v>
      </c>
      <c r="I4" s="6">
        <f t="shared" ref="I4:I12" si="2">E4+H4</f>
        <v>1129390.1982000002</v>
      </c>
    </row>
    <row r="5" spans="1:9" x14ac:dyDescent="0.5">
      <c r="A5" s="4">
        <v>241691</v>
      </c>
      <c r="B5" s="5" t="s">
        <v>239</v>
      </c>
      <c r="C5" s="5" t="s">
        <v>66</v>
      </c>
      <c r="D5" s="6">
        <v>330.55</v>
      </c>
      <c r="E5" s="6">
        <v>414223.89</v>
      </c>
      <c r="F5" s="6">
        <v>395998.9</v>
      </c>
      <c r="G5" s="6">
        <f t="shared" si="0"/>
        <v>18224.989999999991</v>
      </c>
      <c r="H5" s="6">
        <f t="shared" si="1"/>
        <v>1275.7492999999995</v>
      </c>
      <c r="I5" s="6">
        <f t="shared" si="2"/>
        <v>415499.63930000004</v>
      </c>
    </row>
    <row r="6" spans="1:9" x14ac:dyDescent="0.5">
      <c r="A6" s="4">
        <v>241691</v>
      </c>
      <c r="B6" s="5">
        <v>12778</v>
      </c>
      <c r="C6" s="5" t="s">
        <v>18</v>
      </c>
      <c r="D6" s="6">
        <v>3495.62</v>
      </c>
      <c r="E6" s="6">
        <v>4323425.7</v>
      </c>
      <c r="F6" s="6">
        <v>4187752.76</v>
      </c>
      <c r="G6" s="6">
        <f t="shared" si="0"/>
        <v>135672.94000000041</v>
      </c>
      <c r="H6" s="6">
        <f t="shared" si="1"/>
        <v>9497.1058000000303</v>
      </c>
      <c r="I6" s="6">
        <f t="shared" si="2"/>
        <v>4332922.8058000002</v>
      </c>
    </row>
    <row r="7" spans="1:9" x14ac:dyDescent="0.5">
      <c r="A7" s="4"/>
      <c r="B7" s="5"/>
      <c r="C7" s="5"/>
      <c r="D7" s="6"/>
      <c r="E7" s="6"/>
      <c r="F7" s="6"/>
      <c r="G7" s="6">
        <f t="shared" si="0"/>
        <v>0</v>
      </c>
      <c r="H7" s="6">
        <f t="shared" si="1"/>
        <v>0</v>
      </c>
      <c r="I7" s="6">
        <f t="shared" si="2"/>
        <v>0</v>
      </c>
    </row>
    <row r="8" spans="1:9" x14ac:dyDescent="0.5">
      <c r="A8" s="4"/>
      <c r="B8" s="5"/>
      <c r="C8" s="5"/>
      <c r="D8" s="6"/>
      <c r="E8" s="6"/>
      <c r="F8" s="6"/>
      <c r="G8" s="6">
        <f t="shared" si="0"/>
        <v>0</v>
      </c>
      <c r="H8" s="6">
        <f t="shared" si="1"/>
        <v>0</v>
      </c>
      <c r="I8" s="6">
        <f t="shared" si="2"/>
        <v>0</v>
      </c>
    </row>
    <row r="9" spans="1:9" x14ac:dyDescent="0.5">
      <c r="A9" s="4"/>
      <c r="B9" s="5"/>
      <c r="C9" s="5"/>
      <c r="D9" s="6"/>
      <c r="E9" s="6"/>
      <c r="F9" s="6"/>
      <c r="G9" s="6">
        <f t="shared" si="0"/>
        <v>0</v>
      </c>
      <c r="H9" s="6">
        <f t="shared" si="1"/>
        <v>0</v>
      </c>
      <c r="I9" s="6">
        <f t="shared" si="2"/>
        <v>0</v>
      </c>
    </row>
    <row r="10" spans="1:9" x14ac:dyDescent="0.5">
      <c r="A10" s="4"/>
      <c r="B10" s="5"/>
      <c r="C10" s="5"/>
      <c r="D10" s="6"/>
      <c r="E10" s="6"/>
      <c r="F10" s="6"/>
      <c r="G10" s="6">
        <f t="shared" si="0"/>
        <v>0</v>
      </c>
      <c r="H10" s="6">
        <f t="shared" si="1"/>
        <v>0</v>
      </c>
      <c r="I10" s="6">
        <f t="shared" si="2"/>
        <v>0</v>
      </c>
    </row>
    <row r="11" spans="1:9" x14ac:dyDescent="0.5">
      <c r="A11" s="4"/>
      <c r="B11" s="5"/>
      <c r="C11" s="5"/>
      <c r="D11" s="6"/>
      <c r="E11" s="6"/>
      <c r="F11" s="6"/>
      <c r="G11" s="6">
        <f t="shared" si="0"/>
        <v>0</v>
      </c>
      <c r="H11" s="6">
        <f t="shared" si="1"/>
        <v>0</v>
      </c>
      <c r="I11" s="6">
        <f t="shared" si="2"/>
        <v>0</v>
      </c>
    </row>
    <row r="12" spans="1:9" x14ac:dyDescent="0.5">
      <c r="A12" s="4"/>
      <c r="B12" s="5"/>
      <c r="C12" s="5"/>
      <c r="D12" s="6"/>
      <c r="E12" s="6"/>
      <c r="F12" s="6"/>
      <c r="G12" s="6">
        <f t="shared" si="0"/>
        <v>0</v>
      </c>
      <c r="H12" s="6">
        <f t="shared" si="1"/>
        <v>0</v>
      </c>
      <c r="I12" s="6">
        <f t="shared" si="2"/>
        <v>0</v>
      </c>
    </row>
    <row r="13" spans="1:9" x14ac:dyDescent="0.5">
      <c r="A13" s="5"/>
      <c r="B13" s="5"/>
      <c r="C13" s="5"/>
      <c r="D13" s="6">
        <f>SUM(D3:D12)</f>
        <v>4799.37</v>
      </c>
      <c r="E13" s="6">
        <f t="shared" ref="E13:I13" si="3">SUM(E3:E12)</f>
        <v>5957004.040000001</v>
      </c>
      <c r="F13" s="6">
        <f t="shared" si="3"/>
        <v>5749645.2599999998</v>
      </c>
      <c r="G13" s="6">
        <f t="shared" si="3"/>
        <v>207358.78000000041</v>
      </c>
      <c r="H13" s="6">
        <f t="shared" si="3"/>
        <v>14515.11460000003</v>
      </c>
      <c r="I13" s="6">
        <f t="shared" si="3"/>
        <v>5971519.1546</v>
      </c>
    </row>
    <row r="14" spans="1:9" x14ac:dyDescent="0.5">
      <c r="A14" s="5"/>
      <c r="B14" s="5"/>
      <c r="C14" s="5" t="s">
        <v>134</v>
      </c>
      <c r="D14" s="9">
        <f>D13/15.16</f>
        <v>316.58113456464378</v>
      </c>
      <c r="E14" s="6"/>
      <c r="F14" s="6"/>
      <c r="G14" s="6"/>
      <c r="H14" s="6"/>
      <c r="I14" s="9"/>
    </row>
    <row r="15" spans="1:9" x14ac:dyDescent="0.5">
      <c r="A15" s="5"/>
      <c r="B15" s="5"/>
      <c r="C15" s="5"/>
      <c r="D15" s="8">
        <f>ROUNDDOWN(D14,0)</f>
        <v>316</v>
      </c>
      <c r="E15" s="6"/>
      <c r="F15" s="6"/>
      <c r="G15" s="6"/>
      <c r="H15" s="6"/>
      <c r="I15" s="9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  <row r="24" spans="5:8" x14ac:dyDescent="0.5">
      <c r="E24" s="2"/>
      <c r="F24" s="2"/>
      <c r="G24" s="2"/>
      <c r="H24" s="2"/>
    </row>
    <row r="25" spans="5:8" x14ac:dyDescent="0.5">
      <c r="E25" s="2"/>
      <c r="F25" s="2"/>
      <c r="G25" s="2"/>
      <c r="H25" s="2"/>
    </row>
    <row r="26" spans="5:8" x14ac:dyDescent="0.5">
      <c r="E26" s="2"/>
      <c r="F26" s="2"/>
      <c r="G26" s="2"/>
      <c r="H26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topLeftCell="A13" workbookViewId="0">
      <selection activeCell="B27" sqref="B27"/>
    </sheetView>
  </sheetViews>
  <sheetFormatPr defaultRowHeight="21.75" x14ac:dyDescent="0.5"/>
  <cols>
    <col min="1" max="1" width="9.25" style="1" customWidth="1"/>
    <col min="2" max="2" width="14.625" style="1" customWidth="1"/>
    <col min="3" max="3" width="18.125" style="1" customWidth="1"/>
    <col min="4" max="4" width="10.625" style="1" customWidth="1"/>
    <col min="5" max="5" width="11.375" style="1" customWidth="1"/>
    <col min="6" max="6" width="11.125" style="1" customWidth="1"/>
    <col min="7" max="7" width="9.62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6" t="s">
        <v>14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241367</v>
      </c>
      <c r="B3" s="5" t="s">
        <v>21</v>
      </c>
      <c r="C3" s="5" t="s">
        <v>22</v>
      </c>
      <c r="D3" s="6"/>
      <c r="E3" s="6">
        <v>1401.87</v>
      </c>
      <c r="F3" s="6"/>
      <c r="G3" s="6">
        <f>E3-F3</f>
        <v>1401.87</v>
      </c>
      <c r="H3" s="6">
        <f>G3*0.07</f>
        <v>98.130899999999997</v>
      </c>
      <c r="I3" s="6">
        <f>E3+H3</f>
        <v>1500.0009</v>
      </c>
    </row>
    <row r="4" spans="1:9" x14ac:dyDescent="0.5">
      <c r="A4" s="4">
        <v>241368</v>
      </c>
      <c r="B4" s="5" t="s">
        <v>23</v>
      </c>
      <c r="C4" s="5" t="s">
        <v>22</v>
      </c>
      <c r="D4" s="6"/>
      <c r="E4" s="6">
        <v>1121.5</v>
      </c>
      <c r="F4" s="6"/>
      <c r="G4" s="6">
        <f t="shared" ref="G4:G7" si="0">E4-F4</f>
        <v>1121.5</v>
      </c>
      <c r="H4" s="6">
        <f t="shared" ref="H4:H20" si="1">G4*0.07</f>
        <v>78.50500000000001</v>
      </c>
      <c r="I4" s="6">
        <f t="shared" ref="I4:I7" si="2">E4+H4</f>
        <v>1200.0050000000001</v>
      </c>
    </row>
    <row r="5" spans="1:9" x14ac:dyDescent="0.5">
      <c r="A5" s="4">
        <v>241368</v>
      </c>
      <c r="B5" s="5" t="s">
        <v>16</v>
      </c>
      <c r="C5" s="5" t="s">
        <v>17</v>
      </c>
      <c r="D5" s="6">
        <v>247.1</v>
      </c>
      <c r="E5" s="6">
        <v>328582</v>
      </c>
      <c r="F5" s="6">
        <v>320241.59999999998</v>
      </c>
      <c r="G5" s="6">
        <f t="shared" si="0"/>
        <v>8340.4000000000233</v>
      </c>
      <c r="H5" s="6">
        <f t="shared" si="1"/>
        <v>583.82800000000168</v>
      </c>
      <c r="I5" s="6">
        <f t="shared" si="2"/>
        <v>329165.82799999998</v>
      </c>
    </row>
    <row r="6" spans="1:9" x14ac:dyDescent="0.5">
      <c r="A6" s="4">
        <v>241368</v>
      </c>
      <c r="B6" s="5">
        <v>9882</v>
      </c>
      <c r="C6" s="5" t="s">
        <v>18</v>
      </c>
      <c r="D6" s="6">
        <v>3487.88</v>
      </c>
      <c r="E6" s="6">
        <v>4669599.05</v>
      </c>
      <c r="F6" s="6">
        <v>4520292.4800000004</v>
      </c>
      <c r="G6" s="6">
        <f t="shared" si="0"/>
        <v>149306.56999999937</v>
      </c>
      <c r="H6" s="6">
        <f t="shared" si="1"/>
        <v>10451.459899999956</v>
      </c>
      <c r="I6" s="6">
        <f t="shared" si="2"/>
        <v>4680050.5098999999</v>
      </c>
    </row>
    <row r="7" spans="1:9" x14ac:dyDescent="0.5">
      <c r="A7" s="4">
        <v>241369</v>
      </c>
      <c r="B7" s="5" t="s">
        <v>24</v>
      </c>
      <c r="C7" s="5" t="s">
        <v>25</v>
      </c>
      <c r="D7" s="6"/>
      <c r="E7" s="6">
        <v>570</v>
      </c>
      <c r="F7" s="6"/>
      <c r="G7" s="6">
        <f t="shared" si="0"/>
        <v>570</v>
      </c>
      <c r="H7" s="6">
        <f t="shared" si="1"/>
        <v>39.900000000000006</v>
      </c>
      <c r="I7" s="6">
        <f t="shared" si="2"/>
        <v>609.9</v>
      </c>
    </row>
    <row r="8" spans="1:9" x14ac:dyDescent="0.5">
      <c r="A8" s="4">
        <v>241371</v>
      </c>
      <c r="B8" s="5" t="s">
        <v>26</v>
      </c>
      <c r="C8" s="5" t="s">
        <v>22</v>
      </c>
      <c r="D8" s="6"/>
      <c r="E8" s="6">
        <v>1214.95</v>
      </c>
      <c r="F8" s="6"/>
      <c r="G8" s="6">
        <f>E8-F8</f>
        <v>1214.95</v>
      </c>
      <c r="H8" s="6">
        <f>G8*0.07</f>
        <v>85.046500000000009</v>
      </c>
      <c r="I8" s="6">
        <f>E8+H8</f>
        <v>1299.9965</v>
      </c>
    </row>
    <row r="9" spans="1:9" x14ac:dyDescent="0.5">
      <c r="A9" s="4">
        <v>241373</v>
      </c>
      <c r="B9" s="5" t="s">
        <v>27</v>
      </c>
      <c r="C9" s="5" t="s">
        <v>22</v>
      </c>
      <c r="D9" s="6"/>
      <c r="E9" s="6">
        <v>934.58</v>
      </c>
      <c r="F9" s="6"/>
      <c r="G9" s="6">
        <f t="shared" ref="G9:G12" si="3">E9-F9</f>
        <v>934.58</v>
      </c>
      <c r="H9" s="6">
        <f t="shared" si="1"/>
        <v>65.420600000000007</v>
      </c>
      <c r="I9" s="6">
        <f t="shared" ref="I9:I12" si="4">E9+H9</f>
        <v>1000.0006000000001</v>
      </c>
    </row>
    <row r="10" spans="1:9" x14ac:dyDescent="0.5">
      <c r="A10" s="4">
        <v>241376</v>
      </c>
      <c r="B10" s="5" t="s">
        <v>28</v>
      </c>
      <c r="C10" s="5" t="s">
        <v>22</v>
      </c>
      <c r="D10" s="6"/>
      <c r="E10" s="6">
        <v>934.58</v>
      </c>
      <c r="F10" s="6"/>
      <c r="G10" s="6">
        <f t="shared" si="3"/>
        <v>934.58</v>
      </c>
      <c r="H10" s="6">
        <f t="shared" si="1"/>
        <v>65.420600000000007</v>
      </c>
      <c r="I10" s="6">
        <f t="shared" si="4"/>
        <v>1000.0006000000001</v>
      </c>
    </row>
    <row r="11" spans="1:9" x14ac:dyDescent="0.5">
      <c r="A11" s="4">
        <v>241379</v>
      </c>
      <c r="B11" s="5" t="s">
        <v>29</v>
      </c>
      <c r="C11" s="5" t="s">
        <v>22</v>
      </c>
      <c r="D11" s="6"/>
      <c r="E11" s="6">
        <v>1261.68</v>
      </c>
      <c r="F11" s="6"/>
      <c r="G11" s="6">
        <f t="shared" si="3"/>
        <v>1261.68</v>
      </c>
      <c r="H11" s="6">
        <f t="shared" si="1"/>
        <v>88.317600000000013</v>
      </c>
      <c r="I11" s="6">
        <f t="shared" si="4"/>
        <v>1349.9976000000001</v>
      </c>
    </row>
    <row r="12" spans="1:9" x14ac:dyDescent="0.5">
      <c r="A12" s="4">
        <v>241380</v>
      </c>
      <c r="B12" s="5" t="s">
        <v>30</v>
      </c>
      <c r="C12" s="5" t="s">
        <v>22</v>
      </c>
      <c r="D12" s="6"/>
      <c r="E12" s="6">
        <v>841.12</v>
      </c>
      <c r="F12" s="6"/>
      <c r="G12" s="6">
        <f t="shared" si="3"/>
        <v>841.12</v>
      </c>
      <c r="H12" s="6">
        <f t="shared" si="1"/>
        <v>58.878400000000006</v>
      </c>
      <c r="I12" s="6">
        <f t="shared" si="4"/>
        <v>899.99840000000006</v>
      </c>
    </row>
    <row r="13" spans="1:9" x14ac:dyDescent="0.5">
      <c r="A13" s="4">
        <v>241383</v>
      </c>
      <c r="B13" s="5" t="s">
        <v>31</v>
      </c>
      <c r="C13" s="5" t="s">
        <v>22</v>
      </c>
      <c r="D13" s="6"/>
      <c r="E13" s="6">
        <v>1121.5</v>
      </c>
      <c r="F13" s="6"/>
      <c r="G13" s="6">
        <f t="shared" ref="G13:G19" si="5">E13-F13</f>
        <v>1121.5</v>
      </c>
      <c r="H13" s="6">
        <f t="shared" ref="H13:H19" si="6">G13*0.07</f>
        <v>78.50500000000001</v>
      </c>
      <c r="I13" s="6">
        <f t="shared" ref="I13:I19" si="7">E13+H13</f>
        <v>1200.0050000000001</v>
      </c>
    </row>
    <row r="14" spans="1:9" x14ac:dyDescent="0.5">
      <c r="A14" s="4">
        <v>241384</v>
      </c>
      <c r="B14" s="5" t="s">
        <v>32</v>
      </c>
      <c r="C14" s="5" t="s">
        <v>33</v>
      </c>
      <c r="D14" s="6"/>
      <c r="E14" s="6">
        <v>20000</v>
      </c>
      <c r="F14" s="6"/>
      <c r="G14" s="6">
        <f t="shared" si="5"/>
        <v>20000</v>
      </c>
      <c r="H14" s="6">
        <f t="shared" si="6"/>
        <v>1400.0000000000002</v>
      </c>
      <c r="I14" s="6">
        <f t="shared" si="7"/>
        <v>21400</v>
      </c>
    </row>
    <row r="15" spans="1:9" x14ac:dyDescent="0.5">
      <c r="A15" s="4">
        <v>241386</v>
      </c>
      <c r="B15" s="5" t="s">
        <v>34</v>
      </c>
      <c r="C15" s="5" t="s">
        <v>22</v>
      </c>
      <c r="D15" s="6"/>
      <c r="E15" s="6">
        <v>1448.6</v>
      </c>
      <c r="F15" s="6"/>
      <c r="G15" s="6">
        <f t="shared" ref="G15:G18" si="8">E15-F15</f>
        <v>1448.6</v>
      </c>
      <c r="H15" s="6">
        <f t="shared" ref="H15:H18" si="9">G15*0.07</f>
        <v>101.402</v>
      </c>
      <c r="I15" s="6">
        <f t="shared" ref="I15:I18" si="10">E15+H15</f>
        <v>1550.002</v>
      </c>
    </row>
    <row r="16" spans="1:9" x14ac:dyDescent="0.5">
      <c r="A16" s="4">
        <v>241388</v>
      </c>
      <c r="B16" s="5" t="s">
        <v>35</v>
      </c>
      <c r="C16" s="5" t="s">
        <v>22</v>
      </c>
      <c r="D16" s="6"/>
      <c r="E16" s="6">
        <v>1214.95</v>
      </c>
      <c r="F16" s="6"/>
      <c r="G16" s="6">
        <f t="shared" si="8"/>
        <v>1214.95</v>
      </c>
      <c r="H16" s="6">
        <f t="shared" si="9"/>
        <v>85.046500000000009</v>
      </c>
      <c r="I16" s="6">
        <f t="shared" si="10"/>
        <v>1299.9965</v>
      </c>
    </row>
    <row r="17" spans="1:9" x14ac:dyDescent="0.5">
      <c r="A17" s="4">
        <v>241389</v>
      </c>
      <c r="B17" s="5" t="s">
        <v>36</v>
      </c>
      <c r="C17" s="5" t="s">
        <v>22</v>
      </c>
      <c r="D17" s="6"/>
      <c r="E17" s="6">
        <v>934.58</v>
      </c>
      <c r="F17" s="6"/>
      <c r="G17" s="6">
        <f t="shared" si="8"/>
        <v>934.58</v>
      </c>
      <c r="H17" s="6">
        <f t="shared" si="9"/>
        <v>65.420600000000007</v>
      </c>
      <c r="I17" s="6">
        <f t="shared" si="10"/>
        <v>1000.0006000000001</v>
      </c>
    </row>
    <row r="18" spans="1:9" x14ac:dyDescent="0.5">
      <c r="A18" s="4">
        <v>241393</v>
      </c>
      <c r="B18" s="5" t="s">
        <v>37</v>
      </c>
      <c r="C18" s="5" t="s">
        <v>22</v>
      </c>
      <c r="D18" s="6"/>
      <c r="E18" s="6">
        <v>934.58</v>
      </c>
      <c r="F18" s="6"/>
      <c r="G18" s="6">
        <f t="shared" si="8"/>
        <v>934.58</v>
      </c>
      <c r="H18" s="6">
        <f t="shared" si="9"/>
        <v>65.420600000000007</v>
      </c>
      <c r="I18" s="6">
        <f t="shared" si="10"/>
        <v>1000.0006000000001</v>
      </c>
    </row>
    <row r="19" spans="1:9" x14ac:dyDescent="0.5">
      <c r="A19" s="4">
        <v>241393</v>
      </c>
      <c r="B19" s="5" t="s">
        <v>19</v>
      </c>
      <c r="C19" s="5" t="s">
        <v>38</v>
      </c>
      <c r="D19" s="6">
        <v>55.1</v>
      </c>
      <c r="E19" s="6">
        <v>74591.199999999997</v>
      </c>
      <c r="F19" s="6">
        <v>71023.899999999994</v>
      </c>
      <c r="G19" s="6">
        <f t="shared" si="5"/>
        <v>3567.3000000000029</v>
      </c>
      <c r="H19" s="6">
        <f t="shared" si="6"/>
        <v>249.71100000000024</v>
      </c>
      <c r="I19" s="6">
        <f t="shared" si="7"/>
        <v>74840.910999999993</v>
      </c>
    </row>
    <row r="20" spans="1:9" x14ac:dyDescent="0.5">
      <c r="A20" s="4">
        <v>241396</v>
      </c>
      <c r="B20" s="5" t="s">
        <v>39</v>
      </c>
      <c r="C20" s="5" t="s">
        <v>22</v>
      </c>
      <c r="D20" s="6"/>
      <c r="E20" s="6">
        <v>654.21</v>
      </c>
      <c r="F20" s="6"/>
      <c r="G20" s="6">
        <f t="shared" ref="G20" si="11">E20-F20</f>
        <v>654.21</v>
      </c>
      <c r="H20" s="6">
        <f t="shared" si="1"/>
        <v>45.794700000000006</v>
      </c>
      <c r="I20" s="6">
        <f t="shared" ref="I20" si="12">E20+H20</f>
        <v>700.00470000000007</v>
      </c>
    </row>
    <row r="21" spans="1:9" x14ac:dyDescent="0.5">
      <c r="A21" s="4"/>
      <c r="B21" s="5"/>
      <c r="C21" s="5"/>
      <c r="D21" s="6"/>
      <c r="E21" s="6"/>
      <c r="F21" s="6"/>
      <c r="G21" s="6">
        <f t="shared" ref="G21" si="13">E21-F21</f>
        <v>0</v>
      </c>
      <c r="H21" s="6">
        <f t="shared" ref="H21" si="14">G21*0.07</f>
        <v>0</v>
      </c>
      <c r="I21" s="6">
        <f t="shared" ref="I21" si="15">E21+H21</f>
        <v>0</v>
      </c>
    </row>
    <row r="22" spans="1:9" x14ac:dyDescent="0.5">
      <c r="A22" s="5"/>
      <c r="B22" s="5"/>
      <c r="C22" s="5"/>
      <c r="D22" s="5"/>
      <c r="E22" s="6"/>
      <c r="F22" s="6"/>
      <c r="G22" s="7">
        <f>SUM(G3:G21)</f>
        <v>195802.96999999936</v>
      </c>
      <c r="H22" s="7">
        <f>SUM(H3:H21)</f>
        <v>13706.207899999956</v>
      </c>
      <c r="I22" s="8">
        <f>G22+H22</f>
        <v>209509.17789999931</v>
      </c>
    </row>
    <row r="23" spans="1:9" x14ac:dyDescent="0.5">
      <c r="E23" s="2"/>
      <c r="F23" s="2"/>
      <c r="G23" s="2"/>
      <c r="H23" s="2"/>
    </row>
    <row r="24" spans="1:9" x14ac:dyDescent="0.5">
      <c r="E24" s="2"/>
      <c r="F24" s="2"/>
      <c r="G24" s="2"/>
      <c r="H24" s="2"/>
    </row>
    <row r="25" spans="1:9" x14ac:dyDescent="0.5">
      <c r="E25" s="2"/>
      <c r="F25" s="2"/>
      <c r="G25" s="2"/>
      <c r="H25" s="2"/>
    </row>
    <row r="26" spans="1:9" x14ac:dyDescent="0.5">
      <c r="E26" s="2"/>
      <c r="F26" s="2"/>
      <c r="G26" s="2"/>
      <c r="H26" s="2"/>
    </row>
    <row r="27" spans="1:9" x14ac:dyDescent="0.5">
      <c r="E27" s="2"/>
      <c r="F27" s="2"/>
      <c r="G27" s="2"/>
      <c r="H27" s="2"/>
    </row>
    <row r="28" spans="1:9" x14ac:dyDescent="0.5">
      <c r="E28" s="2"/>
      <c r="F28" s="2"/>
      <c r="G28" s="2"/>
      <c r="H28" s="2"/>
    </row>
    <row r="29" spans="1:9" x14ac:dyDescent="0.5">
      <c r="E29" s="2"/>
      <c r="F29" s="2"/>
      <c r="G29" s="2"/>
      <c r="H29" s="2"/>
    </row>
  </sheetData>
  <mergeCells count="1">
    <mergeCell ref="A1:I1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sqref="A1:XFD1048576"/>
    </sheetView>
  </sheetViews>
  <sheetFormatPr defaultRowHeight="21.75" x14ac:dyDescent="0.5"/>
  <cols>
    <col min="1" max="1" width="9.25" style="1" customWidth="1"/>
    <col min="2" max="2" width="14.875" style="1" customWidth="1"/>
    <col min="3" max="3" width="18.12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6" t="s">
        <v>42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241336</v>
      </c>
      <c r="B3" s="5" t="s">
        <v>43</v>
      </c>
      <c r="C3" s="5" t="s">
        <v>22</v>
      </c>
      <c r="D3" s="6"/>
      <c r="E3" s="6">
        <v>1168.22</v>
      </c>
      <c r="F3" s="6"/>
      <c r="G3" s="6">
        <f>E3-F3</f>
        <v>1168.22</v>
      </c>
      <c r="H3" s="10">
        <f t="shared" ref="H3:H4" si="0">ROUND(G3*0.07,3)</f>
        <v>81.775000000000006</v>
      </c>
      <c r="I3" s="6">
        <f>E3+H3</f>
        <v>1249.9950000000001</v>
      </c>
    </row>
    <row r="4" spans="1:9" x14ac:dyDescent="0.5">
      <c r="A4" s="4">
        <v>241338</v>
      </c>
      <c r="B4" s="5" t="s">
        <v>44</v>
      </c>
      <c r="C4" s="5" t="s">
        <v>22</v>
      </c>
      <c r="D4" s="6"/>
      <c r="E4" s="6">
        <v>467.29</v>
      </c>
      <c r="F4" s="6"/>
      <c r="G4" s="6">
        <f t="shared" ref="G4:G7" si="1">E4-F4</f>
        <v>467.29</v>
      </c>
      <c r="H4" s="10">
        <f t="shared" si="0"/>
        <v>32.71</v>
      </c>
      <c r="I4" s="6">
        <f t="shared" ref="I4:I7" si="2">E4+H4</f>
        <v>500</v>
      </c>
    </row>
    <row r="5" spans="1:9" x14ac:dyDescent="0.5">
      <c r="A5" s="4">
        <v>241339</v>
      </c>
      <c r="B5" s="5" t="s">
        <v>45</v>
      </c>
      <c r="C5" s="5" t="s">
        <v>22</v>
      </c>
      <c r="D5" s="6"/>
      <c r="E5" s="6">
        <v>1233.6400000000001</v>
      </c>
      <c r="F5" s="6"/>
      <c r="G5" s="6">
        <f t="shared" si="1"/>
        <v>1233.6400000000001</v>
      </c>
      <c r="H5" s="10">
        <f>ROUND(G5*0.07,3)</f>
        <v>86.355000000000004</v>
      </c>
      <c r="I5" s="6">
        <f t="shared" si="2"/>
        <v>1319.9950000000001</v>
      </c>
    </row>
    <row r="6" spans="1:9" x14ac:dyDescent="0.5">
      <c r="A6" s="4">
        <v>241341</v>
      </c>
      <c r="B6" s="5" t="s">
        <v>46</v>
      </c>
      <c r="C6" s="5" t="s">
        <v>22</v>
      </c>
      <c r="D6" s="6"/>
      <c r="E6" s="6">
        <v>1121.5</v>
      </c>
      <c r="F6" s="6"/>
      <c r="G6" s="6">
        <f t="shared" si="1"/>
        <v>1121.5</v>
      </c>
      <c r="H6" s="10">
        <f>ROUND(G6*0.07,3)</f>
        <v>78.504999999999995</v>
      </c>
      <c r="I6" s="6">
        <f t="shared" si="2"/>
        <v>1200.0050000000001</v>
      </c>
    </row>
    <row r="7" spans="1:9" x14ac:dyDescent="0.5">
      <c r="A7" s="4">
        <v>241344</v>
      </c>
      <c r="B7" s="5" t="s">
        <v>47</v>
      </c>
      <c r="C7" s="5" t="s">
        <v>22</v>
      </c>
      <c r="D7" s="6"/>
      <c r="E7" s="6">
        <v>934.58</v>
      </c>
      <c r="F7" s="6"/>
      <c r="G7" s="6">
        <f t="shared" si="1"/>
        <v>934.58</v>
      </c>
      <c r="H7" s="10">
        <f t="shared" ref="H7:H21" si="3">ROUND(G7*0.07,3)</f>
        <v>65.421000000000006</v>
      </c>
      <c r="I7" s="6">
        <f t="shared" si="2"/>
        <v>1000.0010000000001</v>
      </c>
    </row>
    <row r="8" spans="1:9" x14ac:dyDescent="0.5">
      <c r="A8" s="4">
        <v>241347</v>
      </c>
      <c r="B8" s="5" t="s">
        <v>48</v>
      </c>
      <c r="C8" s="5" t="s">
        <v>22</v>
      </c>
      <c r="D8" s="6"/>
      <c r="E8" s="6">
        <v>1121.5</v>
      </c>
      <c r="F8" s="6"/>
      <c r="G8" s="6">
        <f>E8-F8</f>
        <v>1121.5</v>
      </c>
      <c r="H8" s="10">
        <f t="shared" si="3"/>
        <v>78.504999999999995</v>
      </c>
      <c r="I8" s="6">
        <f>E8+H8</f>
        <v>1200.0050000000001</v>
      </c>
    </row>
    <row r="9" spans="1:9" x14ac:dyDescent="0.5">
      <c r="A9" s="4">
        <v>241351</v>
      </c>
      <c r="B9" s="5" t="s">
        <v>49</v>
      </c>
      <c r="C9" s="5" t="s">
        <v>22</v>
      </c>
      <c r="D9" s="6"/>
      <c r="E9" s="6">
        <v>1308.4100000000001</v>
      </c>
      <c r="F9" s="6"/>
      <c r="G9" s="6">
        <f t="shared" ref="G9:G21" si="4">E9-F9</f>
        <v>1308.4100000000001</v>
      </c>
      <c r="H9" s="10">
        <f t="shared" si="3"/>
        <v>91.588999999999999</v>
      </c>
      <c r="I9" s="6">
        <f t="shared" ref="I9:I21" si="5">E9+H9</f>
        <v>1399.999</v>
      </c>
    </row>
    <row r="10" spans="1:9" x14ac:dyDescent="0.5">
      <c r="A10" s="4">
        <v>241353</v>
      </c>
      <c r="B10" s="5" t="s">
        <v>50</v>
      </c>
      <c r="C10" s="5" t="s">
        <v>22</v>
      </c>
      <c r="D10" s="6"/>
      <c r="E10" s="6">
        <v>1308.4100000000001</v>
      </c>
      <c r="F10" s="6"/>
      <c r="G10" s="6">
        <f t="shared" si="4"/>
        <v>1308.4100000000001</v>
      </c>
      <c r="H10" s="10">
        <f t="shared" si="3"/>
        <v>91.588999999999999</v>
      </c>
      <c r="I10" s="6">
        <f t="shared" si="5"/>
        <v>1399.999</v>
      </c>
    </row>
    <row r="11" spans="1:9" x14ac:dyDescent="0.5">
      <c r="A11" s="4">
        <v>241357</v>
      </c>
      <c r="B11" s="5" t="s">
        <v>51</v>
      </c>
      <c r="C11" s="5" t="s">
        <v>22</v>
      </c>
      <c r="D11" s="6"/>
      <c r="E11" s="6">
        <v>1121.5</v>
      </c>
      <c r="F11" s="6"/>
      <c r="G11" s="6">
        <f t="shared" si="4"/>
        <v>1121.5</v>
      </c>
      <c r="H11" s="10">
        <f t="shared" si="3"/>
        <v>78.504999999999995</v>
      </c>
      <c r="I11" s="6">
        <f t="shared" si="5"/>
        <v>1200.0050000000001</v>
      </c>
    </row>
    <row r="12" spans="1:9" x14ac:dyDescent="0.5">
      <c r="A12" s="4">
        <v>241359</v>
      </c>
      <c r="B12" s="5" t="s">
        <v>52</v>
      </c>
      <c r="C12" s="5" t="s">
        <v>22</v>
      </c>
      <c r="D12" s="6"/>
      <c r="E12" s="6">
        <v>1121.5</v>
      </c>
      <c r="F12" s="6"/>
      <c r="G12" s="6">
        <f t="shared" si="4"/>
        <v>1121.5</v>
      </c>
      <c r="H12" s="10">
        <f t="shared" si="3"/>
        <v>78.504999999999995</v>
      </c>
      <c r="I12" s="6">
        <f t="shared" si="5"/>
        <v>1200.0050000000001</v>
      </c>
    </row>
    <row r="13" spans="1:9" x14ac:dyDescent="0.5">
      <c r="A13" s="4">
        <v>241362</v>
      </c>
      <c r="B13" s="5" t="s">
        <v>53</v>
      </c>
      <c r="C13" s="5" t="s">
        <v>22</v>
      </c>
      <c r="D13" s="6"/>
      <c r="E13" s="6">
        <v>1242.99</v>
      </c>
      <c r="F13" s="6"/>
      <c r="G13" s="6">
        <f t="shared" si="4"/>
        <v>1242.99</v>
      </c>
      <c r="H13" s="10">
        <f t="shared" si="3"/>
        <v>87.009</v>
      </c>
      <c r="I13" s="6">
        <f t="shared" si="5"/>
        <v>1329.999</v>
      </c>
    </row>
    <row r="14" spans="1:9" x14ac:dyDescent="0.5">
      <c r="A14" s="4">
        <v>241364</v>
      </c>
      <c r="B14" s="5" t="s">
        <v>54</v>
      </c>
      <c r="C14" s="5" t="s">
        <v>22</v>
      </c>
      <c r="D14" s="6"/>
      <c r="E14" s="6">
        <v>934.58</v>
      </c>
      <c r="F14" s="6"/>
      <c r="G14" s="6">
        <f t="shared" si="4"/>
        <v>934.58</v>
      </c>
      <c r="H14" s="10">
        <f t="shared" si="3"/>
        <v>65.421000000000006</v>
      </c>
      <c r="I14" s="6">
        <f t="shared" si="5"/>
        <v>1000.0010000000001</v>
      </c>
    </row>
    <row r="15" spans="1:9" x14ac:dyDescent="0.5">
      <c r="A15" s="4">
        <v>241365</v>
      </c>
      <c r="B15" s="5" t="s">
        <v>55</v>
      </c>
      <c r="C15" s="5" t="s">
        <v>22</v>
      </c>
      <c r="D15" s="6"/>
      <c r="E15" s="6">
        <v>934.58</v>
      </c>
      <c r="F15" s="6"/>
      <c r="G15" s="6">
        <f t="shared" si="4"/>
        <v>934.58</v>
      </c>
      <c r="H15" s="10">
        <f t="shared" si="3"/>
        <v>65.421000000000006</v>
      </c>
      <c r="I15" s="6">
        <f t="shared" si="5"/>
        <v>1000.0010000000001</v>
      </c>
    </row>
    <row r="16" spans="1:9" x14ac:dyDescent="0.5">
      <c r="A16" s="4">
        <v>241385</v>
      </c>
      <c r="B16" s="11" t="s">
        <v>56</v>
      </c>
      <c r="C16" s="5" t="s">
        <v>57</v>
      </c>
      <c r="D16" s="6"/>
      <c r="E16" s="6">
        <v>3737.89</v>
      </c>
      <c r="F16" s="6">
        <v>1211.28</v>
      </c>
      <c r="G16" s="6">
        <f>E16-F16</f>
        <v>2526.6099999999997</v>
      </c>
      <c r="H16" s="10">
        <v>176.89</v>
      </c>
      <c r="I16" s="6">
        <f>E16+H16</f>
        <v>3914.7799999999997</v>
      </c>
    </row>
    <row r="17" spans="1:9" x14ac:dyDescent="0.5">
      <c r="A17" s="4">
        <v>241393</v>
      </c>
      <c r="B17" s="5">
        <v>10131</v>
      </c>
      <c r="C17" s="5" t="s">
        <v>18</v>
      </c>
      <c r="D17" s="6"/>
      <c r="E17" s="6">
        <v>5227649.3600000003</v>
      </c>
      <c r="F17" s="6">
        <v>5080309.92</v>
      </c>
      <c r="G17" s="6">
        <f t="shared" si="4"/>
        <v>147339.44000000041</v>
      </c>
      <c r="H17" s="10">
        <f t="shared" si="3"/>
        <v>10313.761</v>
      </c>
      <c r="I17" s="6">
        <f t="shared" si="5"/>
        <v>5237963.1210000003</v>
      </c>
    </row>
    <row r="18" spans="1:9" x14ac:dyDescent="0.5">
      <c r="A18" s="4">
        <v>241403</v>
      </c>
      <c r="B18" s="5">
        <v>10209</v>
      </c>
      <c r="C18" s="5" t="s">
        <v>18</v>
      </c>
      <c r="D18" s="6"/>
      <c r="E18" s="6">
        <v>108452.39</v>
      </c>
      <c r="F18" s="6">
        <v>105599.43</v>
      </c>
      <c r="G18" s="6">
        <f t="shared" si="4"/>
        <v>2852.9600000000064</v>
      </c>
      <c r="H18" s="10">
        <f t="shared" si="3"/>
        <v>199.70699999999999</v>
      </c>
      <c r="I18" s="6">
        <f t="shared" si="5"/>
        <v>108652.09699999999</v>
      </c>
    </row>
    <row r="19" spans="1:9" x14ac:dyDescent="0.5">
      <c r="A19" s="4">
        <v>241409</v>
      </c>
      <c r="B19" s="5">
        <v>10298</v>
      </c>
      <c r="C19" s="5" t="s">
        <v>18</v>
      </c>
      <c r="D19" s="6"/>
      <c r="E19" s="6">
        <v>19394.560000000001</v>
      </c>
      <c r="F19" s="6">
        <v>18848</v>
      </c>
      <c r="G19" s="6">
        <f t="shared" si="4"/>
        <v>546.56000000000131</v>
      </c>
      <c r="H19" s="10">
        <f t="shared" si="3"/>
        <v>38.259</v>
      </c>
      <c r="I19" s="6">
        <f t="shared" si="5"/>
        <v>19432.819</v>
      </c>
    </row>
    <row r="20" spans="1:9" x14ac:dyDescent="0.5">
      <c r="A20" s="4">
        <v>241411</v>
      </c>
      <c r="B20" s="5" t="s">
        <v>58</v>
      </c>
      <c r="C20" s="5" t="s">
        <v>59</v>
      </c>
      <c r="D20" s="6"/>
      <c r="E20" s="6">
        <v>550</v>
      </c>
      <c r="F20" s="6"/>
      <c r="G20" s="6">
        <f t="shared" si="4"/>
        <v>550</v>
      </c>
      <c r="H20" s="10">
        <f t="shared" si="3"/>
        <v>38.5</v>
      </c>
      <c r="I20" s="6">
        <f t="shared" si="5"/>
        <v>588.5</v>
      </c>
    </row>
    <row r="21" spans="1:9" x14ac:dyDescent="0.5">
      <c r="A21" s="4">
        <v>241423</v>
      </c>
      <c r="B21" s="5">
        <v>10475</v>
      </c>
      <c r="C21" s="5" t="s">
        <v>18</v>
      </c>
      <c r="D21" s="6"/>
      <c r="E21" s="6">
        <v>6899913.1600000001</v>
      </c>
      <c r="F21" s="6">
        <v>6695777.6200000001</v>
      </c>
      <c r="G21" s="6">
        <f t="shared" si="4"/>
        <v>204135.54000000004</v>
      </c>
      <c r="H21" s="10">
        <f t="shared" si="3"/>
        <v>14289.487999999999</v>
      </c>
      <c r="I21" s="6">
        <f t="shared" si="5"/>
        <v>6914202.648</v>
      </c>
    </row>
    <row r="22" spans="1:9" x14ac:dyDescent="0.5">
      <c r="A22" s="5"/>
      <c r="B22" s="5"/>
      <c r="C22" s="5"/>
      <c r="D22" s="5"/>
      <c r="E22" s="6"/>
      <c r="F22" s="6"/>
      <c r="G22" s="7">
        <f>SUM(G3:G21)</f>
        <v>371969.81000000046</v>
      </c>
      <c r="H22" s="7">
        <f>SUM(H3:H21)</f>
        <v>26037.915000000001</v>
      </c>
      <c r="I22" s="8">
        <f>G22+H22</f>
        <v>398007.72500000044</v>
      </c>
    </row>
    <row r="23" spans="1:9" x14ac:dyDescent="0.5">
      <c r="E23" s="2"/>
      <c r="F23" s="2"/>
      <c r="G23" s="2"/>
      <c r="H23" s="2"/>
    </row>
    <row r="24" spans="1:9" x14ac:dyDescent="0.5">
      <c r="E24" s="2"/>
      <c r="F24" s="2"/>
      <c r="G24" s="2"/>
      <c r="H24" s="2"/>
    </row>
    <row r="25" spans="1:9" x14ac:dyDescent="0.5">
      <c r="E25" s="2"/>
      <c r="F25" s="2"/>
      <c r="G25" s="2"/>
      <c r="H25" s="2"/>
    </row>
    <row r="26" spans="1:9" x14ac:dyDescent="0.5">
      <c r="E26" s="2"/>
      <c r="F26" s="2"/>
      <c r="G26" s="2"/>
      <c r="H26" s="2"/>
    </row>
    <row r="27" spans="1:9" x14ac:dyDescent="0.5">
      <c r="E27" s="2"/>
      <c r="F27" s="2"/>
      <c r="G27" s="2"/>
      <c r="H27" s="2"/>
    </row>
    <row r="28" spans="1:9" x14ac:dyDescent="0.5">
      <c r="E28" s="2"/>
      <c r="F28" s="2"/>
      <c r="G28" s="2"/>
      <c r="H28" s="2"/>
    </row>
    <row r="29" spans="1:9" x14ac:dyDescent="0.5">
      <c r="E29" s="2"/>
      <c r="F29" s="2"/>
      <c r="G29" s="2"/>
      <c r="H29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1"/>
  <sheetViews>
    <sheetView workbookViewId="0">
      <selection sqref="A1:XFD1048576"/>
    </sheetView>
  </sheetViews>
  <sheetFormatPr defaultRowHeight="21.75" x14ac:dyDescent="0.5"/>
  <cols>
    <col min="1" max="1" width="9.25" style="1" customWidth="1"/>
    <col min="2" max="2" width="14.875" style="1" customWidth="1"/>
    <col min="3" max="3" width="24.62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6" t="s">
        <v>69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241423</v>
      </c>
      <c r="B3" s="5" t="s">
        <v>91</v>
      </c>
      <c r="C3" s="5" t="s">
        <v>89</v>
      </c>
      <c r="D3" s="6"/>
      <c r="E3" s="6">
        <v>4726.5600000000004</v>
      </c>
      <c r="F3" s="6"/>
      <c r="G3" s="6">
        <f t="shared" ref="G3" si="0">E3-F3</f>
        <v>4726.5600000000004</v>
      </c>
      <c r="H3" s="10">
        <f t="shared" ref="H3" si="1">ROUND(G3*0.07,3)</f>
        <v>330.85899999999998</v>
      </c>
      <c r="I3" s="6">
        <f t="shared" ref="I3" si="2">E3+H3</f>
        <v>5057.4190000000008</v>
      </c>
    </row>
    <row r="4" spans="1:9" x14ac:dyDescent="0.5">
      <c r="A4" s="4">
        <v>241430</v>
      </c>
      <c r="B4" s="5" t="s">
        <v>70</v>
      </c>
      <c r="C4" s="5" t="s">
        <v>75</v>
      </c>
      <c r="D4" s="6"/>
      <c r="E4" s="6">
        <v>1084.1099999999999</v>
      </c>
      <c r="F4" s="6"/>
      <c r="G4" s="6">
        <f>E4-F4</f>
        <v>1084.1099999999999</v>
      </c>
      <c r="H4" s="10">
        <f t="shared" ref="H4:H5" si="3">ROUND(G4*0.07,3)</f>
        <v>75.888000000000005</v>
      </c>
      <c r="I4" s="6">
        <f>E4+H4</f>
        <v>1159.9979999999998</v>
      </c>
    </row>
    <row r="5" spans="1:9" x14ac:dyDescent="0.5">
      <c r="A5" s="4">
        <v>241431</v>
      </c>
      <c r="B5" s="5" t="s">
        <v>76</v>
      </c>
      <c r="C5" s="5" t="s">
        <v>22</v>
      </c>
      <c r="D5" s="6"/>
      <c r="E5" s="6">
        <v>1401.87</v>
      </c>
      <c r="F5" s="6"/>
      <c r="G5" s="6">
        <f t="shared" ref="G5:G15" si="4">E5-F5</f>
        <v>1401.87</v>
      </c>
      <c r="H5" s="10">
        <f t="shared" si="3"/>
        <v>98.131</v>
      </c>
      <c r="I5" s="6">
        <f t="shared" ref="I5:I15" si="5">E5+H5</f>
        <v>1500.001</v>
      </c>
    </row>
    <row r="6" spans="1:9" x14ac:dyDescent="0.5">
      <c r="A6" s="4">
        <v>241433</v>
      </c>
      <c r="B6" s="5" t="s">
        <v>77</v>
      </c>
      <c r="C6" s="5" t="s">
        <v>22</v>
      </c>
      <c r="D6" s="6"/>
      <c r="E6" s="6">
        <v>934.58</v>
      </c>
      <c r="F6" s="6"/>
      <c r="G6" s="6">
        <f t="shared" si="4"/>
        <v>934.58</v>
      </c>
      <c r="H6" s="10">
        <f>ROUND(G6*0.07,3)</f>
        <v>65.421000000000006</v>
      </c>
      <c r="I6" s="6">
        <f t="shared" si="5"/>
        <v>1000.0010000000001</v>
      </c>
    </row>
    <row r="7" spans="1:9" x14ac:dyDescent="0.5">
      <c r="A7" s="4">
        <v>241435</v>
      </c>
      <c r="B7" s="5" t="s">
        <v>92</v>
      </c>
      <c r="C7" s="5" t="s">
        <v>93</v>
      </c>
      <c r="D7" s="6"/>
      <c r="E7" s="6">
        <v>1060.5</v>
      </c>
      <c r="F7" s="6"/>
      <c r="G7" s="6">
        <f t="shared" ref="G7" si="6">E7-F7</f>
        <v>1060.5</v>
      </c>
      <c r="H7" s="10">
        <f>ROUND(G7*0.07,3)</f>
        <v>74.234999999999999</v>
      </c>
      <c r="I7" s="6">
        <f t="shared" ref="I7" si="7">E7+H7</f>
        <v>1134.7349999999999</v>
      </c>
    </row>
    <row r="8" spans="1:9" x14ac:dyDescent="0.5">
      <c r="A8" s="4">
        <v>241436</v>
      </c>
      <c r="B8" s="5" t="s">
        <v>78</v>
      </c>
      <c r="C8" s="5" t="s">
        <v>22</v>
      </c>
      <c r="D8" s="6"/>
      <c r="E8" s="6">
        <v>1121.5</v>
      </c>
      <c r="F8" s="6"/>
      <c r="G8" s="6">
        <f t="shared" si="4"/>
        <v>1121.5</v>
      </c>
      <c r="H8" s="10">
        <f>ROUND(G8*0.07,3)</f>
        <v>78.504999999999995</v>
      </c>
      <c r="I8" s="6">
        <f t="shared" si="5"/>
        <v>1200.0050000000001</v>
      </c>
    </row>
    <row r="9" spans="1:9" x14ac:dyDescent="0.5">
      <c r="A9" s="4">
        <v>241436</v>
      </c>
      <c r="B9" s="5">
        <v>10587</v>
      </c>
      <c r="C9" s="5" t="s">
        <v>18</v>
      </c>
      <c r="D9" s="6">
        <v>817.03</v>
      </c>
      <c r="E9" s="6">
        <v>1093502.94</v>
      </c>
      <c r="F9" s="6">
        <v>1061321.97</v>
      </c>
      <c r="G9" s="6">
        <f t="shared" si="4"/>
        <v>32180.969999999972</v>
      </c>
      <c r="H9" s="10">
        <f t="shared" ref="H9:H33" si="8">ROUND(G9*0.07,3)</f>
        <v>2252.6680000000001</v>
      </c>
      <c r="I9" s="6">
        <f t="shared" si="5"/>
        <v>1095755.608</v>
      </c>
    </row>
    <row r="10" spans="1:9" x14ac:dyDescent="0.5">
      <c r="A10" s="4">
        <v>241438</v>
      </c>
      <c r="B10" s="5" t="s">
        <v>79</v>
      </c>
      <c r="C10" s="5" t="s">
        <v>22</v>
      </c>
      <c r="D10" s="6"/>
      <c r="E10" s="6">
        <v>1214.95</v>
      </c>
      <c r="F10" s="6"/>
      <c r="G10" s="6">
        <f t="shared" si="4"/>
        <v>1214.95</v>
      </c>
      <c r="H10" s="10">
        <f t="shared" si="8"/>
        <v>85.046999999999997</v>
      </c>
      <c r="I10" s="6">
        <f t="shared" si="5"/>
        <v>1299.9970000000001</v>
      </c>
    </row>
    <row r="11" spans="1:9" x14ac:dyDescent="0.5">
      <c r="A11" s="4">
        <v>241439</v>
      </c>
      <c r="B11" s="5" t="s">
        <v>80</v>
      </c>
      <c r="C11" s="5" t="s">
        <v>22</v>
      </c>
      <c r="D11" s="6"/>
      <c r="E11" s="6">
        <v>934.58</v>
      </c>
      <c r="F11" s="6"/>
      <c r="G11" s="6">
        <f t="shared" si="4"/>
        <v>934.58</v>
      </c>
      <c r="H11" s="10">
        <f t="shared" ref="H11:H15" si="9">ROUND(G11*0.07,3)</f>
        <v>65.421000000000006</v>
      </c>
      <c r="I11" s="6">
        <f t="shared" si="5"/>
        <v>1000.0010000000001</v>
      </c>
    </row>
    <row r="12" spans="1:9" x14ac:dyDescent="0.5">
      <c r="A12" s="4">
        <v>241442</v>
      </c>
      <c r="B12" s="5" t="s">
        <v>71</v>
      </c>
      <c r="C12" s="5" t="s">
        <v>59</v>
      </c>
      <c r="D12" s="6"/>
      <c r="E12" s="6">
        <v>522</v>
      </c>
      <c r="F12" s="6"/>
      <c r="G12" s="6">
        <f t="shared" ref="G12:G13" si="10">E12-F12</f>
        <v>522</v>
      </c>
      <c r="H12" s="10">
        <f t="shared" si="9"/>
        <v>36.54</v>
      </c>
      <c r="I12" s="6">
        <f t="shared" ref="I12:I13" si="11">E12+H12</f>
        <v>558.54</v>
      </c>
    </row>
    <row r="13" spans="1:9" x14ac:dyDescent="0.5">
      <c r="A13" s="4">
        <v>241442</v>
      </c>
      <c r="B13" s="5" t="s">
        <v>81</v>
      </c>
      <c r="C13" s="5" t="s">
        <v>22</v>
      </c>
      <c r="D13" s="6"/>
      <c r="E13" s="6">
        <v>1308.4100000000001</v>
      </c>
      <c r="F13" s="6"/>
      <c r="G13" s="6">
        <f t="shared" si="10"/>
        <v>1308.4100000000001</v>
      </c>
      <c r="H13" s="10">
        <f t="shared" ref="H13" si="12">ROUND(G13*0.07,3)</f>
        <v>91.588999999999999</v>
      </c>
      <c r="I13" s="6">
        <f t="shared" si="11"/>
        <v>1399.999</v>
      </c>
    </row>
    <row r="14" spans="1:9" x14ac:dyDescent="0.5">
      <c r="A14" s="4">
        <v>241444</v>
      </c>
      <c r="B14" s="5" t="s">
        <v>82</v>
      </c>
      <c r="C14" s="5" t="s">
        <v>22</v>
      </c>
      <c r="D14" s="6"/>
      <c r="E14" s="6">
        <v>747.66</v>
      </c>
      <c r="F14" s="6"/>
      <c r="G14" s="6">
        <f t="shared" si="4"/>
        <v>747.66</v>
      </c>
      <c r="H14" s="10">
        <f t="shared" si="9"/>
        <v>52.335999999999999</v>
      </c>
      <c r="I14" s="6">
        <f t="shared" si="5"/>
        <v>799.99599999999998</v>
      </c>
    </row>
    <row r="15" spans="1:9" x14ac:dyDescent="0.5">
      <c r="A15" s="4">
        <v>241445</v>
      </c>
      <c r="B15" s="5" t="s">
        <v>83</v>
      </c>
      <c r="C15" s="5" t="s">
        <v>22</v>
      </c>
      <c r="D15" s="6"/>
      <c r="E15" s="6">
        <v>654.21</v>
      </c>
      <c r="F15" s="6"/>
      <c r="G15" s="6">
        <f t="shared" si="4"/>
        <v>654.21</v>
      </c>
      <c r="H15" s="10">
        <f t="shared" si="9"/>
        <v>45.795000000000002</v>
      </c>
      <c r="I15" s="6">
        <f t="shared" si="5"/>
        <v>700.005</v>
      </c>
    </row>
    <row r="16" spans="1:9" x14ac:dyDescent="0.5">
      <c r="A16" s="4">
        <v>241446</v>
      </c>
      <c r="B16" s="5" t="s">
        <v>62</v>
      </c>
      <c r="C16" s="5" t="s">
        <v>63</v>
      </c>
      <c r="D16" s="6">
        <v>216.5</v>
      </c>
      <c r="E16" s="6">
        <v>289388</v>
      </c>
      <c r="F16" s="6">
        <v>280584</v>
      </c>
      <c r="G16" s="6">
        <f>E16-F16</f>
        <v>8804</v>
      </c>
      <c r="H16" s="10">
        <f t="shared" si="8"/>
        <v>616.28</v>
      </c>
      <c r="I16" s="6">
        <f>E16+H16</f>
        <v>290004.28000000003</v>
      </c>
    </row>
    <row r="17" spans="1:9" x14ac:dyDescent="0.5">
      <c r="A17" s="4">
        <v>241446</v>
      </c>
      <c r="B17" s="5">
        <v>1801386</v>
      </c>
      <c r="C17" s="5" t="s">
        <v>64</v>
      </c>
      <c r="D17" s="6">
        <v>437.9</v>
      </c>
      <c r="E17" s="6">
        <v>584805</v>
      </c>
      <c r="F17" s="6">
        <v>567518.4</v>
      </c>
      <c r="G17" s="6">
        <f t="shared" ref="G17:G33" si="13">E17-F17</f>
        <v>17286.599999999977</v>
      </c>
      <c r="H17" s="10">
        <f t="shared" si="8"/>
        <v>1210.0619999999999</v>
      </c>
      <c r="I17" s="6">
        <f t="shared" ref="I17:I33" si="14">E17+H17</f>
        <v>586015.06200000003</v>
      </c>
    </row>
    <row r="18" spans="1:9" x14ac:dyDescent="0.5">
      <c r="A18" s="4">
        <v>241446</v>
      </c>
      <c r="B18" s="5" t="s">
        <v>65</v>
      </c>
      <c r="C18" s="5" t="s">
        <v>66</v>
      </c>
      <c r="D18" s="6">
        <v>1359.1</v>
      </c>
      <c r="E18" s="6">
        <v>1840004.9</v>
      </c>
      <c r="F18" s="6">
        <v>1761393.6</v>
      </c>
      <c r="G18" s="6">
        <f t="shared" si="13"/>
        <v>78611.299999999814</v>
      </c>
      <c r="H18" s="10">
        <f t="shared" si="8"/>
        <v>5502.7910000000002</v>
      </c>
      <c r="I18" s="6">
        <f t="shared" si="14"/>
        <v>1845507.6909999999</v>
      </c>
    </row>
    <row r="19" spans="1:9" x14ac:dyDescent="0.5">
      <c r="A19" s="4">
        <v>241446</v>
      </c>
      <c r="B19" s="5" t="s">
        <v>67</v>
      </c>
      <c r="C19" s="5" t="s">
        <v>68</v>
      </c>
      <c r="D19" s="6">
        <v>1177.5</v>
      </c>
      <c r="E19" s="6">
        <v>1610906.6</v>
      </c>
      <c r="F19" s="6">
        <v>1529572.5</v>
      </c>
      <c r="G19" s="6">
        <f t="shared" si="13"/>
        <v>81334.100000000093</v>
      </c>
      <c r="H19" s="10">
        <f t="shared" si="8"/>
        <v>5693.3869999999997</v>
      </c>
      <c r="I19" s="6">
        <f t="shared" si="14"/>
        <v>1616599.9870000002</v>
      </c>
    </row>
    <row r="20" spans="1:9" x14ac:dyDescent="0.5">
      <c r="A20" s="4">
        <v>241447</v>
      </c>
      <c r="B20" s="5" t="s">
        <v>84</v>
      </c>
      <c r="C20" s="5" t="s">
        <v>22</v>
      </c>
      <c r="D20" s="6"/>
      <c r="E20" s="6">
        <v>1401.87</v>
      </c>
      <c r="F20" s="6"/>
      <c r="G20" s="6">
        <f t="shared" ref="G20:G23" si="15">E20-F20</f>
        <v>1401.87</v>
      </c>
      <c r="H20" s="10">
        <f t="shared" si="8"/>
        <v>98.131</v>
      </c>
      <c r="I20" s="6">
        <f t="shared" si="14"/>
        <v>1500.001</v>
      </c>
    </row>
    <row r="21" spans="1:9" x14ac:dyDescent="0.5">
      <c r="A21" s="4">
        <v>241449</v>
      </c>
      <c r="B21" s="5" t="s">
        <v>85</v>
      </c>
      <c r="C21" s="5" t="s">
        <v>22</v>
      </c>
      <c r="D21" s="6"/>
      <c r="E21" s="6">
        <v>1401.87</v>
      </c>
      <c r="F21" s="6"/>
      <c r="G21" s="6">
        <f t="shared" si="15"/>
        <v>1401.87</v>
      </c>
      <c r="H21" s="10">
        <f t="shared" ref="H21:H23" si="16">ROUND(G21*0.07,3)</f>
        <v>98.131</v>
      </c>
      <c r="I21" s="6">
        <f t="shared" ref="I21:I23" si="17">E21+H21</f>
        <v>1500.001</v>
      </c>
    </row>
    <row r="22" spans="1:9" x14ac:dyDescent="0.5">
      <c r="A22" s="4">
        <v>241450</v>
      </c>
      <c r="B22" s="5" t="s">
        <v>86</v>
      </c>
      <c r="C22" s="5" t="s">
        <v>22</v>
      </c>
      <c r="D22" s="6"/>
      <c r="E22" s="6">
        <v>934.58</v>
      </c>
      <c r="F22" s="6"/>
      <c r="G22" s="6">
        <f t="shared" si="15"/>
        <v>934.58</v>
      </c>
      <c r="H22" s="10">
        <f t="shared" si="16"/>
        <v>65.421000000000006</v>
      </c>
      <c r="I22" s="6">
        <f t="shared" si="17"/>
        <v>1000.0010000000001</v>
      </c>
    </row>
    <row r="23" spans="1:9" x14ac:dyDescent="0.5">
      <c r="A23" s="4">
        <v>241451</v>
      </c>
      <c r="B23" s="5">
        <v>10728</v>
      </c>
      <c r="C23" s="5" t="s">
        <v>18</v>
      </c>
      <c r="D23" s="6">
        <v>180.32</v>
      </c>
      <c r="E23" s="6">
        <v>247854.19</v>
      </c>
      <c r="F23" s="6">
        <v>234235.68</v>
      </c>
      <c r="G23" s="6">
        <f t="shared" si="15"/>
        <v>13618.510000000009</v>
      </c>
      <c r="H23" s="10">
        <f t="shared" si="16"/>
        <v>953.29600000000005</v>
      </c>
      <c r="I23" s="6">
        <f t="shared" si="17"/>
        <v>248807.486</v>
      </c>
    </row>
    <row r="24" spans="1:9" x14ac:dyDescent="0.5">
      <c r="A24" s="4">
        <v>241453</v>
      </c>
      <c r="B24" s="5" t="s">
        <v>87</v>
      </c>
      <c r="C24" s="5" t="s">
        <v>22</v>
      </c>
      <c r="D24" s="6"/>
      <c r="E24" s="6">
        <v>934.58</v>
      </c>
      <c r="F24" s="6"/>
      <c r="G24" s="6">
        <f t="shared" si="13"/>
        <v>934.58</v>
      </c>
      <c r="H24" s="10">
        <f t="shared" si="8"/>
        <v>65.421000000000006</v>
      </c>
      <c r="I24" s="6">
        <f t="shared" si="14"/>
        <v>1000.0010000000001</v>
      </c>
    </row>
    <row r="25" spans="1:9" x14ac:dyDescent="0.5">
      <c r="A25" s="4">
        <v>241456</v>
      </c>
      <c r="B25" s="5">
        <v>10783</v>
      </c>
      <c r="C25" s="5" t="s">
        <v>18</v>
      </c>
      <c r="D25" s="6">
        <v>3220.55</v>
      </c>
      <c r="E25" s="6">
        <v>4283315</v>
      </c>
      <c r="F25" s="6">
        <v>4160950.6</v>
      </c>
      <c r="G25" s="6">
        <f t="shared" si="13"/>
        <v>122364.39999999991</v>
      </c>
      <c r="H25" s="10">
        <f t="shared" si="8"/>
        <v>8565.5079999999998</v>
      </c>
      <c r="I25" s="6">
        <f t="shared" si="14"/>
        <v>4291880.5080000004</v>
      </c>
    </row>
    <row r="26" spans="1:9" x14ac:dyDescent="0.5">
      <c r="A26" s="4">
        <v>241456</v>
      </c>
      <c r="B26" s="5" t="s">
        <v>72</v>
      </c>
      <c r="C26" s="5" t="s">
        <v>68</v>
      </c>
      <c r="D26" s="6">
        <v>499.5</v>
      </c>
      <c r="E26" s="6">
        <v>679007.02</v>
      </c>
      <c r="F26" s="6">
        <v>645354</v>
      </c>
      <c r="G26" s="6">
        <f t="shared" si="13"/>
        <v>33653.020000000019</v>
      </c>
      <c r="H26" s="10">
        <f t="shared" si="8"/>
        <v>2355.7109999999998</v>
      </c>
      <c r="I26" s="6">
        <f t="shared" si="14"/>
        <v>681362.73100000003</v>
      </c>
    </row>
    <row r="27" spans="1:9" x14ac:dyDescent="0.5">
      <c r="A27" s="4">
        <v>241456</v>
      </c>
      <c r="B27" s="5" t="s">
        <v>73</v>
      </c>
      <c r="C27" s="5" t="s">
        <v>66</v>
      </c>
      <c r="D27" s="6">
        <v>925.7</v>
      </c>
      <c r="E27" s="6">
        <v>1240834.7</v>
      </c>
      <c r="F27" s="6">
        <v>1196004.3999999999</v>
      </c>
      <c r="G27" s="6">
        <f t="shared" si="13"/>
        <v>44830.300000000047</v>
      </c>
      <c r="H27" s="10">
        <f t="shared" si="8"/>
        <v>3138.1210000000001</v>
      </c>
      <c r="I27" s="6">
        <f t="shared" si="14"/>
        <v>1243972.821</v>
      </c>
    </row>
    <row r="28" spans="1:9" x14ac:dyDescent="0.5">
      <c r="A28" s="4">
        <v>241456</v>
      </c>
      <c r="B28" s="5" t="s">
        <v>74</v>
      </c>
      <c r="C28" s="5" t="s">
        <v>63</v>
      </c>
      <c r="D28" s="6">
        <v>83.5</v>
      </c>
      <c r="E28" s="6">
        <v>111516</v>
      </c>
      <c r="F28" s="6">
        <v>107882</v>
      </c>
      <c r="G28" s="6">
        <f>E28-F28</f>
        <v>3634</v>
      </c>
      <c r="H28" s="10">
        <f t="shared" ref="H28:H29" si="18">ROUND(G28*0.07,3)</f>
        <v>254.38</v>
      </c>
      <c r="I28" s="6">
        <f t="shared" ref="I28:I29" si="19">E28+H28</f>
        <v>111770.38</v>
      </c>
    </row>
    <row r="29" spans="1:9" x14ac:dyDescent="0.5">
      <c r="A29" s="4">
        <v>241457</v>
      </c>
      <c r="B29" s="5" t="s">
        <v>88</v>
      </c>
      <c r="C29" s="5" t="s">
        <v>89</v>
      </c>
      <c r="D29" s="6"/>
      <c r="E29" s="6">
        <v>6158.84</v>
      </c>
      <c r="F29" s="6"/>
      <c r="G29" s="6">
        <f t="shared" si="13"/>
        <v>6158.84</v>
      </c>
      <c r="H29" s="10">
        <f t="shared" si="18"/>
        <v>431.11900000000003</v>
      </c>
      <c r="I29" s="6">
        <f t="shared" si="19"/>
        <v>6589.9589999999998</v>
      </c>
    </row>
    <row r="30" spans="1:9" x14ac:dyDescent="0.5">
      <c r="A30" s="4">
        <v>241458</v>
      </c>
      <c r="B30" s="5" t="s">
        <v>90</v>
      </c>
      <c r="C30" s="5" t="s">
        <v>22</v>
      </c>
      <c r="D30" s="6"/>
      <c r="E30" s="6">
        <v>1028.04</v>
      </c>
      <c r="F30" s="6"/>
      <c r="G30" s="6">
        <f t="shared" si="13"/>
        <v>1028.04</v>
      </c>
      <c r="H30" s="10">
        <f t="shared" si="8"/>
        <v>71.962999999999994</v>
      </c>
      <c r="I30" s="6">
        <f t="shared" si="14"/>
        <v>1100.0029999999999</v>
      </c>
    </row>
    <row r="31" spans="1:9" x14ac:dyDescent="0.5">
      <c r="A31" s="4"/>
      <c r="B31" s="5"/>
      <c r="C31" s="5"/>
      <c r="D31" s="6"/>
      <c r="E31" s="6"/>
      <c r="F31" s="6"/>
      <c r="G31" s="6">
        <f t="shared" si="13"/>
        <v>0</v>
      </c>
      <c r="H31" s="10">
        <f t="shared" si="8"/>
        <v>0</v>
      </c>
      <c r="I31" s="6">
        <f t="shared" si="14"/>
        <v>0</v>
      </c>
    </row>
    <row r="32" spans="1:9" x14ac:dyDescent="0.5">
      <c r="A32" s="4"/>
      <c r="B32" s="5"/>
      <c r="C32" s="5"/>
      <c r="D32" s="6"/>
      <c r="E32" s="6"/>
      <c r="F32" s="6"/>
      <c r="G32" s="6">
        <f t="shared" si="13"/>
        <v>0</v>
      </c>
      <c r="H32" s="10">
        <f t="shared" si="8"/>
        <v>0</v>
      </c>
      <c r="I32" s="6">
        <f t="shared" si="14"/>
        <v>0</v>
      </c>
    </row>
    <row r="33" spans="1:9" x14ac:dyDescent="0.5">
      <c r="A33" s="4"/>
      <c r="B33" s="5"/>
      <c r="C33" s="5"/>
      <c r="D33" s="6"/>
      <c r="E33" s="6"/>
      <c r="F33" s="6"/>
      <c r="G33" s="6">
        <f t="shared" si="13"/>
        <v>0</v>
      </c>
      <c r="H33" s="10">
        <f t="shared" si="8"/>
        <v>0</v>
      </c>
      <c r="I33" s="6">
        <f t="shared" si="14"/>
        <v>0</v>
      </c>
    </row>
    <row r="34" spans="1:9" x14ac:dyDescent="0.5">
      <c r="A34" s="5"/>
      <c r="B34" s="5"/>
      <c r="C34" s="5"/>
      <c r="D34" s="5"/>
      <c r="E34" s="6"/>
      <c r="F34" s="6"/>
      <c r="G34" s="7">
        <f>SUM(G3:G33)</f>
        <v>463887.9099999998</v>
      </c>
      <c r="H34" s="7">
        <f>SUM(H3:H33)</f>
        <v>32472.156999999996</v>
      </c>
      <c r="I34" s="8">
        <f>G34+H34</f>
        <v>496360.06699999981</v>
      </c>
    </row>
    <row r="35" spans="1:9" x14ac:dyDescent="0.5">
      <c r="E35" s="2"/>
      <c r="F35" s="2"/>
      <c r="G35" s="2"/>
      <c r="H35" s="2"/>
    </row>
    <row r="36" spans="1:9" x14ac:dyDescent="0.5">
      <c r="E36" s="2"/>
      <c r="F36" s="2"/>
      <c r="G36" s="2"/>
      <c r="H36" s="2"/>
    </row>
    <row r="37" spans="1:9" x14ac:dyDescent="0.5">
      <c r="E37" s="2"/>
      <c r="F37" s="2"/>
      <c r="G37" s="2"/>
      <c r="H37" s="2"/>
    </row>
    <row r="38" spans="1:9" x14ac:dyDescent="0.5">
      <c r="E38" s="2"/>
      <c r="F38" s="2"/>
      <c r="G38" s="2"/>
      <c r="H38" s="2"/>
    </row>
    <row r="39" spans="1:9" x14ac:dyDescent="0.5">
      <c r="E39" s="2"/>
      <c r="F39" s="2"/>
      <c r="G39" s="2"/>
      <c r="H39" s="2"/>
    </row>
    <row r="40" spans="1:9" x14ac:dyDescent="0.5">
      <c r="E40" s="2"/>
      <c r="F40" s="2"/>
      <c r="G40" s="2"/>
      <c r="H40" s="2"/>
    </row>
    <row r="41" spans="1:9" x14ac:dyDescent="0.5">
      <c r="E41" s="2"/>
      <c r="F41" s="2"/>
      <c r="G41" s="2"/>
      <c r="H41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4"/>
  <sheetViews>
    <sheetView workbookViewId="0">
      <selection sqref="A1:XFD1048576"/>
    </sheetView>
  </sheetViews>
  <sheetFormatPr defaultRowHeight="21.75" x14ac:dyDescent="0.5"/>
  <cols>
    <col min="1" max="1" width="9.25" style="1" customWidth="1"/>
    <col min="2" max="2" width="14.875" style="1" customWidth="1"/>
    <col min="3" max="3" width="24.62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6" t="s">
        <v>96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241465</v>
      </c>
      <c r="B3" s="5" t="s">
        <v>102</v>
      </c>
      <c r="C3" s="5" t="s">
        <v>103</v>
      </c>
      <c r="D3" s="6"/>
      <c r="E3" s="6">
        <v>1037</v>
      </c>
      <c r="F3" s="6"/>
      <c r="G3" s="6">
        <f t="shared" ref="G3" si="0">E3-F3</f>
        <v>1037</v>
      </c>
      <c r="H3" s="10">
        <f t="shared" ref="H3:H5" si="1">ROUND(G3*0.07,3)</f>
        <v>72.59</v>
      </c>
      <c r="I3" s="6">
        <f t="shared" ref="I3" si="2">E3+H3</f>
        <v>1109.5899999999999</v>
      </c>
    </row>
    <row r="4" spans="1:9" x14ac:dyDescent="0.5">
      <c r="A4" s="4">
        <v>241468</v>
      </c>
      <c r="B4" s="5" t="s">
        <v>97</v>
      </c>
      <c r="C4" s="5" t="s">
        <v>98</v>
      </c>
      <c r="D4" s="6">
        <v>150.30000000000001</v>
      </c>
      <c r="E4" s="6">
        <v>202464.65</v>
      </c>
      <c r="F4" s="6">
        <v>192233.7</v>
      </c>
      <c r="G4" s="6">
        <f>E4-F4</f>
        <v>10230.949999999983</v>
      </c>
      <c r="H4" s="10">
        <f t="shared" si="1"/>
        <v>716.16600000000005</v>
      </c>
      <c r="I4" s="6">
        <f>E4+H4</f>
        <v>203180.81599999999</v>
      </c>
    </row>
    <row r="5" spans="1:9" x14ac:dyDescent="0.5">
      <c r="A5" s="4">
        <v>241474</v>
      </c>
      <c r="B5" s="5" t="s">
        <v>104</v>
      </c>
      <c r="C5" s="5" t="s">
        <v>59</v>
      </c>
      <c r="D5" s="6"/>
      <c r="E5" s="6">
        <v>690</v>
      </c>
      <c r="F5" s="6"/>
      <c r="G5" s="6">
        <f t="shared" ref="G5:G9" si="3">E5-F5</f>
        <v>690</v>
      </c>
      <c r="H5" s="10">
        <f t="shared" si="1"/>
        <v>48.3</v>
      </c>
      <c r="I5" s="6">
        <f t="shared" ref="I5:I9" si="4">E5+H5</f>
        <v>738.3</v>
      </c>
    </row>
    <row r="6" spans="1:9" x14ac:dyDescent="0.5">
      <c r="A6" s="4">
        <v>241482</v>
      </c>
      <c r="B6" s="5" t="s">
        <v>99</v>
      </c>
      <c r="C6" s="5" t="s">
        <v>98</v>
      </c>
      <c r="D6" s="6">
        <v>1512.8</v>
      </c>
      <c r="E6" s="6">
        <v>2018017.85</v>
      </c>
      <c r="F6" s="6">
        <v>1934871.2</v>
      </c>
      <c r="G6" s="6">
        <f t="shared" si="3"/>
        <v>83146.65000000014</v>
      </c>
      <c r="H6" s="10">
        <f>ROUND(G6*0.07,3)</f>
        <v>5820.2659999999996</v>
      </c>
      <c r="I6" s="6">
        <f t="shared" si="4"/>
        <v>2023838.1160000002</v>
      </c>
    </row>
    <row r="7" spans="1:9" x14ac:dyDescent="0.5">
      <c r="A7" s="4">
        <v>241482</v>
      </c>
      <c r="B7" s="5">
        <v>11040</v>
      </c>
      <c r="C7" s="5" t="s">
        <v>41</v>
      </c>
      <c r="D7" s="6">
        <v>4120.6899999999996</v>
      </c>
      <c r="E7" s="6">
        <v>5442382.6900000004</v>
      </c>
      <c r="F7" s="6">
        <v>5270362.51</v>
      </c>
      <c r="G7" s="6">
        <f t="shared" si="3"/>
        <v>172020.18000000063</v>
      </c>
      <c r="H7" s="10">
        <f>ROUND(G7*0.07,3)</f>
        <v>12041.413</v>
      </c>
      <c r="I7" s="6">
        <f t="shared" si="4"/>
        <v>5454424.1030000001</v>
      </c>
    </row>
    <row r="8" spans="1:9" x14ac:dyDescent="0.5">
      <c r="A8" s="4">
        <v>241482</v>
      </c>
      <c r="B8" s="5" t="s">
        <v>100</v>
      </c>
      <c r="C8" s="5" t="s">
        <v>101</v>
      </c>
      <c r="D8" s="6">
        <v>1539.35</v>
      </c>
      <c r="E8" s="6">
        <v>2056370.37</v>
      </c>
      <c r="F8" s="6">
        <v>1968828.65</v>
      </c>
      <c r="G8" s="6">
        <f t="shared" si="3"/>
        <v>87541.720000000205</v>
      </c>
      <c r="H8" s="10">
        <f>ROUND(G8*0.07,3)</f>
        <v>6127.92</v>
      </c>
      <c r="I8" s="6">
        <f t="shared" si="4"/>
        <v>2062498.29</v>
      </c>
    </row>
    <row r="9" spans="1:9" x14ac:dyDescent="0.5">
      <c r="A9" s="4"/>
      <c r="B9" s="5"/>
      <c r="C9" s="5"/>
      <c r="D9" s="6"/>
      <c r="E9" s="6"/>
      <c r="F9" s="6"/>
      <c r="G9" s="6">
        <f t="shared" si="3"/>
        <v>0</v>
      </c>
      <c r="H9" s="10">
        <f t="shared" ref="H9:H16" si="5">ROUND(G9*0.07,3)</f>
        <v>0</v>
      </c>
      <c r="I9" s="6">
        <f t="shared" si="4"/>
        <v>0</v>
      </c>
    </row>
    <row r="10" spans="1:9" x14ac:dyDescent="0.5">
      <c r="A10" s="4"/>
      <c r="B10" s="5"/>
      <c r="C10" s="5"/>
      <c r="D10" s="6"/>
      <c r="E10" s="6"/>
      <c r="F10" s="6"/>
      <c r="G10" s="6">
        <f t="shared" ref="G10:G16" si="6">E10-F10</f>
        <v>0</v>
      </c>
      <c r="H10" s="10">
        <f t="shared" si="5"/>
        <v>0</v>
      </c>
      <c r="I10" s="6">
        <f t="shared" ref="I10:I16" si="7">E10+H10</f>
        <v>0</v>
      </c>
    </row>
    <row r="11" spans="1:9" x14ac:dyDescent="0.5">
      <c r="A11" s="4"/>
      <c r="B11" s="5"/>
      <c r="C11" s="5"/>
      <c r="D11" s="6"/>
      <c r="E11" s="6"/>
      <c r="F11" s="6"/>
      <c r="G11" s="6">
        <f t="shared" si="6"/>
        <v>0</v>
      </c>
      <c r="H11" s="10">
        <f t="shared" si="5"/>
        <v>0</v>
      </c>
      <c r="I11" s="6">
        <f t="shared" si="7"/>
        <v>0</v>
      </c>
    </row>
    <row r="12" spans="1:9" x14ac:dyDescent="0.5">
      <c r="A12" s="4"/>
      <c r="B12" s="5"/>
      <c r="C12" s="5"/>
      <c r="D12" s="6"/>
      <c r="E12" s="6"/>
      <c r="F12" s="6"/>
      <c r="G12" s="6">
        <f t="shared" si="6"/>
        <v>0</v>
      </c>
      <c r="H12" s="10">
        <f t="shared" si="5"/>
        <v>0</v>
      </c>
      <c r="I12" s="6">
        <f t="shared" si="7"/>
        <v>0</v>
      </c>
    </row>
    <row r="13" spans="1:9" x14ac:dyDescent="0.5">
      <c r="A13" s="4"/>
      <c r="B13" s="5"/>
      <c r="C13" s="5"/>
      <c r="D13" s="6"/>
      <c r="E13" s="6"/>
      <c r="F13" s="6"/>
      <c r="G13" s="6">
        <f t="shared" si="6"/>
        <v>0</v>
      </c>
      <c r="H13" s="10">
        <f t="shared" si="5"/>
        <v>0</v>
      </c>
      <c r="I13" s="6">
        <f t="shared" si="7"/>
        <v>0</v>
      </c>
    </row>
    <row r="14" spans="1:9" x14ac:dyDescent="0.5">
      <c r="A14" s="4"/>
      <c r="B14" s="5"/>
      <c r="C14" s="5"/>
      <c r="D14" s="6"/>
      <c r="E14" s="6"/>
      <c r="F14" s="6"/>
      <c r="G14" s="6">
        <f t="shared" si="6"/>
        <v>0</v>
      </c>
      <c r="H14" s="10">
        <f t="shared" si="5"/>
        <v>0</v>
      </c>
      <c r="I14" s="6">
        <f t="shared" si="7"/>
        <v>0</v>
      </c>
    </row>
    <row r="15" spans="1:9" x14ac:dyDescent="0.5">
      <c r="A15" s="4"/>
      <c r="B15" s="5"/>
      <c r="C15" s="5"/>
      <c r="D15" s="6"/>
      <c r="E15" s="6"/>
      <c r="F15" s="6"/>
      <c r="G15" s="6">
        <f t="shared" si="6"/>
        <v>0</v>
      </c>
      <c r="H15" s="10">
        <f t="shared" si="5"/>
        <v>0</v>
      </c>
      <c r="I15" s="6">
        <f t="shared" si="7"/>
        <v>0</v>
      </c>
    </row>
    <row r="16" spans="1:9" x14ac:dyDescent="0.5">
      <c r="A16" s="4"/>
      <c r="B16" s="5"/>
      <c r="C16" s="5"/>
      <c r="D16" s="6"/>
      <c r="E16" s="6"/>
      <c r="F16" s="6"/>
      <c r="G16" s="6">
        <f t="shared" si="6"/>
        <v>0</v>
      </c>
      <c r="H16" s="10">
        <f t="shared" si="5"/>
        <v>0</v>
      </c>
      <c r="I16" s="6">
        <f t="shared" si="7"/>
        <v>0</v>
      </c>
    </row>
    <row r="17" spans="1:9" x14ac:dyDescent="0.5">
      <c r="A17" s="5"/>
      <c r="B17" s="5"/>
      <c r="C17" s="5"/>
      <c r="D17" s="5"/>
      <c r="E17" s="6"/>
      <c r="F17" s="6"/>
      <c r="G17" s="7">
        <f>SUM(G3:G16)</f>
        <v>354666.50000000093</v>
      </c>
      <c r="H17" s="7">
        <f>SUM(H3:H16)</f>
        <v>24826.654999999999</v>
      </c>
      <c r="I17" s="8">
        <f>G17+H17</f>
        <v>379493.15500000096</v>
      </c>
    </row>
    <row r="18" spans="1:9" x14ac:dyDescent="0.5">
      <c r="E18" s="2"/>
      <c r="F18" s="2"/>
      <c r="G18" s="2"/>
      <c r="H18" s="2"/>
    </row>
    <row r="19" spans="1:9" x14ac:dyDescent="0.5">
      <c r="E19" s="2"/>
      <c r="F19" s="2"/>
      <c r="G19" s="2"/>
      <c r="H19" s="2"/>
    </row>
    <row r="20" spans="1:9" x14ac:dyDescent="0.5">
      <c r="E20" s="2"/>
      <c r="F20" s="2"/>
      <c r="G20" s="2"/>
      <c r="H20" s="2"/>
    </row>
    <row r="21" spans="1:9" x14ac:dyDescent="0.5">
      <c r="E21" s="2"/>
      <c r="F21" s="2"/>
      <c r="G21" s="2"/>
      <c r="H21" s="2"/>
    </row>
    <row r="22" spans="1:9" x14ac:dyDescent="0.5">
      <c r="E22" s="2"/>
      <c r="F22" s="2"/>
      <c r="G22" s="2"/>
      <c r="H22" s="2"/>
    </row>
    <row r="23" spans="1:9" x14ac:dyDescent="0.5">
      <c r="E23" s="2"/>
      <c r="F23" s="2"/>
      <c r="G23" s="2"/>
      <c r="H23" s="2"/>
    </row>
    <row r="24" spans="1:9" x14ac:dyDescent="0.5">
      <c r="E24" s="2"/>
      <c r="F24" s="2"/>
      <c r="G24" s="2"/>
      <c r="H24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6"/>
  <sheetViews>
    <sheetView topLeftCell="A14" workbookViewId="0">
      <selection activeCell="E27" sqref="E27"/>
    </sheetView>
  </sheetViews>
  <sheetFormatPr defaultRowHeight="21.75" x14ac:dyDescent="0.5"/>
  <cols>
    <col min="1" max="1" width="9.25" style="1" customWidth="1"/>
    <col min="2" max="2" width="14.875" style="1" customWidth="1"/>
    <col min="3" max="3" width="24.62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6" t="s">
        <v>112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241479</v>
      </c>
      <c r="B3" s="5" t="s">
        <v>113</v>
      </c>
      <c r="C3" s="5" t="s">
        <v>114</v>
      </c>
      <c r="D3" s="6"/>
      <c r="E3" s="6">
        <v>4000</v>
      </c>
      <c r="F3" s="6"/>
      <c r="G3" s="6">
        <f t="shared" ref="G3" si="0">E3-F3</f>
        <v>4000</v>
      </c>
      <c r="H3" s="10">
        <f t="shared" ref="H3:H5" si="1">ROUND(G3*0.07,3)</f>
        <v>280</v>
      </c>
      <c r="I3" s="6">
        <f t="shared" ref="I3" si="2">E3+H3</f>
        <v>4280</v>
      </c>
    </row>
    <row r="4" spans="1:9" x14ac:dyDescent="0.5">
      <c r="A4" s="4">
        <v>241491</v>
      </c>
      <c r="B4" s="5">
        <v>11112</v>
      </c>
      <c r="C4" s="5" t="s">
        <v>18</v>
      </c>
      <c r="D4" s="6">
        <v>144.34</v>
      </c>
      <c r="E4" s="6">
        <v>188491.9</v>
      </c>
      <c r="F4" s="6">
        <v>183744.82</v>
      </c>
      <c r="G4" s="6">
        <f>E4-F4</f>
        <v>4747.0799999999872</v>
      </c>
      <c r="H4" s="10">
        <f t="shared" si="1"/>
        <v>332.29599999999999</v>
      </c>
      <c r="I4" s="6">
        <f>E4+H4</f>
        <v>188824.196</v>
      </c>
    </row>
    <row r="5" spans="1:9" x14ac:dyDescent="0.5">
      <c r="A5" s="4">
        <v>241493</v>
      </c>
      <c r="B5" s="5" t="s">
        <v>115</v>
      </c>
      <c r="C5" s="5" t="s">
        <v>22</v>
      </c>
      <c r="D5" s="6">
        <v>27.13</v>
      </c>
      <c r="E5" s="6">
        <v>654.21</v>
      </c>
      <c r="F5" s="6"/>
      <c r="G5" s="6">
        <f t="shared" ref="G5:G28" si="3">E5-F5</f>
        <v>654.21</v>
      </c>
      <c r="H5" s="10">
        <f t="shared" si="1"/>
        <v>45.795000000000002</v>
      </c>
      <c r="I5" s="6">
        <f t="shared" ref="I5:I28" si="4">E5+H5</f>
        <v>700.005</v>
      </c>
    </row>
    <row r="6" spans="1:9" x14ac:dyDescent="0.5">
      <c r="A6" s="4">
        <v>241495</v>
      </c>
      <c r="B6" s="5" t="s">
        <v>106</v>
      </c>
      <c r="C6" s="5" t="s">
        <v>66</v>
      </c>
      <c r="D6" s="6">
        <v>372.6</v>
      </c>
      <c r="E6" s="6">
        <v>495566.3</v>
      </c>
      <c r="F6" s="6">
        <v>471711.6</v>
      </c>
      <c r="G6" s="6">
        <f t="shared" si="3"/>
        <v>23854.700000000012</v>
      </c>
      <c r="H6" s="10">
        <f>ROUND(G6*0.07,3)</f>
        <v>1669.829</v>
      </c>
      <c r="I6" s="6">
        <f t="shared" si="4"/>
        <v>497236.12900000002</v>
      </c>
    </row>
    <row r="7" spans="1:9" x14ac:dyDescent="0.5">
      <c r="A7" s="4">
        <v>241495</v>
      </c>
      <c r="B7" s="5" t="s">
        <v>107</v>
      </c>
      <c r="C7" s="5" t="s">
        <v>68</v>
      </c>
      <c r="D7" s="6">
        <v>1105</v>
      </c>
      <c r="E7" s="6">
        <v>1469359.56</v>
      </c>
      <c r="F7" s="6">
        <v>1398930</v>
      </c>
      <c r="G7" s="6">
        <f t="shared" si="3"/>
        <v>70429.560000000056</v>
      </c>
      <c r="H7" s="10">
        <f>ROUND(G7*0.07,3)</f>
        <v>4930.0690000000004</v>
      </c>
      <c r="I7" s="6">
        <f t="shared" si="4"/>
        <v>1474289.629</v>
      </c>
    </row>
    <row r="8" spans="1:9" x14ac:dyDescent="0.5">
      <c r="A8" s="4">
        <v>241495</v>
      </c>
      <c r="B8" s="5" t="s">
        <v>116</v>
      </c>
      <c r="C8" s="5" t="s">
        <v>22</v>
      </c>
      <c r="D8" s="6"/>
      <c r="E8" s="6">
        <v>467.29</v>
      </c>
      <c r="F8" s="6"/>
      <c r="G8" s="6">
        <f t="shared" si="3"/>
        <v>467.29</v>
      </c>
      <c r="H8" s="10">
        <f>ROUND(G8*0.07,3)</f>
        <v>32.71</v>
      </c>
      <c r="I8" s="6">
        <f t="shared" si="4"/>
        <v>500</v>
      </c>
    </row>
    <row r="9" spans="1:9" x14ac:dyDescent="0.5">
      <c r="A9" s="4">
        <v>241496</v>
      </c>
      <c r="B9" s="5" t="s">
        <v>117</v>
      </c>
      <c r="C9" s="5" t="s">
        <v>22</v>
      </c>
      <c r="D9" s="6"/>
      <c r="E9" s="6">
        <v>934.58</v>
      </c>
      <c r="F9" s="6"/>
      <c r="G9" s="6">
        <f t="shared" si="3"/>
        <v>934.58</v>
      </c>
      <c r="H9" s="10">
        <f t="shared" ref="H9:H28" si="5">ROUND(G9*0.07,3)</f>
        <v>65.421000000000006</v>
      </c>
      <c r="I9" s="6">
        <f t="shared" si="4"/>
        <v>1000.0010000000001</v>
      </c>
    </row>
    <row r="10" spans="1:9" x14ac:dyDescent="0.5">
      <c r="A10" s="4">
        <v>241497</v>
      </c>
      <c r="B10" s="5" t="s">
        <v>118</v>
      </c>
      <c r="C10" s="5" t="s">
        <v>22</v>
      </c>
      <c r="D10" s="6"/>
      <c r="E10" s="6">
        <v>467.29</v>
      </c>
      <c r="F10" s="6"/>
      <c r="G10" s="6">
        <f t="shared" si="3"/>
        <v>467.29</v>
      </c>
      <c r="H10" s="10">
        <f t="shared" si="5"/>
        <v>32.71</v>
      </c>
      <c r="I10" s="6">
        <f t="shared" si="4"/>
        <v>500</v>
      </c>
    </row>
    <row r="11" spans="1:9" x14ac:dyDescent="0.5">
      <c r="A11" s="4">
        <v>241503</v>
      </c>
      <c r="B11" s="5" t="s">
        <v>119</v>
      </c>
      <c r="C11" s="5" t="s">
        <v>22</v>
      </c>
      <c r="D11" s="6"/>
      <c r="E11" s="6">
        <v>467.29</v>
      </c>
      <c r="F11" s="6"/>
      <c r="G11" s="6">
        <f t="shared" si="3"/>
        <v>467.29</v>
      </c>
      <c r="H11" s="10">
        <f t="shared" si="5"/>
        <v>32.71</v>
      </c>
      <c r="I11" s="6">
        <f t="shared" si="4"/>
        <v>500</v>
      </c>
    </row>
    <row r="12" spans="1:9" x14ac:dyDescent="0.5">
      <c r="A12" s="4">
        <v>241504</v>
      </c>
      <c r="B12" s="5" t="s">
        <v>120</v>
      </c>
      <c r="C12" s="5" t="s">
        <v>22</v>
      </c>
      <c r="D12" s="6"/>
      <c r="E12" s="6">
        <v>1214.95</v>
      </c>
      <c r="F12" s="6"/>
      <c r="G12" s="6">
        <f t="shared" si="3"/>
        <v>1214.95</v>
      </c>
      <c r="H12" s="10">
        <f t="shared" si="5"/>
        <v>85.046999999999997</v>
      </c>
      <c r="I12" s="6">
        <f t="shared" si="4"/>
        <v>1299.9970000000001</v>
      </c>
    </row>
    <row r="13" spans="1:9" x14ac:dyDescent="0.5">
      <c r="A13" s="4">
        <v>241505</v>
      </c>
      <c r="B13" s="5" t="s">
        <v>121</v>
      </c>
      <c r="C13" s="5" t="s">
        <v>22</v>
      </c>
      <c r="D13" s="6"/>
      <c r="E13" s="6">
        <v>1121.5</v>
      </c>
      <c r="F13" s="6"/>
      <c r="G13" s="6">
        <f t="shared" ref="G13:G20" si="6">E13-F13</f>
        <v>1121.5</v>
      </c>
      <c r="H13" s="10">
        <f>ROUND(G13*0.07,3)</f>
        <v>78.504999999999995</v>
      </c>
      <c r="I13" s="6">
        <f t="shared" ref="I13:I20" si="7">E13+H13</f>
        <v>1200.0050000000001</v>
      </c>
    </row>
    <row r="14" spans="1:9" x14ac:dyDescent="0.5">
      <c r="A14" s="4">
        <v>241506</v>
      </c>
      <c r="B14" s="5" t="s">
        <v>122</v>
      </c>
      <c r="C14" s="5" t="s">
        <v>22</v>
      </c>
      <c r="D14" s="6"/>
      <c r="E14" s="6">
        <v>1214.95</v>
      </c>
      <c r="F14" s="6"/>
      <c r="G14" s="6">
        <f t="shared" si="6"/>
        <v>1214.95</v>
      </c>
      <c r="H14" s="10">
        <f t="shared" ref="H14:H20" si="8">ROUND(G14*0.07,3)</f>
        <v>85.046999999999997</v>
      </c>
      <c r="I14" s="6">
        <f t="shared" si="7"/>
        <v>1299.9970000000001</v>
      </c>
    </row>
    <row r="15" spans="1:9" x14ac:dyDescent="0.5">
      <c r="A15" s="4">
        <v>241507</v>
      </c>
      <c r="B15" s="5" t="s">
        <v>123</v>
      </c>
      <c r="C15" s="5" t="s">
        <v>114</v>
      </c>
      <c r="D15" s="6"/>
      <c r="E15" s="6">
        <v>4000</v>
      </c>
      <c r="F15" s="6"/>
      <c r="G15" s="6">
        <f t="shared" si="6"/>
        <v>4000</v>
      </c>
      <c r="H15" s="10">
        <f t="shared" si="8"/>
        <v>280</v>
      </c>
      <c r="I15" s="6">
        <f t="shared" si="7"/>
        <v>4280</v>
      </c>
    </row>
    <row r="16" spans="1:9" x14ac:dyDescent="0.5">
      <c r="A16" s="4">
        <v>241507</v>
      </c>
      <c r="B16" s="5" t="s">
        <v>124</v>
      </c>
      <c r="C16" s="5" t="s">
        <v>22</v>
      </c>
      <c r="D16" s="6"/>
      <c r="E16" s="6">
        <v>1214.95</v>
      </c>
      <c r="F16" s="6"/>
      <c r="G16" s="6">
        <f t="shared" si="6"/>
        <v>1214.95</v>
      </c>
      <c r="H16" s="10">
        <f t="shared" si="8"/>
        <v>85.046999999999997</v>
      </c>
      <c r="I16" s="6">
        <f t="shared" si="7"/>
        <v>1299.9970000000001</v>
      </c>
    </row>
    <row r="17" spans="1:9" x14ac:dyDescent="0.5">
      <c r="A17" s="4">
        <v>241508</v>
      </c>
      <c r="B17" s="5" t="s">
        <v>125</v>
      </c>
      <c r="C17" s="5" t="s">
        <v>22</v>
      </c>
      <c r="D17" s="6"/>
      <c r="E17" s="6">
        <v>747.66</v>
      </c>
      <c r="F17" s="6"/>
      <c r="G17" s="6">
        <f t="shared" si="6"/>
        <v>747.66</v>
      </c>
      <c r="H17" s="10">
        <f t="shared" si="8"/>
        <v>52.335999999999999</v>
      </c>
      <c r="I17" s="6">
        <f t="shared" si="7"/>
        <v>799.99599999999998</v>
      </c>
    </row>
    <row r="18" spans="1:9" x14ac:dyDescent="0.5">
      <c r="A18" s="4">
        <v>241509</v>
      </c>
      <c r="B18" s="5" t="s">
        <v>126</v>
      </c>
      <c r="C18" s="5" t="s">
        <v>22</v>
      </c>
      <c r="D18" s="6"/>
      <c r="E18" s="6">
        <v>934.58</v>
      </c>
      <c r="F18" s="6"/>
      <c r="G18" s="6">
        <f t="shared" si="6"/>
        <v>934.58</v>
      </c>
      <c r="H18" s="10">
        <f t="shared" si="8"/>
        <v>65.421000000000006</v>
      </c>
      <c r="I18" s="6">
        <f t="shared" si="7"/>
        <v>1000.0010000000001</v>
      </c>
    </row>
    <row r="19" spans="1:9" x14ac:dyDescent="0.5">
      <c r="A19" s="4">
        <v>241510</v>
      </c>
      <c r="B19" s="5" t="s">
        <v>127</v>
      </c>
      <c r="C19" s="5" t="s">
        <v>22</v>
      </c>
      <c r="D19" s="6"/>
      <c r="E19" s="6">
        <v>934.58</v>
      </c>
      <c r="F19" s="6"/>
      <c r="G19" s="6">
        <f t="shared" si="6"/>
        <v>934.58</v>
      </c>
      <c r="H19" s="10">
        <f t="shared" si="8"/>
        <v>65.421000000000006</v>
      </c>
      <c r="I19" s="6">
        <f t="shared" si="7"/>
        <v>1000.0010000000001</v>
      </c>
    </row>
    <row r="20" spans="1:9" x14ac:dyDescent="0.5">
      <c r="A20" s="4">
        <v>241510</v>
      </c>
      <c r="B20" s="5">
        <v>11315</v>
      </c>
      <c r="C20" s="5" t="s">
        <v>18</v>
      </c>
      <c r="D20" s="6">
        <v>4135.03</v>
      </c>
      <c r="E20" s="6">
        <v>5455620.6600000001</v>
      </c>
      <c r="F20" s="6">
        <v>5288703.37</v>
      </c>
      <c r="G20" s="6">
        <f t="shared" si="6"/>
        <v>166917.29000000004</v>
      </c>
      <c r="H20" s="10">
        <f t="shared" si="8"/>
        <v>11684.21</v>
      </c>
      <c r="I20" s="6">
        <f t="shared" si="7"/>
        <v>5467304.8700000001</v>
      </c>
    </row>
    <row r="21" spans="1:9" x14ac:dyDescent="0.5">
      <c r="A21" s="4">
        <v>241510</v>
      </c>
      <c r="B21" s="5" t="s">
        <v>108</v>
      </c>
      <c r="C21" s="5" t="s">
        <v>20</v>
      </c>
      <c r="D21" s="6">
        <v>28.7</v>
      </c>
      <c r="E21" s="6">
        <v>38421.99</v>
      </c>
      <c r="F21" s="6">
        <v>36707.300000000003</v>
      </c>
      <c r="G21" s="6">
        <f t="shared" si="3"/>
        <v>1714.6899999999951</v>
      </c>
      <c r="H21" s="10">
        <f t="shared" si="5"/>
        <v>120.02800000000001</v>
      </c>
      <c r="I21" s="6">
        <f t="shared" si="4"/>
        <v>38542.017999999996</v>
      </c>
    </row>
    <row r="22" spans="1:9" x14ac:dyDescent="0.5">
      <c r="A22" s="4">
        <v>241511</v>
      </c>
      <c r="B22" s="5" t="s">
        <v>128</v>
      </c>
      <c r="C22" s="5" t="s">
        <v>22</v>
      </c>
      <c r="D22" s="6"/>
      <c r="E22" s="6">
        <v>934.58</v>
      </c>
      <c r="F22" s="6"/>
      <c r="G22" s="6">
        <f t="shared" si="3"/>
        <v>934.58</v>
      </c>
      <c r="H22" s="10">
        <f t="shared" si="5"/>
        <v>65.421000000000006</v>
      </c>
      <c r="I22" s="6">
        <f t="shared" si="4"/>
        <v>1000.0010000000001</v>
      </c>
    </row>
    <row r="23" spans="1:9" x14ac:dyDescent="0.5">
      <c r="A23" s="4">
        <v>241513</v>
      </c>
      <c r="B23" s="5" t="s">
        <v>129</v>
      </c>
      <c r="C23" s="5" t="s">
        <v>22</v>
      </c>
      <c r="D23" s="6"/>
      <c r="E23" s="6">
        <v>934.58</v>
      </c>
      <c r="F23" s="6"/>
      <c r="G23" s="6">
        <f t="shared" si="3"/>
        <v>934.58</v>
      </c>
      <c r="H23" s="10">
        <f t="shared" si="5"/>
        <v>65.421000000000006</v>
      </c>
      <c r="I23" s="6">
        <f t="shared" si="4"/>
        <v>1000.0010000000001</v>
      </c>
    </row>
    <row r="24" spans="1:9" x14ac:dyDescent="0.5">
      <c r="A24" s="4">
        <v>241515</v>
      </c>
      <c r="B24" s="5" t="s">
        <v>130</v>
      </c>
      <c r="C24" s="5" t="s">
        <v>89</v>
      </c>
      <c r="D24" s="6"/>
      <c r="E24" s="6">
        <v>8652.51</v>
      </c>
      <c r="F24" s="6"/>
      <c r="G24" s="6">
        <f t="shared" si="3"/>
        <v>8652.51</v>
      </c>
      <c r="H24" s="10">
        <f t="shared" si="5"/>
        <v>605.67600000000004</v>
      </c>
      <c r="I24" s="6">
        <f t="shared" si="4"/>
        <v>9258.1859999999997</v>
      </c>
    </row>
    <row r="25" spans="1:9" x14ac:dyDescent="0.5">
      <c r="A25" s="4">
        <v>241516</v>
      </c>
      <c r="B25" s="5" t="s">
        <v>131</v>
      </c>
      <c r="C25" s="5" t="s">
        <v>22</v>
      </c>
      <c r="D25" s="6"/>
      <c r="E25" s="6">
        <v>747.66</v>
      </c>
      <c r="F25" s="6"/>
      <c r="G25" s="6">
        <f t="shared" ref="G25" si="9">E25-F25</f>
        <v>747.66</v>
      </c>
      <c r="H25" s="10">
        <f t="shared" ref="H25" si="10">ROUND(G25*0.07,3)</f>
        <v>52.335999999999999</v>
      </c>
      <c r="I25" s="6">
        <f t="shared" ref="I25" si="11">E25+H25</f>
        <v>799.99599999999998</v>
      </c>
    </row>
    <row r="26" spans="1:9" x14ac:dyDescent="0.5">
      <c r="A26" s="4">
        <v>241517</v>
      </c>
      <c r="B26" s="5" t="s">
        <v>132</v>
      </c>
      <c r="C26" s="5" t="s">
        <v>22</v>
      </c>
      <c r="D26" s="6"/>
      <c r="E26" s="6">
        <v>1028.04</v>
      </c>
      <c r="F26" s="6"/>
      <c r="G26" s="6">
        <f t="shared" si="3"/>
        <v>1028.04</v>
      </c>
      <c r="H26" s="10">
        <f t="shared" si="5"/>
        <v>71.962999999999994</v>
      </c>
      <c r="I26" s="6">
        <f t="shared" si="4"/>
        <v>1100.0029999999999</v>
      </c>
    </row>
    <row r="27" spans="1:9" x14ac:dyDescent="0.5">
      <c r="A27" s="4"/>
      <c r="B27" s="5"/>
      <c r="C27" s="5"/>
      <c r="D27" s="6"/>
      <c r="E27" s="6"/>
      <c r="F27" s="6"/>
      <c r="G27" s="6">
        <f t="shared" si="3"/>
        <v>0</v>
      </c>
      <c r="H27" s="10">
        <f t="shared" si="5"/>
        <v>0</v>
      </c>
      <c r="I27" s="6">
        <f t="shared" si="4"/>
        <v>0</v>
      </c>
    </row>
    <row r="28" spans="1:9" x14ac:dyDescent="0.5">
      <c r="A28" s="4"/>
      <c r="B28" s="5"/>
      <c r="C28" s="5"/>
      <c r="D28" s="6"/>
      <c r="E28" s="6"/>
      <c r="F28" s="6"/>
      <c r="G28" s="6">
        <f t="shared" si="3"/>
        <v>0</v>
      </c>
      <c r="H28" s="10">
        <f t="shared" si="5"/>
        <v>0</v>
      </c>
      <c r="I28" s="6">
        <f t="shared" si="4"/>
        <v>0</v>
      </c>
    </row>
    <row r="29" spans="1:9" x14ac:dyDescent="0.5">
      <c r="A29" s="5"/>
      <c r="B29" s="5"/>
      <c r="C29" s="5"/>
      <c r="D29" s="5"/>
      <c r="E29" s="6"/>
      <c r="F29" s="6"/>
      <c r="G29" s="7">
        <f>SUM(G3:G28)</f>
        <v>298334.52000000008</v>
      </c>
      <c r="H29" s="7">
        <f>SUM(H3:H28)</f>
        <v>20883.418999999994</v>
      </c>
      <c r="I29" s="8">
        <f>G29+H29</f>
        <v>319217.93900000007</v>
      </c>
    </row>
    <row r="30" spans="1:9" x14ac:dyDescent="0.5">
      <c r="E30" s="2"/>
      <c r="F30" s="2"/>
      <c r="G30" s="2"/>
      <c r="H30" s="2"/>
    </row>
    <row r="31" spans="1:9" x14ac:dyDescent="0.5">
      <c r="E31" s="2"/>
      <c r="F31" s="2"/>
      <c r="G31" s="2"/>
      <c r="H31" s="2"/>
    </row>
    <row r="32" spans="1:9" x14ac:dyDescent="0.5">
      <c r="E32" s="2"/>
      <c r="F32" s="2"/>
      <c r="G32" s="2"/>
      <c r="H32" s="2"/>
    </row>
    <row r="33" spans="5:8" x14ac:dyDescent="0.5">
      <c r="E33" s="2"/>
      <c r="F33" s="2"/>
      <c r="G33" s="2"/>
      <c r="H33" s="2"/>
    </row>
    <row r="34" spans="5:8" x14ac:dyDescent="0.5">
      <c r="E34" s="2"/>
      <c r="F34" s="2"/>
      <c r="G34" s="2"/>
      <c r="H34" s="2"/>
    </row>
    <row r="35" spans="5:8" x14ac:dyDescent="0.5">
      <c r="E35" s="2"/>
      <c r="F35" s="2"/>
      <c r="G35" s="2"/>
      <c r="H35" s="2"/>
    </row>
    <row r="36" spans="5:8" x14ac:dyDescent="0.5">
      <c r="E36" s="2"/>
      <c r="F36" s="2"/>
      <c r="G36" s="2"/>
      <c r="H36" s="2"/>
    </row>
  </sheetData>
  <mergeCells count="1">
    <mergeCell ref="A1:I1"/>
  </mergeCells>
  <pageMargins left="0.23622047244094491" right="0.23622047244094491" top="0.39370078740157483" bottom="0.3937007874015748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"/>
  <sheetViews>
    <sheetView workbookViewId="0">
      <selection activeCell="L1" sqref="L1"/>
    </sheetView>
  </sheetViews>
  <sheetFormatPr defaultRowHeight="21.75" x14ac:dyDescent="0.5"/>
  <cols>
    <col min="1" max="1" width="9.25" style="1" customWidth="1"/>
    <col min="2" max="2" width="14.875" style="1" customWidth="1"/>
    <col min="3" max="3" width="24.62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6" t="s">
        <v>138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241517</v>
      </c>
      <c r="B3" s="5" t="s">
        <v>109</v>
      </c>
      <c r="C3" s="5" t="s">
        <v>139</v>
      </c>
      <c r="D3" s="6">
        <v>1329.7</v>
      </c>
      <c r="E3" s="6">
        <v>1780597.9</v>
      </c>
      <c r="F3" s="6">
        <v>1688719</v>
      </c>
      <c r="G3" s="6">
        <f t="shared" ref="G3" si="0">E3-F3</f>
        <v>91878.899999999907</v>
      </c>
      <c r="H3" s="10">
        <f t="shared" ref="H3:H5" si="1">ROUND(G3*0.07,3)</f>
        <v>6431.5230000000001</v>
      </c>
      <c r="I3" s="6">
        <f t="shared" ref="I3" si="2">E3+H3</f>
        <v>1787029.423</v>
      </c>
    </row>
    <row r="4" spans="1:9" x14ac:dyDescent="0.5">
      <c r="A4" s="4">
        <v>241517</v>
      </c>
      <c r="B4" s="5" t="s">
        <v>110</v>
      </c>
      <c r="C4" s="5" t="s">
        <v>66</v>
      </c>
      <c r="D4" s="6">
        <v>239.4</v>
      </c>
      <c r="E4" s="6">
        <v>313797.32</v>
      </c>
      <c r="F4" s="6">
        <v>304038</v>
      </c>
      <c r="G4" s="6">
        <f>E4-F4</f>
        <v>9759.320000000007</v>
      </c>
      <c r="H4" s="10">
        <f t="shared" si="1"/>
        <v>683.15200000000004</v>
      </c>
      <c r="I4" s="6">
        <f>E4+H4</f>
        <v>314480.47200000001</v>
      </c>
    </row>
    <row r="5" spans="1:9" x14ac:dyDescent="0.5">
      <c r="A5" s="4">
        <v>241517</v>
      </c>
      <c r="B5" s="5" t="s">
        <v>111</v>
      </c>
      <c r="C5" s="5" t="s">
        <v>66</v>
      </c>
      <c r="D5" s="6">
        <v>815.5</v>
      </c>
      <c r="E5" s="6">
        <v>1089297.02</v>
      </c>
      <c r="F5" s="6">
        <v>1035685</v>
      </c>
      <c r="G5" s="6">
        <f t="shared" ref="G5:G17" si="3">E5-F5</f>
        <v>53612.020000000019</v>
      </c>
      <c r="H5" s="10">
        <f t="shared" si="1"/>
        <v>3752.8409999999999</v>
      </c>
      <c r="I5" s="6">
        <f t="shared" ref="I5:I17" si="4">E5+H5</f>
        <v>1093049.861</v>
      </c>
    </row>
    <row r="6" spans="1:9" x14ac:dyDescent="0.5">
      <c r="A6" s="4">
        <v>241535</v>
      </c>
      <c r="B6" s="5" t="s">
        <v>135</v>
      </c>
      <c r="C6" s="5" t="s">
        <v>68</v>
      </c>
      <c r="D6" s="6">
        <v>1560.7</v>
      </c>
      <c r="E6" s="6">
        <v>2083823.75</v>
      </c>
      <c r="F6" s="6">
        <v>2002378.1</v>
      </c>
      <c r="G6" s="6">
        <f t="shared" si="3"/>
        <v>81445.649999999907</v>
      </c>
      <c r="H6" s="10">
        <f>ROUND(G6*0.07,3)</f>
        <v>5701.1949999999997</v>
      </c>
      <c r="I6" s="6">
        <f t="shared" si="4"/>
        <v>2089524.9450000001</v>
      </c>
    </row>
    <row r="7" spans="1:9" x14ac:dyDescent="0.5">
      <c r="A7" s="4">
        <v>241535</v>
      </c>
      <c r="B7" s="5" t="s">
        <v>136</v>
      </c>
      <c r="C7" s="5" t="s">
        <v>66</v>
      </c>
      <c r="D7" s="6">
        <v>1334.3</v>
      </c>
      <c r="E7" s="6">
        <v>1787888.59</v>
      </c>
      <c r="F7" s="6">
        <v>1711906.9</v>
      </c>
      <c r="G7" s="6">
        <f t="shared" si="3"/>
        <v>75981.690000000177</v>
      </c>
      <c r="H7" s="10">
        <f>ROUND(G7*0.07,3)</f>
        <v>5318.7179999999998</v>
      </c>
      <c r="I7" s="6">
        <f t="shared" si="4"/>
        <v>1793207.3080000002</v>
      </c>
    </row>
    <row r="8" spans="1:9" x14ac:dyDescent="0.5">
      <c r="A8" s="4">
        <v>241541</v>
      </c>
      <c r="B8" s="5" t="s">
        <v>137</v>
      </c>
      <c r="C8" s="5" t="s">
        <v>66</v>
      </c>
      <c r="D8" s="6">
        <v>923.4</v>
      </c>
      <c r="E8" s="6">
        <v>1215855.79</v>
      </c>
      <c r="F8" s="6">
        <v>1178258.3999999999</v>
      </c>
      <c r="G8" s="6">
        <f t="shared" si="3"/>
        <v>37597.39000000013</v>
      </c>
      <c r="H8" s="10">
        <f>ROUND(G8*0.07,3)</f>
        <v>2631.817</v>
      </c>
      <c r="I8" s="6">
        <f t="shared" si="4"/>
        <v>1218487.6070000001</v>
      </c>
    </row>
    <row r="9" spans="1:9" x14ac:dyDescent="0.5">
      <c r="A9" s="4"/>
      <c r="B9" s="5"/>
      <c r="C9" s="5"/>
      <c r="D9" s="6"/>
      <c r="E9" s="6"/>
      <c r="F9" s="6"/>
      <c r="G9" s="6">
        <f t="shared" si="3"/>
        <v>0</v>
      </c>
      <c r="H9" s="10">
        <f t="shared" ref="H9:H17" si="5">ROUND(G9*0.07,3)</f>
        <v>0</v>
      </c>
      <c r="I9" s="6">
        <f t="shared" si="4"/>
        <v>0</v>
      </c>
    </row>
    <row r="10" spans="1:9" x14ac:dyDescent="0.5">
      <c r="A10" s="4"/>
      <c r="B10" s="5"/>
      <c r="C10" s="5"/>
      <c r="D10" s="6"/>
      <c r="E10" s="6"/>
      <c r="F10" s="6"/>
      <c r="G10" s="6">
        <f t="shared" si="3"/>
        <v>0</v>
      </c>
      <c r="H10" s="10">
        <f t="shared" si="5"/>
        <v>0</v>
      </c>
      <c r="I10" s="6">
        <f t="shared" si="4"/>
        <v>0</v>
      </c>
    </row>
    <row r="11" spans="1:9" x14ac:dyDescent="0.5">
      <c r="A11" s="4"/>
      <c r="B11" s="5"/>
      <c r="C11" s="5"/>
      <c r="D11" s="6"/>
      <c r="E11" s="6"/>
      <c r="F11" s="6"/>
      <c r="G11" s="6">
        <f t="shared" si="3"/>
        <v>0</v>
      </c>
      <c r="H11" s="10">
        <f t="shared" si="5"/>
        <v>0</v>
      </c>
      <c r="I11" s="6">
        <f t="shared" si="4"/>
        <v>0</v>
      </c>
    </row>
    <row r="12" spans="1:9" x14ac:dyDescent="0.5">
      <c r="A12" s="4"/>
      <c r="B12" s="5"/>
      <c r="C12" s="5"/>
      <c r="D12" s="6"/>
      <c r="E12" s="6"/>
      <c r="F12" s="6"/>
      <c r="G12" s="6">
        <f t="shared" si="3"/>
        <v>0</v>
      </c>
      <c r="H12" s="10">
        <f t="shared" si="5"/>
        <v>0</v>
      </c>
      <c r="I12" s="6">
        <f t="shared" si="4"/>
        <v>0</v>
      </c>
    </row>
    <row r="13" spans="1:9" x14ac:dyDescent="0.5">
      <c r="A13" s="4"/>
      <c r="B13" s="5"/>
      <c r="C13" s="5"/>
      <c r="D13" s="6"/>
      <c r="E13" s="6"/>
      <c r="F13" s="6"/>
      <c r="G13" s="6">
        <f t="shared" si="3"/>
        <v>0</v>
      </c>
      <c r="H13" s="10">
        <f>ROUND(G13*0.07,3)</f>
        <v>0</v>
      </c>
      <c r="I13" s="6">
        <f t="shared" si="4"/>
        <v>0</v>
      </c>
    </row>
    <row r="14" spans="1:9" x14ac:dyDescent="0.5">
      <c r="A14" s="4"/>
      <c r="B14" s="5"/>
      <c r="C14" s="5"/>
      <c r="D14" s="6"/>
      <c r="E14" s="6"/>
      <c r="F14" s="6"/>
      <c r="G14" s="6">
        <f t="shared" si="3"/>
        <v>0</v>
      </c>
      <c r="H14" s="10">
        <f t="shared" ref="H14" si="6">ROUND(G14*0.07,3)</f>
        <v>0</v>
      </c>
      <c r="I14" s="6">
        <f t="shared" si="4"/>
        <v>0</v>
      </c>
    </row>
    <row r="15" spans="1:9" x14ac:dyDescent="0.5">
      <c r="A15" s="4"/>
      <c r="B15" s="5"/>
      <c r="C15" s="5"/>
      <c r="D15" s="6"/>
      <c r="E15" s="6"/>
      <c r="F15" s="6"/>
      <c r="G15" s="6">
        <f t="shared" si="3"/>
        <v>0</v>
      </c>
      <c r="H15" s="10">
        <f t="shared" si="5"/>
        <v>0</v>
      </c>
      <c r="I15" s="6">
        <f t="shared" si="4"/>
        <v>0</v>
      </c>
    </row>
    <row r="16" spans="1:9" x14ac:dyDescent="0.5">
      <c r="A16" s="4"/>
      <c r="B16" s="5"/>
      <c r="C16" s="5"/>
      <c r="D16" s="6"/>
      <c r="E16" s="6"/>
      <c r="F16" s="6"/>
      <c r="G16" s="6">
        <f t="shared" si="3"/>
        <v>0</v>
      </c>
      <c r="H16" s="10">
        <f t="shared" si="5"/>
        <v>0</v>
      </c>
      <c r="I16" s="6">
        <f t="shared" si="4"/>
        <v>0</v>
      </c>
    </row>
    <row r="17" spans="1:9" x14ac:dyDescent="0.5">
      <c r="A17" s="4"/>
      <c r="B17" s="5"/>
      <c r="C17" s="5"/>
      <c r="D17" s="6"/>
      <c r="E17" s="6"/>
      <c r="F17" s="6"/>
      <c r="G17" s="6">
        <f t="shared" si="3"/>
        <v>0</v>
      </c>
      <c r="H17" s="10">
        <f t="shared" si="5"/>
        <v>0</v>
      </c>
      <c r="I17" s="6">
        <f t="shared" si="4"/>
        <v>0</v>
      </c>
    </row>
    <row r="18" spans="1:9" x14ac:dyDescent="0.5">
      <c r="A18" s="5"/>
      <c r="B18" s="5"/>
      <c r="C18" s="5"/>
      <c r="D18" s="5"/>
      <c r="E18" s="6"/>
      <c r="F18" s="6"/>
      <c r="G18" s="7">
        <f>SUM(G3:G17)</f>
        <v>350274.97000000015</v>
      </c>
      <c r="H18" s="7">
        <f>SUM(H3:H17)</f>
        <v>24519.245999999999</v>
      </c>
      <c r="I18" s="8">
        <f>G18+H18</f>
        <v>374794.21600000013</v>
      </c>
    </row>
    <row r="19" spans="1:9" x14ac:dyDescent="0.5">
      <c r="E19" s="2"/>
      <c r="F19" s="2"/>
      <c r="G19" s="2"/>
      <c r="H19" s="2"/>
    </row>
    <row r="20" spans="1:9" x14ac:dyDescent="0.5">
      <c r="E20" s="2"/>
      <c r="F20" s="2"/>
      <c r="G20" s="2"/>
      <c r="H20" s="2"/>
    </row>
    <row r="21" spans="1:9" x14ac:dyDescent="0.5">
      <c r="E21" s="2"/>
      <c r="F21" s="2"/>
      <c r="G21" s="2"/>
      <c r="H21" s="2"/>
    </row>
    <row r="22" spans="1:9" x14ac:dyDescent="0.5">
      <c r="E22" s="2"/>
      <c r="F22" s="2"/>
      <c r="G22" s="2"/>
      <c r="H22" s="2"/>
    </row>
    <row r="23" spans="1:9" x14ac:dyDescent="0.5">
      <c r="E23" s="2"/>
      <c r="F23" s="2"/>
      <c r="G23" s="2"/>
      <c r="H23" s="2"/>
    </row>
    <row r="24" spans="1:9" x14ac:dyDescent="0.5">
      <c r="E24" s="2"/>
      <c r="F24" s="2"/>
      <c r="G24" s="2"/>
      <c r="H24" s="2"/>
    </row>
    <row r="25" spans="1:9" x14ac:dyDescent="0.5">
      <c r="E25" s="2"/>
      <c r="F25" s="2"/>
      <c r="G25" s="2"/>
      <c r="H25" s="2"/>
    </row>
  </sheetData>
  <mergeCells count="1">
    <mergeCell ref="A1:I1"/>
  </mergeCells>
  <pageMargins left="0.23622047244094491" right="0.23622047244094491" top="0.39370078740157483" bottom="0.3937007874015748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1B0F-9A1C-4233-BC45-CC77CA7996D6}">
  <dimension ref="A1:I25"/>
  <sheetViews>
    <sheetView workbookViewId="0">
      <selection activeCell="B4" sqref="B4"/>
    </sheetView>
  </sheetViews>
  <sheetFormatPr defaultRowHeight="21.75" x14ac:dyDescent="0.5"/>
  <cols>
    <col min="1" max="1" width="9.25" style="1" customWidth="1"/>
    <col min="2" max="2" width="14.875" style="1" customWidth="1"/>
    <col min="3" max="3" width="24.62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6" t="s">
        <v>148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241540</v>
      </c>
      <c r="B3" s="5" t="s">
        <v>149</v>
      </c>
      <c r="C3" s="5" t="s">
        <v>114</v>
      </c>
      <c r="D3" s="6"/>
      <c r="E3" s="6">
        <v>4000</v>
      </c>
      <c r="F3" s="6"/>
      <c r="G3" s="6">
        <f t="shared" ref="G3" si="0">E3-F3</f>
        <v>4000</v>
      </c>
      <c r="H3" s="10">
        <f t="shared" ref="H3:H5" si="1">ROUND(G3*0.07,3)</f>
        <v>280</v>
      </c>
      <c r="I3" s="6">
        <f t="shared" ref="I3" si="2">E3+H3</f>
        <v>4280</v>
      </c>
    </row>
    <row r="4" spans="1:9" x14ac:dyDescent="0.5">
      <c r="A4" s="4">
        <v>241541</v>
      </c>
      <c r="B4" s="5" t="s">
        <v>150</v>
      </c>
      <c r="C4" s="5" t="s">
        <v>59</v>
      </c>
      <c r="D4" s="6"/>
      <c r="E4" s="6">
        <v>642</v>
      </c>
      <c r="F4" s="6"/>
      <c r="G4" s="6">
        <f>E4-F4</f>
        <v>642</v>
      </c>
      <c r="H4" s="10">
        <f t="shared" si="1"/>
        <v>44.94</v>
      </c>
      <c r="I4" s="6">
        <f>E4+H4</f>
        <v>686.94</v>
      </c>
    </row>
    <row r="5" spans="1:9" x14ac:dyDescent="0.5">
      <c r="A5" s="4">
        <v>241541</v>
      </c>
      <c r="B5" s="5">
        <v>11544</v>
      </c>
      <c r="C5" s="5" t="s">
        <v>18</v>
      </c>
      <c r="D5" s="6">
        <v>2879.36</v>
      </c>
      <c r="E5" s="6">
        <v>3795772.42</v>
      </c>
      <c r="F5" s="6">
        <v>3682701.44</v>
      </c>
      <c r="G5" s="6">
        <f t="shared" ref="G5:G17" si="3">E5-F5</f>
        <v>113070.97999999998</v>
      </c>
      <c r="H5" s="10">
        <f t="shared" si="1"/>
        <v>7914.9690000000001</v>
      </c>
      <c r="I5" s="6">
        <f t="shared" ref="I5:I17" si="4">E5+H5</f>
        <v>3803687.389</v>
      </c>
    </row>
    <row r="6" spans="1:9" x14ac:dyDescent="0.5">
      <c r="A6" s="4">
        <v>241544</v>
      </c>
      <c r="B6" s="15" t="s">
        <v>151</v>
      </c>
      <c r="C6" s="5" t="s">
        <v>89</v>
      </c>
      <c r="D6" s="6"/>
      <c r="E6" s="6">
        <v>7966.23</v>
      </c>
      <c r="F6" s="6"/>
      <c r="G6" s="6">
        <f t="shared" si="3"/>
        <v>7966.23</v>
      </c>
      <c r="H6" s="10">
        <f>ROUND(G6*0.07,3)</f>
        <v>557.63599999999997</v>
      </c>
      <c r="I6" s="6">
        <f t="shared" si="4"/>
        <v>8523.866</v>
      </c>
    </row>
    <row r="7" spans="1:9" x14ac:dyDescent="0.5">
      <c r="A7" s="4">
        <v>241569</v>
      </c>
      <c r="B7" s="5" t="s">
        <v>152</v>
      </c>
      <c r="C7" s="5" t="s">
        <v>59</v>
      </c>
      <c r="D7" s="6"/>
      <c r="E7" s="6">
        <v>771</v>
      </c>
      <c r="F7" s="6"/>
      <c r="G7" s="6">
        <f t="shared" si="3"/>
        <v>771</v>
      </c>
      <c r="H7" s="10">
        <f>ROUND(G7*0.07,3)</f>
        <v>53.97</v>
      </c>
      <c r="I7" s="6">
        <f t="shared" si="4"/>
        <v>824.97</v>
      </c>
    </row>
    <row r="8" spans="1:9" x14ac:dyDescent="0.5">
      <c r="A8" s="4">
        <v>241570</v>
      </c>
      <c r="B8" s="5" t="s">
        <v>153</v>
      </c>
      <c r="C8" s="5" t="s">
        <v>114</v>
      </c>
      <c r="D8" s="6"/>
      <c r="E8" s="6">
        <v>4000</v>
      </c>
      <c r="F8" s="6"/>
      <c r="G8" s="6">
        <f t="shared" si="3"/>
        <v>4000</v>
      </c>
      <c r="H8" s="10">
        <f>ROUND(G8*0.07,3)</f>
        <v>280</v>
      </c>
      <c r="I8" s="6">
        <f t="shared" si="4"/>
        <v>4280</v>
      </c>
    </row>
    <row r="9" spans="1:9" x14ac:dyDescent="0.5">
      <c r="A9" s="4">
        <v>241572</v>
      </c>
      <c r="B9" s="5" t="s">
        <v>141</v>
      </c>
      <c r="C9" s="5" t="s">
        <v>68</v>
      </c>
      <c r="D9" s="6">
        <v>60.8</v>
      </c>
      <c r="E9" s="6">
        <v>80582.600000000006</v>
      </c>
      <c r="F9" s="6">
        <v>77398.399999999994</v>
      </c>
      <c r="G9" s="6">
        <f t="shared" si="3"/>
        <v>3184.2000000000116</v>
      </c>
      <c r="H9" s="10">
        <f t="shared" ref="H9:H17" si="5">ROUND(G9*0.07,3)</f>
        <v>222.89400000000001</v>
      </c>
      <c r="I9" s="6">
        <f t="shared" si="4"/>
        <v>80805.494000000006</v>
      </c>
    </row>
    <row r="10" spans="1:9" x14ac:dyDescent="0.5">
      <c r="A10" s="4">
        <v>241572</v>
      </c>
      <c r="B10" s="5">
        <v>11819</v>
      </c>
      <c r="C10" s="5" t="s">
        <v>18</v>
      </c>
      <c r="D10" s="6">
        <v>4044.16</v>
      </c>
      <c r="E10" s="6">
        <v>5303513.7</v>
      </c>
      <c r="F10" s="6">
        <v>5148215.68</v>
      </c>
      <c r="G10" s="6">
        <f t="shared" si="3"/>
        <v>155298.02000000048</v>
      </c>
      <c r="H10" s="10">
        <f t="shared" si="5"/>
        <v>10870.861000000001</v>
      </c>
      <c r="I10" s="6">
        <f t="shared" si="4"/>
        <v>5314384.5609999998</v>
      </c>
    </row>
    <row r="11" spans="1:9" x14ac:dyDescent="0.5">
      <c r="A11" s="4">
        <v>241572</v>
      </c>
      <c r="B11" s="5" t="s">
        <v>143</v>
      </c>
      <c r="C11" s="5" t="s">
        <v>154</v>
      </c>
      <c r="D11" s="6">
        <v>842.35</v>
      </c>
      <c r="E11" s="6">
        <v>1124408</v>
      </c>
      <c r="F11" s="6">
        <v>1072311.55</v>
      </c>
      <c r="G11" s="6">
        <f t="shared" si="3"/>
        <v>52096.449999999953</v>
      </c>
      <c r="H11" s="10">
        <f t="shared" si="5"/>
        <v>3646.752</v>
      </c>
      <c r="I11" s="6">
        <f t="shared" si="4"/>
        <v>1128054.7520000001</v>
      </c>
    </row>
    <row r="12" spans="1:9" x14ac:dyDescent="0.5">
      <c r="A12" s="4">
        <v>241577</v>
      </c>
      <c r="B12" s="15" t="s">
        <v>155</v>
      </c>
      <c r="C12" s="5" t="s">
        <v>89</v>
      </c>
      <c r="D12" s="6"/>
      <c r="E12" s="6">
        <v>9586.0400000000009</v>
      </c>
      <c r="F12" s="6"/>
      <c r="G12" s="6">
        <f t="shared" si="3"/>
        <v>9586.0400000000009</v>
      </c>
      <c r="H12" s="10">
        <f t="shared" si="5"/>
        <v>671.02300000000002</v>
      </c>
      <c r="I12" s="6">
        <f t="shared" si="4"/>
        <v>10257.063</v>
      </c>
    </row>
    <row r="13" spans="1:9" x14ac:dyDescent="0.5">
      <c r="A13" s="4"/>
      <c r="B13" s="5"/>
      <c r="C13" s="5"/>
      <c r="D13" s="6"/>
      <c r="E13" s="6"/>
      <c r="F13" s="6"/>
      <c r="G13" s="6">
        <f t="shared" si="3"/>
        <v>0</v>
      </c>
      <c r="H13" s="10">
        <f>ROUND(G13*0.07,3)</f>
        <v>0</v>
      </c>
      <c r="I13" s="6">
        <f t="shared" si="4"/>
        <v>0</v>
      </c>
    </row>
    <row r="14" spans="1:9" x14ac:dyDescent="0.5">
      <c r="A14" s="4"/>
      <c r="B14" s="5"/>
      <c r="C14" s="5"/>
      <c r="D14" s="6"/>
      <c r="E14" s="6"/>
      <c r="F14" s="6"/>
      <c r="G14" s="6">
        <f t="shared" si="3"/>
        <v>0</v>
      </c>
      <c r="H14" s="10">
        <f t="shared" ref="H14" si="6">ROUND(G14*0.07,3)</f>
        <v>0</v>
      </c>
      <c r="I14" s="6">
        <f t="shared" si="4"/>
        <v>0</v>
      </c>
    </row>
    <row r="15" spans="1:9" x14ac:dyDescent="0.5">
      <c r="A15" s="4"/>
      <c r="B15" s="5"/>
      <c r="C15" s="5"/>
      <c r="D15" s="6"/>
      <c r="E15" s="6"/>
      <c r="F15" s="6"/>
      <c r="G15" s="6">
        <f t="shared" si="3"/>
        <v>0</v>
      </c>
      <c r="H15" s="10">
        <f t="shared" si="5"/>
        <v>0</v>
      </c>
      <c r="I15" s="6">
        <f t="shared" si="4"/>
        <v>0</v>
      </c>
    </row>
    <row r="16" spans="1:9" x14ac:dyDescent="0.5">
      <c r="A16" s="4"/>
      <c r="B16" s="5"/>
      <c r="C16" s="5"/>
      <c r="D16" s="6"/>
      <c r="E16" s="6"/>
      <c r="F16" s="6"/>
      <c r="G16" s="6">
        <f t="shared" si="3"/>
        <v>0</v>
      </c>
      <c r="H16" s="10">
        <f t="shared" si="5"/>
        <v>0</v>
      </c>
      <c r="I16" s="6">
        <f t="shared" si="4"/>
        <v>0</v>
      </c>
    </row>
    <row r="17" spans="1:9" x14ac:dyDescent="0.5">
      <c r="A17" s="4"/>
      <c r="B17" s="5"/>
      <c r="C17" s="5"/>
      <c r="D17" s="6"/>
      <c r="E17" s="6"/>
      <c r="F17" s="6"/>
      <c r="G17" s="6">
        <f t="shared" si="3"/>
        <v>0</v>
      </c>
      <c r="H17" s="10">
        <f t="shared" si="5"/>
        <v>0</v>
      </c>
      <c r="I17" s="6">
        <f t="shared" si="4"/>
        <v>0</v>
      </c>
    </row>
    <row r="18" spans="1:9" x14ac:dyDescent="0.5">
      <c r="A18" s="5"/>
      <c r="B18" s="5"/>
      <c r="C18" s="5"/>
      <c r="D18" s="5"/>
      <c r="E18" s="6"/>
      <c r="F18" s="6"/>
      <c r="G18" s="7">
        <f>SUM(G3:G17)</f>
        <v>350614.92000000039</v>
      </c>
      <c r="H18" s="7">
        <f>SUM(H3:H17)</f>
        <v>24543.045000000002</v>
      </c>
      <c r="I18" s="8">
        <f>G18+H18</f>
        <v>375157.96500000037</v>
      </c>
    </row>
    <row r="19" spans="1:9" x14ac:dyDescent="0.5">
      <c r="E19" s="2"/>
      <c r="F19" s="2"/>
      <c r="G19" s="2"/>
      <c r="H19" s="2"/>
    </row>
    <row r="20" spans="1:9" x14ac:dyDescent="0.5">
      <c r="E20" s="2"/>
      <c r="F20" s="2"/>
      <c r="G20" s="2"/>
      <c r="H20" s="2"/>
    </row>
    <row r="21" spans="1:9" x14ac:dyDescent="0.5">
      <c r="E21" s="2"/>
      <c r="F21" s="2"/>
      <c r="G21" s="2"/>
      <c r="H21" s="2"/>
    </row>
    <row r="22" spans="1:9" x14ac:dyDescent="0.5">
      <c r="E22" s="2"/>
      <c r="F22" s="2"/>
      <c r="G22" s="2"/>
      <c r="H22" s="2"/>
    </row>
    <row r="23" spans="1:9" x14ac:dyDescent="0.5">
      <c r="E23" s="2"/>
      <c r="F23" s="2"/>
      <c r="G23" s="2"/>
      <c r="H23" s="2"/>
    </row>
    <row r="24" spans="1:9" x14ac:dyDescent="0.5">
      <c r="E24" s="2"/>
      <c r="F24" s="2"/>
      <c r="G24" s="2"/>
      <c r="H24" s="2"/>
    </row>
    <row r="25" spans="1:9" x14ac:dyDescent="0.5">
      <c r="E25" s="2"/>
      <c r="F25" s="2"/>
      <c r="G25" s="2"/>
      <c r="H25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8303-124B-4640-81C9-A7EB7090F852}">
  <dimension ref="A1:I25"/>
  <sheetViews>
    <sheetView workbookViewId="0">
      <selection activeCell="G5" sqref="G5"/>
    </sheetView>
  </sheetViews>
  <sheetFormatPr defaultRowHeight="21.75" x14ac:dyDescent="0.5"/>
  <cols>
    <col min="1" max="1" width="9.25" style="1" customWidth="1"/>
    <col min="2" max="2" width="14.875" style="1" customWidth="1"/>
    <col min="3" max="3" width="24.62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6" t="s">
        <v>161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241572</v>
      </c>
      <c r="B3" s="5" t="s">
        <v>142</v>
      </c>
      <c r="C3" s="5" t="s">
        <v>68</v>
      </c>
      <c r="D3" s="6">
        <v>2213.6</v>
      </c>
      <c r="E3" s="6">
        <v>2933333.04</v>
      </c>
      <c r="F3" s="6">
        <v>2817912.8</v>
      </c>
      <c r="G3" s="6">
        <f t="shared" ref="G3" si="0">E3-F3</f>
        <v>115420.24000000022</v>
      </c>
      <c r="H3" s="10">
        <f t="shared" ref="H3:H5" si="1">ROUND(G3*0.07,3)</f>
        <v>8079.4170000000004</v>
      </c>
      <c r="I3" s="6">
        <f t="shared" ref="I3" si="2">E3+H3</f>
        <v>2941412.4569999999</v>
      </c>
    </row>
    <row r="4" spans="1:9" x14ac:dyDescent="0.5">
      <c r="A4" s="4">
        <v>241572</v>
      </c>
      <c r="B4" s="5" t="s">
        <v>145</v>
      </c>
      <c r="C4" s="5" t="s">
        <v>66</v>
      </c>
      <c r="D4" s="6">
        <v>2669.1</v>
      </c>
      <c r="E4" s="6">
        <v>3527845.03</v>
      </c>
      <c r="F4" s="6">
        <v>3397764.3</v>
      </c>
      <c r="G4" s="6">
        <f>E4-F4</f>
        <v>130080.72999999998</v>
      </c>
      <c r="H4" s="10">
        <f t="shared" si="1"/>
        <v>9105.6509999999998</v>
      </c>
      <c r="I4" s="6">
        <f>E4+H4</f>
        <v>3536950.6809999999</v>
      </c>
    </row>
    <row r="5" spans="1:9" x14ac:dyDescent="0.5">
      <c r="A5" s="4"/>
      <c r="B5" s="5"/>
      <c r="C5" s="5"/>
      <c r="D5" s="6"/>
      <c r="E5" s="6"/>
      <c r="F5" s="6"/>
      <c r="G5" s="6">
        <f t="shared" ref="G5:G17" si="3">E5-F5</f>
        <v>0</v>
      </c>
      <c r="H5" s="10">
        <f t="shared" si="1"/>
        <v>0</v>
      </c>
      <c r="I5" s="6">
        <f t="shared" ref="I5:I17" si="4">E5+H5</f>
        <v>0</v>
      </c>
    </row>
    <row r="6" spans="1:9" x14ac:dyDescent="0.5">
      <c r="A6" s="4"/>
      <c r="B6" s="15"/>
      <c r="C6" s="5"/>
      <c r="D6" s="6"/>
      <c r="E6" s="6"/>
      <c r="F6" s="6"/>
      <c r="G6" s="6">
        <f t="shared" si="3"/>
        <v>0</v>
      </c>
      <c r="H6" s="10">
        <f>ROUND(G6*0.07,3)</f>
        <v>0</v>
      </c>
      <c r="I6" s="6">
        <f t="shared" si="4"/>
        <v>0</v>
      </c>
    </row>
    <row r="7" spans="1:9" x14ac:dyDescent="0.5">
      <c r="A7" s="4"/>
      <c r="B7" s="5"/>
      <c r="C7" s="5"/>
      <c r="D7" s="6"/>
      <c r="E7" s="6"/>
      <c r="F7" s="6"/>
      <c r="G7" s="6">
        <f t="shared" si="3"/>
        <v>0</v>
      </c>
      <c r="H7" s="10">
        <f>ROUND(G7*0.07,3)</f>
        <v>0</v>
      </c>
      <c r="I7" s="6">
        <f t="shared" si="4"/>
        <v>0</v>
      </c>
    </row>
    <row r="8" spans="1:9" x14ac:dyDescent="0.5">
      <c r="A8" s="4"/>
      <c r="B8" s="5"/>
      <c r="C8" s="5"/>
      <c r="D8" s="6"/>
      <c r="E8" s="6"/>
      <c r="F8" s="6"/>
      <c r="G8" s="6">
        <f t="shared" si="3"/>
        <v>0</v>
      </c>
      <c r="H8" s="10">
        <f>ROUND(G8*0.07,3)</f>
        <v>0</v>
      </c>
      <c r="I8" s="6">
        <f t="shared" si="4"/>
        <v>0</v>
      </c>
    </row>
    <row r="9" spans="1:9" x14ac:dyDescent="0.5">
      <c r="A9" s="4"/>
      <c r="B9" s="5"/>
      <c r="C9" s="5"/>
      <c r="D9" s="6"/>
      <c r="E9" s="6"/>
      <c r="F9" s="6"/>
      <c r="G9" s="6">
        <f t="shared" si="3"/>
        <v>0</v>
      </c>
      <c r="H9" s="10">
        <f t="shared" ref="H9:H17" si="5">ROUND(G9*0.07,3)</f>
        <v>0</v>
      </c>
      <c r="I9" s="6">
        <f t="shared" si="4"/>
        <v>0</v>
      </c>
    </row>
    <row r="10" spans="1:9" x14ac:dyDescent="0.5">
      <c r="A10" s="4"/>
      <c r="B10" s="5"/>
      <c r="C10" s="5"/>
      <c r="D10" s="6"/>
      <c r="E10" s="6"/>
      <c r="F10" s="6"/>
      <c r="G10" s="6">
        <f t="shared" si="3"/>
        <v>0</v>
      </c>
      <c r="H10" s="10">
        <f t="shared" si="5"/>
        <v>0</v>
      </c>
      <c r="I10" s="6">
        <f t="shared" si="4"/>
        <v>0</v>
      </c>
    </row>
    <row r="11" spans="1:9" x14ac:dyDescent="0.5">
      <c r="A11" s="4"/>
      <c r="B11" s="5"/>
      <c r="C11" s="5"/>
      <c r="D11" s="6"/>
      <c r="E11" s="6"/>
      <c r="F11" s="6"/>
      <c r="G11" s="6">
        <f t="shared" si="3"/>
        <v>0</v>
      </c>
      <c r="H11" s="10">
        <f t="shared" si="5"/>
        <v>0</v>
      </c>
      <c r="I11" s="6">
        <f t="shared" si="4"/>
        <v>0</v>
      </c>
    </row>
    <row r="12" spans="1:9" x14ac:dyDescent="0.5">
      <c r="A12" s="4"/>
      <c r="B12" s="15"/>
      <c r="C12" s="5"/>
      <c r="D12" s="6"/>
      <c r="E12" s="6"/>
      <c r="F12" s="6"/>
      <c r="G12" s="6">
        <f t="shared" si="3"/>
        <v>0</v>
      </c>
      <c r="H12" s="10">
        <f t="shared" si="5"/>
        <v>0</v>
      </c>
      <c r="I12" s="6">
        <f t="shared" si="4"/>
        <v>0</v>
      </c>
    </row>
    <row r="13" spans="1:9" x14ac:dyDescent="0.5">
      <c r="A13" s="4"/>
      <c r="B13" s="5"/>
      <c r="C13" s="5"/>
      <c r="D13" s="6"/>
      <c r="E13" s="6"/>
      <c r="F13" s="6"/>
      <c r="G13" s="6">
        <f t="shared" si="3"/>
        <v>0</v>
      </c>
      <c r="H13" s="10">
        <f>ROUND(G13*0.07,3)</f>
        <v>0</v>
      </c>
      <c r="I13" s="6">
        <f t="shared" si="4"/>
        <v>0</v>
      </c>
    </row>
    <row r="14" spans="1:9" x14ac:dyDescent="0.5">
      <c r="A14" s="4"/>
      <c r="B14" s="5"/>
      <c r="C14" s="5"/>
      <c r="D14" s="6"/>
      <c r="E14" s="6"/>
      <c r="F14" s="6"/>
      <c r="G14" s="6">
        <f t="shared" si="3"/>
        <v>0</v>
      </c>
      <c r="H14" s="10">
        <f t="shared" ref="H14" si="6">ROUND(G14*0.07,3)</f>
        <v>0</v>
      </c>
      <c r="I14" s="6">
        <f t="shared" si="4"/>
        <v>0</v>
      </c>
    </row>
    <row r="15" spans="1:9" x14ac:dyDescent="0.5">
      <c r="A15" s="4"/>
      <c r="B15" s="5"/>
      <c r="C15" s="5"/>
      <c r="D15" s="6"/>
      <c r="E15" s="6"/>
      <c r="F15" s="6"/>
      <c r="G15" s="6">
        <f t="shared" si="3"/>
        <v>0</v>
      </c>
      <c r="H15" s="10">
        <f t="shared" si="5"/>
        <v>0</v>
      </c>
      <c r="I15" s="6">
        <f t="shared" si="4"/>
        <v>0</v>
      </c>
    </row>
    <row r="16" spans="1:9" x14ac:dyDescent="0.5">
      <c r="A16" s="4"/>
      <c r="B16" s="5"/>
      <c r="C16" s="5"/>
      <c r="D16" s="6"/>
      <c r="E16" s="6"/>
      <c r="F16" s="6"/>
      <c r="G16" s="6">
        <f t="shared" si="3"/>
        <v>0</v>
      </c>
      <c r="H16" s="10">
        <f t="shared" si="5"/>
        <v>0</v>
      </c>
      <c r="I16" s="6">
        <f t="shared" si="4"/>
        <v>0</v>
      </c>
    </row>
    <row r="17" spans="1:9" x14ac:dyDescent="0.5">
      <c r="A17" s="4"/>
      <c r="B17" s="5"/>
      <c r="C17" s="5"/>
      <c r="D17" s="6"/>
      <c r="E17" s="6"/>
      <c r="F17" s="6"/>
      <c r="G17" s="6">
        <f t="shared" si="3"/>
        <v>0</v>
      </c>
      <c r="H17" s="10">
        <f t="shared" si="5"/>
        <v>0</v>
      </c>
      <c r="I17" s="6">
        <f t="shared" si="4"/>
        <v>0</v>
      </c>
    </row>
    <row r="18" spans="1:9" x14ac:dyDescent="0.5">
      <c r="A18" s="5"/>
      <c r="B18" s="5"/>
      <c r="C18" s="5"/>
      <c r="D18" s="5"/>
      <c r="E18" s="6"/>
      <c r="F18" s="6"/>
      <c r="G18" s="7">
        <f>SUM(G3:G17)</f>
        <v>245500.9700000002</v>
      </c>
      <c r="H18" s="7">
        <f>SUM(H3:H17)</f>
        <v>17185.067999999999</v>
      </c>
      <c r="I18" s="8">
        <f>G18+H18</f>
        <v>262686.03800000018</v>
      </c>
    </row>
    <row r="19" spans="1:9" x14ac:dyDescent="0.5">
      <c r="E19" s="2"/>
      <c r="F19" s="2"/>
      <c r="G19" s="2"/>
      <c r="H19" s="2"/>
    </row>
    <row r="20" spans="1:9" x14ac:dyDescent="0.5">
      <c r="E20" s="2"/>
      <c r="F20" s="2"/>
      <c r="G20" s="2"/>
      <c r="H20" s="2"/>
    </row>
    <row r="21" spans="1:9" x14ac:dyDescent="0.5">
      <c r="E21" s="2"/>
      <c r="F21" s="2"/>
      <c r="G21" s="2"/>
      <c r="H21" s="2"/>
    </row>
    <row r="22" spans="1:9" x14ac:dyDescent="0.5">
      <c r="E22" s="2"/>
      <c r="F22" s="2"/>
      <c r="G22" s="2"/>
      <c r="H22" s="2"/>
    </row>
    <row r="23" spans="1:9" x14ac:dyDescent="0.5">
      <c r="E23" s="2"/>
      <c r="F23" s="2"/>
      <c r="G23" s="2"/>
      <c r="H23" s="2"/>
    </row>
    <row r="24" spans="1:9" x14ac:dyDescent="0.5">
      <c r="E24" s="2"/>
      <c r="F24" s="2"/>
      <c r="G24" s="2"/>
      <c r="H24" s="2"/>
    </row>
    <row r="25" spans="1:9" x14ac:dyDescent="0.5">
      <c r="E25" s="2"/>
      <c r="F25" s="2"/>
      <c r="G25" s="2"/>
      <c r="H25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K14" sqref="K14:K15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125" style="1" customWidth="1"/>
    <col min="7" max="7" width="9.87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6" t="s">
        <v>40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241403</v>
      </c>
      <c r="B3" s="5">
        <v>10209</v>
      </c>
      <c r="C3" s="5" t="s">
        <v>41</v>
      </c>
      <c r="D3" s="6">
        <v>83.61</v>
      </c>
      <c r="E3" s="6">
        <v>108452.39</v>
      </c>
      <c r="F3" s="6">
        <v>105599.43</v>
      </c>
      <c r="G3" s="6">
        <f>E3-F3</f>
        <v>2852.9600000000064</v>
      </c>
      <c r="H3" s="6">
        <f>G3*0.07</f>
        <v>199.70720000000046</v>
      </c>
      <c r="I3" s="6">
        <f>E3+H3</f>
        <v>108652.0972</v>
      </c>
    </row>
    <row r="4" spans="1:9" x14ac:dyDescent="0.5">
      <c r="A4" s="4">
        <v>241409</v>
      </c>
      <c r="B4" s="5">
        <v>10298</v>
      </c>
      <c r="C4" s="5" t="s">
        <v>41</v>
      </c>
      <c r="D4" s="6">
        <v>15.2</v>
      </c>
      <c r="E4" s="6">
        <v>19394.560000000001</v>
      </c>
      <c r="F4" s="6">
        <v>18848</v>
      </c>
      <c r="G4" s="6">
        <f t="shared" ref="G4:G9" si="0">E4-F4</f>
        <v>546.56000000000131</v>
      </c>
      <c r="H4" s="6">
        <f t="shared" ref="H4:H9" si="1">G4*0.07</f>
        <v>38.259200000000092</v>
      </c>
      <c r="I4" s="6">
        <f t="shared" ref="I4:I9" si="2">E4+H4</f>
        <v>19432.819200000002</v>
      </c>
    </row>
    <row r="5" spans="1:9" x14ac:dyDescent="0.5">
      <c r="A5" s="4">
        <v>241423</v>
      </c>
      <c r="B5" s="5">
        <v>10475</v>
      </c>
      <c r="C5" s="5" t="s">
        <v>41</v>
      </c>
      <c r="D5" s="6">
        <v>5206.67</v>
      </c>
      <c r="E5" s="6">
        <v>6899913.1600000001</v>
      </c>
      <c r="F5" s="6">
        <v>6695777.6200000001</v>
      </c>
      <c r="G5" s="6">
        <f t="shared" si="0"/>
        <v>204135.54000000004</v>
      </c>
      <c r="H5" s="6">
        <f t="shared" si="1"/>
        <v>14289.487800000004</v>
      </c>
      <c r="I5" s="6">
        <f t="shared" si="2"/>
        <v>6914202.6478000004</v>
      </c>
    </row>
    <row r="6" spans="1:9" x14ac:dyDescent="0.5">
      <c r="A6" s="4"/>
      <c r="B6" s="5"/>
      <c r="C6" s="5"/>
      <c r="D6" s="6"/>
      <c r="E6" s="6"/>
      <c r="F6" s="6"/>
      <c r="G6" s="6">
        <f t="shared" si="0"/>
        <v>0</v>
      </c>
      <c r="H6" s="6">
        <f t="shared" si="1"/>
        <v>0</v>
      </c>
      <c r="I6" s="6">
        <f t="shared" si="2"/>
        <v>0</v>
      </c>
    </row>
    <row r="7" spans="1:9" x14ac:dyDescent="0.5">
      <c r="A7" s="4"/>
      <c r="B7" s="5"/>
      <c r="C7" s="5"/>
      <c r="D7" s="6"/>
      <c r="E7" s="6"/>
      <c r="F7" s="6"/>
      <c r="G7" s="6">
        <f t="shared" si="0"/>
        <v>0</v>
      </c>
      <c r="H7" s="6">
        <f t="shared" si="1"/>
        <v>0</v>
      </c>
      <c r="I7" s="6">
        <f t="shared" si="2"/>
        <v>0</v>
      </c>
    </row>
    <row r="8" spans="1:9" x14ac:dyDescent="0.5">
      <c r="A8" s="5"/>
      <c r="B8" s="5"/>
      <c r="C8" s="5"/>
      <c r="D8" s="6"/>
      <c r="E8" s="6"/>
      <c r="F8" s="6"/>
      <c r="G8" s="6">
        <f t="shared" si="0"/>
        <v>0</v>
      </c>
      <c r="H8" s="6">
        <f t="shared" si="1"/>
        <v>0</v>
      </c>
      <c r="I8" s="6">
        <f t="shared" si="2"/>
        <v>0</v>
      </c>
    </row>
    <row r="9" spans="1:9" x14ac:dyDescent="0.5">
      <c r="A9" s="5"/>
      <c r="B9" s="5"/>
      <c r="C9" s="5"/>
      <c r="D9" s="6"/>
      <c r="E9" s="6"/>
      <c r="F9" s="6"/>
      <c r="G9" s="6">
        <f t="shared" si="0"/>
        <v>0</v>
      </c>
      <c r="H9" s="6">
        <f t="shared" si="1"/>
        <v>0</v>
      </c>
      <c r="I9" s="6">
        <f t="shared" si="2"/>
        <v>0</v>
      </c>
    </row>
    <row r="10" spans="1:9" x14ac:dyDescent="0.5">
      <c r="A10" s="5"/>
      <c r="B10" s="5"/>
      <c r="C10" s="5"/>
      <c r="D10" s="6">
        <f>SUM(D3:D9)</f>
        <v>5305.4800000000005</v>
      </c>
      <c r="E10" s="6">
        <f t="shared" ref="E10:I10" si="3">SUM(E3:E9)</f>
        <v>7027760.1100000003</v>
      </c>
      <c r="F10" s="6">
        <f t="shared" si="3"/>
        <v>6820225.0499999998</v>
      </c>
      <c r="G10" s="6">
        <f t="shared" si="3"/>
        <v>207535.06000000006</v>
      </c>
      <c r="H10" s="6">
        <f t="shared" si="3"/>
        <v>14527.454200000006</v>
      </c>
      <c r="I10" s="6">
        <f t="shared" si="3"/>
        <v>7042287.5642000008</v>
      </c>
    </row>
    <row r="11" spans="1:9" x14ac:dyDescent="0.5">
      <c r="A11" s="5"/>
      <c r="B11" s="5"/>
      <c r="C11" s="5" t="s">
        <v>13</v>
      </c>
      <c r="D11" s="9">
        <f>D10/15.2</f>
        <v>349.04473684210529</v>
      </c>
      <c r="E11" s="6"/>
      <c r="F11" s="6"/>
      <c r="G11" s="6"/>
      <c r="H11" s="6"/>
      <c r="I11" s="9"/>
    </row>
    <row r="12" spans="1:9" x14ac:dyDescent="0.5">
      <c r="A12" s="5"/>
      <c r="B12" s="5"/>
      <c r="C12" s="5"/>
      <c r="D12" s="8">
        <f>ROUNDDOWN(D11,0)</f>
        <v>349</v>
      </c>
      <c r="E12" s="6"/>
      <c r="F12" s="6"/>
      <c r="G12" s="6"/>
      <c r="H12" s="6"/>
      <c r="I12" s="9"/>
    </row>
    <row r="13" spans="1:9" x14ac:dyDescent="0.5">
      <c r="E13" s="2"/>
      <c r="F13" s="2"/>
      <c r="G13" s="2"/>
      <c r="H13" s="2"/>
    </row>
    <row r="14" spans="1:9" x14ac:dyDescent="0.5">
      <c r="E14" s="2"/>
      <c r="F14" s="2"/>
      <c r="G14" s="2"/>
      <c r="H14" s="2"/>
    </row>
    <row r="15" spans="1:9" x14ac:dyDescent="0.5">
      <c r="E15" s="2"/>
      <c r="F15" s="2"/>
      <c r="G15" s="2"/>
      <c r="H15" s="2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8744-6250-420F-81DB-78615B56C8EE}">
  <dimension ref="A1:I50"/>
  <sheetViews>
    <sheetView topLeftCell="A34" workbookViewId="0">
      <selection activeCell="C50" sqref="C50"/>
    </sheetView>
  </sheetViews>
  <sheetFormatPr defaultRowHeight="21.75" x14ac:dyDescent="0.5"/>
  <cols>
    <col min="1" max="1" width="9.25" style="1" customWidth="1"/>
    <col min="2" max="2" width="14.875" style="1" customWidth="1"/>
    <col min="3" max="3" width="24.62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6" t="s">
        <v>165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241518</v>
      </c>
      <c r="B3" s="5" t="s">
        <v>166</v>
      </c>
      <c r="C3" s="5" t="s">
        <v>22</v>
      </c>
      <c r="D3" s="6"/>
      <c r="E3" s="6">
        <v>1028.04</v>
      </c>
      <c r="F3" s="6"/>
      <c r="G3" s="6">
        <f t="shared" ref="G3" si="0">E3-F3</f>
        <v>1028.04</v>
      </c>
      <c r="H3" s="10">
        <f t="shared" ref="H3:H5" si="1">ROUND(G3*0.07,3)</f>
        <v>71.962999999999994</v>
      </c>
      <c r="I3" s="6">
        <f t="shared" ref="I3" si="2">E3+H3</f>
        <v>1100.0029999999999</v>
      </c>
    </row>
    <row r="4" spans="1:9" x14ac:dyDescent="0.5">
      <c r="A4" s="4">
        <v>241520</v>
      </c>
      <c r="B4" s="5" t="s">
        <v>167</v>
      </c>
      <c r="C4" s="5" t="s">
        <v>22</v>
      </c>
      <c r="D4" s="6"/>
      <c r="E4" s="6">
        <v>1121.5</v>
      </c>
      <c r="F4" s="6"/>
      <c r="G4" s="6">
        <f>E4-F4</f>
        <v>1121.5</v>
      </c>
      <c r="H4" s="10">
        <f t="shared" si="1"/>
        <v>78.504999999999995</v>
      </c>
      <c r="I4" s="6">
        <f>E4+H4</f>
        <v>1200.0050000000001</v>
      </c>
    </row>
    <row r="5" spans="1:9" x14ac:dyDescent="0.5">
      <c r="A5" s="4">
        <v>241522</v>
      </c>
      <c r="B5" s="5" t="s">
        <v>168</v>
      </c>
      <c r="C5" s="5" t="s">
        <v>22</v>
      </c>
      <c r="D5" s="6"/>
      <c r="E5" s="6">
        <v>981.31</v>
      </c>
      <c r="F5" s="6"/>
      <c r="G5" s="6">
        <f t="shared" ref="G5:G42" si="3">E5-F5</f>
        <v>981.31</v>
      </c>
      <c r="H5" s="10">
        <f t="shared" si="1"/>
        <v>68.691999999999993</v>
      </c>
      <c r="I5" s="6">
        <f t="shared" ref="I5:I42" si="4">E5+H5</f>
        <v>1050.002</v>
      </c>
    </row>
    <row r="6" spans="1:9" x14ac:dyDescent="0.5">
      <c r="A6" s="4">
        <v>241524</v>
      </c>
      <c r="B6" s="15" t="s">
        <v>169</v>
      </c>
      <c r="C6" s="5" t="s">
        <v>22</v>
      </c>
      <c r="D6" s="6"/>
      <c r="E6" s="6">
        <v>1121.5</v>
      </c>
      <c r="F6" s="6"/>
      <c r="G6" s="6">
        <f t="shared" si="3"/>
        <v>1121.5</v>
      </c>
      <c r="H6" s="10">
        <f>ROUND(G6*0.07,3)</f>
        <v>78.504999999999995</v>
      </c>
      <c r="I6" s="6">
        <f t="shared" si="4"/>
        <v>1200.0050000000001</v>
      </c>
    </row>
    <row r="7" spans="1:9" x14ac:dyDescent="0.5">
      <c r="A7" s="4">
        <v>241525</v>
      </c>
      <c r="B7" s="5" t="s">
        <v>170</v>
      </c>
      <c r="C7" s="5" t="s">
        <v>22</v>
      </c>
      <c r="D7" s="6"/>
      <c r="E7" s="6">
        <v>1028.04</v>
      </c>
      <c r="F7" s="6"/>
      <c r="G7" s="6">
        <f t="shared" si="3"/>
        <v>1028.04</v>
      </c>
      <c r="H7" s="10">
        <f>ROUND(G7*0.07,3)</f>
        <v>71.962999999999994</v>
      </c>
      <c r="I7" s="6">
        <f t="shared" si="4"/>
        <v>1100.0029999999999</v>
      </c>
    </row>
    <row r="8" spans="1:9" x14ac:dyDescent="0.5">
      <c r="A8" s="4">
        <v>241526</v>
      </c>
      <c r="B8" s="5" t="s">
        <v>171</v>
      </c>
      <c r="C8" s="5" t="s">
        <v>22</v>
      </c>
      <c r="D8" s="6"/>
      <c r="E8" s="6">
        <v>747.66</v>
      </c>
      <c r="F8" s="6"/>
      <c r="G8" s="6">
        <f t="shared" si="3"/>
        <v>747.66</v>
      </c>
      <c r="H8" s="10">
        <f>ROUND(G8*0.07,3)</f>
        <v>52.335999999999999</v>
      </c>
      <c r="I8" s="6">
        <f t="shared" si="4"/>
        <v>799.99599999999998</v>
      </c>
    </row>
    <row r="9" spans="1:9" x14ac:dyDescent="0.5">
      <c r="A9" s="4">
        <v>241527</v>
      </c>
      <c r="B9" s="5" t="s">
        <v>172</v>
      </c>
      <c r="C9" s="5" t="s">
        <v>22</v>
      </c>
      <c r="D9" s="6"/>
      <c r="E9" s="6">
        <v>467.29</v>
      </c>
      <c r="F9" s="6"/>
      <c r="G9" s="6">
        <f t="shared" si="3"/>
        <v>467.29</v>
      </c>
      <c r="H9" s="10">
        <f t="shared" ref="H9:H42" si="5">ROUND(G9*0.07,3)</f>
        <v>32.71</v>
      </c>
      <c r="I9" s="6">
        <f t="shared" si="4"/>
        <v>500</v>
      </c>
    </row>
    <row r="10" spans="1:9" x14ac:dyDescent="0.5">
      <c r="A10" s="4">
        <v>241528</v>
      </c>
      <c r="B10" s="5" t="s">
        <v>173</v>
      </c>
      <c r="C10" s="5" t="s">
        <v>22</v>
      </c>
      <c r="D10" s="6"/>
      <c r="E10" s="6">
        <v>747.66</v>
      </c>
      <c r="F10" s="6"/>
      <c r="G10" s="6">
        <f t="shared" si="3"/>
        <v>747.66</v>
      </c>
      <c r="H10" s="10">
        <f t="shared" si="5"/>
        <v>52.335999999999999</v>
      </c>
      <c r="I10" s="6">
        <f t="shared" si="4"/>
        <v>799.99599999999998</v>
      </c>
    </row>
    <row r="11" spans="1:9" x14ac:dyDescent="0.5">
      <c r="A11" s="4">
        <v>241529</v>
      </c>
      <c r="B11" s="5" t="s">
        <v>174</v>
      </c>
      <c r="C11" s="5" t="s">
        <v>22</v>
      </c>
      <c r="D11" s="6"/>
      <c r="E11" s="6">
        <v>1121.5</v>
      </c>
      <c r="F11" s="6"/>
      <c r="G11" s="6">
        <f t="shared" si="3"/>
        <v>1121.5</v>
      </c>
      <c r="H11" s="10">
        <f t="shared" si="5"/>
        <v>78.504999999999995</v>
      </c>
      <c r="I11" s="6">
        <f t="shared" si="4"/>
        <v>1200.0050000000001</v>
      </c>
    </row>
    <row r="12" spans="1:9" x14ac:dyDescent="0.5">
      <c r="A12" s="4">
        <v>241534</v>
      </c>
      <c r="B12" s="15" t="s">
        <v>175</v>
      </c>
      <c r="C12" s="5" t="s">
        <v>22</v>
      </c>
      <c r="D12" s="6"/>
      <c r="E12" s="6">
        <v>1121.5</v>
      </c>
      <c r="F12" s="6"/>
      <c r="G12" s="6">
        <f t="shared" si="3"/>
        <v>1121.5</v>
      </c>
      <c r="H12" s="10">
        <f t="shared" si="5"/>
        <v>78.504999999999995</v>
      </c>
      <c r="I12" s="6">
        <f t="shared" si="4"/>
        <v>1200.0050000000001</v>
      </c>
    </row>
    <row r="13" spans="1:9" x14ac:dyDescent="0.5">
      <c r="A13" s="4">
        <v>241536</v>
      </c>
      <c r="B13" s="5" t="s">
        <v>176</v>
      </c>
      <c r="C13" s="5" t="s">
        <v>22</v>
      </c>
      <c r="D13" s="6"/>
      <c r="E13" s="6">
        <v>1261.68</v>
      </c>
      <c r="F13" s="6"/>
      <c r="G13" s="6">
        <f t="shared" si="3"/>
        <v>1261.68</v>
      </c>
      <c r="H13" s="10">
        <f>ROUND(G13*0.07,3)</f>
        <v>88.317999999999998</v>
      </c>
      <c r="I13" s="6">
        <f t="shared" si="4"/>
        <v>1349.998</v>
      </c>
    </row>
    <row r="14" spans="1:9" x14ac:dyDescent="0.5">
      <c r="A14" s="4">
        <v>241537</v>
      </c>
      <c r="B14" s="5" t="s">
        <v>177</v>
      </c>
      <c r="C14" s="5" t="s">
        <v>22</v>
      </c>
      <c r="D14" s="6"/>
      <c r="E14" s="6">
        <v>747.66</v>
      </c>
      <c r="F14" s="6"/>
      <c r="G14" s="6">
        <f t="shared" si="3"/>
        <v>747.66</v>
      </c>
      <c r="H14" s="10">
        <f t="shared" ref="H14:H29" si="6">ROUND(G14*0.07,3)</f>
        <v>52.335999999999999</v>
      </c>
      <c r="I14" s="6">
        <f t="shared" si="4"/>
        <v>799.99599999999998</v>
      </c>
    </row>
    <row r="15" spans="1:9" x14ac:dyDescent="0.5">
      <c r="A15" s="4">
        <v>241540</v>
      </c>
      <c r="B15" s="5" t="s">
        <v>178</v>
      </c>
      <c r="C15" s="5" t="s">
        <v>22</v>
      </c>
      <c r="D15" s="6"/>
      <c r="E15" s="6">
        <v>654.21</v>
      </c>
      <c r="F15" s="6"/>
      <c r="G15" s="6">
        <f>E15-F15</f>
        <v>654.21</v>
      </c>
      <c r="H15" s="10">
        <f t="shared" si="6"/>
        <v>45.795000000000002</v>
      </c>
      <c r="I15" s="6">
        <f>E15+H15</f>
        <v>700.005</v>
      </c>
    </row>
    <row r="16" spans="1:9" x14ac:dyDescent="0.5">
      <c r="A16" s="4">
        <v>241542</v>
      </c>
      <c r="B16" s="5" t="s">
        <v>179</v>
      </c>
      <c r="C16" s="5" t="s">
        <v>22</v>
      </c>
      <c r="D16" s="6"/>
      <c r="E16" s="6">
        <v>934.58</v>
      </c>
      <c r="F16" s="6"/>
      <c r="G16" s="6">
        <f t="shared" ref="G16:G27" si="7">E16-F16</f>
        <v>934.58</v>
      </c>
      <c r="H16" s="10">
        <f t="shared" si="6"/>
        <v>65.421000000000006</v>
      </c>
      <c r="I16" s="6">
        <f t="shared" ref="I16:I27" si="8">E16+H16</f>
        <v>1000.0010000000001</v>
      </c>
    </row>
    <row r="17" spans="1:9" x14ac:dyDescent="0.5">
      <c r="A17" s="4">
        <v>241544</v>
      </c>
      <c r="B17" s="15" t="s">
        <v>180</v>
      </c>
      <c r="C17" s="5" t="s">
        <v>22</v>
      </c>
      <c r="D17" s="6"/>
      <c r="E17" s="6">
        <v>934.58</v>
      </c>
      <c r="F17" s="6"/>
      <c r="G17" s="6">
        <f t="shared" si="7"/>
        <v>934.58</v>
      </c>
      <c r="H17" s="10">
        <f>ROUND(G17*0.07,3)</f>
        <v>65.421000000000006</v>
      </c>
      <c r="I17" s="6">
        <f t="shared" si="8"/>
        <v>1000.0010000000001</v>
      </c>
    </row>
    <row r="18" spans="1:9" x14ac:dyDescent="0.5">
      <c r="A18" s="4">
        <v>241548</v>
      </c>
      <c r="B18" s="5" t="s">
        <v>198</v>
      </c>
      <c r="C18" s="5" t="s">
        <v>22</v>
      </c>
      <c r="D18" s="6"/>
      <c r="E18" s="6">
        <v>1028.04</v>
      </c>
      <c r="F18" s="6"/>
      <c r="G18" s="6">
        <f t="shared" si="7"/>
        <v>1028.04</v>
      </c>
      <c r="H18" s="10">
        <f t="shared" ref="H18:H19" si="9">ROUND(G18*0.07,3)</f>
        <v>71.962999999999994</v>
      </c>
      <c r="I18" s="6">
        <f t="shared" si="8"/>
        <v>1100.0029999999999</v>
      </c>
    </row>
    <row r="19" spans="1:9" x14ac:dyDescent="0.5">
      <c r="A19" s="4">
        <v>241549</v>
      </c>
      <c r="B19" s="5" t="s">
        <v>199</v>
      </c>
      <c r="C19" s="5" t="s">
        <v>22</v>
      </c>
      <c r="D19" s="6"/>
      <c r="E19" s="6">
        <v>934.58</v>
      </c>
      <c r="F19" s="6"/>
      <c r="G19" s="6">
        <f t="shared" si="7"/>
        <v>934.58</v>
      </c>
      <c r="H19" s="10">
        <f t="shared" si="9"/>
        <v>65.421000000000006</v>
      </c>
      <c r="I19" s="6">
        <f t="shared" si="8"/>
        <v>1000.0010000000001</v>
      </c>
    </row>
    <row r="20" spans="1:9" x14ac:dyDescent="0.5">
      <c r="A20" s="4">
        <v>241553</v>
      </c>
      <c r="B20" s="5" t="s">
        <v>181</v>
      </c>
      <c r="C20" s="5" t="s">
        <v>22</v>
      </c>
      <c r="D20" s="6"/>
      <c r="E20" s="6">
        <v>1214.95</v>
      </c>
      <c r="F20" s="6"/>
      <c r="G20" s="6">
        <f t="shared" si="7"/>
        <v>1214.95</v>
      </c>
      <c r="H20" s="10">
        <f>ROUND(G20*0.07,3)</f>
        <v>85.046999999999997</v>
      </c>
      <c r="I20" s="6">
        <f t="shared" si="8"/>
        <v>1299.9970000000001</v>
      </c>
    </row>
    <row r="21" spans="1:9" x14ac:dyDescent="0.5">
      <c r="A21" s="4">
        <v>241555</v>
      </c>
      <c r="B21" s="5" t="s">
        <v>182</v>
      </c>
      <c r="C21" s="5" t="s">
        <v>93</v>
      </c>
      <c r="D21" s="6"/>
      <c r="E21" s="6">
        <v>1107.5</v>
      </c>
      <c r="F21" s="6"/>
      <c r="G21" s="6">
        <f t="shared" si="7"/>
        <v>1107.5</v>
      </c>
      <c r="H21" s="10">
        <f>ROUND(G21*0.07,3)</f>
        <v>77.525000000000006</v>
      </c>
      <c r="I21" s="6">
        <f t="shared" si="8"/>
        <v>1185.0250000000001</v>
      </c>
    </row>
    <row r="22" spans="1:9" x14ac:dyDescent="0.5">
      <c r="A22" s="4">
        <v>241555</v>
      </c>
      <c r="B22" s="5" t="s">
        <v>183</v>
      </c>
      <c r="C22" s="5" t="s">
        <v>22</v>
      </c>
      <c r="D22" s="6"/>
      <c r="E22" s="6">
        <v>934.58</v>
      </c>
      <c r="F22" s="6"/>
      <c r="G22" s="6">
        <f t="shared" si="7"/>
        <v>934.58</v>
      </c>
      <c r="H22" s="10">
        <f t="shared" ref="H22:H25" si="10">ROUND(G22*0.07,3)</f>
        <v>65.421000000000006</v>
      </c>
      <c r="I22" s="6">
        <f t="shared" si="8"/>
        <v>1000.0010000000001</v>
      </c>
    </row>
    <row r="23" spans="1:9" x14ac:dyDescent="0.5">
      <c r="A23" s="4">
        <v>241557</v>
      </c>
      <c r="B23" s="5" t="s">
        <v>184</v>
      </c>
      <c r="C23" s="5" t="s">
        <v>22</v>
      </c>
      <c r="D23" s="6"/>
      <c r="E23" s="6">
        <v>1121.5</v>
      </c>
      <c r="F23" s="6"/>
      <c r="G23" s="6">
        <f t="shared" si="7"/>
        <v>1121.5</v>
      </c>
      <c r="H23" s="10">
        <f t="shared" si="10"/>
        <v>78.504999999999995</v>
      </c>
      <c r="I23" s="6">
        <f t="shared" si="8"/>
        <v>1200.0050000000001</v>
      </c>
    </row>
    <row r="24" spans="1:9" x14ac:dyDescent="0.5">
      <c r="A24" s="4">
        <v>241560</v>
      </c>
      <c r="B24" s="5" t="s">
        <v>185</v>
      </c>
      <c r="C24" s="5" t="s">
        <v>22</v>
      </c>
      <c r="D24" s="6"/>
      <c r="E24" s="6">
        <v>1028.04</v>
      </c>
      <c r="F24" s="6"/>
      <c r="G24" s="6">
        <f t="shared" si="7"/>
        <v>1028.04</v>
      </c>
      <c r="H24" s="10">
        <f t="shared" si="10"/>
        <v>71.962999999999994</v>
      </c>
      <c r="I24" s="6">
        <f t="shared" si="8"/>
        <v>1100.0029999999999</v>
      </c>
    </row>
    <row r="25" spans="1:9" x14ac:dyDescent="0.5">
      <c r="A25" s="4">
        <v>241562</v>
      </c>
      <c r="B25" s="15" t="s">
        <v>186</v>
      </c>
      <c r="C25" s="5" t="s">
        <v>22</v>
      </c>
      <c r="D25" s="6"/>
      <c r="E25" s="6">
        <v>794.39</v>
      </c>
      <c r="F25" s="6"/>
      <c r="G25" s="6">
        <f t="shared" si="7"/>
        <v>794.39</v>
      </c>
      <c r="H25" s="10">
        <f t="shared" si="10"/>
        <v>55.606999999999999</v>
      </c>
      <c r="I25" s="6">
        <f t="shared" si="8"/>
        <v>849.99699999999996</v>
      </c>
    </row>
    <row r="26" spans="1:9" x14ac:dyDescent="0.5">
      <c r="A26" s="4">
        <v>241565</v>
      </c>
      <c r="B26" s="5" t="s">
        <v>187</v>
      </c>
      <c r="C26" s="5" t="s">
        <v>22</v>
      </c>
      <c r="D26" s="6"/>
      <c r="E26" s="6">
        <v>841.12</v>
      </c>
      <c r="F26" s="6"/>
      <c r="G26" s="6">
        <f t="shared" si="7"/>
        <v>841.12</v>
      </c>
      <c r="H26" s="10">
        <f>ROUND(G26*0.07,3)</f>
        <v>58.878</v>
      </c>
      <c r="I26" s="6">
        <f t="shared" si="8"/>
        <v>899.99800000000005</v>
      </c>
    </row>
    <row r="27" spans="1:9" x14ac:dyDescent="0.5">
      <c r="A27" s="4">
        <v>241569</v>
      </c>
      <c r="B27" s="5" t="s">
        <v>188</v>
      </c>
      <c r="C27" s="5" t="s">
        <v>22</v>
      </c>
      <c r="D27" s="6"/>
      <c r="E27" s="6">
        <v>1121.5</v>
      </c>
      <c r="F27" s="6"/>
      <c r="G27" s="6">
        <f t="shared" si="7"/>
        <v>1121.5</v>
      </c>
      <c r="H27" s="10">
        <f t="shared" ref="H27" si="11">ROUND(G27*0.07,3)</f>
        <v>78.504999999999995</v>
      </c>
      <c r="I27" s="6">
        <f t="shared" si="8"/>
        <v>1200.0050000000001</v>
      </c>
    </row>
    <row r="28" spans="1:9" x14ac:dyDescent="0.5">
      <c r="A28" s="4">
        <v>241570</v>
      </c>
      <c r="B28" s="5" t="s">
        <v>189</v>
      </c>
      <c r="C28" s="5" t="s">
        <v>22</v>
      </c>
      <c r="D28" s="6"/>
      <c r="E28" s="6">
        <v>822.43</v>
      </c>
      <c r="F28" s="6"/>
      <c r="G28" s="6">
        <f>E28-F28</f>
        <v>822.43</v>
      </c>
      <c r="H28" s="10">
        <f t="shared" si="6"/>
        <v>57.57</v>
      </c>
      <c r="I28" s="6">
        <f>E28+H28</f>
        <v>880</v>
      </c>
    </row>
    <row r="29" spans="1:9" x14ac:dyDescent="0.5">
      <c r="A29" s="4">
        <v>241571</v>
      </c>
      <c r="B29" s="5" t="s">
        <v>190</v>
      </c>
      <c r="C29" s="5" t="s">
        <v>22</v>
      </c>
      <c r="D29" s="6"/>
      <c r="E29" s="6">
        <v>934.58</v>
      </c>
      <c r="F29" s="6"/>
      <c r="G29" s="6">
        <f t="shared" ref="G29:G36" si="12">E29-F29</f>
        <v>934.58</v>
      </c>
      <c r="H29" s="10">
        <f t="shared" si="6"/>
        <v>65.421000000000006</v>
      </c>
      <c r="I29" s="6">
        <f t="shared" ref="I29:I36" si="13">E29+H29</f>
        <v>1000.0010000000001</v>
      </c>
    </row>
    <row r="30" spans="1:9" x14ac:dyDescent="0.5">
      <c r="A30" s="4">
        <v>241572</v>
      </c>
      <c r="B30" s="15" t="s">
        <v>146</v>
      </c>
      <c r="C30" s="5" t="s">
        <v>147</v>
      </c>
      <c r="D30" s="6">
        <v>2496.6999999999998</v>
      </c>
      <c r="E30" s="6">
        <v>3266594</v>
      </c>
      <c r="F30" s="6">
        <v>3178299.1</v>
      </c>
      <c r="G30" s="6">
        <f t="shared" si="12"/>
        <v>88294.899999999907</v>
      </c>
      <c r="H30" s="10">
        <f>ROUND(G30*0.07,3)</f>
        <v>6180.643</v>
      </c>
      <c r="I30" s="6">
        <f t="shared" si="13"/>
        <v>3272774.6430000002</v>
      </c>
    </row>
    <row r="31" spans="1:9" x14ac:dyDescent="0.5">
      <c r="A31" s="4">
        <v>241572</v>
      </c>
      <c r="B31" s="5" t="s">
        <v>191</v>
      </c>
      <c r="C31" s="5" t="s">
        <v>22</v>
      </c>
      <c r="D31" s="6"/>
      <c r="E31" s="6">
        <v>934.58</v>
      </c>
      <c r="F31" s="6"/>
      <c r="G31" s="6">
        <f t="shared" si="12"/>
        <v>934.58</v>
      </c>
      <c r="H31" s="10">
        <f>ROUND(G31*0.07,3)</f>
        <v>65.421000000000006</v>
      </c>
      <c r="I31" s="6">
        <f t="shared" si="13"/>
        <v>1000.0010000000001</v>
      </c>
    </row>
    <row r="32" spans="1:9" x14ac:dyDescent="0.5">
      <c r="A32" s="4">
        <v>241576</v>
      </c>
      <c r="B32" s="5" t="s">
        <v>192</v>
      </c>
      <c r="C32" s="5" t="s">
        <v>22</v>
      </c>
      <c r="D32" s="6"/>
      <c r="E32" s="6">
        <v>1373.83</v>
      </c>
      <c r="F32" s="6"/>
      <c r="G32" s="6">
        <f t="shared" si="12"/>
        <v>1373.83</v>
      </c>
      <c r="H32" s="10">
        <f>ROUND(G32*0.07,3)</f>
        <v>96.168000000000006</v>
      </c>
      <c r="I32" s="6">
        <f t="shared" si="13"/>
        <v>1469.998</v>
      </c>
    </row>
    <row r="33" spans="1:9" x14ac:dyDescent="0.5">
      <c r="A33" s="4">
        <v>241578</v>
      </c>
      <c r="B33" s="5" t="s">
        <v>193</v>
      </c>
      <c r="C33" s="5" t="s">
        <v>22</v>
      </c>
      <c r="D33" s="6"/>
      <c r="E33" s="6">
        <v>934.58</v>
      </c>
      <c r="F33" s="6"/>
      <c r="G33" s="6">
        <f t="shared" si="12"/>
        <v>934.58</v>
      </c>
      <c r="H33" s="10">
        <f t="shared" ref="H33:H34" si="14">ROUND(G33*0.07,3)</f>
        <v>65.421000000000006</v>
      </c>
      <c r="I33" s="6">
        <f t="shared" si="13"/>
        <v>1000.0010000000001</v>
      </c>
    </row>
    <row r="34" spans="1:9" x14ac:dyDescent="0.5">
      <c r="A34" s="4">
        <v>241583</v>
      </c>
      <c r="B34" s="5" t="s">
        <v>157</v>
      </c>
      <c r="C34" s="5" t="s">
        <v>154</v>
      </c>
      <c r="D34" s="6">
        <v>98.9</v>
      </c>
      <c r="E34" s="6">
        <v>133262</v>
      </c>
      <c r="F34" s="6">
        <v>124910.7</v>
      </c>
      <c r="G34" s="6">
        <f t="shared" si="12"/>
        <v>8351.3000000000029</v>
      </c>
      <c r="H34" s="10">
        <f t="shared" si="14"/>
        <v>584.59100000000001</v>
      </c>
      <c r="I34" s="6">
        <f t="shared" si="13"/>
        <v>133846.59099999999</v>
      </c>
    </row>
    <row r="35" spans="1:9" x14ac:dyDescent="0.5">
      <c r="A35" s="4">
        <v>241598</v>
      </c>
      <c r="B35" s="15" t="s">
        <v>197</v>
      </c>
      <c r="C35" s="5" t="s">
        <v>59</v>
      </c>
      <c r="D35" s="6"/>
      <c r="E35" s="6">
        <v>666</v>
      </c>
      <c r="F35" s="6"/>
      <c r="G35" s="6">
        <f t="shared" ref="G35" si="15">E35-F35</f>
        <v>666</v>
      </c>
      <c r="H35" s="10">
        <f t="shared" ref="H35" si="16">ROUND(G35*0.07,3)</f>
        <v>46.62</v>
      </c>
      <c r="I35" s="6">
        <f t="shared" ref="I35" si="17">E35+H35</f>
        <v>712.62</v>
      </c>
    </row>
    <row r="36" spans="1:9" x14ac:dyDescent="0.5">
      <c r="A36" s="4">
        <v>241601</v>
      </c>
      <c r="B36" s="5">
        <v>12037</v>
      </c>
      <c r="C36" s="5" t="s">
        <v>18</v>
      </c>
      <c r="D36" s="6">
        <v>5312.94</v>
      </c>
      <c r="E36" s="6">
        <v>6989441.5099999998</v>
      </c>
      <c r="F36" s="6">
        <v>6779311.4400000004</v>
      </c>
      <c r="G36" s="6">
        <f t="shared" si="12"/>
        <v>210130.06999999937</v>
      </c>
      <c r="H36" s="10">
        <f>ROUND(G36*0.07,3)</f>
        <v>14709.105</v>
      </c>
      <c r="I36" s="6">
        <f t="shared" si="13"/>
        <v>7004150.6150000002</v>
      </c>
    </row>
    <row r="37" spans="1:9" x14ac:dyDescent="0.5">
      <c r="A37" s="4">
        <v>241603</v>
      </c>
      <c r="B37" s="5" t="s">
        <v>194</v>
      </c>
      <c r="C37" s="5" t="s">
        <v>114</v>
      </c>
      <c r="D37" s="6"/>
      <c r="E37" s="6">
        <v>4000</v>
      </c>
      <c r="F37" s="6"/>
      <c r="G37" s="6">
        <f t="shared" ref="G37:G40" si="18">E37-F37</f>
        <v>4000</v>
      </c>
      <c r="H37" s="10">
        <f t="shared" ref="H37:H40" si="19">ROUND(G37*0.07,3)</f>
        <v>280</v>
      </c>
      <c r="I37" s="6">
        <f t="shared" ref="I37:I40" si="20">E37+H37</f>
        <v>4280</v>
      </c>
    </row>
    <row r="38" spans="1:9" x14ac:dyDescent="0.5">
      <c r="A38" s="4">
        <v>241586</v>
      </c>
      <c r="B38" s="5" t="s">
        <v>195</v>
      </c>
      <c r="C38" s="5" t="s">
        <v>93</v>
      </c>
      <c r="D38" s="6"/>
      <c r="E38" s="6">
        <v>531</v>
      </c>
      <c r="F38" s="6"/>
      <c r="G38" s="6">
        <f t="shared" si="18"/>
        <v>531</v>
      </c>
      <c r="H38" s="10">
        <f t="shared" si="19"/>
        <v>37.17</v>
      </c>
      <c r="I38" s="6">
        <f t="shared" si="20"/>
        <v>568.16999999999996</v>
      </c>
    </row>
    <row r="39" spans="1:9" x14ac:dyDescent="0.5">
      <c r="A39" s="4">
        <v>241606</v>
      </c>
      <c r="B39" s="5" t="s">
        <v>196</v>
      </c>
      <c r="C39" s="5" t="s">
        <v>89</v>
      </c>
      <c r="D39" s="6"/>
      <c r="E39" s="6">
        <v>9334.5499999999993</v>
      </c>
      <c r="F39" s="6"/>
      <c r="G39" s="6">
        <f t="shared" si="18"/>
        <v>9334.5499999999993</v>
      </c>
      <c r="H39" s="10">
        <f t="shared" si="19"/>
        <v>653.41899999999998</v>
      </c>
      <c r="I39" s="6">
        <f t="shared" si="20"/>
        <v>9987.9689999999991</v>
      </c>
    </row>
    <row r="40" spans="1:9" x14ac:dyDescent="0.5">
      <c r="A40" s="4"/>
      <c r="B40" s="5"/>
      <c r="C40" s="5"/>
      <c r="D40" s="6"/>
      <c r="E40" s="6"/>
      <c r="F40" s="6"/>
      <c r="G40" s="6">
        <f t="shared" si="18"/>
        <v>0</v>
      </c>
      <c r="H40" s="10">
        <f t="shared" si="19"/>
        <v>0</v>
      </c>
      <c r="I40" s="6">
        <f t="shared" si="20"/>
        <v>0</v>
      </c>
    </row>
    <row r="41" spans="1:9" x14ac:dyDescent="0.5">
      <c r="A41" s="4"/>
      <c r="B41" s="5"/>
      <c r="C41" s="5"/>
      <c r="D41" s="6"/>
      <c r="E41" s="6"/>
      <c r="F41" s="6"/>
      <c r="G41" s="6">
        <f t="shared" si="3"/>
        <v>0</v>
      </c>
      <c r="H41" s="10">
        <f t="shared" si="5"/>
        <v>0</v>
      </c>
      <c r="I41" s="6">
        <f t="shared" si="4"/>
        <v>0</v>
      </c>
    </row>
    <row r="42" spans="1:9" x14ac:dyDescent="0.5">
      <c r="A42" s="4"/>
      <c r="B42" s="5"/>
      <c r="C42" s="5"/>
      <c r="D42" s="6"/>
      <c r="E42" s="6"/>
      <c r="F42" s="6"/>
      <c r="G42" s="6">
        <f t="shared" si="3"/>
        <v>0</v>
      </c>
      <c r="H42" s="10">
        <f t="shared" si="5"/>
        <v>0</v>
      </c>
      <c r="I42" s="6">
        <f t="shared" si="4"/>
        <v>0</v>
      </c>
    </row>
    <row r="43" spans="1:9" x14ac:dyDescent="0.5">
      <c r="A43" s="5"/>
      <c r="B43" s="5"/>
      <c r="C43" s="5"/>
      <c r="D43" s="5"/>
      <c r="E43" s="6"/>
      <c r="F43" s="6"/>
      <c r="G43" s="7">
        <f>SUM(G3:G42)</f>
        <v>350452.72999999928</v>
      </c>
      <c r="H43" s="7">
        <f>SUM(H3:H42)</f>
        <v>24531.695</v>
      </c>
      <c r="I43" s="8">
        <f>G43+H43</f>
        <v>374984.42499999929</v>
      </c>
    </row>
    <row r="44" spans="1:9" x14ac:dyDescent="0.5">
      <c r="E44" s="2"/>
      <c r="F44" s="2"/>
      <c r="G44" s="2"/>
      <c r="H44" s="2"/>
    </row>
    <row r="45" spans="1:9" x14ac:dyDescent="0.5">
      <c r="E45" s="2"/>
      <c r="F45" s="2"/>
      <c r="G45" s="2"/>
      <c r="H45" s="2"/>
    </row>
    <row r="46" spans="1:9" x14ac:dyDescent="0.5">
      <c r="E46" s="2"/>
      <c r="F46" s="2"/>
      <c r="G46" s="2"/>
      <c r="H46" s="2"/>
    </row>
    <row r="47" spans="1:9" x14ac:dyDescent="0.5">
      <c r="E47" s="2"/>
      <c r="F47" s="2"/>
      <c r="G47" s="2"/>
      <c r="H47" s="2"/>
    </row>
    <row r="48" spans="1:9" x14ac:dyDescent="0.5">
      <c r="E48" s="2"/>
      <c r="F48" s="2"/>
      <c r="G48" s="2"/>
      <c r="H48" s="2"/>
    </row>
    <row r="49" spans="5:8" x14ac:dyDescent="0.5">
      <c r="E49" s="2"/>
      <c r="F49" s="2"/>
      <c r="G49" s="2"/>
      <c r="H49" s="2"/>
    </row>
    <row r="50" spans="5:8" x14ac:dyDescent="0.5">
      <c r="E50" s="2"/>
      <c r="F50" s="2"/>
      <c r="G50" s="2"/>
      <c r="H50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DA68-1795-4BDC-80DB-DC84D43A4CA0}">
  <dimension ref="A1:I50"/>
  <sheetViews>
    <sheetView topLeftCell="A31" workbookViewId="0">
      <selection activeCell="F40" sqref="F40"/>
    </sheetView>
  </sheetViews>
  <sheetFormatPr defaultRowHeight="21.75" x14ac:dyDescent="0.5"/>
  <cols>
    <col min="1" max="1" width="9.25" style="1" customWidth="1"/>
    <col min="2" max="2" width="14.875" style="1" customWidth="1"/>
    <col min="3" max="3" width="24.62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6" t="s">
        <v>203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241580</v>
      </c>
      <c r="B3" s="5" t="s">
        <v>204</v>
      </c>
      <c r="C3" s="5" t="s">
        <v>22</v>
      </c>
      <c r="D3" s="6"/>
      <c r="E3" s="6">
        <v>981.31</v>
      </c>
      <c r="F3" s="6"/>
      <c r="G3" s="6">
        <f t="shared" ref="G3" si="0">E3-F3</f>
        <v>981.31</v>
      </c>
      <c r="H3" s="10">
        <f t="shared" ref="H3:H5" si="1">ROUND(G3*0.07,3)</f>
        <v>68.691999999999993</v>
      </c>
      <c r="I3" s="6">
        <f t="shared" ref="I3" si="2">E3+H3</f>
        <v>1050.002</v>
      </c>
    </row>
    <row r="4" spans="1:9" x14ac:dyDescent="0.5">
      <c r="A4" s="4">
        <v>241583</v>
      </c>
      <c r="B4" s="5" t="s">
        <v>205</v>
      </c>
      <c r="C4" s="5" t="s">
        <v>22</v>
      </c>
      <c r="D4" s="6"/>
      <c r="E4" s="6">
        <v>934.58</v>
      </c>
      <c r="F4" s="6"/>
      <c r="G4" s="6">
        <f>E4-F4</f>
        <v>934.58</v>
      </c>
      <c r="H4" s="10">
        <f t="shared" si="1"/>
        <v>65.421000000000006</v>
      </c>
      <c r="I4" s="6">
        <f>E4+H4</f>
        <v>1000.0010000000001</v>
      </c>
    </row>
    <row r="5" spans="1:9" x14ac:dyDescent="0.5">
      <c r="A5" s="4">
        <v>241585</v>
      </c>
      <c r="B5" s="5" t="s">
        <v>206</v>
      </c>
      <c r="C5" s="5" t="s">
        <v>22</v>
      </c>
      <c r="D5" s="6"/>
      <c r="E5" s="6">
        <v>1028.04</v>
      </c>
      <c r="F5" s="6"/>
      <c r="G5" s="6">
        <f t="shared" ref="G5:G42" si="3">E5-F5</f>
        <v>1028.04</v>
      </c>
      <c r="H5" s="10">
        <f t="shared" si="1"/>
        <v>71.962999999999994</v>
      </c>
      <c r="I5" s="6">
        <f t="shared" ref="I5:I42" si="4">E5+H5</f>
        <v>1100.0029999999999</v>
      </c>
    </row>
    <row r="6" spans="1:9" x14ac:dyDescent="0.5">
      <c r="A6" s="4">
        <v>241588</v>
      </c>
      <c r="B6" s="15" t="s">
        <v>207</v>
      </c>
      <c r="C6" s="5" t="s">
        <v>22</v>
      </c>
      <c r="D6" s="6"/>
      <c r="E6" s="6">
        <v>654.21</v>
      </c>
      <c r="F6" s="6"/>
      <c r="G6" s="6">
        <f t="shared" si="3"/>
        <v>654.21</v>
      </c>
      <c r="H6" s="10">
        <f>ROUND(G6*0.07,3)</f>
        <v>45.795000000000002</v>
      </c>
      <c r="I6" s="6">
        <f t="shared" si="4"/>
        <v>700.005</v>
      </c>
    </row>
    <row r="7" spans="1:9" x14ac:dyDescent="0.5">
      <c r="A7" s="4">
        <v>241591</v>
      </c>
      <c r="B7" s="5" t="s">
        <v>208</v>
      </c>
      <c r="C7" s="5" t="s">
        <v>22</v>
      </c>
      <c r="D7" s="6"/>
      <c r="E7" s="6">
        <v>1214.95</v>
      </c>
      <c r="F7" s="6"/>
      <c r="G7" s="6">
        <f t="shared" si="3"/>
        <v>1214.95</v>
      </c>
      <c r="H7" s="10">
        <f>ROUND(G7*0.07,3)</f>
        <v>85.046999999999997</v>
      </c>
      <c r="I7" s="6">
        <f t="shared" si="4"/>
        <v>1299.9970000000001</v>
      </c>
    </row>
    <row r="8" spans="1:9" x14ac:dyDescent="0.5">
      <c r="A8" s="4">
        <v>241592</v>
      </c>
      <c r="B8" s="5" t="s">
        <v>160</v>
      </c>
      <c r="C8" s="5" t="s">
        <v>66</v>
      </c>
      <c r="D8" s="6">
        <v>273.5</v>
      </c>
      <c r="E8" s="6">
        <v>365346.6</v>
      </c>
      <c r="F8" s="6">
        <v>348165.5</v>
      </c>
      <c r="G8" s="6">
        <f t="shared" si="3"/>
        <v>17181.099999999977</v>
      </c>
      <c r="H8" s="10">
        <f>ROUND(G8*0.07,3)</f>
        <v>1202.6769999999999</v>
      </c>
      <c r="I8" s="6">
        <f t="shared" si="4"/>
        <v>366549.277</v>
      </c>
    </row>
    <row r="9" spans="1:9" x14ac:dyDescent="0.5">
      <c r="A9" s="4">
        <v>241592</v>
      </c>
      <c r="B9" s="5" t="s">
        <v>158</v>
      </c>
      <c r="C9" s="5" t="s">
        <v>68</v>
      </c>
      <c r="D9" s="6">
        <v>396.9</v>
      </c>
      <c r="E9" s="6">
        <v>534003.64</v>
      </c>
      <c r="F9" s="6">
        <v>505253.7</v>
      </c>
      <c r="G9" s="6">
        <f t="shared" si="3"/>
        <v>28749.940000000002</v>
      </c>
      <c r="H9" s="10">
        <f t="shared" ref="H9:H42" si="5">ROUND(G9*0.07,3)</f>
        <v>2012.4960000000001</v>
      </c>
      <c r="I9" s="6">
        <f t="shared" si="4"/>
        <v>536016.13600000006</v>
      </c>
    </row>
    <row r="10" spans="1:9" x14ac:dyDescent="0.5">
      <c r="A10" s="4">
        <v>241594</v>
      </c>
      <c r="B10" s="5" t="s">
        <v>209</v>
      </c>
      <c r="C10" s="5" t="s">
        <v>22</v>
      </c>
      <c r="D10" s="6"/>
      <c r="E10" s="6">
        <v>1214.95</v>
      </c>
      <c r="F10" s="6"/>
      <c r="G10" s="6">
        <f t="shared" si="3"/>
        <v>1214.95</v>
      </c>
      <c r="H10" s="10">
        <f t="shared" si="5"/>
        <v>85.046999999999997</v>
      </c>
      <c r="I10" s="6">
        <f t="shared" si="4"/>
        <v>1299.9970000000001</v>
      </c>
    </row>
    <row r="11" spans="1:9" x14ac:dyDescent="0.5">
      <c r="A11" s="4">
        <v>241597</v>
      </c>
      <c r="B11" s="5" t="s">
        <v>210</v>
      </c>
      <c r="C11" s="5" t="s">
        <v>22</v>
      </c>
      <c r="D11" s="6"/>
      <c r="E11" s="6">
        <v>934.58</v>
      </c>
      <c r="F11" s="6"/>
      <c r="G11" s="6">
        <f t="shared" si="3"/>
        <v>934.58</v>
      </c>
      <c r="H11" s="10">
        <f t="shared" si="5"/>
        <v>65.421000000000006</v>
      </c>
      <c r="I11" s="6">
        <f t="shared" si="4"/>
        <v>1000.0010000000001</v>
      </c>
    </row>
    <row r="12" spans="1:9" x14ac:dyDescent="0.5">
      <c r="A12" s="4">
        <v>241600</v>
      </c>
      <c r="B12" s="15" t="s">
        <v>211</v>
      </c>
      <c r="C12" s="5" t="s">
        <v>22</v>
      </c>
      <c r="D12" s="6"/>
      <c r="E12" s="6">
        <v>1149.53</v>
      </c>
      <c r="F12" s="6"/>
      <c r="G12" s="6">
        <f t="shared" si="3"/>
        <v>1149.53</v>
      </c>
      <c r="H12" s="10">
        <f t="shared" si="5"/>
        <v>80.466999999999999</v>
      </c>
      <c r="I12" s="6">
        <f t="shared" si="4"/>
        <v>1229.9970000000001</v>
      </c>
    </row>
    <row r="13" spans="1:9" x14ac:dyDescent="0.5">
      <c r="A13" s="4">
        <v>241602</v>
      </c>
      <c r="B13" s="5" t="s">
        <v>212</v>
      </c>
      <c r="C13" s="5" t="s">
        <v>22</v>
      </c>
      <c r="D13" s="6"/>
      <c r="E13" s="6">
        <v>934.58</v>
      </c>
      <c r="F13" s="6"/>
      <c r="G13" s="6">
        <f t="shared" si="3"/>
        <v>934.58</v>
      </c>
      <c r="H13" s="10">
        <f>ROUND(G13*0.07,3)</f>
        <v>65.421000000000006</v>
      </c>
      <c r="I13" s="6">
        <f t="shared" si="4"/>
        <v>1000.0010000000001</v>
      </c>
    </row>
    <row r="14" spans="1:9" x14ac:dyDescent="0.5">
      <c r="A14" s="4">
        <v>241603</v>
      </c>
      <c r="B14" s="5" t="s">
        <v>213</v>
      </c>
      <c r="C14" s="5" t="s">
        <v>22</v>
      </c>
      <c r="D14" s="6"/>
      <c r="E14" s="6">
        <v>934.58</v>
      </c>
      <c r="F14" s="6"/>
      <c r="G14" s="6">
        <f t="shared" si="3"/>
        <v>934.58</v>
      </c>
      <c r="H14" s="10">
        <f t="shared" ref="H14:H29" si="6">ROUND(G14*0.07,3)</f>
        <v>65.421000000000006</v>
      </c>
      <c r="I14" s="6">
        <f t="shared" si="4"/>
        <v>1000.0010000000001</v>
      </c>
    </row>
    <row r="15" spans="1:9" x14ac:dyDescent="0.5">
      <c r="A15" s="4">
        <v>241604</v>
      </c>
      <c r="B15" s="5" t="s">
        <v>214</v>
      </c>
      <c r="C15" s="5" t="s">
        <v>22</v>
      </c>
      <c r="D15" s="6"/>
      <c r="E15" s="6">
        <v>934.58</v>
      </c>
      <c r="F15" s="6"/>
      <c r="G15" s="6">
        <f>E15-F15</f>
        <v>934.58</v>
      </c>
      <c r="H15" s="10">
        <f t="shared" si="6"/>
        <v>65.421000000000006</v>
      </c>
      <c r="I15" s="6">
        <f>E15+H15</f>
        <v>1000.0010000000001</v>
      </c>
    </row>
    <row r="16" spans="1:9" x14ac:dyDescent="0.5">
      <c r="A16" s="4">
        <v>241605</v>
      </c>
      <c r="B16" s="5" t="s">
        <v>215</v>
      </c>
      <c r="C16" s="5" t="s">
        <v>22</v>
      </c>
      <c r="D16" s="6"/>
      <c r="E16" s="6">
        <v>934.58</v>
      </c>
      <c r="F16" s="6"/>
      <c r="G16" s="6">
        <f t="shared" ref="G16:G27" si="7">E16-F16</f>
        <v>934.58</v>
      </c>
      <c r="H16" s="10">
        <f t="shared" si="6"/>
        <v>65.421000000000006</v>
      </c>
      <c r="I16" s="6">
        <f t="shared" ref="I16:I27" si="8">E16+H16</f>
        <v>1000.0010000000001</v>
      </c>
    </row>
    <row r="17" spans="1:9" x14ac:dyDescent="0.5">
      <c r="A17" s="4">
        <v>241606</v>
      </c>
      <c r="B17" s="15" t="s">
        <v>216</v>
      </c>
      <c r="C17" s="5" t="s">
        <v>22</v>
      </c>
      <c r="D17" s="6"/>
      <c r="E17" s="6">
        <v>1140.19</v>
      </c>
      <c r="F17" s="6"/>
      <c r="G17" s="6">
        <f t="shared" si="7"/>
        <v>1140.19</v>
      </c>
      <c r="H17" s="10">
        <f>ROUND(G17*0.07,3)</f>
        <v>79.813000000000002</v>
      </c>
      <c r="I17" s="6">
        <f t="shared" si="8"/>
        <v>1220.0030000000002</v>
      </c>
    </row>
    <row r="18" spans="1:9" x14ac:dyDescent="0.5">
      <c r="A18" s="4">
        <v>241608</v>
      </c>
      <c r="B18" s="5" t="s">
        <v>217</v>
      </c>
      <c r="C18" s="5" t="s">
        <v>22</v>
      </c>
      <c r="D18" s="6"/>
      <c r="E18" s="6">
        <v>1028.04</v>
      </c>
      <c r="F18" s="6"/>
      <c r="G18" s="6">
        <f t="shared" si="7"/>
        <v>1028.04</v>
      </c>
      <c r="H18" s="10">
        <f t="shared" ref="H18:H19" si="9">ROUND(G18*0.07,3)</f>
        <v>71.962999999999994</v>
      </c>
      <c r="I18" s="6">
        <f t="shared" si="8"/>
        <v>1100.0029999999999</v>
      </c>
    </row>
    <row r="19" spans="1:9" x14ac:dyDescent="0.5">
      <c r="A19" s="4">
        <v>241611</v>
      </c>
      <c r="B19" s="5" t="s">
        <v>218</v>
      </c>
      <c r="C19" s="5" t="s">
        <v>22</v>
      </c>
      <c r="D19" s="6"/>
      <c r="E19" s="6">
        <v>1028.04</v>
      </c>
      <c r="F19" s="6"/>
      <c r="G19" s="6">
        <f t="shared" si="7"/>
        <v>1028.04</v>
      </c>
      <c r="H19" s="10">
        <f t="shared" si="9"/>
        <v>71.962999999999994</v>
      </c>
      <c r="I19" s="6">
        <f t="shared" si="8"/>
        <v>1100.0029999999999</v>
      </c>
    </row>
    <row r="20" spans="1:9" x14ac:dyDescent="0.5">
      <c r="A20" s="4">
        <v>241612</v>
      </c>
      <c r="B20" s="5" t="s">
        <v>219</v>
      </c>
      <c r="C20" s="5" t="s">
        <v>22</v>
      </c>
      <c r="D20" s="6"/>
      <c r="E20" s="6">
        <v>934.58</v>
      </c>
      <c r="F20" s="6"/>
      <c r="G20" s="6">
        <f t="shared" si="7"/>
        <v>934.58</v>
      </c>
      <c r="H20" s="10">
        <f>ROUND(G20*0.07,3)</f>
        <v>65.421000000000006</v>
      </c>
      <c r="I20" s="6">
        <f t="shared" si="8"/>
        <v>1000.0010000000001</v>
      </c>
    </row>
    <row r="21" spans="1:9" x14ac:dyDescent="0.5">
      <c r="A21" s="4">
        <v>241613</v>
      </c>
      <c r="B21" s="5" t="s">
        <v>220</v>
      </c>
      <c r="C21" s="5" t="s">
        <v>22</v>
      </c>
      <c r="D21" s="6"/>
      <c r="E21" s="6">
        <v>728.97</v>
      </c>
      <c r="F21" s="6"/>
      <c r="G21" s="6">
        <f t="shared" si="7"/>
        <v>728.97</v>
      </c>
      <c r="H21" s="10">
        <f>ROUND(G21*0.07,3)</f>
        <v>51.027999999999999</v>
      </c>
      <c r="I21" s="6">
        <f t="shared" si="8"/>
        <v>779.99800000000005</v>
      </c>
    </row>
    <row r="22" spans="1:9" x14ac:dyDescent="0.5">
      <c r="A22" s="4">
        <v>241615</v>
      </c>
      <c r="B22" s="5" t="s">
        <v>221</v>
      </c>
      <c r="C22" s="5" t="s">
        <v>22</v>
      </c>
      <c r="D22" s="6"/>
      <c r="E22" s="6">
        <v>841.12</v>
      </c>
      <c r="F22" s="6"/>
      <c r="G22" s="6">
        <f t="shared" si="7"/>
        <v>841.12</v>
      </c>
      <c r="H22" s="10">
        <f t="shared" ref="H22:H25" si="10">ROUND(G22*0.07,3)</f>
        <v>58.878</v>
      </c>
      <c r="I22" s="6">
        <f t="shared" si="8"/>
        <v>899.99800000000005</v>
      </c>
    </row>
    <row r="23" spans="1:9" x14ac:dyDescent="0.5">
      <c r="A23" s="4">
        <v>241617</v>
      </c>
      <c r="B23" s="5" t="s">
        <v>222</v>
      </c>
      <c r="C23" s="5" t="s">
        <v>22</v>
      </c>
      <c r="D23" s="6"/>
      <c r="E23" s="6">
        <v>1121.5</v>
      </c>
      <c r="F23" s="6"/>
      <c r="G23" s="6">
        <f t="shared" si="7"/>
        <v>1121.5</v>
      </c>
      <c r="H23" s="10">
        <f t="shared" si="10"/>
        <v>78.504999999999995</v>
      </c>
      <c r="I23" s="6">
        <f t="shared" si="8"/>
        <v>1200.0050000000001</v>
      </c>
    </row>
    <row r="24" spans="1:9" x14ac:dyDescent="0.5">
      <c r="A24" s="4">
        <v>241617</v>
      </c>
      <c r="B24" s="5" t="s">
        <v>223</v>
      </c>
      <c r="C24" s="5" t="s">
        <v>93</v>
      </c>
      <c r="D24" s="6"/>
      <c r="E24" s="6">
        <v>535.5</v>
      </c>
      <c r="F24" s="6"/>
      <c r="G24" s="6">
        <f t="shared" si="7"/>
        <v>535.5</v>
      </c>
      <c r="H24" s="10">
        <f t="shared" si="10"/>
        <v>37.484999999999999</v>
      </c>
      <c r="I24" s="6">
        <f t="shared" si="8"/>
        <v>572.98500000000001</v>
      </c>
    </row>
    <row r="25" spans="1:9" x14ac:dyDescent="0.5">
      <c r="A25" s="4">
        <v>241619</v>
      </c>
      <c r="B25" s="15" t="s">
        <v>224</v>
      </c>
      <c r="C25" s="5" t="s">
        <v>22</v>
      </c>
      <c r="D25" s="6"/>
      <c r="E25" s="6">
        <v>934.58</v>
      </c>
      <c r="F25" s="6"/>
      <c r="G25" s="6">
        <f t="shared" si="7"/>
        <v>934.58</v>
      </c>
      <c r="H25" s="10">
        <f t="shared" si="10"/>
        <v>65.421000000000006</v>
      </c>
      <c r="I25" s="6">
        <f t="shared" si="8"/>
        <v>1000.0010000000001</v>
      </c>
    </row>
    <row r="26" spans="1:9" x14ac:dyDescent="0.5">
      <c r="A26" s="4">
        <v>241622</v>
      </c>
      <c r="B26" s="5" t="s">
        <v>225</v>
      </c>
      <c r="C26" s="5" t="s">
        <v>22</v>
      </c>
      <c r="D26" s="6"/>
      <c r="E26" s="6">
        <v>1028.04</v>
      </c>
      <c r="F26" s="6"/>
      <c r="G26" s="6">
        <f t="shared" si="7"/>
        <v>1028.04</v>
      </c>
      <c r="H26" s="10">
        <f>ROUND(G26*0.07,3)</f>
        <v>71.962999999999994</v>
      </c>
      <c r="I26" s="6">
        <f t="shared" si="8"/>
        <v>1100.0029999999999</v>
      </c>
    </row>
    <row r="27" spans="1:9" x14ac:dyDescent="0.5">
      <c r="A27" s="4">
        <v>241624</v>
      </c>
      <c r="B27" s="5" t="s">
        <v>226</v>
      </c>
      <c r="C27" s="5" t="s">
        <v>22</v>
      </c>
      <c r="D27" s="6"/>
      <c r="E27" s="6">
        <v>1121.5</v>
      </c>
      <c r="F27" s="6"/>
      <c r="G27" s="6">
        <f t="shared" si="7"/>
        <v>1121.5</v>
      </c>
      <c r="H27" s="10">
        <f t="shared" ref="H27" si="11">ROUND(G27*0.07,3)</f>
        <v>78.504999999999995</v>
      </c>
      <c r="I27" s="6">
        <f t="shared" si="8"/>
        <v>1200.0050000000001</v>
      </c>
    </row>
    <row r="28" spans="1:9" x14ac:dyDescent="0.5">
      <c r="A28" s="4">
        <v>241626</v>
      </c>
      <c r="B28" s="5" t="s">
        <v>227</v>
      </c>
      <c r="C28" s="5" t="s">
        <v>22</v>
      </c>
      <c r="D28" s="6"/>
      <c r="E28" s="6">
        <v>934.58</v>
      </c>
      <c r="F28" s="6"/>
      <c r="G28" s="6">
        <f>E28-F28</f>
        <v>934.58</v>
      </c>
      <c r="H28" s="10">
        <f t="shared" si="6"/>
        <v>65.421000000000006</v>
      </c>
      <c r="I28" s="6">
        <f>E28+H28</f>
        <v>1000.0010000000001</v>
      </c>
    </row>
    <row r="29" spans="1:9" x14ac:dyDescent="0.5">
      <c r="A29" s="4">
        <v>241628</v>
      </c>
      <c r="B29" s="5">
        <v>12266</v>
      </c>
      <c r="C29" s="5" t="s">
        <v>18</v>
      </c>
      <c r="D29" s="6">
        <v>3528.92</v>
      </c>
      <c r="E29" s="6">
        <v>4538464.8899999997</v>
      </c>
      <c r="F29" s="6">
        <v>4400563.24</v>
      </c>
      <c r="G29" s="6">
        <f t="shared" ref="G29:G40" si="12">E29-F29</f>
        <v>137901.64999999944</v>
      </c>
      <c r="H29" s="10">
        <f t="shared" si="6"/>
        <v>9653.1149999999998</v>
      </c>
      <c r="I29" s="6">
        <f t="shared" ref="I29:I40" si="13">E29+H29</f>
        <v>4548118.0049999999</v>
      </c>
    </row>
    <row r="30" spans="1:9" x14ac:dyDescent="0.5">
      <c r="A30" s="4">
        <v>241628</v>
      </c>
      <c r="B30" s="15" t="s">
        <v>163</v>
      </c>
      <c r="C30" s="5" t="s">
        <v>68</v>
      </c>
      <c r="D30" s="6">
        <v>725.7</v>
      </c>
      <c r="E30" s="6">
        <v>954698.79</v>
      </c>
      <c r="F30" s="6">
        <v>907125</v>
      </c>
      <c r="G30" s="6">
        <f t="shared" si="12"/>
        <v>47573.790000000037</v>
      </c>
      <c r="H30" s="10">
        <f>ROUND(G30*0.07,3)</f>
        <v>3330.165</v>
      </c>
      <c r="I30" s="6">
        <f t="shared" si="13"/>
        <v>958028.95500000007</v>
      </c>
    </row>
    <row r="31" spans="1:9" x14ac:dyDescent="0.5">
      <c r="A31" s="4">
        <v>241629</v>
      </c>
      <c r="B31" s="5" t="s">
        <v>228</v>
      </c>
      <c r="C31" s="5" t="s">
        <v>114</v>
      </c>
      <c r="D31" s="6"/>
      <c r="E31" s="6">
        <v>4000</v>
      </c>
      <c r="F31" s="6"/>
      <c r="G31" s="6">
        <f t="shared" si="12"/>
        <v>4000</v>
      </c>
      <c r="H31" s="10">
        <f>ROUND(G31*0.07,3)</f>
        <v>280</v>
      </c>
      <c r="I31" s="6">
        <f t="shared" si="13"/>
        <v>4280</v>
      </c>
    </row>
    <row r="32" spans="1:9" x14ac:dyDescent="0.5">
      <c r="A32" s="4">
        <v>241629</v>
      </c>
      <c r="B32" s="5" t="s">
        <v>229</v>
      </c>
      <c r="C32" s="5" t="s">
        <v>22</v>
      </c>
      <c r="D32" s="6"/>
      <c r="E32" s="6">
        <v>1028.04</v>
      </c>
      <c r="F32" s="6"/>
      <c r="G32" s="6">
        <f t="shared" si="12"/>
        <v>1028.04</v>
      </c>
      <c r="H32" s="10">
        <f>ROUND(G32*0.07,3)</f>
        <v>71.962999999999994</v>
      </c>
      <c r="I32" s="6">
        <f t="shared" si="13"/>
        <v>1100.0029999999999</v>
      </c>
    </row>
    <row r="33" spans="1:9" x14ac:dyDescent="0.5">
      <c r="A33" s="4">
        <v>241631</v>
      </c>
      <c r="B33" s="5" t="s">
        <v>230</v>
      </c>
      <c r="C33" s="5" t="s">
        <v>22</v>
      </c>
      <c r="D33" s="6"/>
      <c r="E33" s="6">
        <v>841.12</v>
      </c>
      <c r="F33" s="6"/>
      <c r="G33" s="6">
        <f t="shared" si="12"/>
        <v>841.12</v>
      </c>
      <c r="H33" s="10">
        <f t="shared" ref="H33:H35" si="14">ROUND(G33*0.07,3)</f>
        <v>58.878</v>
      </c>
      <c r="I33" s="6">
        <f t="shared" si="13"/>
        <v>899.99800000000005</v>
      </c>
    </row>
    <row r="34" spans="1:9" x14ac:dyDescent="0.5">
      <c r="A34" s="4">
        <v>241633</v>
      </c>
      <c r="B34" s="5" t="s">
        <v>231</v>
      </c>
      <c r="C34" s="5" t="s">
        <v>22</v>
      </c>
      <c r="D34" s="6"/>
      <c r="E34" s="6">
        <v>467.29</v>
      </c>
      <c r="F34" s="6"/>
      <c r="G34" s="6">
        <f t="shared" si="12"/>
        <v>467.29</v>
      </c>
      <c r="H34" s="10">
        <f t="shared" si="14"/>
        <v>32.71</v>
      </c>
      <c r="I34" s="6">
        <f t="shared" si="13"/>
        <v>500</v>
      </c>
    </row>
    <row r="35" spans="1:9" x14ac:dyDescent="0.5">
      <c r="A35" s="4">
        <v>241635</v>
      </c>
      <c r="B35" s="15" t="s">
        <v>232</v>
      </c>
      <c r="C35" s="5" t="s">
        <v>22</v>
      </c>
      <c r="D35" s="6"/>
      <c r="E35" s="6">
        <v>1214.95</v>
      </c>
      <c r="F35" s="6"/>
      <c r="G35" s="6">
        <f t="shared" si="12"/>
        <v>1214.95</v>
      </c>
      <c r="H35" s="10">
        <f t="shared" si="14"/>
        <v>85.046999999999997</v>
      </c>
      <c r="I35" s="6">
        <f t="shared" si="13"/>
        <v>1299.9970000000001</v>
      </c>
    </row>
    <row r="36" spans="1:9" x14ac:dyDescent="0.5">
      <c r="A36" s="4">
        <v>241635</v>
      </c>
      <c r="B36" s="5" t="s">
        <v>233</v>
      </c>
      <c r="C36" s="5" t="s">
        <v>89</v>
      </c>
      <c r="D36" s="6"/>
      <c r="E36" s="6">
        <v>9210.93</v>
      </c>
      <c r="F36" s="6"/>
      <c r="G36" s="6">
        <f t="shared" si="12"/>
        <v>9210.93</v>
      </c>
      <c r="H36" s="10">
        <f>ROUND(G36*0.07,3)</f>
        <v>644.76499999999999</v>
      </c>
      <c r="I36" s="6">
        <f t="shared" si="13"/>
        <v>9855.6949999999997</v>
      </c>
    </row>
    <row r="37" spans="1:9" x14ac:dyDescent="0.5">
      <c r="A37" s="4">
        <v>241637</v>
      </c>
      <c r="B37" s="5" t="s">
        <v>234</v>
      </c>
      <c r="C37" s="5" t="s">
        <v>22</v>
      </c>
      <c r="D37" s="6"/>
      <c r="E37" s="6">
        <v>859.81</v>
      </c>
      <c r="F37" s="6"/>
      <c r="G37" s="6">
        <f t="shared" si="12"/>
        <v>859.81</v>
      </c>
      <c r="H37" s="10">
        <f t="shared" ref="H37:H40" si="15">ROUND(G37*0.07,3)</f>
        <v>60.186999999999998</v>
      </c>
      <c r="I37" s="6">
        <f t="shared" si="13"/>
        <v>919.99699999999996</v>
      </c>
    </row>
    <row r="38" spans="1:9" x14ac:dyDescent="0.5">
      <c r="A38" s="4">
        <v>241639</v>
      </c>
      <c r="B38" s="5" t="s">
        <v>235</v>
      </c>
      <c r="C38" s="5" t="s">
        <v>22</v>
      </c>
      <c r="D38" s="6"/>
      <c r="E38" s="6">
        <v>934.58</v>
      </c>
      <c r="F38" s="6"/>
      <c r="G38" s="6">
        <f t="shared" si="12"/>
        <v>934.58</v>
      </c>
      <c r="H38" s="10">
        <f t="shared" si="15"/>
        <v>65.421000000000006</v>
      </c>
      <c r="I38" s="6">
        <f t="shared" si="13"/>
        <v>1000.0010000000001</v>
      </c>
    </row>
    <row r="39" spans="1:9" x14ac:dyDescent="0.5">
      <c r="A39" s="4">
        <v>241659</v>
      </c>
      <c r="B39" s="5" t="s">
        <v>202</v>
      </c>
      <c r="C39" s="5" t="s">
        <v>68</v>
      </c>
      <c r="D39" s="6">
        <v>1151.7</v>
      </c>
      <c r="E39" s="6">
        <v>1451602.39</v>
      </c>
      <c r="F39" s="6">
        <v>1387798.5</v>
      </c>
      <c r="G39" s="6">
        <f t="shared" si="12"/>
        <v>63803.889999999898</v>
      </c>
      <c r="H39" s="10">
        <f t="shared" si="15"/>
        <v>4466.2719999999999</v>
      </c>
      <c r="I39" s="6">
        <f t="shared" si="13"/>
        <v>1456068.662</v>
      </c>
    </row>
    <row r="40" spans="1:9" x14ac:dyDescent="0.5">
      <c r="A40" s="4"/>
      <c r="B40" s="5"/>
      <c r="C40" s="5"/>
      <c r="D40" s="6"/>
      <c r="E40" s="6"/>
      <c r="F40" s="6"/>
      <c r="G40" s="6">
        <f t="shared" si="12"/>
        <v>0</v>
      </c>
      <c r="H40" s="10">
        <f t="shared" si="15"/>
        <v>0</v>
      </c>
      <c r="I40" s="6">
        <f t="shared" si="13"/>
        <v>0</v>
      </c>
    </row>
    <row r="41" spans="1:9" x14ac:dyDescent="0.5">
      <c r="A41" s="4"/>
      <c r="B41" s="5"/>
      <c r="C41" s="5"/>
      <c r="D41" s="6"/>
      <c r="E41" s="6"/>
      <c r="F41" s="6"/>
      <c r="G41" s="6">
        <f t="shared" si="3"/>
        <v>0</v>
      </c>
      <c r="H41" s="10">
        <f t="shared" si="5"/>
        <v>0</v>
      </c>
      <c r="I41" s="6">
        <f t="shared" si="4"/>
        <v>0</v>
      </c>
    </row>
    <row r="42" spans="1:9" x14ac:dyDescent="0.5">
      <c r="A42" s="4"/>
      <c r="B42" s="5"/>
      <c r="C42" s="5"/>
      <c r="D42" s="6"/>
      <c r="E42" s="6"/>
      <c r="F42" s="6"/>
      <c r="G42" s="6">
        <f t="shared" si="3"/>
        <v>0</v>
      </c>
      <c r="H42" s="10">
        <f t="shared" si="5"/>
        <v>0</v>
      </c>
      <c r="I42" s="6">
        <f t="shared" si="4"/>
        <v>0</v>
      </c>
    </row>
    <row r="43" spans="1:9" x14ac:dyDescent="0.5">
      <c r="A43" s="5"/>
      <c r="B43" s="5"/>
      <c r="C43" s="5"/>
      <c r="D43" s="5"/>
      <c r="E43" s="6"/>
      <c r="F43" s="6"/>
      <c r="G43" s="7">
        <f>SUM(G3:G42)</f>
        <v>336994.19999999937</v>
      </c>
      <c r="H43" s="7">
        <f>SUM(H3:H42)</f>
        <v>23589.598999999998</v>
      </c>
      <c r="I43" s="8">
        <f>G43+H43</f>
        <v>360583.79899999936</v>
      </c>
    </row>
    <row r="44" spans="1:9" x14ac:dyDescent="0.5">
      <c r="E44" s="2"/>
      <c r="F44" s="2"/>
      <c r="G44" s="2"/>
      <c r="H44" s="2"/>
    </row>
    <row r="45" spans="1:9" x14ac:dyDescent="0.5">
      <c r="E45" s="2"/>
      <c r="F45" s="2"/>
      <c r="G45" s="2"/>
      <c r="H45" s="2"/>
    </row>
    <row r="46" spans="1:9" x14ac:dyDescent="0.5">
      <c r="E46" s="2"/>
      <c r="F46" s="2"/>
      <c r="G46" s="2"/>
      <c r="H46" s="2"/>
    </row>
    <row r="47" spans="1:9" x14ac:dyDescent="0.5">
      <c r="E47" s="2"/>
      <c r="F47" s="2"/>
      <c r="G47" s="2"/>
      <c r="H47" s="2"/>
    </row>
    <row r="48" spans="1:9" x14ac:dyDescent="0.5">
      <c r="E48" s="2"/>
      <c r="F48" s="2"/>
      <c r="G48" s="2"/>
      <c r="H48" s="2"/>
    </row>
    <row r="49" spans="5:8" x14ac:dyDescent="0.5">
      <c r="E49" s="2"/>
      <c r="F49" s="2"/>
      <c r="G49" s="2"/>
      <c r="H49" s="2"/>
    </row>
    <row r="50" spans="5:8" x14ac:dyDescent="0.5">
      <c r="E50" s="2"/>
      <c r="F50" s="2"/>
      <c r="G50" s="2"/>
      <c r="H50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C741-D59E-43D5-A001-2B3BC62941B3}">
  <dimension ref="A1:I42"/>
  <sheetViews>
    <sheetView tabSelected="1" workbookViewId="0">
      <selection activeCell="D12" sqref="D12"/>
    </sheetView>
  </sheetViews>
  <sheetFormatPr defaultRowHeight="21.75" x14ac:dyDescent="0.5"/>
  <cols>
    <col min="1" max="1" width="9.25" style="1" customWidth="1"/>
    <col min="2" max="2" width="14.875" style="1" customWidth="1"/>
    <col min="3" max="3" width="24.625" style="1" customWidth="1"/>
    <col min="4" max="4" width="10.625" style="1" customWidth="1"/>
    <col min="5" max="5" width="11.375" style="1" customWidth="1"/>
    <col min="6" max="6" width="11.125" style="1" customWidth="1"/>
    <col min="7" max="7" width="9.875" style="1" bestFit="1" customWidth="1"/>
    <col min="8" max="8" width="10.625" style="1" customWidth="1"/>
    <col min="9" max="9" width="12" style="1" customWidth="1"/>
    <col min="10" max="16384" width="9" style="1"/>
  </cols>
  <sheetData>
    <row r="1" spans="1:9" ht="21.75" customHeight="1" x14ac:dyDescent="0.5">
      <c r="A1" s="16" t="s">
        <v>240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241617</v>
      </c>
      <c r="B3" s="5" t="s">
        <v>246</v>
      </c>
      <c r="C3" s="5" t="s">
        <v>22</v>
      </c>
      <c r="D3" s="6"/>
      <c r="E3" s="6">
        <v>934.58</v>
      </c>
      <c r="F3" s="6"/>
      <c r="G3" s="6">
        <f t="shared" ref="G3" si="0">E3-F3</f>
        <v>934.58</v>
      </c>
      <c r="H3" s="10">
        <f t="shared" ref="H3:H5" si="1">ROUND(G3*0.07,3)</f>
        <v>65.421000000000006</v>
      </c>
      <c r="I3" s="6">
        <f t="shared" ref="I3" si="2">E3+H3</f>
        <v>1000.0010000000001</v>
      </c>
    </row>
    <row r="4" spans="1:9" x14ac:dyDescent="0.5">
      <c r="A4" s="4">
        <v>241626</v>
      </c>
      <c r="B4" s="5" t="s">
        <v>241</v>
      </c>
      <c r="C4" s="5" t="s">
        <v>59</v>
      </c>
      <c r="D4" s="6"/>
      <c r="E4" s="6">
        <v>570</v>
      </c>
      <c r="F4" s="6"/>
      <c r="G4" s="6">
        <f>E4-F4</f>
        <v>570</v>
      </c>
      <c r="H4" s="10">
        <f t="shared" si="1"/>
        <v>39.9</v>
      </c>
      <c r="I4" s="6">
        <f>E4+H4</f>
        <v>609.9</v>
      </c>
    </row>
    <row r="5" spans="1:9" x14ac:dyDescent="0.5">
      <c r="A5" s="4">
        <v>241642</v>
      </c>
      <c r="B5" s="5" t="s">
        <v>242</v>
      </c>
      <c r="C5" s="5" t="s">
        <v>22</v>
      </c>
      <c r="D5" s="6"/>
      <c r="E5" s="6">
        <v>934.58</v>
      </c>
      <c r="F5" s="6"/>
      <c r="G5" s="6">
        <f t="shared" ref="G5:G34" si="3">E5-F5</f>
        <v>934.58</v>
      </c>
      <c r="H5" s="10">
        <f t="shared" si="1"/>
        <v>65.421000000000006</v>
      </c>
      <c r="I5" s="6">
        <f t="shared" ref="I5:I34" si="4">E5+H5</f>
        <v>1000.0010000000001</v>
      </c>
    </row>
    <row r="6" spans="1:9" x14ac:dyDescent="0.5">
      <c r="A6" s="4">
        <v>241643</v>
      </c>
      <c r="B6" s="5" t="s">
        <v>243</v>
      </c>
      <c r="C6" s="5" t="s">
        <v>22</v>
      </c>
      <c r="D6" s="6"/>
      <c r="E6" s="6">
        <v>1121.5</v>
      </c>
      <c r="F6" s="6"/>
      <c r="G6" s="6">
        <f t="shared" si="3"/>
        <v>1121.5</v>
      </c>
      <c r="H6" s="10">
        <f>ROUND(G6*0.07,3)</f>
        <v>78.504999999999995</v>
      </c>
      <c r="I6" s="6">
        <f t="shared" si="4"/>
        <v>1200.0050000000001</v>
      </c>
    </row>
    <row r="7" spans="1:9" x14ac:dyDescent="0.5">
      <c r="A7" s="4">
        <v>241645</v>
      </c>
      <c r="B7" s="15" t="s">
        <v>244</v>
      </c>
      <c r="C7" s="5" t="s">
        <v>22</v>
      </c>
      <c r="D7" s="6"/>
      <c r="E7" s="6">
        <v>1028.04</v>
      </c>
      <c r="F7" s="6"/>
      <c r="G7" s="6">
        <f t="shared" si="3"/>
        <v>1028.04</v>
      </c>
      <c r="H7" s="10">
        <f>ROUND(G7*0.07,3)</f>
        <v>71.962999999999994</v>
      </c>
      <c r="I7" s="6">
        <f t="shared" si="4"/>
        <v>1100.0029999999999</v>
      </c>
    </row>
    <row r="8" spans="1:9" x14ac:dyDescent="0.5">
      <c r="A8" s="4">
        <v>241646</v>
      </c>
      <c r="B8" s="5" t="s">
        <v>245</v>
      </c>
      <c r="C8" s="5" t="s">
        <v>22</v>
      </c>
      <c r="D8" s="6"/>
      <c r="E8" s="6">
        <v>841.12</v>
      </c>
      <c r="F8" s="6"/>
      <c r="G8" s="6">
        <f t="shared" si="3"/>
        <v>841.12</v>
      </c>
      <c r="H8" s="10">
        <f>ROUND(G8*0.07,3)</f>
        <v>58.878</v>
      </c>
      <c r="I8" s="6">
        <f t="shared" si="4"/>
        <v>899.99800000000005</v>
      </c>
    </row>
    <row r="9" spans="1:9" x14ac:dyDescent="0.5">
      <c r="A9" s="4">
        <v>241650</v>
      </c>
      <c r="B9" s="5" t="s">
        <v>247</v>
      </c>
      <c r="C9" s="5" t="s">
        <v>22</v>
      </c>
      <c r="D9" s="6"/>
      <c r="E9" s="6">
        <v>934.58</v>
      </c>
      <c r="F9" s="6"/>
      <c r="G9" s="6">
        <f t="shared" si="3"/>
        <v>934.58</v>
      </c>
      <c r="H9" s="10">
        <f t="shared" ref="H9:H34" si="5">ROUND(G9*0.07,3)</f>
        <v>65.421000000000006</v>
      </c>
      <c r="I9" s="6">
        <f t="shared" si="4"/>
        <v>1000.0010000000001</v>
      </c>
    </row>
    <row r="10" spans="1:9" x14ac:dyDescent="0.5">
      <c r="A10" s="4">
        <v>241651</v>
      </c>
      <c r="B10" s="5" t="s">
        <v>248</v>
      </c>
      <c r="C10" s="5" t="s">
        <v>22</v>
      </c>
      <c r="D10" s="6"/>
      <c r="E10" s="6">
        <v>1121.5</v>
      </c>
      <c r="F10" s="6"/>
      <c r="G10" s="6">
        <f t="shared" si="3"/>
        <v>1121.5</v>
      </c>
      <c r="H10" s="10">
        <f t="shared" si="5"/>
        <v>78.504999999999995</v>
      </c>
      <c r="I10" s="6">
        <f t="shared" si="4"/>
        <v>1200.0050000000001</v>
      </c>
    </row>
    <row r="11" spans="1:9" x14ac:dyDescent="0.5">
      <c r="A11" s="4">
        <v>241653</v>
      </c>
      <c r="B11" s="5" t="s">
        <v>249</v>
      </c>
      <c r="C11" s="5" t="s">
        <v>22</v>
      </c>
      <c r="D11" s="6"/>
      <c r="E11" s="6">
        <v>934.58</v>
      </c>
      <c r="F11" s="6"/>
      <c r="G11" s="6">
        <f t="shared" si="3"/>
        <v>934.58</v>
      </c>
      <c r="H11" s="10">
        <f t="shared" si="5"/>
        <v>65.421000000000006</v>
      </c>
      <c r="I11" s="6">
        <f t="shared" si="4"/>
        <v>1000.0010000000001</v>
      </c>
    </row>
    <row r="12" spans="1:9" x14ac:dyDescent="0.5">
      <c r="A12" s="4">
        <v>241656</v>
      </c>
      <c r="B12" s="15" t="s">
        <v>250</v>
      </c>
      <c r="C12" s="5" t="s">
        <v>22</v>
      </c>
      <c r="D12" s="6"/>
      <c r="E12" s="6">
        <v>1121.5</v>
      </c>
      <c r="F12" s="6"/>
      <c r="G12" s="6">
        <f t="shared" si="3"/>
        <v>1121.5</v>
      </c>
      <c r="H12" s="10">
        <f t="shared" si="5"/>
        <v>78.504999999999995</v>
      </c>
      <c r="I12" s="6">
        <f t="shared" si="4"/>
        <v>1200.0050000000001</v>
      </c>
    </row>
    <row r="13" spans="1:9" x14ac:dyDescent="0.5">
      <c r="A13" s="4">
        <v>241658</v>
      </c>
      <c r="B13" s="5" t="s">
        <v>251</v>
      </c>
      <c r="C13" s="5" t="s">
        <v>22</v>
      </c>
      <c r="D13" s="6"/>
      <c r="E13" s="6">
        <v>747.66</v>
      </c>
      <c r="F13" s="6"/>
      <c r="G13" s="6">
        <f t="shared" si="3"/>
        <v>747.66</v>
      </c>
      <c r="H13" s="10">
        <f>ROUND(G13*0.07,3)</f>
        <v>52.335999999999999</v>
      </c>
      <c r="I13" s="6">
        <f t="shared" si="4"/>
        <v>799.99599999999998</v>
      </c>
    </row>
    <row r="14" spans="1:9" x14ac:dyDescent="0.5">
      <c r="A14" s="4">
        <v>241659</v>
      </c>
      <c r="B14" s="5">
        <v>12503</v>
      </c>
      <c r="C14" s="5" t="s">
        <v>18</v>
      </c>
      <c r="D14" s="6">
        <v>5076.1499999999996</v>
      </c>
      <c r="E14" s="6">
        <v>6298404.7300000004</v>
      </c>
      <c r="F14" s="6">
        <v>6116760.75</v>
      </c>
      <c r="G14" s="6">
        <f t="shared" si="3"/>
        <v>181643.98000000045</v>
      </c>
      <c r="H14" s="10">
        <f t="shared" ref="H14:H29" si="6">ROUND(G14*0.07,3)</f>
        <v>12715.079</v>
      </c>
      <c r="I14" s="6">
        <f t="shared" si="4"/>
        <v>6311119.8090000004</v>
      </c>
    </row>
    <row r="15" spans="1:9" x14ac:dyDescent="0.5">
      <c r="A15" s="4">
        <v>241659</v>
      </c>
      <c r="B15" s="5" t="s">
        <v>201</v>
      </c>
      <c r="C15" s="5" t="s">
        <v>66</v>
      </c>
      <c r="D15" s="6">
        <v>374.2</v>
      </c>
      <c r="E15" s="6">
        <v>468368.62</v>
      </c>
      <c r="F15" s="6">
        <v>450911</v>
      </c>
      <c r="G15" s="6">
        <f>E15-F15</f>
        <v>17457.619999999995</v>
      </c>
      <c r="H15" s="10">
        <f t="shared" si="6"/>
        <v>1222.0329999999999</v>
      </c>
      <c r="I15" s="6">
        <f>E15+H15</f>
        <v>469590.65299999999</v>
      </c>
    </row>
    <row r="16" spans="1:9" x14ac:dyDescent="0.5">
      <c r="A16" s="4">
        <v>241661</v>
      </c>
      <c r="B16" s="5" t="s">
        <v>252</v>
      </c>
      <c r="C16" s="5" t="s">
        <v>22</v>
      </c>
      <c r="D16" s="6"/>
      <c r="E16" s="6">
        <v>841.12</v>
      </c>
      <c r="F16" s="6"/>
      <c r="G16" s="6">
        <f t="shared" ref="G16:G27" si="7">E16-F16</f>
        <v>841.12</v>
      </c>
      <c r="H16" s="10">
        <f t="shared" si="6"/>
        <v>58.878</v>
      </c>
      <c r="I16" s="6">
        <f t="shared" ref="I16:I27" si="8">E16+H16</f>
        <v>899.99800000000005</v>
      </c>
    </row>
    <row r="17" spans="1:9" x14ac:dyDescent="0.5">
      <c r="A17" s="4">
        <v>241662</v>
      </c>
      <c r="B17" s="15" t="s">
        <v>253</v>
      </c>
      <c r="C17" s="5" t="s">
        <v>114</v>
      </c>
      <c r="D17" s="6"/>
      <c r="E17" s="6">
        <v>4000</v>
      </c>
      <c r="F17" s="6"/>
      <c r="G17" s="6">
        <f t="shared" si="7"/>
        <v>4000</v>
      </c>
      <c r="H17" s="10">
        <f>ROUND(G17*0.07,3)</f>
        <v>280</v>
      </c>
      <c r="I17" s="6">
        <f t="shared" si="8"/>
        <v>4280</v>
      </c>
    </row>
    <row r="18" spans="1:9" x14ac:dyDescent="0.5">
      <c r="A18" s="4">
        <v>241663</v>
      </c>
      <c r="B18" s="5" t="s">
        <v>254</v>
      </c>
      <c r="C18" s="5" t="s">
        <v>22</v>
      </c>
      <c r="D18" s="6"/>
      <c r="E18" s="6">
        <v>934.58</v>
      </c>
      <c r="F18" s="6"/>
      <c r="G18" s="6">
        <f t="shared" si="7"/>
        <v>934.58</v>
      </c>
      <c r="H18" s="10">
        <f t="shared" ref="H18:H19" si="9">ROUND(G18*0.07,3)</f>
        <v>65.421000000000006</v>
      </c>
      <c r="I18" s="6">
        <f t="shared" si="8"/>
        <v>1000.0010000000001</v>
      </c>
    </row>
    <row r="19" spans="1:9" x14ac:dyDescent="0.5">
      <c r="A19" s="4">
        <v>241666</v>
      </c>
      <c r="B19" s="5" t="s">
        <v>255</v>
      </c>
      <c r="C19" s="5" t="s">
        <v>22</v>
      </c>
      <c r="D19" s="6"/>
      <c r="E19" s="6">
        <v>1121.5</v>
      </c>
      <c r="F19" s="6"/>
      <c r="G19" s="6">
        <f t="shared" si="7"/>
        <v>1121.5</v>
      </c>
      <c r="H19" s="10">
        <f t="shared" si="9"/>
        <v>78.504999999999995</v>
      </c>
      <c r="I19" s="6">
        <f t="shared" si="8"/>
        <v>1200.0050000000001</v>
      </c>
    </row>
    <row r="20" spans="1:9" x14ac:dyDescent="0.5">
      <c r="A20" s="4">
        <v>241668</v>
      </c>
      <c r="B20" s="5" t="s">
        <v>256</v>
      </c>
      <c r="C20" s="5" t="s">
        <v>22</v>
      </c>
      <c r="D20" s="6"/>
      <c r="E20" s="6">
        <v>747.66</v>
      </c>
      <c r="F20" s="6"/>
      <c r="G20" s="6">
        <f t="shared" si="7"/>
        <v>747.66</v>
      </c>
      <c r="H20" s="10">
        <f>ROUND(G20*0.07,3)</f>
        <v>52.335999999999999</v>
      </c>
      <c r="I20" s="6">
        <f t="shared" si="8"/>
        <v>799.99599999999998</v>
      </c>
    </row>
    <row r="21" spans="1:9" x14ac:dyDescent="0.5">
      <c r="A21" s="4">
        <v>241669</v>
      </c>
      <c r="B21" s="5" t="s">
        <v>257</v>
      </c>
      <c r="C21" s="5" t="s">
        <v>22</v>
      </c>
      <c r="D21" s="6"/>
      <c r="E21" s="6">
        <v>654.21</v>
      </c>
      <c r="F21" s="6"/>
      <c r="G21" s="6">
        <f t="shared" si="7"/>
        <v>654.21</v>
      </c>
      <c r="H21" s="10">
        <f>ROUND(G21*0.07,3)</f>
        <v>45.795000000000002</v>
      </c>
      <c r="I21" s="6">
        <f t="shared" si="8"/>
        <v>700.005</v>
      </c>
    </row>
    <row r="22" spans="1:9" x14ac:dyDescent="0.5">
      <c r="A22" s="4">
        <v>241669</v>
      </c>
      <c r="B22" s="5" t="s">
        <v>258</v>
      </c>
      <c r="C22" s="5" t="s">
        <v>89</v>
      </c>
      <c r="D22" s="6"/>
      <c r="E22" s="6">
        <v>9061.73</v>
      </c>
      <c r="F22" s="6"/>
      <c r="G22" s="6">
        <f t="shared" si="7"/>
        <v>9061.73</v>
      </c>
      <c r="H22" s="10">
        <f t="shared" ref="H22:H25" si="10">ROUND(G22*0.07,3)</f>
        <v>634.32100000000003</v>
      </c>
      <c r="I22" s="6">
        <f t="shared" si="8"/>
        <v>9696.0509999999995</v>
      </c>
    </row>
    <row r="23" spans="1:9" x14ac:dyDescent="0.5">
      <c r="A23" s="4">
        <v>241688</v>
      </c>
      <c r="B23" s="5" t="s">
        <v>259</v>
      </c>
      <c r="C23" s="5" t="s">
        <v>59</v>
      </c>
      <c r="D23" s="6"/>
      <c r="E23" s="6">
        <v>450</v>
      </c>
      <c r="F23" s="6"/>
      <c r="G23" s="6">
        <f t="shared" si="7"/>
        <v>450</v>
      </c>
      <c r="H23" s="10">
        <f t="shared" si="10"/>
        <v>31.5</v>
      </c>
      <c r="I23" s="6">
        <f t="shared" si="8"/>
        <v>481.5</v>
      </c>
    </row>
    <row r="24" spans="1:9" x14ac:dyDescent="0.5">
      <c r="A24" s="4">
        <v>241691</v>
      </c>
      <c r="B24" s="5" t="s">
        <v>260</v>
      </c>
      <c r="C24" s="5" t="s">
        <v>114</v>
      </c>
      <c r="D24" s="6"/>
      <c r="E24" s="6">
        <v>4000</v>
      </c>
      <c r="F24" s="6"/>
      <c r="G24" s="6">
        <f t="shared" si="7"/>
        <v>4000</v>
      </c>
      <c r="H24" s="10">
        <f t="shared" si="10"/>
        <v>280</v>
      </c>
      <c r="I24" s="6">
        <f t="shared" si="8"/>
        <v>4280</v>
      </c>
    </row>
    <row r="25" spans="1:9" x14ac:dyDescent="0.5">
      <c r="A25" s="4">
        <v>241691</v>
      </c>
      <c r="B25" s="15" t="s">
        <v>237</v>
      </c>
      <c r="C25" s="5" t="s">
        <v>261</v>
      </c>
      <c r="D25" s="6">
        <v>76</v>
      </c>
      <c r="E25" s="6">
        <v>93532.59</v>
      </c>
      <c r="F25" s="6">
        <v>91048</v>
      </c>
      <c r="G25" s="6">
        <f t="shared" si="7"/>
        <v>2484.5899999999965</v>
      </c>
      <c r="H25" s="10">
        <f t="shared" si="10"/>
        <v>173.92099999999999</v>
      </c>
      <c r="I25" s="6">
        <f t="shared" si="8"/>
        <v>93706.510999999999</v>
      </c>
    </row>
    <row r="26" spans="1:9" x14ac:dyDescent="0.5">
      <c r="A26" s="4">
        <v>241691</v>
      </c>
      <c r="B26" s="5">
        <v>12778</v>
      </c>
      <c r="C26" s="5" t="s">
        <v>18</v>
      </c>
      <c r="D26" s="6">
        <v>3495.62</v>
      </c>
      <c r="E26" s="6">
        <v>4323425.7</v>
      </c>
      <c r="F26" s="6">
        <v>4187752.76</v>
      </c>
      <c r="G26" s="6">
        <f t="shared" si="7"/>
        <v>135672.94000000041</v>
      </c>
      <c r="H26" s="10">
        <f>ROUND(G26*0.07,3)</f>
        <v>9497.1059999999998</v>
      </c>
      <c r="I26" s="6">
        <f t="shared" si="8"/>
        <v>4332922.8059999999</v>
      </c>
    </row>
    <row r="27" spans="1:9" x14ac:dyDescent="0.5">
      <c r="A27" s="4">
        <v>241697</v>
      </c>
      <c r="B27" s="5" t="s">
        <v>262</v>
      </c>
      <c r="C27" s="5" t="s">
        <v>89</v>
      </c>
      <c r="D27" s="6"/>
      <c r="E27" s="6">
        <v>8827.2800000000007</v>
      </c>
      <c r="F27" s="6"/>
      <c r="G27" s="6">
        <f t="shared" si="7"/>
        <v>8827.2800000000007</v>
      </c>
      <c r="H27" s="10">
        <f t="shared" ref="H27" si="11">ROUND(G27*0.07,3)</f>
        <v>617.91</v>
      </c>
      <c r="I27" s="6">
        <f t="shared" si="8"/>
        <v>9445.19</v>
      </c>
    </row>
    <row r="28" spans="1:9" x14ac:dyDescent="0.5">
      <c r="A28" s="4"/>
      <c r="B28" s="5"/>
      <c r="C28" s="5"/>
      <c r="D28" s="6"/>
      <c r="E28" s="6"/>
      <c r="F28" s="6"/>
      <c r="G28" s="6">
        <f>E28-F28</f>
        <v>0</v>
      </c>
      <c r="H28" s="10">
        <f t="shared" si="6"/>
        <v>0</v>
      </c>
      <c r="I28" s="6">
        <f>E28+H28</f>
        <v>0</v>
      </c>
    </row>
    <row r="29" spans="1:9" x14ac:dyDescent="0.5">
      <c r="A29" s="4"/>
      <c r="B29" s="5"/>
      <c r="C29" s="5"/>
      <c r="D29" s="6"/>
      <c r="E29" s="6"/>
      <c r="F29" s="6"/>
      <c r="G29" s="6">
        <f t="shared" ref="G29:G32" si="12">E29-F29</f>
        <v>0</v>
      </c>
      <c r="H29" s="10">
        <f t="shared" si="6"/>
        <v>0</v>
      </c>
      <c r="I29" s="6">
        <f t="shared" ref="I29:I32" si="13">E29+H29</f>
        <v>0</v>
      </c>
    </row>
    <row r="30" spans="1:9" x14ac:dyDescent="0.5">
      <c r="A30" s="4"/>
      <c r="B30" s="5"/>
      <c r="C30" s="5"/>
      <c r="D30" s="6"/>
      <c r="E30" s="6"/>
      <c r="F30" s="6"/>
      <c r="G30" s="6">
        <f t="shared" si="12"/>
        <v>0</v>
      </c>
      <c r="H30" s="10">
        <f t="shared" ref="H30:H32" si="14">ROUND(G30*0.07,3)</f>
        <v>0</v>
      </c>
      <c r="I30" s="6">
        <f t="shared" si="13"/>
        <v>0</v>
      </c>
    </row>
    <row r="31" spans="1:9" x14ac:dyDescent="0.5">
      <c r="A31" s="4"/>
      <c r="B31" s="5"/>
      <c r="C31" s="5"/>
      <c r="D31" s="6"/>
      <c r="E31" s="6"/>
      <c r="F31" s="6"/>
      <c r="G31" s="6">
        <f t="shared" si="12"/>
        <v>0</v>
      </c>
      <c r="H31" s="10">
        <f t="shared" si="14"/>
        <v>0</v>
      </c>
      <c r="I31" s="6">
        <f t="shared" si="13"/>
        <v>0</v>
      </c>
    </row>
    <row r="32" spans="1:9" x14ac:dyDescent="0.5">
      <c r="A32" s="4"/>
      <c r="B32" s="5"/>
      <c r="C32" s="5"/>
      <c r="D32" s="6"/>
      <c r="E32" s="6"/>
      <c r="F32" s="6"/>
      <c r="G32" s="6">
        <f t="shared" si="12"/>
        <v>0</v>
      </c>
      <c r="H32" s="10">
        <f t="shared" si="14"/>
        <v>0</v>
      </c>
      <c r="I32" s="6">
        <f t="shared" si="13"/>
        <v>0</v>
      </c>
    </row>
    <row r="33" spans="1:9" x14ac:dyDescent="0.5">
      <c r="A33" s="4"/>
      <c r="B33" s="5"/>
      <c r="C33" s="5"/>
      <c r="D33" s="6"/>
      <c r="E33" s="6"/>
      <c r="F33" s="6"/>
      <c r="G33" s="6">
        <f t="shared" si="3"/>
        <v>0</v>
      </c>
      <c r="H33" s="10">
        <f t="shared" si="5"/>
        <v>0</v>
      </c>
      <c r="I33" s="6">
        <f t="shared" si="4"/>
        <v>0</v>
      </c>
    </row>
    <row r="34" spans="1:9" x14ac:dyDescent="0.5">
      <c r="A34" s="4"/>
      <c r="B34" s="5"/>
      <c r="C34" s="5"/>
      <c r="D34" s="6"/>
      <c r="E34" s="6"/>
      <c r="F34" s="6"/>
      <c r="G34" s="6">
        <f t="shared" si="3"/>
        <v>0</v>
      </c>
      <c r="H34" s="10">
        <f t="shared" si="5"/>
        <v>0</v>
      </c>
      <c r="I34" s="6">
        <f t="shared" si="4"/>
        <v>0</v>
      </c>
    </row>
    <row r="35" spans="1:9" x14ac:dyDescent="0.5">
      <c r="A35" s="5"/>
      <c r="B35" s="5"/>
      <c r="C35" s="5"/>
      <c r="D35" s="5"/>
      <c r="E35" s="6"/>
      <c r="F35" s="6"/>
      <c r="G35" s="7">
        <f>SUM(G3:G34)</f>
        <v>378186.85000000091</v>
      </c>
      <c r="H35" s="7">
        <f>SUM(H3:H34)</f>
        <v>26473.080999999998</v>
      </c>
      <c r="I35" s="8">
        <f>G35+H35</f>
        <v>404659.93100000091</v>
      </c>
    </row>
    <row r="36" spans="1:9" x14ac:dyDescent="0.5">
      <c r="E36" s="2"/>
      <c r="F36" s="2"/>
      <c r="G36" s="2"/>
      <c r="H36" s="2"/>
    </row>
    <row r="37" spans="1:9" x14ac:dyDescent="0.5">
      <c r="E37" s="2"/>
      <c r="F37" s="2"/>
      <c r="G37" s="2"/>
      <c r="H37" s="2"/>
    </row>
    <row r="38" spans="1:9" x14ac:dyDescent="0.5">
      <c r="E38" s="2"/>
      <c r="F38" s="2"/>
      <c r="G38" s="2"/>
      <c r="H38" s="2"/>
    </row>
    <row r="39" spans="1:9" x14ac:dyDescent="0.5">
      <c r="E39" s="2"/>
      <c r="F39" s="2"/>
      <c r="G39" s="2"/>
      <c r="H39" s="2"/>
    </row>
    <row r="40" spans="1:9" x14ac:dyDescent="0.5">
      <c r="E40" s="2"/>
      <c r="F40" s="2"/>
      <c r="G40" s="2"/>
      <c r="H40" s="2"/>
    </row>
    <row r="41" spans="1:9" x14ac:dyDescent="0.5">
      <c r="E41" s="2"/>
      <c r="F41" s="2"/>
      <c r="G41" s="2"/>
      <c r="H41" s="2"/>
    </row>
    <row r="42" spans="1:9" x14ac:dyDescent="0.5">
      <c r="E42" s="2"/>
      <c r="F42" s="2"/>
      <c r="G42" s="2"/>
      <c r="H42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65"/>
  <sheetViews>
    <sheetView topLeftCell="A52" workbookViewId="0">
      <selection activeCell="C65" sqref="C65"/>
    </sheetView>
  </sheetViews>
  <sheetFormatPr defaultRowHeight="21.75" x14ac:dyDescent="0.5"/>
  <cols>
    <col min="1" max="1" width="9" style="1"/>
    <col min="2" max="2" width="11.875" style="1" customWidth="1"/>
    <col min="3" max="3" width="16.625" style="1" customWidth="1"/>
    <col min="4" max="16384" width="9" style="1"/>
  </cols>
  <sheetData>
    <row r="1" spans="2:10" x14ac:dyDescent="0.5">
      <c r="B1" s="5"/>
      <c r="C1" s="12">
        <v>241367</v>
      </c>
      <c r="F1" s="1" t="s">
        <v>60</v>
      </c>
    </row>
    <row r="2" spans="2:10" x14ac:dyDescent="0.5">
      <c r="B2" s="5" t="s">
        <v>0</v>
      </c>
      <c r="C2" s="5"/>
    </row>
    <row r="3" spans="2:10" x14ac:dyDescent="0.5">
      <c r="B3" s="5" t="s">
        <v>1</v>
      </c>
      <c r="C3" s="9">
        <f>'112560'!D12</f>
        <v>508</v>
      </c>
      <c r="E3" s="1">
        <v>20300</v>
      </c>
    </row>
    <row r="4" spans="2:10" x14ac:dyDescent="0.5">
      <c r="B4" s="5" t="s">
        <v>2</v>
      </c>
      <c r="C4" s="5">
        <v>120</v>
      </c>
    </row>
    <row r="5" spans="2:10" x14ac:dyDescent="0.5">
      <c r="B5" s="5" t="s">
        <v>3</v>
      </c>
      <c r="C5" s="9">
        <f>C2+C3-C4</f>
        <v>388</v>
      </c>
    </row>
    <row r="6" spans="2:10" x14ac:dyDescent="0.5">
      <c r="B6" s="5"/>
      <c r="C6" s="5"/>
    </row>
    <row r="7" spans="2:10" x14ac:dyDescent="0.5">
      <c r="B7" s="5"/>
      <c r="C7" s="12">
        <v>241397</v>
      </c>
    </row>
    <row r="8" spans="2:10" x14ac:dyDescent="0.5">
      <c r="B8" s="5" t="s">
        <v>0</v>
      </c>
      <c r="C8" s="9">
        <f>C5</f>
        <v>388</v>
      </c>
      <c r="E8" s="13">
        <f>C9</f>
        <v>349</v>
      </c>
      <c r="F8" s="13">
        <f>C5</f>
        <v>388</v>
      </c>
    </row>
    <row r="9" spans="2:10" x14ac:dyDescent="0.5">
      <c r="B9" s="5" t="s">
        <v>1</v>
      </c>
      <c r="C9" s="9">
        <v>349</v>
      </c>
      <c r="E9" s="1">
        <v>20180</v>
      </c>
      <c r="F9" s="1">
        <v>20300</v>
      </c>
    </row>
    <row r="10" spans="2:10" x14ac:dyDescent="0.5">
      <c r="B10" s="5" t="s">
        <v>2</v>
      </c>
      <c r="C10" s="5">
        <v>200</v>
      </c>
      <c r="F10" s="13">
        <f>F8-C10</f>
        <v>188</v>
      </c>
    </row>
    <row r="11" spans="2:10" x14ac:dyDescent="0.5">
      <c r="B11" s="5" t="s">
        <v>3</v>
      </c>
      <c r="C11" s="9">
        <f>C8+C9-C10</f>
        <v>537</v>
      </c>
    </row>
    <row r="12" spans="2:10" x14ac:dyDescent="0.5">
      <c r="B12" s="5"/>
      <c r="C12" s="5"/>
    </row>
    <row r="13" spans="2:10" x14ac:dyDescent="0.5">
      <c r="B13" s="5"/>
      <c r="C13" s="12">
        <v>241428</v>
      </c>
    </row>
    <row r="14" spans="2:10" x14ac:dyDescent="0.5">
      <c r="B14" s="5" t="s">
        <v>0</v>
      </c>
      <c r="C14" s="9">
        <f>C11</f>
        <v>537</v>
      </c>
      <c r="E14" s="13">
        <f>C15</f>
        <v>586</v>
      </c>
      <c r="F14" s="1">
        <v>349</v>
      </c>
      <c r="G14" s="1">
        <v>188</v>
      </c>
      <c r="I14" s="1" t="s">
        <v>94</v>
      </c>
    </row>
    <row r="15" spans="2:10" x14ac:dyDescent="0.5">
      <c r="B15" s="5" t="s">
        <v>1</v>
      </c>
      <c r="C15" s="9">
        <v>586</v>
      </c>
      <c r="E15" s="1">
        <v>20440</v>
      </c>
      <c r="F15" s="1">
        <v>20180</v>
      </c>
      <c r="G15" s="1">
        <v>20300</v>
      </c>
      <c r="I15" s="1">
        <f>9541+10695</f>
        <v>20236</v>
      </c>
      <c r="J15" s="14">
        <v>20230</v>
      </c>
    </row>
    <row r="16" spans="2:10" x14ac:dyDescent="0.5">
      <c r="B16" s="5" t="s">
        <v>2</v>
      </c>
      <c r="C16" s="5">
        <v>400</v>
      </c>
      <c r="E16" s="1">
        <v>586</v>
      </c>
      <c r="F16" s="1">
        <v>137</v>
      </c>
      <c r="G16" s="1">
        <v>0</v>
      </c>
    </row>
    <row r="17" spans="2:10" x14ac:dyDescent="0.5">
      <c r="B17" s="5" t="s">
        <v>3</v>
      </c>
      <c r="C17" s="9">
        <f>C14+C15-C16</f>
        <v>723</v>
      </c>
    </row>
    <row r="19" spans="2:10" x14ac:dyDescent="0.5">
      <c r="B19" s="5"/>
      <c r="C19" s="12">
        <v>241459</v>
      </c>
    </row>
    <row r="20" spans="2:10" x14ac:dyDescent="0.5">
      <c r="B20" s="5" t="s">
        <v>0</v>
      </c>
      <c r="C20" s="9">
        <f>C17</f>
        <v>723</v>
      </c>
      <c r="E20" s="13"/>
    </row>
    <row r="21" spans="2:10" x14ac:dyDescent="0.5">
      <c r="B21" s="5" t="s">
        <v>1</v>
      </c>
      <c r="C21" s="9">
        <v>481</v>
      </c>
      <c r="J21" s="14"/>
    </row>
    <row r="22" spans="2:10" x14ac:dyDescent="0.5">
      <c r="B22" s="5" t="s">
        <v>2</v>
      </c>
      <c r="C22" s="5">
        <v>730</v>
      </c>
    </row>
    <row r="23" spans="2:10" x14ac:dyDescent="0.5">
      <c r="B23" s="5" t="s">
        <v>3</v>
      </c>
      <c r="C23" s="9">
        <f>C20+C21-C22</f>
        <v>474</v>
      </c>
    </row>
    <row r="25" spans="2:10" x14ac:dyDescent="0.5">
      <c r="B25" s="5"/>
      <c r="C25" s="12">
        <v>241487</v>
      </c>
    </row>
    <row r="26" spans="2:10" x14ac:dyDescent="0.5">
      <c r="B26" s="5" t="s">
        <v>0</v>
      </c>
      <c r="C26" s="9">
        <f>C23</f>
        <v>474</v>
      </c>
    </row>
    <row r="27" spans="2:10" x14ac:dyDescent="0.5">
      <c r="B27" s="5" t="s">
        <v>1</v>
      </c>
      <c r="C27" s="9">
        <v>537</v>
      </c>
    </row>
    <row r="28" spans="2:10" x14ac:dyDescent="0.5">
      <c r="B28" s="5" t="s">
        <v>2</v>
      </c>
      <c r="C28" s="5">
        <v>550</v>
      </c>
    </row>
    <row r="29" spans="2:10" x14ac:dyDescent="0.5">
      <c r="B29" s="5" t="s">
        <v>3</v>
      </c>
      <c r="C29" s="9">
        <f>C26+C27-C28</f>
        <v>461</v>
      </c>
    </row>
    <row r="31" spans="2:10" x14ac:dyDescent="0.5">
      <c r="B31" s="5"/>
      <c r="C31" s="12">
        <v>241518</v>
      </c>
    </row>
    <row r="32" spans="2:10" x14ac:dyDescent="0.5">
      <c r="B32" s="5" t="s">
        <v>0</v>
      </c>
      <c r="C32" s="9">
        <f>C29</f>
        <v>461</v>
      </c>
    </row>
    <row r="33" spans="2:3" x14ac:dyDescent="0.5">
      <c r="B33" s="5" t="s">
        <v>1</v>
      </c>
      <c r="C33" s="9">
        <v>441</v>
      </c>
    </row>
    <row r="34" spans="2:3" x14ac:dyDescent="0.5">
      <c r="B34" s="5" t="s">
        <v>2</v>
      </c>
      <c r="C34" s="5">
        <v>700</v>
      </c>
    </row>
    <row r="35" spans="2:3" x14ac:dyDescent="0.5">
      <c r="B35" s="5" t="s">
        <v>3</v>
      </c>
      <c r="C35" s="9">
        <f>C32+C33-C34</f>
        <v>202</v>
      </c>
    </row>
    <row r="37" spans="2:3" x14ac:dyDescent="0.5">
      <c r="B37" s="5"/>
      <c r="C37" s="12">
        <v>241548</v>
      </c>
    </row>
    <row r="38" spans="2:3" x14ac:dyDescent="0.5">
      <c r="B38" s="5" t="s">
        <v>0</v>
      </c>
      <c r="C38" s="9">
        <f>C35</f>
        <v>202</v>
      </c>
    </row>
    <row r="39" spans="2:3" x14ac:dyDescent="0.5">
      <c r="B39" s="5" t="s">
        <v>1</v>
      </c>
      <c r="C39" s="9">
        <v>813</v>
      </c>
    </row>
    <row r="40" spans="2:3" x14ac:dyDescent="0.5">
      <c r="B40" s="5" t="s">
        <v>2</v>
      </c>
      <c r="C40" s="5">
        <v>600</v>
      </c>
    </row>
    <row r="41" spans="2:3" x14ac:dyDescent="0.5">
      <c r="B41" s="5" t="s">
        <v>3</v>
      </c>
      <c r="C41" s="9">
        <f>C38+C39-C40</f>
        <v>415</v>
      </c>
    </row>
    <row r="43" spans="2:3" x14ac:dyDescent="0.5">
      <c r="B43" s="5"/>
      <c r="C43" s="12">
        <v>241579</v>
      </c>
    </row>
    <row r="44" spans="2:3" x14ac:dyDescent="0.5">
      <c r="B44" s="5" t="s">
        <v>0</v>
      </c>
      <c r="C44" s="9">
        <f>C41</f>
        <v>415</v>
      </c>
    </row>
    <row r="45" spans="2:3" x14ac:dyDescent="0.5">
      <c r="B45" s="5" t="s">
        <v>1</v>
      </c>
      <c r="C45" s="9">
        <v>401</v>
      </c>
    </row>
    <row r="46" spans="2:3" x14ac:dyDescent="0.5">
      <c r="B46" s="5" t="s">
        <v>2</v>
      </c>
      <c r="C46" s="5">
        <v>400</v>
      </c>
    </row>
    <row r="47" spans="2:3" x14ac:dyDescent="0.5">
      <c r="B47" s="5" t="s">
        <v>3</v>
      </c>
      <c r="C47" s="9">
        <f>C44+C45-C46</f>
        <v>416</v>
      </c>
    </row>
    <row r="49" spans="2:3" x14ac:dyDescent="0.5">
      <c r="B49" s="5"/>
      <c r="C49" s="12">
        <v>241609</v>
      </c>
    </row>
    <row r="50" spans="2:3" x14ac:dyDescent="0.5">
      <c r="B50" s="5" t="s">
        <v>0</v>
      </c>
      <c r="C50" s="9">
        <f>C47</f>
        <v>416</v>
      </c>
    </row>
    <row r="51" spans="2:3" x14ac:dyDescent="0.5">
      <c r="B51" s="5" t="s">
        <v>1</v>
      </c>
      <c r="C51" s="9">
        <v>280</v>
      </c>
    </row>
    <row r="52" spans="2:3" x14ac:dyDescent="0.5">
      <c r="B52" s="5" t="s">
        <v>2</v>
      </c>
      <c r="C52" s="5">
        <v>520</v>
      </c>
    </row>
    <row r="53" spans="2:3" x14ac:dyDescent="0.5">
      <c r="B53" s="5" t="s">
        <v>3</v>
      </c>
      <c r="C53" s="9">
        <f>C50+C51-C52</f>
        <v>176</v>
      </c>
    </row>
    <row r="55" spans="2:3" x14ac:dyDescent="0.5">
      <c r="B55" s="5"/>
      <c r="C55" s="12">
        <v>241640</v>
      </c>
    </row>
    <row r="56" spans="2:3" x14ac:dyDescent="0.5">
      <c r="B56" s="5" t="s">
        <v>0</v>
      </c>
      <c r="C56" s="9">
        <f>C53</f>
        <v>176</v>
      </c>
    </row>
    <row r="57" spans="2:3" x14ac:dyDescent="0.5">
      <c r="B57" s="5" t="s">
        <v>1</v>
      </c>
      <c r="C57" s="9">
        <v>435</v>
      </c>
    </row>
    <row r="58" spans="2:3" x14ac:dyDescent="0.5">
      <c r="B58" s="5" t="s">
        <v>2</v>
      </c>
      <c r="C58" s="5">
        <v>520</v>
      </c>
    </row>
    <row r="59" spans="2:3" x14ac:dyDescent="0.5">
      <c r="B59" s="5" t="s">
        <v>3</v>
      </c>
      <c r="C59" s="9">
        <f>C56+C57-C58</f>
        <v>91</v>
      </c>
    </row>
    <row r="61" spans="2:3" x14ac:dyDescent="0.5">
      <c r="B61" s="5"/>
      <c r="C61" s="12">
        <v>241671</v>
      </c>
    </row>
    <row r="62" spans="2:3" x14ac:dyDescent="0.5">
      <c r="B62" s="5" t="s">
        <v>0</v>
      </c>
      <c r="C62" s="9">
        <f>C59</f>
        <v>91</v>
      </c>
    </row>
    <row r="63" spans="2:3" x14ac:dyDescent="0.5">
      <c r="B63" s="5" t="s">
        <v>1</v>
      </c>
      <c r="C63" s="9">
        <v>316</v>
      </c>
    </row>
    <row r="64" spans="2:3" x14ac:dyDescent="0.5">
      <c r="B64" s="5" t="s">
        <v>2</v>
      </c>
      <c r="C64" s="5">
        <v>550</v>
      </c>
    </row>
    <row r="65" spans="2:3" x14ac:dyDescent="0.5">
      <c r="B65" s="5" t="s">
        <v>3</v>
      </c>
      <c r="C65" s="9">
        <f>C62+C63-C64</f>
        <v>-143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sqref="A1:XFD1048576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875" style="1" customWidth="1"/>
    <col min="7" max="7" width="9.87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6" t="s">
        <v>61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241436</v>
      </c>
      <c r="B3" s="5">
        <v>10587</v>
      </c>
      <c r="C3" s="5" t="s">
        <v>18</v>
      </c>
      <c r="D3" s="6">
        <v>817.03</v>
      </c>
      <c r="E3" s="6">
        <v>1093502.94</v>
      </c>
      <c r="F3" s="6">
        <v>1061321.97</v>
      </c>
      <c r="G3" s="6">
        <f>E3-F3</f>
        <v>32180.969999999972</v>
      </c>
      <c r="H3" s="6">
        <f>G3*0.07</f>
        <v>2252.6678999999981</v>
      </c>
      <c r="I3" s="6">
        <f>E3+H3</f>
        <v>1095755.6078999999</v>
      </c>
    </row>
    <row r="4" spans="1:9" x14ac:dyDescent="0.5">
      <c r="A4" s="4">
        <v>241446</v>
      </c>
      <c r="B4" s="5" t="s">
        <v>62</v>
      </c>
      <c r="C4" s="5" t="s">
        <v>63</v>
      </c>
      <c r="D4" s="6">
        <v>216.5</v>
      </c>
      <c r="E4" s="6">
        <v>289388</v>
      </c>
      <c r="F4" s="6">
        <v>280584</v>
      </c>
      <c r="G4" s="6">
        <f t="shared" ref="G4:G6" si="0">E4-F4</f>
        <v>8804</v>
      </c>
      <c r="H4" s="6">
        <f t="shared" ref="H4:H6" si="1">G4*0.07</f>
        <v>616.28000000000009</v>
      </c>
      <c r="I4" s="6">
        <f t="shared" ref="I4:I6" si="2">E4+H4</f>
        <v>290004.28000000003</v>
      </c>
    </row>
    <row r="5" spans="1:9" x14ac:dyDescent="0.5">
      <c r="A5" s="4">
        <v>241446</v>
      </c>
      <c r="B5" s="5">
        <v>1801386</v>
      </c>
      <c r="C5" s="5" t="s">
        <v>64</v>
      </c>
      <c r="D5" s="6">
        <v>437.9</v>
      </c>
      <c r="E5" s="6">
        <v>584805</v>
      </c>
      <c r="F5" s="6">
        <v>567518.4</v>
      </c>
      <c r="G5" s="6">
        <f t="shared" si="0"/>
        <v>17286.599999999977</v>
      </c>
      <c r="H5" s="6">
        <f t="shared" si="1"/>
        <v>1210.0619999999985</v>
      </c>
      <c r="I5" s="6">
        <f t="shared" si="2"/>
        <v>586015.06200000003</v>
      </c>
    </row>
    <row r="6" spans="1:9" x14ac:dyDescent="0.5">
      <c r="A6" s="4">
        <v>241446</v>
      </c>
      <c r="B6" s="5" t="s">
        <v>65</v>
      </c>
      <c r="C6" s="5" t="s">
        <v>66</v>
      </c>
      <c r="D6" s="6">
        <v>1359.1</v>
      </c>
      <c r="E6" s="6">
        <v>1840004.9</v>
      </c>
      <c r="F6" s="6">
        <v>1761393.6</v>
      </c>
      <c r="G6" s="6">
        <f t="shared" si="0"/>
        <v>78611.299999999814</v>
      </c>
      <c r="H6" s="6">
        <f t="shared" si="1"/>
        <v>5502.7909999999874</v>
      </c>
      <c r="I6" s="6">
        <f t="shared" si="2"/>
        <v>1845507.6909999999</v>
      </c>
    </row>
    <row r="7" spans="1:9" x14ac:dyDescent="0.5">
      <c r="A7" s="4">
        <v>241446</v>
      </c>
      <c r="B7" s="5" t="s">
        <v>67</v>
      </c>
      <c r="C7" s="5" t="s">
        <v>68</v>
      </c>
      <c r="D7" s="6">
        <v>1177.5</v>
      </c>
      <c r="E7" s="6">
        <v>1610906.6</v>
      </c>
      <c r="F7" s="6">
        <v>1529572.5</v>
      </c>
      <c r="G7" s="6">
        <f t="shared" ref="G7:G8" si="3">E7-F7</f>
        <v>81334.100000000093</v>
      </c>
      <c r="H7" s="6">
        <f t="shared" ref="H7:H8" si="4">G7*0.07</f>
        <v>5693.387000000007</v>
      </c>
      <c r="I7" s="6">
        <f t="shared" ref="I7:I8" si="5">E7+H7</f>
        <v>1616599.9870000002</v>
      </c>
    </row>
    <row r="8" spans="1:9" x14ac:dyDescent="0.5">
      <c r="A8" s="4">
        <v>241451</v>
      </c>
      <c r="B8" s="5">
        <v>10728</v>
      </c>
      <c r="C8" s="5" t="s">
        <v>18</v>
      </c>
      <c r="D8" s="6">
        <v>180.32</v>
      </c>
      <c r="E8" s="6">
        <v>247854.19</v>
      </c>
      <c r="F8" s="6">
        <v>234235.68</v>
      </c>
      <c r="G8" s="6">
        <f t="shared" si="3"/>
        <v>13618.510000000009</v>
      </c>
      <c r="H8" s="6">
        <f t="shared" si="4"/>
        <v>953.29570000000069</v>
      </c>
      <c r="I8" s="6">
        <f t="shared" si="5"/>
        <v>248807.48569999999</v>
      </c>
    </row>
    <row r="9" spans="1:9" x14ac:dyDescent="0.5">
      <c r="A9" s="4">
        <v>241456</v>
      </c>
      <c r="B9" s="5">
        <v>10783</v>
      </c>
      <c r="C9" s="5" t="s">
        <v>18</v>
      </c>
      <c r="D9" s="6">
        <v>3220.55</v>
      </c>
      <c r="E9" s="6">
        <v>4283315</v>
      </c>
      <c r="F9" s="6">
        <v>4160950.6</v>
      </c>
      <c r="G9" s="6">
        <f t="shared" ref="G9:G12" si="6">E9-F9</f>
        <v>122364.39999999991</v>
      </c>
      <c r="H9" s="6">
        <f t="shared" ref="H9:H12" si="7">G9*0.07</f>
        <v>8565.5079999999944</v>
      </c>
      <c r="I9" s="6">
        <f t="shared" ref="I9:I12" si="8">E9+H9</f>
        <v>4291880.5080000004</v>
      </c>
    </row>
    <row r="10" spans="1:9" x14ac:dyDescent="0.5">
      <c r="A10" s="4">
        <v>241456</v>
      </c>
      <c r="B10" s="5" t="s">
        <v>72</v>
      </c>
      <c r="C10" s="5" t="s">
        <v>68</v>
      </c>
      <c r="D10" s="6">
        <v>499.5</v>
      </c>
      <c r="E10" s="6">
        <v>679007.02</v>
      </c>
      <c r="F10" s="6">
        <v>645354</v>
      </c>
      <c r="G10" s="6">
        <f t="shared" si="6"/>
        <v>33653.020000000019</v>
      </c>
      <c r="H10" s="6">
        <f t="shared" si="7"/>
        <v>2355.7114000000015</v>
      </c>
      <c r="I10" s="6">
        <f t="shared" si="8"/>
        <v>681362.73140000005</v>
      </c>
    </row>
    <row r="11" spans="1:9" x14ac:dyDescent="0.5">
      <c r="A11" s="4">
        <v>241456</v>
      </c>
      <c r="B11" s="5" t="s">
        <v>73</v>
      </c>
      <c r="C11" s="5" t="s">
        <v>66</v>
      </c>
      <c r="D11" s="6">
        <v>925.7</v>
      </c>
      <c r="E11" s="6">
        <v>1240834.7</v>
      </c>
      <c r="F11" s="6">
        <v>1196004.3999999999</v>
      </c>
      <c r="G11" s="6">
        <f t="shared" si="6"/>
        <v>44830.300000000047</v>
      </c>
      <c r="H11" s="6">
        <f t="shared" si="7"/>
        <v>3138.1210000000037</v>
      </c>
      <c r="I11" s="6">
        <f t="shared" si="8"/>
        <v>1243972.821</v>
      </c>
    </row>
    <row r="12" spans="1:9" x14ac:dyDescent="0.5">
      <c r="A12" s="4">
        <v>241456</v>
      </c>
      <c r="B12" s="5" t="s">
        <v>74</v>
      </c>
      <c r="C12" s="5" t="s">
        <v>63</v>
      </c>
      <c r="D12" s="6">
        <v>83.5</v>
      </c>
      <c r="E12" s="6">
        <v>111516</v>
      </c>
      <c r="F12" s="6">
        <v>107882</v>
      </c>
      <c r="G12" s="6">
        <f t="shared" si="6"/>
        <v>3634</v>
      </c>
      <c r="H12" s="6">
        <f t="shared" si="7"/>
        <v>254.38000000000002</v>
      </c>
      <c r="I12" s="6">
        <f t="shared" si="8"/>
        <v>111770.38</v>
      </c>
    </row>
    <row r="13" spans="1:9" x14ac:dyDescent="0.5">
      <c r="A13" s="5"/>
      <c r="B13" s="5"/>
      <c r="C13" s="5"/>
      <c r="D13" s="6">
        <f>SUM(D3:D12)</f>
        <v>8917.6</v>
      </c>
      <c r="E13" s="6">
        <f t="shared" ref="E13:I13" si="9">SUM(E3:E12)</f>
        <v>11981134.349999998</v>
      </c>
      <c r="F13" s="6">
        <f t="shared" si="9"/>
        <v>11544817.15</v>
      </c>
      <c r="G13" s="6">
        <f t="shared" si="9"/>
        <v>436317.19999999984</v>
      </c>
      <c r="H13" s="6">
        <f t="shared" si="9"/>
        <v>30542.203999999991</v>
      </c>
      <c r="I13" s="6">
        <f t="shared" si="9"/>
        <v>12011676.554000003</v>
      </c>
    </row>
    <row r="14" spans="1:9" x14ac:dyDescent="0.5">
      <c r="A14" s="5"/>
      <c r="B14" s="5"/>
      <c r="C14" s="5" t="s">
        <v>13</v>
      </c>
      <c r="D14" s="9">
        <f>D13/15.2</f>
        <v>586.68421052631584</v>
      </c>
      <c r="E14" s="6"/>
      <c r="F14" s="6"/>
      <c r="G14" s="6"/>
      <c r="H14" s="6"/>
      <c r="I14" s="9"/>
    </row>
    <row r="15" spans="1:9" x14ac:dyDescent="0.5">
      <c r="A15" s="5"/>
      <c r="B15" s="5"/>
      <c r="C15" s="5"/>
      <c r="D15" s="8">
        <f>ROUNDDOWN(D14,0)</f>
        <v>586</v>
      </c>
      <c r="E15" s="6"/>
      <c r="F15" s="6"/>
      <c r="G15" s="6"/>
      <c r="H15" s="6"/>
      <c r="I15" s="9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  <row r="24" spans="5:8" x14ac:dyDescent="0.5">
      <c r="E24" s="2"/>
      <c r="F24" s="2"/>
      <c r="G24" s="2"/>
      <c r="H24" s="2"/>
    </row>
    <row r="25" spans="5:8" x14ac:dyDescent="0.5">
      <c r="E25" s="2"/>
      <c r="F25" s="2"/>
      <c r="G25" s="2"/>
      <c r="H25" s="2"/>
    </row>
    <row r="26" spans="5:8" x14ac:dyDescent="0.5">
      <c r="E26" s="2"/>
      <c r="F26" s="2"/>
      <c r="G26" s="2"/>
      <c r="H26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sqref="A1:XFD1048576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875" style="1" customWidth="1"/>
    <col min="7" max="7" width="9.87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6" t="s">
        <v>95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241468</v>
      </c>
      <c r="B3" s="5" t="s">
        <v>97</v>
      </c>
      <c r="C3" s="5" t="s">
        <v>98</v>
      </c>
      <c r="D3" s="6">
        <v>150.30000000000001</v>
      </c>
      <c r="E3" s="6">
        <v>202464.65</v>
      </c>
      <c r="F3" s="6">
        <v>192233.7</v>
      </c>
      <c r="G3" s="6">
        <f>E3-F3</f>
        <v>10230.949999999983</v>
      </c>
      <c r="H3" s="6">
        <f>G3*0.07</f>
        <v>716.16649999999879</v>
      </c>
      <c r="I3" s="6">
        <f>E3+H3</f>
        <v>203180.81649999999</v>
      </c>
    </row>
    <row r="4" spans="1:9" x14ac:dyDescent="0.5">
      <c r="A4" s="4">
        <v>241482</v>
      </c>
      <c r="B4" s="5" t="s">
        <v>99</v>
      </c>
      <c r="C4" s="5" t="s">
        <v>98</v>
      </c>
      <c r="D4" s="6">
        <v>1512.8</v>
      </c>
      <c r="E4" s="6">
        <v>2018017.85</v>
      </c>
      <c r="F4" s="6">
        <v>1934871.2</v>
      </c>
      <c r="G4" s="6">
        <f t="shared" ref="G4:G12" si="0">E4-F4</f>
        <v>83146.65000000014</v>
      </c>
      <c r="H4" s="6">
        <f t="shared" ref="H4:H12" si="1">G4*0.07</f>
        <v>5820.2655000000104</v>
      </c>
      <c r="I4" s="6">
        <f t="shared" ref="I4:I12" si="2">E4+H4</f>
        <v>2023838.1155000001</v>
      </c>
    </row>
    <row r="5" spans="1:9" x14ac:dyDescent="0.5">
      <c r="A5" s="4">
        <v>241482</v>
      </c>
      <c r="B5" s="5">
        <v>11040</v>
      </c>
      <c r="C5" s="5" t="s">
        <v>41</v>
      </c>
      <c r="D5" s="6">
        <v>4120.6899999999996</v>
      </c>
      <c r="E5" s="6">
        <v>5442382.6900000004</v>
      </c>
      <c r="F5" s="6">
        <v>5270362.51</v>
      </c>
      <c r="G5" s="6">
        <f t="shared" si="0"/>
        <v>172020.18000000063</v>
      </c>
      <c r="H5" s="6">
        <f t="shared" si="1"/>
        <v>12041.412600000045</v>
      </c>
      <c r="I5" s="6">
        <f t="shared" si="2"/>
        <v>5454424.1026000008</v>
      </c>
    </row>
    <row r="6" spans="1:9" x14ac:dyDescent="0.5">
      <c r="A6" s="4">
        <v>241482</v>
      </c>
      <c r="B6" s="5" t="s">
        <v>100</v>
      </c>
      <c r="C6" s="5" t="s">
        <v>101</v>
      </c>
      <c r="D6" s="6">
        <v>1539.35</v>
      </c>
      <c r="E6" s="6">
        <v>2056370.37</v>
      </c>
      <c r="F6" s="6">
        <v>1968828.65</v>
      </c>
      <c r="G6" s="6">
        <f t="shared" si="0"/>
        <v>87541.720000000205</v>
      </c>
      <c r="H6" s="6">
        <f t="shared" si="1"/>
        <v>6127.9204000000145</v>
      </c>
      <c r="I6" s="6">
        <f t="shared" si="2"/>
        <v>2062498.2904000001</v>
      </c>
    </row>
    <row r="7" spans="1:9" x14ac:dyDescent="0.5">
      <c r="A7" s="4"/>
      <c r="B7" s="5"/>
      <c r="C7" s="5"/>
      <c r="D7" s="6"/>
      <c r="E7" s="6"/>
      <c r="F7" s="6"/>
      <c r="G7" s="6">
        <f t="shared" si="0"/>
        <v>0</v>
      </c>
      <c r="H7" s="6">
        <f t="shared" si="1"/>
        <v>0</v>
      </c>
      <c r="I7" s="6">
        <f t="shared" si="2"/>
        <v>0</v>
      </c>
    </row>
    <row r="8" spans="1:9" x14ac:dyDescent="0.5">
      <c r="A8" s="4"/>
      <c r="B8" s="5"/>
      <c r="C8" s="5"/>
      <c r="D8" s="6"/>
      <c r="E8" s="6"/>
      <c r="F8" s="6"/>
      <c r="G8" s="6">
        <f t="shared" si="0"/>
        <v>0</v>
      </c>
      <c r="H8" s="6">
        <f t="shared" si="1"/>
        <v>0</v>
      </c>
      <c r="I8" s="6">
        <f t="shared" si="2"/>
        <v>0</v>
      </c>
    </row>
    <row r="9" spans="1:9" x14ac:dyDescent="0.5">
      <c r="A9" s="4"/>
      <c r="B9" s="5"/>
      <c r="C9" s="5"/>
      <c r="D9" s="6"/>
      <c r="E9" s="6"/>
      <c r="F9" s="6"/>
      <c r="G9" s="6">
        <f t="shared" si="0"/>
        <v>0</v>
      </c>
      <c r="H9" s="6">
        <f t="shared" si="1"/>
        <v>0</v>
      </c>
      <c r="I9" s="6">
        <f t="shared" si="2"/>
        <v>0</v>
      </c>
    </row>
    <row r="10" spans="1:9" x14ac:dyDescent="0.5">
      <c r="A10" s="4"/>
      <c r="B10" s="5"/>
      <c r="C10" s="5"/>
      <c r="D10" s="6"/>
      <c r="E10" s="6"/>
      <c r="F10" s="6"/>
      <c r="G10" s="6">
        <f t="shared" si="0"/>
        <v>0</v>
      </c>
      <c r="H10" s="6">
        <f t="shared" si="1"/>
        <v>0</v>
      </c>
      <c r="I10" s="6">
        <f t="shared" si="2"/>
        <v>0</v>
      </c>
    </row>
    <row r="11" spans="1:9" x14ac:dyDescent="0.5">
      <c r="A11" s="4"/>
      <c r="B11" s="5"/>
      <c r="C11" s="5"/>
      <c r="D11" s="6"/>
      <c r="E11" s="6"/>
      <c r="F11" s="6"/>
      <c r="G11" s="6">
        <f t="shared" si="0"/>
        <v>0</v>
      </c>
      <c r="H11" s="6">
        <f t="shared" si="1"/>
        <v>0</v>
      </c>
      <c r="I11" s="6">
        <f t="shared" si="2"/>
        <v>0</v>
      </c>
    </row>
    <row r="12" spans="1:9" x14ac:dyDescent="0.5">
      <c r="A12" s="4"/>
      <c r="B12" s="5"/>
      <c r="C12" s="5"/>
      <c r="D12" s="6"/>
      <c r="E12" s="6"/>
      <c r="F12" s="6"/>
      <c r="G12" s="6">
        <f t="shared" si="0"/>
        <v>0</v>
      </c>
      <c r="H12" s="6">
        <f t="shared" si="1"/>
        <v>0</v>
      </c>
      <c r="I12" s="6">
        <f t="shared" si="2"/>
        <v>0</v>
      </c>
    </row>
    <row r="13" spans="1:9" x14ac:dyDescent="0.5">
      <c r="A13" s="5"/>
      <c r="B13" s="5"/>
      <c r="C13" s="5"/>
      <c r="D13" s="6">
        <f>SUM(D3:D12)</f>
        <v>7323.1399999999994</v>
      </c>
      <c r="E13" s="6">
        <f t="shared" ref="E13:I13" si="3">SUM(E3:E12)</f>
        <v>9719235.5600000005</v>
      </c>
      <c r="F13" s="6">
        <f t="shared" si="3"/>
        <v>9366296.0600000005</v>
      </c>
      <c r="G13" s="6">
        <f t="shared" si="3"/>
        <v>352939.50000000093</v>
      </c>
      <c r="H13" s="6">
        <f t="shared" si="3"/>
        <v>24705.765000000069</v>
      </c>
      <c r="I13" s="6">
        <f t="shared" si="3"/>
        <v>9743941.3250000011</v>
      </c>
    </row>
    <row r="14" spans="1:9" x14ac:dyDescent="0.5">
      <c r="A14" s="5"/>
      <c r="B14" s="5"/>
      <c r="C14" s="5" t="s">
        <v>13</v>
      </c>
      <c r="D14" s="9">
        <f>D13/15.2</f>
        <v>481.78552631578947</v>
      </c>
      <c r="E14" s="6"/>
      <c r="F14" s="6"/>
      <c r="G14" s="6"/>
      <c r="H14" s="6"/>
      <c r="I14" s="9"/>
    </row>
    <row r="15" spans="1:9" x14ac:dyDescent="0.5">
      <c r="A15" s="5"/>
      <c r="B15" s="5"/>
      <c r="C15" s="5"/>
      <c r="D15" s="8">
        <f>ROUNDDOWN(D14,0)</f>
        <v>481</v>
      </c>
      <c r="E15" s="6"/>
      <c r="F15" s="6"/>
      <c r="G15" s="6"/>
      <c r="H15" s="6"/>
      <c r="I15" s="9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  <row r="24" spans="5:8" x14ac:dyDescent="0.5">
      <c r="E24" s="2"/>
      <c r="F24" s="2"/>
      <c r="G24" s="2"/>
      <c r="H24" s="2"/>
    </row>
    <row r="25" spans="5:8" x14ac:dyDescent="0.5">
      <c r="E25" s="2"/>
      <c r="F25" s="2"/>
      <c r="G25" s="2"/>
      <c r="H25" s="2"/>
    </row>
    <row r="26" spans="5:8" x14ac:dyDescent="0.5">
      <c r="E26" s="2"/>
      <c r="F26" s="2"/>
      <c r="G26" s="2"/>
      <c r="H26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workbookViewId="0">
      <selection activeCell="F11" sqref="F11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875" style="1" customWidth="1"/>
    <col min="7" max="7" width="9.87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6" t="s">
        <v>105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241491</v>
      </c>
      <c r="B3" s="5">
        <v>11112</v>
      </c>
      <c r="C3" s="5" t="s">
        <v>18</v>
      </c>
      <c r="D3" s="6">
        <v>144.34</v>
      </c>
      <c r="E3" s="6">
        <v>188491.9</v>
      </c>
      <c r="F3" s="6">
        <v>183744.82</v>
      </c>
      <c r="G3" s="6">
        <f>E3-F3</f>
        <v>4747.0799999999872</v>
      </c>
      <c r="H3" s="6">
        <f>G3*0.07</f>
        <v>332.29559999999913</v>
      </c>
      <c r="I3" s="6">
        <f>E3+H3</f>
        <v>188824.19560000001</v>
      </c>
    </row>
    <row r="4" spans="1:9" x14ac:dyDescent="0.5">
      <c r="A4" s="4">
        <v>241495</v>
      </c>
      <c r="B4" s="5" t="s">
        <v>106</v>
      </c>
      <c r="C4" s="5" t="s">
        <v>66</v>
      </c>
      <c r="D4" s="6">
        <v>372.6</v>
      </c>
      <c r="E4" s="6">
        <v>495566.3</v>
      </c>
      <c r="F4" s="6">
        <v>471711.6</v>
      </c>
      <c r="G4" s="6">
        <f t="shared" ref="G4:G12" si="0">E4-F4</f>
        <v>23854.700000000012</v>
      </c>
      <c r="H4" s="6">
        <f t="shared" ref="H4:H12" si="1">G4*0.07</f>
        <v>1669.8290000000009</v>
      </c>
      <c r="I4" s="6">
        <f t="shared" ref="I4:I12" si="2">E4+H4</f>
        <v>497236.12900000002</v>
      </c>
    </row>
    <row r="5" spans="1:9" x14ac:dyDescent="0.5">
      <c r="A5" s="4">
        <v>241495</v>
      </c>
      <c r="B5" s="5" t="s">
        <v>107</v>
      </c>
      <c r="C5" s="5" t="s">
        <v>68</v>
      </c>
      <c r="D5" s="6">
        <v>1105</v>
      </c>
      <c r="E5" s="6">
        <v>1469359.56</v>
      </c>
      <c r="F5" s="6">
        <v>1398930</v>
      </c>
      <c r="G5" s="6">
        <f t="shared" si="0"/>
        <v>70429.560000000056</v>
      </c>
      <c r="H5" s="6">
        <f t="shared" si="1"/>
        <v>4930.0692000000045</v>
      </c>
      <c r="I5" s="6">
        <f t="shared" si="2"/>
        <v>1474289.6292000001</v>
      </c>
    </row>
    <row r="6" spans="1:9" x14ac:dyDescent="0.5">
      <c r="A6" s="4">
        <v>241510</v>
      </c>
      <c r="B6" s="5">
        <v>11315</v>
      </c>
      <c r="C6" s="5" t="s">
        <v>18</v>
      </c>
      <c r="D6" s="6">
        <v>4135.03</v>
      </c>
      <c r="E6" s="6">
        <v>5455620.6600000001</v>
      </c>
      <c r="F6" s="6">
        <v>5288703.37</v>
      </c>
      <c r="G6" s="6">
        <f t="shared" si="0"/>
        <v>166917.29000000004</v>
      </c>
      <c r="H6" s="6">
        <f t="shared" si="1"/>
        <v>11684.210300000004</v>
      </c>
      <c r="I6" s="6">
        <f t="shared" si="2"/>
        <v>5467304.8703000005</v>
      </c>
    </row>
    <row r="7" spans="1:9" x14ac:dyDescent="0.5">
      <c r="A7" s="4">
        <v>241510</v>
      </c>
      <c r="B7" s="5" t="s">
        <v>108</v>
      </c>
      <c r="C7" s="5" t="s">
        <v>20</v>
      </c>
      <c r="D7" s="6">
        <v>28.7</v>
      </c>
      <c r="E7" s="6">
        <v>38421.99</v>
      </c>
      <c r="F7" s="6">
        <v>36707.300000000003</v>
      </c>
      <c r="G7" s="6">
        <f t="shared" si="0"/>
        <v>1714.6899999999951</v>
      </c>
      <c r="H7" s="6">
        <f t="shared" si="1"/>
        <v>120.02829999999966</v>
      </c>
      <c r="I7" s="6">
        <f t="shared" si="2"/>
        <v>38542.018299999996</v>
      </c>
    </row>
    <row r="8" spans="1:9" x14ac:dyDescent="0.5">
      <c r="A8" s="4">
        <v>241517</v>
      </c>
      <c r="B8" s="5" t="s">
        <v>109</v>
      </c>
      <c r="C8" s="5" t="s">
        <v>68</v>
      </c>
      <c r="D8" s="6">
        <v>1329.7</v>
      </c>
      <c r="E8" s="6">
        <v>1780597.9</v>
      </c>
      <c r="F8" s="6">
        <v>1688719</v>
      </c>
      <c r="G8" s="6">
        <f t="shared" si="0"/>
        <v>91878.899999999907</v>
      </c>
      <c r="H8" s="6">
        <f t="shared" si="1"/>
        <v>6431.5229999999938</v>
      </c>
      <c r="I8" s="6">
        <f t="shared" si="2"/>
        <v>1787029.423</v>
      </c>
    </row>
    <row r="9" spans="1:9" x14ac:dyDescent="0.5">
      <c r="A9" s="4">
        <v>241517</v>
      </c>
      <c r="B9" s="5" t="s">
        <v>110</v>
      </c>
      <c r="C9" s="5" t="s">
        <v>66</v>
      </c>
      <c r="D9" s="6">
        <v>239.4</v>
      </c>
      <c r="E9" s="6">
        <v>313797.32</v>
      </c>
      <c r="F9" s="6">
        <v>304038</v>
      </c>
      <c r="G9" s="6">
        <f t="shared" si="0"/>
        <v>9759.320000000007</v>
      </c>
      <c r="H9" s="6">
        <f t="shared" si="1"/>
        <v>683.15240000000051</v>
      </c>
      <c r="I9" s="6">
        <f t="shared" si="2"/>
        <v>314480.47240000003</v>
      </c>
    </row>
    <row r="10" spans="1:9" x14ac:dyDescent="0.5">
      <c r="A10" s="4">
        <v>241517</v>
      </c>
      <c r="B10" s="5" t="s">
        <v>111</v>
      </c>
      <c r="C10" s="5" t="s">
        <v>66</v>
      </c>
      <c r="D10" s="6">
        <v>815.5</v>
      </c>
      <c r="E10" s="6">
        <v>1089297.02</v>
      </c>
      <c r="F10" s="6">
        <v>1035685</v>
      </c>
      <c r="G10" s="6">
        <f t="shared" si="0"/>
        <v>53612.020000000019</v>
      </c>
      <c r="H10" s="6">
        <f t="shared" si="1"/>
        <v>3752.8414000000016</v>
      </c>
      <c r="I10" s="6">
        <f t="shared" si="2"/>
        <v>1093049.8614000001</v>
      </c>
    </row>
    <row r="11" spans="1:9" x14ac:dyDescent="0.5">
      <c r="A11" s="4"/>
      <c r="B11" s="5"/>
      <c r="C11" s="5"/>
      <c r="D11" s="6"/>
      <c r="E11" s="6"/>
      <c r="F11" s="6"/>
      <c r="G11" s="6">
        <f t="shared" si="0"/>
        <v>0</v>
      </c>
      <c r="H11" s="6">
        <f t="shared" si="1"/>
        <v>0</v>
      </c>
      <c r="I11" s="6">
        <f t="shared" si="2"/>
        <v>0</v>
      </c>
    </row>
    <row r="12" spans="1:9" x14ac:dyDescent="0.5">
      <c r="A12" s="4"/>
      <c r="B12" s="5"/>
      <c r="C12" s="5"/>
      <c r="D12" s="6"/>
      <c r="E12" s="6"/>
      <c r="F12" s="6"/>
      <c r="G12" s="6">
        <f t="shared" si="0"/>
        <v>0</v>
      </c>
      <c r="H12" s="6">
        <f t="shared" si="1"/>
        <v>0</v>
      </c>
      <c r="I12" s="6">
        <f t="shared" si="2"/>
        <v>0</v>
      </c>
    </row>
    <row r="13" spans="1:9" x14ac:dyDescent="0.5">
      <c r="A13" s="5"/>
      <c r="B13" s="5"/>
      <c r="C13" s="5"/>
      <c r="D13" s="6">
        <f>SUM(D3:D12)</f>
        <v>8170.2699999999986</v>
      </c>
      <c r="E13" s="6">
        <f t="shared" ref="E13:I13" si="3">SUM(E3:E12)</f>
        <v>10831152.65</v>
      </c>
      <c r="F13" s="6">
        <f t="shared" si="3"/>
        <v>10408239.09</v>
      </c>
      <c r="G13" s="6">
        <f t="shared" si="3"/>
        <v>422913.56000000006</v>
      </c>
      <c r="H13" s="6">
        <f t="shared" si="3"/>
        <v>29603.949199999999</v>
      </c>
      <c r="I13" s="6">
        <f t="shared" si="3"/>
        <v>10860756.599200001</v>
      </c>
    </row>
    <row r="14" spans="1:9" x14ac:dyDescent="0.5">
      <c r="A14" s="5"/>
      <c r="B14" s="5"/>
      <c r="C14" s="5" t="s">
        <v>13</v>
      </c>
      <c r="D14" s="9">
        <f>D13/15.2</f>
        <v>537.51776315789471</v>
      </c>
      <c r="E14" s="6"/>
      <c r="F14" s="6"/>
      <c r="G14" s="6"/>
      <c r="H14" s="6"/>
      <c r="I14" s="9"/>
    </row>
    <row r="15" spans="1:9" x14ac:dyDescent="0.5">
      <c r="A15" s="5"/>
      <c r="B15" s="5"/>
      <c r="C15" s="5"/>
      <c r="D15" s="8">
        <f>ROUNDDOWN(D14,0)</f>
        <v>537</v>
      </c>
      <c r="E15" s="6"/>
      <c r="F15" s="6"/>
      <c r="G15" s="6"/>
      <c r="H15" s="6"/>
      <c r="I15" s="9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  <row r="24" spans="5:8" x14ac:dyDescent="0.5">
      <c r="E24" s="2"/>
      <c r="F24" s="2"/>
      <c r="G24" s="2"/>
      <c r="H24" s="2"/>
    </row>
    <row r="25" spans="5:8" x14ac:dyDescent="0.5">
      <c r="E25" s="2"/>
      <c r="F25" s="2"/>
      <c r="G25" s="2"/>
      <c r="H25" s="2"/>
    </row>
    <row r="26" spans="5:8" x14ac:dyDescent="0.5">
      <c r="E26" s="2"/>
      <c r="F26" s="2"/>
      <c r="G26" s="2"/>
      <c r="H26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workbookViewId="0">
      <selection sqref="A1:XFD1048576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875" style="1" customWidth="1"/>
    <col min="7" max="7" width="9.87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6" t="s">
        <v>133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241535</v>
      </c>
      <c r="B3" s="5" t="s">
        <v>135</v>
      </c>
      <c r="C3" s="5" t="s">
        <v>68</v>
      </c>
      <c r="D3" s="6">
        <v>1560.7</v>
      </c>
      <c r="E3" s="6">
        <v>2083823.75</v>
      </c>
      <c r="F3" s="6">
        <v>2002378.1</v>
      </c>
      <c r="G3" s="6">
        <f>E3-F3</f>
        <v>81445.649999999907</v>
      </c>
      <c r="H3" s="6">
        <f>G3*0.07</f>
        <v>5701.1954999999944</v>
      </c>
      <c r="I3" s="6">
        <f>E3+H3</f>
        <v>2089524.9454999999</v>
      </c>
    </row>
    <row r="4" spans="1:9" x14ac:dyDescent="0.5">
      <c r="A4" s="4">
        <v>241535</v>
      </c>
      <c r="B4" s="5" t="s">
        <v>136</v>
      </c>
      <c r="C4" s="5" t="s">
        <v>66</v>
      </c>
      <c r="D4" s="6">
        <v>1334.3</v>
      </c>
      <c r="E4" s="6">
        <v>1787888.59</v>
      </c>
      <c r="F4" s="6">
        <v>1711906.9</v>
      </c>
      <c r="G4" s="6">
        <f t="shared" ref="G4:G12" si="0">E4-F4</f>
        <v>75981.690000000177</v>
      </c>
      <c r="H4" s="6">
        <f t="shared" ref="H4:H12" si="1">G4*0.07</f>
        <v>5318.7183000000132</v>
      </c>
      <c r="I4" s="6">
        <f t="shared" ref="I4:I12" si="2">E4+H4</f>
        <v>1793207.3083000001</v>
      </c>
    </row>
    <row r="5" spans="1:9" x14ac:dyDescent="0.5">
      <c r="A5" s="4">
        <v>241541</v>
      </c>
      <c r="B5" s="5">
        <v>11544</v>
      </c>
      <c r="C5" s="5" t="s">
        <v>18</v>
      </c>
      <c r="D5" s="6">
        <v>2879.36</v>
      </c>
      <c r="E5" s="6">
        <v>3795772.42</v>
      </c>
      <c r="F5" s="6">
        <v>3682701.44</v>
      </c>
      <c r="G5" s="6">
        <f t="shared" si="0"/>
        <v>113070.97999999998</v>
      </c>
      <c r="H5" s="6">
        <f t="shared" si="1"/>
        <v>7914.9685999999992</v>
      </c>
      <c r="I5" s="6">
        <f t="shared" si="2"/>
        <v>3803687.3885999997</v>
      </c>
    </row>
    <row r="6" spans="1:9" x14ac:dyDescent="0.5">
      <c r="A6" s="4">
        <v>241663</v>
      </c>
      <c r="B6" s="5" t="s">
        <v>137</v>
      </c>
      <c r="C6" s="5" t="s">
        <v>66</v>
      </c>
      <c r="D6" s="6">
        <v>923.4</v>
      </c>
      <c r="E6" s="6">
        <v>1215855.79</v>
      </c>
      <c r="F6" s="6">
        <v>1178258.3999999999</v>
      </c>
      <c r="G6" s="6">
        <f t="shared" si="0"/>
        <v>37597.39000000013</v>
      </c>
      <c r="H6" s="6">
        <f t="shared" si="1"/>
        <v>2631.8173000000093</v>
      </c>
      <c r="I6" s="6">
        <f t="shared" si="2"/>
        <v>1218487.6073</v>
      </c>
    </row>
    <row r="7" spans="1:9" x14ac:dyDescent="0.5">
      <c r="A7" s="4"/>
      <c r="B7" s="5"/>
      <c r="C7" s="5"/>
      <c r="D7" s="6"/>
      <c r="E7" s="6"/>
      <c r="F7" s="6"/>
      <c r="G7" s="6">
        <f t="shared" si="0"/>
        <v>0</v>
      </c>
      <c r="H7" s="6">
        <f t="shared" si="1"/>
        <v>0</v>
      </c>
      <c r="I7" s="6">
        <f t="shared" si="2"/>
        <v>0</v>
      </c>
    </row>
    <row r="8" spans="1:9" x14ac:dyDescent="0.5">
      <c r="A8" s="4"/>
      <c r="B8" s="5"/>
      <c r="C8" s="5"/>
      <c r="D8" s="6"/>
      <c r="E8" s="6"/>
      <c r="F8" s="6"/>
      <c r="G8" s="6">
        <f t="shared" si="0"/>
        <v>0</v>
      </c>
      <c r="H8" s="6">
        <f t="shared" si="1"/>
        <v>0</v>
      </c>
      <c r="I8" s="6">
        <f t="shared" si="2"/>
        <v>0</v>
      </c>
    </row>
    <row r="9" spans="1:9" x14ac:dyDescent="0.5">
      <c r="A9" s="4"/>
      <c r="B9" s="5"/>
      <c r="C9" s="5"/>
      <c r="D9" s="6"/>
      <c r="E9" s="6"/>
      <c r="F9" s="6"/>
      <c r="G9" s="6">
        <f t="shared" si="0"/>
        <v>0</v>
      </c>
      <c r="H9" s="6">
        <f t="shared" si="1"/>
        <v>0</v>
      </c>
      <c r="I9" s="6">
        <f t="shared" si="2"/>
        <v>0</v>
      </c>
    </row>
    <row r="10" spans="1:9" x14ac:dyDescent="0.5">
      <c r="A10" s="4"/>
      <c r="B10" s="5"/>
      <c r="C10" s="5"/>
      <c r="D10" s="6"/>
      <c r="E10" s="6"/>
      <c r="F10" s="6"/>
      <c r="G10" s="6">
        <f t="shared" si="0"/>
        <v>0</v>
      </c>
      <c r="H10" s="6">
        <f t="shared" si="1"/>
        <v>0</v>
      </c>
      <c r="I10" s="6">
        <f t="shared" si="2"/>
        <v>0</v>
      </c>
    </row>
    <row r="11" spans="1:9" x14ac:dyDescent="0.5">
      <c r="A11" s="4"/>
      <c r="B11" s="5"/>
      <c r="C11" s="5"/>
      <c r="D11" s="6"/>
      <c r="E11" s="6"/>
      <c r="F11" s="6"/>
      <c r="G11" s="6">
        <f t="shared" si="0"/>
        <v>0</v>
      </c>
      <c r="H11" s="6">
        <f t="shared" si="1"/>
        <v>0</v>
      </c>
      <c r="I11" s="6">
        <f t="shared" si="2"/>
        <v>0</v>
      </c>
    </row>
    <row r="12" spans="1:9" x14ac:dyDescent="0.5">
      <c r="A12" s="4"/>
      <c r="B12" s="5"/>
      <c r="C12" s="5"/>
      <c r="D12" s="6"/>
      <c r="E12" s="6"/>
      <c r="F12" s="6"/>
      <c r="G12" s="6">
        <f t="shared" si="0"/>
        <v>0</v>
      </c>
      <c r="H12" s="6">
        <f t="shared" si="1"/>
        <v>0</v>
      </c>
      <c r="I12" s="6">
        <f t="shared" si="2"/>
        <v>0</v>
      </c>
    </row>
    <row r="13" spans="1:9" x14ac:dyDescent="0.5">
      <c r="A13" s="5"/>
      <c r="B13" s="5"/>
      <c r="C13" s="5"/>
      <c r="D13" s="6">
        <f>SUM(D3:D12)</f>
        <v>6697.76</v>
      </c>
      <c r="E13" s="6">
        <f t="shared" ref="E13:I13" si="3">SUM(E3:E12)</f>
        <v>8883340.5500000007</v>
      </c>
      <c r="F13" s="6">
        <f t="shared" si="3"/>
        <v>8575244.8399999999</v>
      </c>
      <c r="G13" s="6">
        <f t="shared" si="3"/>
        <v>308095.7100000002</v>
      </c>
      <c r="H13" s="6">
        <f t="shared" si="3"/>
        <v>21566.699700000016</v>
      </c>
      <c r="I13" s="6">
        <f t="shared" si="3"/>
        <v>8904907.2497000005</v>
      </c>
    </row>
    <row r="14" spans="1:9" x14ac:dyDescent="0.5">
      <c r="A14" s="5"/>
      <c r="B14" s="5"/>
      <c r="C14" s="5" t="s">
        <v>134</v>
      </c>
      <c r="D14" s="9">
        <f>D13/15.16</f>
        <v>441.80474934036943</v>
      </c>
      <c r="E14" s="6"/>
      <c r="F14" s="6"/>
      <c r="G14" s="6"/>
      <c r="H14" s="6"/>
      <c r="I14" s="9"/>
    </row>
    <row r="15" spans="1:9" x14ac:dyDescent="0.5">
      <c r="A15" s="5"/>
      <c r="B15" s="5"/>
      <c r="C15" s="5"/>
      <c r="D15" s="8">
        <f>ROUNDDOWN(D14,0)</f>
        <v>441</v>
      </c>
      <c r="E15" s="6"/>
      <c r="F15" s="6"/>
      <c r="G15" s="6"/>
      <c r="H15" s="6"/>
      <c r="I15" s="9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  <row r="24" spans="5:8" x14ac:dyDescent="0.5">
      <c r="E24" s="2"/>
      <c r="F24" s="2"/>
      <c r="G24" s="2"/>
      <c r="H24" s="2"/>
    </row>
    <row r="25" spans="5:8" x14ac:dyDescent="0.5">
      <c r="E25" s="2"/>
      <c r="F25" s="2"/>
      <c r="G25" s="2"/>
      <c r="H25" s="2"/>
    </row>
    <row r="26" spans="5:8" x14ac:dyDescent="0.5">
      <c r="E26" s="2"/>
      <c r="F26" s="2"/>
      <c r="G26" s="2"/>
      <c r="H26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E886-1304-47BE-8921-67D43AE03A52}">
  <dimension ref="A1:I26"/>
  <sheetViews>
    <sheetView workbookViewId="0">
      <selection activeCell="E10" sqref="E10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875" style="1" customWidth="1"/>
    <col min="7" max="7" width="9.87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6" t="s">
        <v>140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241572</v>
      </c>
      <c r="B3" s="5" t="s">
        <v>141</v>
      </c>
      <c r="C3" s="5" t="s">
        <v>68</v>
      </c>
      <c r="D3" s="6">
        <v>60.8</v>
      </c>
      <c r="E3" s="6">
        <v>80582.600000000006</v>
      </c>
      <c r="F3" s="6">
        <v>77398.399999999994</v>
      </c>
      <c r="G3" s="6">
        <f>E3-F3</f>
        <v>3184.2000000000116</v>
      </c>
      <c r="H3" s="6">
        <f>G3*0.07</f>
        <v>222.89400000000083</v>
      </c>
      <c r="I3" s="6">
        <f>E3+H3</f>
        <v>80805.494000000006</v>
      </c>
    </row>
    <row r="4" spans="1:9" x14ac:dyDescent="0.5">
      <c r="A4" s="4">
        <v>241572</v>
      </c>
      <c r="B4" s="5" t="s">
        <v>142</v>
      </c>
      <c r="C4" s="5" t="s">
        <v>68</v>
      </c>
      <c r="D4" s="6">
        <v>2213.6</v>
      </c>
      <c r="E4" s="6">
        <v>2933333.04</v>
      </c>
      <c r="F4" s="6">
        <v>2817912.8</v>
      </c>
      <c r="G4" s="6">
        <f t="shared" ref="G4:G12" si="0">E4-F4</f>
        <v>115420.24000000022</v>
      </c>
      <c r="H4" s="6">
        <f t="shared" ref="H4:H12" si="1">G4*0.07</f>
        <v>8079.4168000000163</v>
      </c>
      <c r="I4" s="6">
        <f t="shared" ref="I4:I12" si="2">E4+H4</f>
        <v>2941412.4568000003</v>
      </c>
    </row>
    <row r="5" spans="1:9" x14ac:dyDescent="0.5">
      <c r="A5" s="4">
        <v>241572</v>
      </c>
      <c r="B5" s="5">
        <v>11819</v>
      </c>
      <c r="C5" s="5" t="s">
        <v>18</v>
      </c>
      <c r="D5" s="6">
        <v>4044.16</v>
      </c>
      <c r="E5" s="6">
        <v>5303513.7</v>
      </c>
      <c r="F5" s="6">
        <v>5148215.68</v>
      </c>
      <c r="G5" s="6">
        <f t="shared" si="0"/>
        <v>155298.02000000048</v>
      </c>
      <c r="H5" s="6">
        <f t="shared" si="1"/>
        <v>10870.861400000034</v>
      </c>
      <c r="I5" s="6">
        <f t="shared" si="2"/>
        <v>5314384.5614</v>
      </c>
    </row>
    <row r="6" spans="1:9" x14ac:dyDescent="0.5">
      <c r="A6" s="4">
        <v>241572</v>
      </c>
      <c r="B6" s="5" t="s">
        <v>143</v>
      </c>
      <c r="C6" s="5" t="s">
        <v>144</v>
      </c>
      <c r="D6" s="6">
        <v>842.35</v>
      </c>
      <c r="E6" s="6">
        <v>1124408</v>
      </c>
      <c r="F6" s="6">
        <v>1072311.55</v>
      </c>
      <c r="G6" s="6">
        <f t="shared" si="0"/>
        <v>52096.449999999953</v>
      </c>
      <c r="H6" s="6">
        <f t="shared" si="1"/>
        <v>3646.7514999999971</v>
      </c>
      <c r="I6" s="6">
        <f t="shared" si="2"/>
        <v>1128054.7515</v>
      </c>
    </row>
    <row r="7" spans="1:9" x14ac:dyDescent="0.5">
      <c r="A7" s="4">
        <v>241572</v>
      </c>
      <c r="B7" s="5" t="s">
        <v>145</v>
      </c>
      <c r="C7" s="5" t="s">
        <v>66</v>
      </c>
      <c r="D7" s="6">
        <v>2669.1</v>
      </c>
      <c r="E7" s="6">
        <v>3527845.03</v>
      </c>
      <c r="F7" s="6">
        <v>3397764.3</v>
      </c>
      <c r="G7" s="6">
        <f t="shared" si="0"/>
        <v>130080.72999999998</v>
      </c>
      <c r="H7" s="6">
        <f t="shared" si="1"/>
        <v>9105.6510999999991</v>
      </c>
      <c r="I7" s="6">
        <f t="shared" si="2"/>
        <v>3536950.6810999997</v>
      </c>
    </row>
    <row r="8" spans="1:9" x14ac:dyDescent="0.5">
      <c r="A8" s="4">
        <v>241572</v>
      </c>
      <c r="B8" s="5" t="s">
        <v>146</v>
      </c>
      <c r="C8" s="5" t="s">
        <v>147</v>
      </c>
      <c r="D8" s="6">
        <v>2496.6999999999998</v>
      </c>
      <c r="E8" s="6">
        <v>3266594</v>
      </c>
      <c r="F8" s="6">
        <v>3178299.1</v>
      </c>
      <c r="G8" s="6">
        <f t="shared" si="0"/>
        <v>88294.899999999907</v>
      </c>
      <c r="H8" s="6">
        <f t="shared" si="1"/>
        <v>6180.6429999999937</v>
      </c>
      <c r="I8" s="6">
        <f t="shared" si="2"/>
        <v>3272774.6430000002</v>
      </c>
    </row>
    <row r="9" spans="1:9" x14ac:dyDescent="0.5">
      <c r="A9" s="4"/>
      <c r="B9" s="5"/>
      <c r="C9" s="5"/>
      <c r="D9" s="6"/>
      <c r="E9" s="6"/>
      <c r="F9" s="6"/>
      <c r="G9" s="6">
        <f t="shared" si="0"/>
        <v>0</v>
      </c>
      <c r="H9" s="6">
        <f t="shared" si="1"/>
        <v>0</v>
      </c>
      <c r="I9" s="6">
        <f t="shared" si="2"/>
        <v>0</v>
      </c>
    </row>
    <row r="10" spans="1:9" x14ac:dyDescent="0.5">
      <c r="A10" s="4"/>
      <c r="B10" s="5"/>
      <c r="C10" s="5"/>
      <c r="D10" s="6"/>
      <c r="E10" s="6"/>
      <c r="F10" s="6"/>
      <c r="G10" s="6">
        <f t="shared" si="0"/>
        <v>0</v>
      </c>
      <c r="H10" s="6">
        <f t="shared" si="1"/>
        <v>0</v>
      </c>
      <c r="I10" s="6">
        <f t="shared" si="2"/>
        <v>0</v>
      </c>
    </row>
    <row r="11" spans="1:9" x14ac:dyDescent="0.5">
      <c r="A11" s="4"/>
      <c r="B11" s="5"/>
      <c r="C11" s="5"/>
      <c r="D11" s="6"/>
      <c r="E11" s="6"/>
      <c r="F11" s="6"/>
      <c r="G11" s="6">
        <f t="shared" si="0"/>
        <v>0</v>
      </c>
      <c r="H11" s="6">
        <f t="shared" si="1"/>
        <v>0</v>
      </c>
      <c r="I11" s="6">
        <f t="shared" si="2"/>
        <v>0</v>
      </c>
    </row>
    <row r="12" spans="1:9" x14ac:dyDescent="0.5">
      <c r="A12" s="4"/>
      <c r="B12" s="5"/>
      <c r="C12" s="5"/>
      <c r="D12" s="6"/>
      <c r="E12" s="6"/>
      <c r="F12" s="6"/>
      <c r="G12" s="6">
        <f t="shared" si="0"/>
        <v>0</v>
      </c>
      <c r="H12" s="6">
        <f t="shared" si="1"/>
        <v>0</v>
      </c>
      <c r="I12" s="6">
        <f t="shared" si="2"/>
        <v>0</v>
      </c>
    </row>
    <row r="13" spans="1:9" x14ac:dyDescent="0.5">
      <c r="A13" s="5"/>
      <c r="B13" s="5"/>
      <c r="C13" s="5"/>
      <c r="D13" s="6">
        <f>SUM(D3:D12)</f>
        <v>12326.71</v>
      </c>
      <c r="E13" s="6">
        <f t="shared" ref="E13:I13" si="3">SUM(E3:E12)</f>
        <v>16236276.369999999</v>
      </c>
      <c r="F13" s="6">
        <f t="shared" si="3"/>
        <v>15691901.83</v>
      </c>
      <c r="G13" s="6">
        <f t="shared" si="3"/>
        <v>544374.5400000005</v>
      </c>
      <c r="H13" s="6">
        <f t="shared" si="3"/>
        <v>38106.217800000042</v>
      </c>
      <c r="I13" s="6">
        <f t="shared" si="3"/>
        <v>16274382.5878</v>
      </c>
    </row>
    <row r="14" spans="1:9" x14ac:dyDescent="0.5">
      <c r="A14" s="5"/>
      <c r="B14" s="5"/>
      <c r="C14" s="5" t="s">
        <v>134</v>
      </c>
      <c r="D14" s="9">
        <f>D13/15.16</f>
        <v>813.10751978891813</v>
      </c>
      <c r="E14" s="6"/>
      <c r="F14" s="6"/>
      <c r="G14" s="6"/>
      <c r="H14" s="6"/>
      <c r="I14" s="9"/>
    </row>
    <row r="15" spans="1:9" x14ac:dyDescent="0.5">
      <c r="A15" s="5"/>
      <c r="B15" s="5"/>
      <c r="C15" s="5"/>
      <c r="D15" s="8">
        <f>ROUNDDOWN(D14,0)</f>
        <v>813</v>
      </c>
      <c r="E15" s="6"/>
      <c r="F15" s="6"/>
      <c r="G15" s="6"/>
      <c r="H15" s="6"/>
      <c r="I15" s="9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  <row r="24" spans="5:8" x14ac:dyDescent="0.5">
      <c r="E24" s="2"/>
      <c r="F24" s="2"/>
      <c r="G24" s="2"/>
      <c r="H24" s="2"/>
    </row>
    <row r="25" spans="5:8" x14ac:dyDescent="0.5">
      <c r="E25" s="2"/>
      <c r="F25" s="2"/>
      <c r="G25" s="2"/>
      <c r="H25" s="2"/>
    </row>
    <row r="26" spans="5:8" x14ac:dyDescent="0.5">
      <c r="E26" s="2"/>
      <c r="F26" s="2"/>
      <c r="G26" s="2"/>
      <c r="H26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BC2D-752B-40A7-A48C-09FD37E33274}">
  <dimension ref="A1:I26"/>
  <sheetViews>
    <sheetView workbookViewId="0">
      <selection activeCell="F7" sqref="F7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875" style="1" customWidth="1"/>
    <col min="7" max="7" width="9.87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6" t="s">
        <v>156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241583</v>
      </c>
      <c r="B3" s="5" t="s">
        <v>157</v>
      </c>
      <c r="C3" s="5" t="s">
        <v>154</v>
      </c>
      <c r="D3" s="6">
        <v>98.9</v>
      </c>
      <c r="E3" s="6">
        <v>133262</v>
      </c>
      <c r="F3" s="6">
        <v>124910.7</v>
      </c>
      <c r="G3" s="6">
        <f>E3-F3</f>
        <v>8351.3000000000029</v>
      </c>
      <c r="H3" s="6">
        <f>G3*0.07</f>
        <v>584.59100000000024</v>
      </c>
      <c r="I3" s="6">
        <f>E3+H3</f>
        <v>133846.59099999999</v>
      </c>
    </row>
    <row r="4" spans="1:9" x14ac:dyDescent="0.5">
      <c r="A4" s="4">
        <v>241592</v>
      </c>
      <c r="B4" s="5" t="s">
        <v>158</v>
      </c>
      <c r="C4" s="5" t="s">
        <v>159</v>
      </c>
      <c r="D4" s="6">
        <v>396.9</v>
      </c>
      <c r="E4" s="6">
        <v>534003.64</v>
      </c>
      <c r="F4" s="6">
        <v>505253.7</v>
      </c>
      <c r="G4" s="6">
        <f t="shared" ref="G4:G12" si="0">E4-F4</f>
        <v>28749.940000000002</v>
      </c>
      <c r="H4" s="6">
        <f t="shared" ref="H4:H12" si="1">G4*0.07</f>
        <v>2012.4958000000004</v>
      </c>
      <c r="I4" s="6">
        <f t="shared" ref="I4:I12" si="2">E4+H4</f>
        <v>536016.13580000005</v>
      </c>
    </row>
    <row r="5" spans="1:9" x14ac:dyDescent="0.5">
      <c r="A5" s="4">
        <v>241592</v>
      </c>
      <c r="B5" s="5" t="s">
        <v>160</v>
      </c>
      <c r="C5" s="5" t="s">
        <v>66</v>
      </c>
      <c r="D5" s="6">
        <v>273.5</v>
      </c>
      <c r="E5" s="6">
        <v>365346.6</v>
      </c>
      <c r="F5" s="6">
        <v>348165.5</v>
      </c>
      <c r="G5" s="6">
        <f t="shared" si="0"/>
        <v>17181.099999999977</v>
      </c>
      <c r="H5" s="6">
        <f t="shared" si="1"/>
        <v>1202.6769999999985</v>
      </c>
      <c r="I5" s="6">
        <f t="shared" si="2"/>
        <v>366549.277</v>
      </c>
    </row>
    <row r="6" spans="1:9" x14ac:dyDescent="0.5">
      <c r="A6" s="4">
        <v>241601</v>
      </c>
      <c r="B6" s="5">
        <v>12037</v>
      </c>
      <c r="C6" s="5" t="s">
        <v>18</v>
      </c>
      <c r="D6" s="6">
        <v>5312.94</v>
      </c>
      <c r="E6" s="6">
        <v>6989441.5099999998</v>
      </c>
      <c r="F6" s="6">
        <v>6779311.4400000004</v>
      </c>
      <c r="G6" s="6">
        <f t="shared" si="0"/>
        <v>210130.06999999937</v>
      </c>
      <c r="H6" s="6">
        <f t="shared" si="1"/>
        <v>14709.104899999957</v>
      </c>
      <c r="I6" s="6">
        <f t="shared" si="2"/>
        <v>7004150.6148999995</v>
      </c>
    </row>
    <row r="7" spans="1:9" x14ac:dyDescent="0.5">
      <c r="A7" s="4"/>
      <c r="B7" s="5"/>
      <c r="C7" s="5"/>
      <c r="D7" s="6"/>
      <c r="E7" s="6"/>
      <c r="F7" s="6"/>
      <c r="G7" s="6">
        <f t="shared" si="0"/>
        <v>0</v>
      </c>
      <c r="H7" s="6">
        <f t="shared" si="1"/>
        <v>0</v>
      </c>
      <c r="I7" s="6">
        <f t="shared" si="2"/>
        <v>0</v>
      </c>
    </row>
    <row r="8" spans="1:9" x14ac:dyDescent="0.5">
      <c r="A8" s="4"/>
      <c r="B8" s="5"/>
      <c r="C8" s="5"/>
      <c r="D8" s="6"/>
      <c r="E8" s="6"/>
      <c r="F8" s="6"/>
      <c r="G8" s="6">
        <f t="shared" si="0"/>
        <v>0</v>
      </c>
      <c r="H8" s="6">
        <f t="shared" si="1"/>
        <v>0</v>
      </c>
      <c r="I8" s="6">
        <f t="shared" si="2"/>
        <v>0</v>
      </c>
    </row>
    <row r="9" spans="1:9" x14ac:dyDescent="0.5">
      <c r="A9" s="4"/>
      <c r="B9" s="5"/>
      <c r="C9" s="5"/>
      <c r="D9" s="6"/>
      <c r="E9" s="6"/>
      <c r="F9" s="6"/>
      <c r="G9" s="6">
        <f t="shared" si="0"/>
        <v>0</v>
      </c>
      <c r="H9" s="6">
        <f t="shared" si="1"/>
        <v>0</v>
      </c>
      <c r="I9" s="6">
        <f t="shared" si="2"/>
        <v>0</v>
      </c>
    </row>
    <row r="10" spans="1:9" x14ac:dyDescent="0.5">
      <c r="A10" s="4"/>
      <c r="B10" s="5"/>
      <c r="C10" s="5"/>
      <c r="D10" s="6"/>
      <c r="E10" s="6"/>
      <c r="F10" s="6"/>
      <c r="G10" s="6">
        <f t="shared" si="0"/>
        <v>0</v>
      </c>
      <c r="H10" s="6">
        <f t="shared" si="1"/>
        <v>0</v>
      </c>
      <c r="I10" s="6">
        <f t="shared" si="2"/>
        <v>0</v>
      </c>
    </row>
    <row r="11" spans="1:9" x14ac:dyDescent="0.5">
      <c r="A11" s="4"/>
      <c r="B11" s="5"/>
      <c r="C11" s="5"/>
      <c r="D11" s="6"/>
      <c r="E11" s="6"/>
      <c r="F11" s="6"/>
      <c r="G11" s="6">
        <f t="shared" si="0"/>
        <v>0</v>
      </c>
      <c r="H11" s="6">
        <f t="shared" si="1"/>
        <v>0</v>
      </c>
      <c r="I11" s="6">
        <f t="shared" si="2"/>
        <v>0</v>
      </c>
    </row>
    <row r="12" spans="1:9" x14ac:dyDescent="0.5">
      <c r="A12" s="4"/>
      <c r="B12" s="5"/>
      <c r="C12" s="5"/>
      <c r="D12" s="6"/>
      <c r="E12" s="6"/>
      <c r="F12" s="6"/>
      <c r="G12" s="6">
        <f t="shared" si="0"/>
        <v>0</v>
      </c>
      <c r="H12" s="6">
        <f t="shared" si="1"/>
        <v>0</v>
      </c>
      <c r="I12" s="6">
        <f t="shared" si="2"/>
        <v>0</v>
      </c>
    </row>
    <row r="13" spans="1:9" x14ac:dyDescent="0.5">
      <c r="A13" s="5"/>
      <c r="B13" s="5"/>
      <c r="C13" s="5"/>
      <c r="D13" s="6">
        <f>SUM(D3:D12)</f>
        <v>6082.24</v>
      </c>
      <c r="E13" s="6">
        <f t="shared" ref="E13:I13" si="3">SUM(E3:E12)</f>
        <v>8022053.75</v>
      </c>
      <c r="F13" s="6">
        <f t="shared" si="3"/>
        <v>7757641.3400000008</v>
      </c>
      <c r="G13" s="6">
        <f t="shared" si="3"/>
        <v>264412.40999999933</v>
      </c>
      <c r="H13" s="6">
        <f t="shared" si="3"/>
        <v>18508.868699999955</v>
      </c>
      <c r="I13" s="6">
        <f t="shared" si="3"/>
        <v>8040562.6186999995</v>
      </c>
    </row>
    <row r="14" spans="1:9" x14ac:dyDescent="0.5">
      <c r="A14" s="5"/>
      <c r="B14" s="5"/>
      <c r="C14" s="5" t="s">
        <v>134</v>
      </c>
      <c r="D14" s="9">
        <f>D13/15.16</f>
        <v>401.20316622691291</v>
      </c>
      <c r="E14" s="6"/>
      <c r="F14" s="6"/>
      <c r="G14" s="6"/>
      <c r="H14" s="6"/>
      <c r="I14" s="9"/>
    </row>
    <row r="15" spans="1:9" x14ac:dyDescent="0.5">
      <c r="A15" s="5"/>
      <c r="B15" s="5"/>
      <c r="C15" s="5"/>
      <c r="D15" s="8">
        <f>ROUNDDOWN(D14,0)</f>
        <v>401</v>
      </c>
      <c r="E15" s="6"/>
      <c r="F15" s="6"/>
      <c r="G15" s="6"/>
      <c r="H15" s="6"/>
      <c r="I15" s="9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  <row r="24" spans="5:8" x14ac:dyDescent="0.5">
      <c r="E24" s="2"/>
      <c r="F24" s="2"/>
      <c r="G24" s="2"/>
      <c r="H24" s="2"/>
    </row>
    <row r="25" spans="5:8" x14ac:dyDescent="0.5">
      <c r="E25" s="2"/>
      <c r="F25" s="2"/>
      <c r="G25" s="2"/>
      <c r="H25" s="2"/>
    </row>
    <row r="26" spans="5:8" x14ac:dyDescent="0.5">
      <c r="E26" s="2"/>
      <c r="F26" s="2"/>
      <c r="G26" s="2"/>
      <c r="H26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3730-50F0-46CF-8D92-2B5EE637E519}">
  <dimension ref="A1:I26"/>
  <sheetViews>
    <sheetView workbookViewId="0">
      <selection activeCell="C16" sqref="C16"/>
    </sheetView>
  </sheetViews>
  <sheetFormatPr defaultRowHeight="21.75" x14ac:dyDescent="0.5"/>
  <cols>
    <col min="1" max="1" width="13" style="1" customWidth="1"/>
    <col min="2" max="2" width="12.5" style="1" customWidth="1"/>
    <col min="3" max="3" width="20" style="1" customWidth="1"/>
    <col min="4" max="4" width="12.5" style="1" customWidth="1"/>
    <col min="5" max="5" width="12.625" style="1" customWidth="1"/>
    <col min="6" max="6" width="11.875" style="1" customWidth="1"/>
    <col min="7" max="7" width="9.875" style="1" customWidth="1"/>
    <col min="8" max="8" width="12.125" style="1" customWidth="1"/>
    <col min="9" max="9" width="14" style="1" customWidth="1"/>
    <col min="10" max="16384" width="9" style="1"/>
  </cols>
  <sheetData>
    <row r="1" spans="1:9" ht="23.25" x14ac:dyDescent="0.5">
      <c r="A1" s="16" t="s">
        <v>162</v>
      </c>
      <c r="B1" s="16"/>
      <c r="C1" s="16"/>
      <c r="D1" s="16"/>
      <c r="E1" s="16"/>
      <c r="F1" s="16"/>
      <c r="G1" s="16"/>
      <c r="H1" s="16"/>
      <c r="I1" s="16"/>
    </row>
    <row r="2" spans="1:9" x14ac:dyDescent="0.5">
      <c r="A2" s="3" t="s">
        <v>5</v>
      </c>
      <c r="B2" s="3" t="s">
        <v>4</v>
      </c>
      <c r="C2" s="3" t="s">
        <v>12</v>
      </c>
      <c r="D2" s="3" t="s">
        <v>11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5">
      <c r="A3" s="4">
        <v>241628</v>
      </c>
      <c r="B3" s="5">
        <v>12266</v>
      </c>
      <c r="C3" s="5" t="s">
        <v>18</v>
      </c>
      <c r="D3" s="6">
        <v>3528.92</v>
      </c>
      <c r="E3" s="6">
        <v>4538464.8899999997</v>
      </c>
      <c r="F3" s="6">
        <v>4400563.24</v>
      </c>
      <c r="G3" s="6">
        <f>E3-F3</f>
        <v>137901.64999999944</v>
      </c>
      <c r="H3" s="6">
        <f>G3*0.07</f>
        <v>9653.1154999999617</v>
      </c>
      <c r="I3" s="6">
        <f>E3+H3</f>
        <v>4548118.0055</v>
      </c>
    </row>
    <row r="4" spans="1:9" x14ac:dyDescent="0.5">
      <c r="A4" s="4">
        <v>241628</v>
      </c>
      <c r="B4" s="5" t="s">
        <v>163</v>
      </c>
      <c r="C4" s="5" t="s">
        <v>164</v>
      </c>
      <c r="D4" s="6">
        <v>725.7</v>
      </c>
      <c r="E4" s="6">
        <v>954698.79</v>
      </c>
      <c r="F4" s="6">
        <v>907125</v>
      </c>
      <c r="G4" s="6">
        <f t="shared" ref="G4:G12" si="0">E4-F4</f>
        <v>47573.790000000037</v>
      </c>
      <c r="H4" s="6">
        <f t="shared" ref="H4:H12" si="1">G4*0.07</f>
        <v>3330.1653000000028</v>
      </c>
      <c r="I4" s="6">
        <f t="shared" ref="I4:I12" si="2">E4+H4</f>
        <v>958028.95530000003</v>
      </c>
    </row>
    <row r="5" spans="1:9" x14ac:dyDescent="0.5">
      <c r="A5" s="4"/>
      <c r="B5" s="5"/>
      <c r="C5" s="5"/>
      <c r="D5" s="6"/>
      <c r="E5" s="6"/>
      <c r="F5" s="6"/>
      <c r="G5" s="6">
        <f t="shared" si="0"/>
        <v>0</v>
      </c>
      <c r="H5" s="6">
        <f t="shared" si="1"/>
        <v>0</v>
      </c>
      <c r="I5" s="6">
        <f t="shared" si="2"/>
        <v>0</v>
      </c>
    </row>
    <row r="6" spans="1:9" x14ac:dyDescent="0.5">
      <c r="A6" s="4"/>
      <c r="B6" s="5"/>
      <c r="C6" s="5"/>
      <c r="D6" s="6"/>
      <c r="E6" s="6"/>
      <c r="F6" s="6"/>
      <c r="G6" s="6">
        <f t="shared" si="0"/>
        <v>0</v>
      </c>
      <c r="H6" s="6">
        <f t="shared" si="1"/>
        <v>0</v>
      </c>
      <c r="I6" s="6">
        <f t="shared" si="2"/>
        <v>0</v>
      </c>
    </row>
    <row r="7" spans="1:9" x14ac:dyDescent="0.5">
      <c r="A7" s="4"/>
      <c r="B7" s="5"/>
      <c r="C7" s="5"/>
      <c r="D7" s="6"/>
      <c r="E7" s="6"/>
      <c r="F7" s="6"/>
      <c r="G7" s="6">
        <f t="shared" si="0"/>
        <v>0</v>
      </c>
      <c r="H7" s="6">
        <f t="shared" si="1"/>
        <v>0</v>
      </c>
      <c r="I7" s="6">
        <f t="shared" si="2"/>
        <v>0</v>
      </c>
    </row>
    <row r="8" spans="1:9" x14ac:dyDescent="0.5">
      <c r="A8" s="4"/>
      <c r="B8" s="5"/>
      <c r="C8" s="5"/>
      <c r="D8" s="6"/>
      <c r="E8" s="6"/>
      <c r="F8" s="6"/>
      <c r="G8" s="6">
        <f t="shared" si="0"/>
        <v>0</v>
      </c>
      <c r="H8" s="6">
        <f t="shared" si="1"/>
        <v>0</v>
      </c>
      <c r="I8" s="6">
        <f t="shared" si="2"/>
        <v>0</v>
      </c>
    </row>
    <row r="9" spans="1:9" x14ac:dyDescent="0.5">
      <c r="A9" s="4"/>
      <c r="B9" s="5"/>
      <c r="C9" s="5"/>
      <c r="D9" s="6"/>
      <c r="E9" s="6"/>
      <c r="F9" s="6"/>
      <c r="G9" s="6">
        <f t="shared" si="0"/>
        <v>0</v>
      </c>
      <c r="H9" s="6">
        <f t="shared" si="1"/>
        <v>0</v>
      </c>
      <c r="I9" s="6">
        <f t="shared" si="2"/>
        <v>0</v>
      </c>
    </row>
    <row r="10" spans="1:9" x14ac:dyDescent="0.5">
      <c r="A10" s="4"/>
      <c r="B10" s="5"/>
      <c r="C10" s="5"/>
      <c r="D10" s="6"/>
      <c r="E10" s="6"/>
      <c r="F10" s="6"/>
      <c r="G10" s="6">
        <f t="shared" si="0"/>
        <v>0</v>
      </c>
      <c r="H10" s="6">
        <f t="shared" si="1"/>
        <v>0</v>
      </c>
      <c r="I10" s="6">
        <f t="shared" si="2"/>
        <v>0</v>
      </c>
    </row>
    <row r="11" spans="1:9" x14ac:dyDescent="0.5">
      <c r="A11" s="4"/>
      <c r="B11" s="5"/>
      <c r="C11" s="5"/>
      <c r="D11" s="6"/>
      <c r="E11" s="6"/>
      <c r="F11" s="6"/>
      <c r="G11" s="6">
        <f t="shared" si="0"/>
        <v>0</v>
      </c>
      <c r="H11" s="6">
        <f t="shared" si="1"/>
        <v>0</v>
      </c>
      <c r="I11" s="6">
        <f t="shared" si="2"/>
        <v>0</v>
      </c>
    </row>
    <row r="12" spans="1:9" x14ac:dyDescent="0.5">
      <c r="A12" s="4"/>
      <c r="B12" s="5"/>
      <c r="C12" s="5"/>
      <c r="D12" s="6"/>
      <c r="E12" s="6"/>
      <c r="F12" s="6"/>
      <c r="G12" s="6">
        <f t="shared" si="0"/>
        <v>0</v>
      </c>
      <c r="H12" s="6">
        <f t="shared" si="1"/>
        <v>0</v>
      </c>
      <c r="I12" s="6">
        <f t="shared" si="2"/>
        <v>0</v>
      </c>
    </row>
    <row r="13" spans="1:9" x14ac:dyDescent="0.5">
      <c r="A13" s="5"/>
      <c r="B13" s="5"/>
      <c r="C13" s="5"/>
      <c r="D13" s="6">
        <f>SUM(D3:D12)</f>
        <v>4254.62</v>
      </c>
      <c r="E13" s="6">
        <f t="shared" ref="E13:I13" si="3">SUM(E3:E12)</f>
        <v>5493163.6799999997</v>
      </c>
      <c r="F13" s="6">
        <f t="shared" si="3"/>
        <v>5307688.24</v>
      </c>
      <c r="G13" s="6">
        <f t="shared" si="3"/>
        <v>185475.43999999948</v>
      </c>
      <c r="H13" s="6">
        <f t="shared" si="3"/>
        <v>12983.280799999964</v>
      </c>
      <c r="I13" s="6">
        <f t="shared" si="3"/>
        <v>5506146.9607999995</v>
      </c>
    </row>
    <row r="14" spans="1:9" x14ac:dyDescent="0.5">
      <c r="A14" s="5"/>
      <c r="B14" s="5"/>
      <c r="C14" s="5" t="s">
        <v>134</v>
      </c>
      <c r="D14" s="9">
        <f>D13/15.16</f>
        <v>280.64775725593665</v>
      </c>
      <c r="E14" s="6"/>
      <c r="F14" s="6"/>
      <c r="G14" s="6"/>
      <c r="H14" s="6"/>
      <c r="I14" s="9"/>
    </row>
    <row r="15" spans="1:9" x14ac:dyDescent="0.5">
      <c r="A15" s="5"/>
      <c r="B15" s="5"/>
      <c r="C15" s="5"/>
      <c r="D15" s="8">
        <f>ROUNDDOWN(D14,0)</f>
        <v>280</v>
      </c>
      <c r="E15" s="6"/>
      <c r="F15" s="6"/>
      <c r="G15" s="6"/>
      <c r="H15" s="6"/>
      <c r="I15" s="9"/>
    </row>
    <row r="16" spans="1:9" x14ac:dyDescent="0.5">
      <c r="E16" s="2"/>
      <c r="F16" s="2"/>
      <c r="G16" s="2"/>
      <c r="H16" s="2"/>
    </row>
    <row r="17" spans="5:8" x14ac:dyDescent="0.5">
      <c r="E17" s="2"/>
      <c r="F17" s="2"/>
      <c r="G17" s="2"/>
      <c r="H17" s="2"/>
    </row>
    <row r="18" spans="5:8" x14ac:dyDescent="0.5">
      <c r="E18" s="2"/>
      <c r="F18" s="2"/>
      <c r="G18" s="2"/>
      <c r="H18" s="2"/>
    </row>
    <row r="19" spans="5:8" x14ac:dyDescent="0.5">
      <c r="E19" s="2"/>
      <c r="F19" s="2"/>
      <c r="G19" s="2"/>
      <c r="H19" s="2"/>
    </row>
    <row r="20" spans="5:8" x14ac:dyDescent="0.5">
      <c r="E20" s="2"/>
      <c r="F20" s="2"/>
      <c r="G20" s="2"/>
      <c r="H20" s="2"/>
    </row>
    <row r="21" spans="5:8" x14ac:dyDescent="0.5">
      <c r="E21" s="2"/>
      <c r="F21" s="2"/>
      <c r="G21" s="2"/>
      <c r="H21" s="2"/>
    </row>
    <row r="22" spans="5:8" x14ac:dyDescent="0.5">
      <c r="E22" s="2"/>
      <c r="F22" s="2"/>
      <c r="G22" s="2"/>
      <c r="H22" s="2"/>
    </row>
    <row r="23" spans="5:8" x14ac:dyDescent="0.5">
      <c r="E23" s="2"/>
      <c r="F23" s="2"/>
      <c r="G23" s="2"/>
      <c r="H23" s="2"/>
    </row>
    <row r="24" spans="5:8" x14ac:dyDescent="0.5">
      <c r="E24" s="2"/>
      <c r="F24" s="2"/>
      <c r="G24" s="2"/>
      <c r="H24" s="2"/>
    </row>
    <row r="25" spans="5:8" x14ac:dyDescent="0.5">
      <c r="E25" s="2"/>
      <c r="F25" s="2"/>
      <c r="G25" s="2"/>
      <c r="H25" s="2"/>
    </row>
    <row r="26" spans="5:8" x14ac:dyDescent="0.5">
      <c r="E26" s="2"/>
      <c r="F26" s="2"/>
      <c r="G26" s="2"/>
      <c r="H26" s="2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23</vt:i4>
      </vt:variant>
      <vt:variant>
        <vt:lpstr>ช่วงที่มีชื่อ</vt:lpstr>
      </vt:variant>
      <vt:variant>
        <vt:i4>6</vt:i4>
      </vt:variant>
    </vt:vector>
  </HeadingPairs>
  <TitlesOfParts>
    <vt:vector size="29" baseType="lpstr">
      <vt:lpstr>112560</vt:lpstr>
      <vt:lpstr>122560</vt:lpstr>
      <vt:lpstr>012561</vt:lpstr>
      <vt:lpstr>022561</vt:lpstr>
      <vt:lpstr>032561</vt:lpstr>
      <vt:lpstr>042561</vt:lpstr>
      <vt:lpstr>052561</vt:lpstr>
      <vt:lpstr>062561</vt:lpstr>
      <vt:lpstr>072561</vt:lpstr>
      <vt:lpstr>082561</vt:lpstr>
      <vt:lpstr>092561</vt:lpstr>
      <vt:lpstr>ภาษีซื้อ 112560</vt:lpstr>
      <vt:lpstr>ภาษีซื้อ 122560</vt:lpstr>
      <vt:lpstr>ภาษีซื้อ 012561</vt:lpstr>
      <vt:lpstr>ภาษีซื้อ 022561</vt:lpstr>
      <vt:lpstr>ภาษีซื้อ 032561</vt:lpstr>
      <vt:lpstr>ภาษีซื้อ 042561</vt:lpstr>
      <vt:lpstr>ภาษีซื้อ 052561</vt:lpstr>
      <vt:lpstr>ภาษีซื้อ 062561</vt:lpstr>
      <vt:lpstr>ภาษีซื้อ 072561</vt:lpstr>
      <vt:lpstr>ภาษีซื้อ 082561</vt:lpstr>
      <vt:lpstr>ภาษีซื้อ 092561</vt:lpstr>
      <vt:lpstr>STOCK</vt:lpstr>
      <vt:lpstr>STOCK!Print_Area</vt:lpstr>
      <vt:lpstr>'ภาษีซื้อ 022561'!Print_Area</vt:lpstr>
      <vt:lpstr>'ภาษีซื้อ 072561'!Print_Area</vt:lpstr>
      <vt:lpstr>'ภาษีซื้อ 082561'!Print_Area</vt:lpstr>
      <vt:lpstr>'ภาษีซื้อ 092561'!Print_Area</vt:lpstr>
      <vt:lpstr>'ภาษีซื้อ 112560'!Print_Area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2018-10-19T04:13:08Z</dcterms:modified>
</cp:coreProperties>
</file>