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43C5F996-9174-4A11-B8B5-4B45B3E7D428}" xr6:coauthVersionLast="37" xr6:coauthVersionMax="3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ประมาณทั่งปี" sheetId="1" r:id="rId1"/>
    <sheet name="ใช้คำนวนยอดรายเดือน" sheetId="2" r:id="rId2"/>
  </sheets>
  <definedNames>
    <definedName name="_xlnm.Print_Area" localSheetId="0">ประมาณทั่งปี!$B$1:$H$32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2" l="1"/>
  <c r="B30" i="2" l="1"/>
  <c r="C30" i="2"/>
  <c r="D30" i="2"/>
  <c r="B31" i="2"/>
  <c r="C31" i="2"/>
  <c r="D31" i="2" s="1"/>
  <c r="B32" i="2"/>
  <c r="C32" i="2"/>
  <c r="D32" i="2"/>
  <c r="B29" i="2" l="1"/>
  <c r="C29" i="2"/>
  <c r="D29" i="2" s="1"/>
  <c r="B28" i="2"/>
  <c r="C28" i="2"/>
  <c r="D28" i="2" s="1"/>
  <c r="C27" i="2"/>
  <c r="B27" i="2"/>
  <c r="L8" i="2" l="1"/>
  <c r="D9" i="2" l="1"/>
  <c r="D27" i="2" l="1"/>
  <c r="E4" i="2" l="1"/>
  <c r="F4" i="2" s="1"/>
  <c r="D26" i="2"/>
  <c r="D8" i="2" l="1"/>
  <c r="D12" i="2"/>
  <c r="D11" i="2"/>
  <c r="D10" i="2"/>
  <c r="D19" i="2" l="1"/>
  <c r="D20" i="2" s="1"/>
  <c r="D5" i="1" l="1"/>
  <c r="D8" i="1" s="1"/>
  <c r="E9" i="2" l="1"/>
  <c r="G18" i="2"/>
  <c r="G17" i="2"/>
  <c r="G16" i="2"/>
  <c r="G15" i="2"/>
  <c r="G14" i="2"/>
  <c r="G13" i="2"/>
  <c r="G11" i="2"/>
  <c r="G16" i="1"/>
  <c r="G18" i="1"/>
  <c r="C25" i="2" l="1"/>
  <c r="D25" i="2" s="1"/>
  <c r="D33" i="2" s="1"/>
  <c r="E18" i="2"/>
  <c r="E17" i="2"/>
  <c r="E16" i="2"/>
  <c r="E15" i="2"/>
  <c r="E14" i="2"/>
  <c r="E13" i="2"/>
  <c r="G8" i="2"/>
  <c r="E10" i="2"/>
  <c r="E12" i="2"/>
  <c r="G10" i="2"/>
  <c r="E11" i="2"/>
  <c r="G12" i="2"/>
  <c r="G9" i="2"/>
  <c r="D12" i="1"/>
  <c r="D11" i="1"/>
  <c r="D10" i="1"/>
  <c r="D9" i="1"/>
  <c r="D27" i="1"/>
  <c r="D19" i="1" l="1"/>
  <c r="G19" i="2"/>
  <c r="D30" i="1"/>
  <c r="D29" i="1"/>
  <c r="D26" i="1"/>
  <c r="G9" i="1"/>
  <c r="G10" i="1"/>
  <c r="G12" i="1"/>
  <c r="G13" i="1"/>
  <c r="G14" i="1"/>
  <c r="G15" i="1"/>
  <c r="G17" i="1"/>
  <c r="E18" i="1"/>
  <c r="D28" i="1"/>
  <c r="G11" i="1"/>
  <c r="G20" i="2" l="1"/>
  <c r="G22" i="2" s="1"/>
  <c r="G23" i="2" s="1"/>
  <c r="G19" i="1"/>
  <c r="E17" i="1"/>
  <c r="E16" i="1"/>
  <c r="D20" i="1"/>
  <c r="E10" i="1"/>
  <c r="E13" i="1"/>
  <c r="E15" i="1"/>
  <c r="G8" i="1"/>
  <c r="C25" i="1"/>
  <c r="D25" i="1" s="1"/>
  <c r="D31" i="1" s="1"/>
  <c r="E11" i="1"/>
  <c r="E9" i="1"/>
  <c r="E12" i="1"/>
  <c r="E14" i="1"/>
  <c r="G20" i="1" l="1"/>
  <c r="G22" i="1" s="1"/>
  <c r="G23" i="1" s="1"/>
</calcChain>
</file>

<file path=xl/sharedStrings.xml><?xml version="1.0" encoding="utf-8"?>
<sst xmlns="http://schemas.openxmlformats.org/spreadsheetml/2006/main" count="78" uniqueCount="44">
  <si>
    <t>หจก.นานายิ่งไพศาล</t>
  </si>
  <si>
    <t>ประมาณการค้าไฟฟ้า</t>
  </si>
  <si>
    <t>ประมาณการกำไร</t>
  </si>
  <si>
    <t>เดือน</t>
  </si>
  <si>
    <t>ปี</t>
  </si>
  <si>
    <t>รายได้</t>
  </si>
  <si>
    <t>ค่าไฟฟ้า</t>
  </si>
  <si>
    <t>ค่าน้ำประปา</t>
  </si>
  <si>
    <t>ค่าน้ำมัน</t>
  </si>
  <si>
    <t>ค่าซ่อมบำรุง</t>
  </si>
  <si>
    <t>ค่าวัสดุสิ้นเปลือง</t>
  </si>
  <si>
    <t>ค่าแรงคนงาน</t>
  </si>
  <si>
    <t>ค่าตอบแทนผู้บริหาร</t>
  </si>
  <si>
    <t>ค่าเช่ารถยนต์</t>
  </si>
  <si>
    <t>รวม คชจ.</t>
  </si>
  <si>
    <t>กำไร</t>
  </si>
  <si>
    <t>หมายเหตุ</t>
  </si>
  <si>
    <t>%/ยอดขาย</t>
  </si>
  <si>
    <t>ยกเว้นภาษี</t>
  </si>
  <si>
    <t>ภาษี 15%</t>
  </si>
  <si>
    <t>ประมาณการภาษีเงินได้</t>
  </si>
  <si>
    <t>ภาษีมูลค่าเพิ่ม</t>
  </si>
  <si>
    <t>ภาษีเงินได้นิติบุคคล</t>
  </si>
  <si>
    <t>ขาย</t>
  </si>
  <si>
    <t>VAT 7%</t>
  </si>
  <si>
    <t>ชำระ</t>
  </si>
  <si>
    <t>ซ่อมบำรุงรถยนต์</t>
  </si>
  <si>
    <t>ซ่อมบำรุงเครื่องจักร</t>
  </si>
  <si>
    <t>ปริ้น 10,000</t>
  </si>
  <si>
    <t>ประมาณการรายรับรายจ่าย เพื่อยื่นแบบภาษีมูลค่าเพิ่มและภาษีเงินได้ ปี 2560</t>
  </si>
  <si>
    <t>ค่าเสื่อมราคา</t>
  </si>
  <si>
    <t>เงินสมทบประกันสังคม</t>
  </si>
  <si>
    <t>ปริ้น 8,000                          พ่อ 2,000</t>
  </si>
  <si>
    <t>ภาษี 10%</t>
  </si>
  <si>
    <t>ยอดขาย = ค่าไฟฟ้า * 3.1</t>
  </si>
  <si>
    <t>ค่าน้ำชลประทาน</t>
  </si>
  <si>
    <t>ค่าซ่อมบำรุงเครื่องจักร</t>
  </si>
  <si>
    <t>ค่าซ่อมบำรุงยานพาหนะ</t>
  </si>
  <si>
    <t>ค่าไฟฟ้า(เดือนปัจจุบัน)</t>
  </si>
  <si>
    <t xml:space="preserve">ยอดขาย = ค่าไฟฟ้า * </t>
  </si>
  <si>
    <t>ประมาณการรายรับรายจ่าย เพื่อยื่นแบบภาษีมูลค่าเพิ่มและภาษีเงินได้ ปี 2561</t>
  </si>
  <si>
    <t>ค่าทำบัญชี</t>
  </si>
  <si>
    <t>ค่าใช้จ่ายเบ็ดเตล็ด</t>
  </si>
  <si>
    <t>ค่าไฟฟ้า(09/2560)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</si>
</sst>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sz val="12"/>
      <color theme="1"/>
      <name val="Angsana New"/>
      <family val="1"/>
    </font>
    <font>
      <b/>
      <sz val="18"/>
      <color theme="1"/>
      <name val="Angsana New"/>
      <family val="1"/>
    </font>
    <font>
      <b/>
      <u val="double"/>
      <sz val="16"/>
      <color theme="1"/>
      <name val="Angsana New"/>
      <family val="1"/>
    </font>
    <font>
      <u val="singleAccounting"/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u val="doubleAccounting"/>
      <sz val="16"/>
      <color theme="1"/>
      <name val="Angsana New"/>
      <family val="1"/>
    </font>
    <font>
      <sz val="9"/>
      <color theme="1"/>
      <name val="Angsana New"/>
      <family val="1"/>
    </font>
    <font>
      <b/>
      <u val="singleAccounting"/>
      <sz val="16"/>
      <color theme="1"/>
      <name val="Angsana New"/>
      <family val="1"/>
    </font>
    <font>
      <sz val="14"/>
      <color theme="1"/>
      <name val="Angsana New"/>
      <family val="1"/>
    </font>
    <font>
      <sz val="18"/>
      <color theme="1"/>
      <name val="Angsana New"/>
      <family val="1"/>
    </font>
    <font>
      <u val="singleAccounting"/>
      <sz val="18"/>
      <color theme="1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187" fontId="2" fillId="0" borderId="0" xfId="1" applyFont="1"/>
    <xf numFmtId="0" fontId="2" fillId="0" borderId="0" xfId="0" applyFont="1" applyAlignment="1">
      <alignment horizontal="center"/>
    </xf>
    <xf numFmtId="187" fontId="6" fillId="0" borderId="0" xfId="0" applyNumberFormat="1" applyFont="1"/>
    <xf numFmtId="187" fontId="2" fillId="0" borderId="0" xfId="0" applyNumberFormat="1" applyFont="1"/>
    <xf numFmtId="0" fontId="7" fillId="0" borderId="0" xfId="0" applyFont="1" applyAlignment="1">
      <alignment horizontal="center"/>
    </xf>
    <xf numFmtId="187" fontId="8" fillId="0" borderId="0" xfId="0" applyNumberFormat="1" applyFont="1"/>
    <xf numFmtId="0" fontId="2" fillId="0" borderId="1" xfId="0" applyFont="1" applyBorder="1" applyAlignment="1">
      <alignment horizontal="left" inden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87" fontId="2" fillId="0" borderId="1" xfId="1" applyFont="1" applyBorder="1"/>
    <xf numFmtId="9" fontId="2" fillId="0" borderId="1" xfId="2" applyFont="1" applyBorder="1"/>
    <xf numFmtId="0" fontId="9" fillId="0" borderId="1" xfId="0" applyFont="1" applyBorder="1" applyAlignment="1">
      <alignment horizontal="center" vertical="center" wrapText="1"/>
    </xf>
    <xf numFmtId="187" fontId="6" fillId="0" borderId="1" xfId="1" applyFont="1" applyBorder="1"/>
    <xf numFmtId="187" fontId="8" fillId="0" borderId="0" xfId="1" applyFont="1"/>
    <xf numFmtId="187" fontId="7" fillId="0" borderId="0" xfId="1" applyFont="1"/>
    <xf numFmtId="187" fontId="10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87" fontId="2" fillId="2" borderId="1" xfId="1" applyFont="1" applyFill="1" applyBorder="1"/>
    <xf numFmtId="0" fontId="2" fillId="2" borderId="1" xfId="0" applyFont="1" applyFill="1" applyBorder="1"/>
    <xf numFmtId="187" fontId="11" fillId="0" borderId="0" xfId="1" applyFont="1" applyAlignment="1">
      <alignment horizontal="center"/>
    </xf>
    <xf numFmtId="187" fontId="2" fillId="3" borderId="1" xfId="1" applyFont="1" applyFill="1" applyBorder="1"/>
    <xf numFmtId="187" fontId="2" fillId="3" borderId="0" xfId="0" applyNumberFormat="1" applyFont="1" applyFill="1"/>
    <xf numFmtId="187" fontId="2" fillId="4" borderId="0" xfId="1" applyFont="1" applyFill="1"/>
    <xf numFmtId="187" fontId="2" fillId="4" borderId="0" xfId="0" applyNumberFormat="1" applyFont="1" applyFill="1"/>
    <xf numFmtId="187" fontId="2" fillId="0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187" fontId="12" fillId="4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87" fontId="13" fillId="4" borderId="1" xfId="1" applyFont="1" applyFill="1" applyBorder="1" applyAlignment="1">
      <alignment horizontal="center"/>
    </xf>
    <xf numFmtId="187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จุลภาค" xfId="1" builtinId="3"/>
    <cellStyle name="ปกติ" xfId="0" builtinId="0"/>
    <cellStyle name="เปอร์เซ็นต์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2"/>
  <sheetViews>
    <sheetView topLeftCell="A10" workbookViewId="0">
      <selection activeCell="D4" sqref="D4"/>
    </sheetView>
  </sheetViews>
  <sheetFormatPr defaultColWidth="9.125" defaultRowHeight="23.25" x14ac:dyDescent="0.5"/>
  <cols>
    <col min="1" max="1" width="9.125" style="1"/>
    <col min="2" max="2" width="16.625" style="1" customWidth="1"/>
    <col min="3" max="3" width="19.625" style="1" customWidth="1"/>
    <col min="4" max="4" width="14.625" style="1" bestFit="1" customWidth="1"/>
    <col min="5" max="5" width="11.125" style="1" customWidth="1"/>
    <col min="6" max="6" width="11.625" style="1" customWidth="1"/>
    <col min="7" max="7" width="14.875" style="1" customWidth="1"/>
    <col min="8" max="8" width="11.75" style="1" customWidth="1"/>
    <col min="9" max="16384" width="9.125" style="1"/>
  </cols>
  <sheetData>
    <row r="1" spans="2:11" ht="21.95" customHeight="1" x14ac:dyDescent="0.55000000000000004">
      <c r="B1" s="31" t="s">
        <v>29</v>
      </c>
      <c r="C1" s="31"/>
      <c r="D1" s="31"/>
      <c r="E1" s="31"/>
      <c r="F1" s="31"/>
      <c r="G1" s="31"/>
      <c r="H1" s="31"/>
      <c r="I1" s="3"/>
      <c r="J1" s="3"/>
      <c r="K1" s="3"/>
    </row>
    <row r="2" spans="2:11" ht="21.95" customHeight="1" x14ac:dyDescent="0.55000000000000004">
      <c r="B2" s="31" t="s">
        <v>0</v>
      </c>
      <c r="C2" s="31"/>
      <c r="D2" s="31"/>
      <c r="E2" s="31"/>
      <c r="F2" s="31"/>
      <c r="G2" s="31"/>
      <c r="H2" s="31"/>
    </row>
    <row r="3" spans="2:11" ht="21.95" customHeight="1" x14ac:dyDescent="0.5"/>
    <row r="4" spans="2:11" ht="21.95" customHeight="1" x14ac:dyDescent="0.5">
      <c r="B4" s="32" t="s">
        <v>1</v>
      </c>
      <c r="C4" s="32"/>
      <c r="D4" s="4">
        <v>210000</v>
      </c>
      <c r="E4" s="25"/>
      <c r="F4" s="22"/>
    </row>
    <row r="5" spans="2:11" ht="21.95" customHeight="1" x14ac:dyDescent="0.65">
      <c r="B5" s="32" t="s">
        <v>34</v>
      </c>
      <c r="C5" s="32"/>
      <c r="D5" s="4">
        <f>D4*3.1</f>
        <v>651000</v>
      </c>
      <c r="E5" s="4"/>
      <c r="F5" s="9"/>
    </row>
    <row r="6" spans="2:11" ht="21.95" customHeight="1" x14ac:dyDescent="0.5">
      <c r="B6" s="34" t="s">
        <v>22</v>
      </c>
      <c r="C6" s="34"/>
    </row>
    <row r="7" spans="2:11" ht="21.95" customHeight="1" x14ac:dyDescent="0.5">
      <c r="B7" s="33" t="s">
        <v>2</v>
      </c>
      <c r="C7" s="33"/>
      <c r="D7" s="12" t="s">
        <v>3</v>
      </c>
      <c r="E7" s="12" t="s">
        <v>17</v>
      </c>
      <c r="F7" s="12" t="s">
        <v>16</v>
      </c>
      <c r="G7" s="12" t="s">
        <v>4</v>
      </c>
      <c r="H7" s="12" t="s">
        <v>16</v>
      </c>
    </row>
    <row r="8" spans="2:11" ht="21.95" customHeight="1" x14ac:dyDescent="0.5">
      <c r="B8" s="10" t="s">
        <v>5</v>
      </c>
      <c r="C8" s="11"/>
      <c r="D8" s="13">
        <f>D5</f>
        <v>651000</v>
      </c>
      <c r="E8" s="13"/>
      <c r="F8" s="13"/>
      <c r="G8" s="13">
        <f>D8*12</f>
        <v>7812000</v>
      </c>
      <c r="H8" s="11"/>
    </row>
    <row r="9" spans="2:11" ht="21.95" customHeight="1" x14ac:dyDescent="0.5">
      <c r="B9" s="11"/>
      <c r="C9" s="11" t="s">
        <v>6</v>
      </c>
      <c r="D9" s="13">
        <f>C26</f>
        <v>-210000</v>
      </c>
      <c r="E9" s="14">
        <f>-D9/D8</f>
        <v>0.32258064516129031</v>
      </c>
      <c r="F9" s="11"/>
      <c r="G9" s="13">
        <f t="shared" ref="G9:G17" si="0">D9*12</f>
        <v>-2520000</v>
      </c>
      <c r="H9" s="11"/>
    </row>
    <row r="10" spans="2:11" ht="21.95" customHeight="1" x14ac:dyDescent="0.5">
      <c r="B10" s="11"/>
      <c r="C10" s="11" t="s">
        <v>7</v>
      </c>
      <c r="D10" s="13">
        <f>C27</f>
        <v>-2100</v>
      </c>
      <c r="E10" s="14">
        <f>-D10/D8</f>
        <v>3.2258064516129032E-3</v>
      </c>
      <c r="F10" s="11"/>
      <c r="G10" s="13">
        <f t="shared" si="0"/>
        <v>-25200</v>
      </c>
      <c r="H10" s="11"/>
    </row>
    <row r="11" spans="2:11" ht="21.95" customHeight="1" x14ac:dyDescent="0.5">
      <c r="B11" s="11"/>
      <c r="C11" s="11" t="s">
        <v>8</v>
      </c>
      <c r="D11" s="13">
        <f>C28</f>
        <v>-145000</v>
      </c>
      <c r="E11" s="14">
        <f>-D11/D8</f>
        <v>0.2227342549923195</v>
      </c>
      <c r="F11" s="11"/>
      <c r="G11" s="13">
        <f t="shared" si="0"/>
        <v>-1740000</v>
      </c>
      <c r="H11" s="11"/>
    </row>
    <row r="12" spans="2:11" ht="21.95" customHeight="1" x14ac:dyDescent="0.5">
      <c r="B12" s="11"/>
      <c r="C12" s="11" t="s">
        <v>9</v>
      </c>
      <c r="D12" s="13">
        <f>C29+C30</f>
        <v>-58600</v>
      </c>
      <c r="E12" s="14">
        <f>-D12/D8</f>
        <v>9.0015360983102921E-2</v>
      </c>
      <c r="F12" s="11"/>
      <c r="G12" s="13">
        <f t="shared" si="0"/>
        <v>-703200</v>
      </c>
      <c r="H12" s="11"/>
    </row>
    <row r="13" spans="2:11" ht="21.95" customHeight="1" x14ac:dyDescent="0.5">
      <c r="B13" s="11"/>
      <c r="C13" s="11" t="s">
        <v>10</v>
      </c>
      <c r="D13" s="13">
        <v>0</v>
      </c>
      <c r="E13" s="14">
        <f>-D13/D8</f>
        <v>0</v>
      </c>
      <c r="F13" s="11"/>
      <c r="G13" s="13">
        <f t="shared" si="0"/>
        <v>0</v>
      </c>
      <c r="H13" s="11"/>
    </row>
    <row r="14" spans="2:11" ht="21.95" customHeight="1" x14ac:dyDescent="0.5">
      <c r="B14" s="11"/>
      <c r="C14" s="11" t="s">
        <v>11</v>
      </c>
      <c r="D14" s="13">
        <v>-118000</v>
      </c>
      <c r="E14" s="14">
        <f>-D14/D8</f>
        <v>0.18125960061443933</v>
      </c>
      <c r="F14" s="11"/>
      <c r="G14" s="13">
        <f t="shared" si="0"/>
        <v>-1416000</v>
      </c>
      <c r="H14" s="11"/>
    </row>
    <row r="15" spans="2:11" ht="21.95" customHeight="1" x14ac:dyDescent="0.5">
      <c r="B15" s="11"/>
      <c r="C15" s="11" t="s">
        <v>12</v>
      </c>
      <c r="D15" s="13">
        <v>-10000</v>
      </c>
      <c r="E15" s="14">
        <f>-D15/D8</f>
        <v>1.5360983102918587E-2</v>
      </c>
      <c r="F15" s="15" t="s">
        <v>28</v>
      </c>
      <c r="G15" s="13">
        <f t="shared" si="0"/>
        <v>-120000</v>
      </c>
      <c r="H15" s="11"/>
    </row>
    <row r="16" spans="2:11" ht="21.95" customHeight="1" x14ac:dyDescent="0.5">
      <c r="B16" s="11"/>
      <c r="C16" s="11" t="s">
        <v>31</v>
      </c>
      <c r="D16" s="13">
        <v>-5900</v>
      </c>
      <c r="E16" s="14">
        <f>-D16/D8</f>
        <v>9.0629800307219666E-3</v>
      </c>
      <c r="F16" s="15"/>
      <c r="G16" s="13">
        <f t="shared" ref="G16" si="1">D16*12</f>
        <v>-70800</v>
      </c>
      <c r="H16" s="11"/>
    </row>
    <row r="17" spans="2:8" ht="21.95" customHeight="1" x14ac:dyDescent="0.5">
      <c r="B17" s="11"/>
      <c r="C17" s="11" t="s">
        <v>13</v>
      </c>
      <c r="D17" s="13">
        <v>-10000</v>
      </c>
      <c r="E17" s="14">
        <f>-D17/D8</f>
        <v>1.5360983102918587E-2</v>
      </c>
      <c r="F17" s="15" t="s">
        <v>32</v>
      </c>
      <c r="G17" s="13">
        <f t="shared" si="0"/>
        <v>-120000</v>
      </c>
      <c r="H17" s="11"/>
    </row>
    <row r="18" spans="2:8" ht="21.95" customHeight="1" x14ac:dyDescent="0.5">
      <c r="B18" s="11"/>
      <c r="C18" s="11" t="s">
        <v>30</v>
      </c>
      <c r="D18" s="13">
        <v>-50000</v>
      </c>
      <c r="E18" s="14">
        <f>-D18/D8</f>
        <v>7.6804915514592939E-2</v>
      </c>
      <c r="F18" s="11"/>
      <c r="G18" s="13">
        <f t="shared" ref="G18" si="2">D18*12</f>
        <v>-600000</v>
      </c>
      <c r="H18" s="11"/>
    </row>
    <row r="19" spans="2:8" ht="21.95" customHeight="1" x14ac:dyDescent="0.65">
      <c r="B19" s="11"/>
      <c r="C19" s="11" t="s">
        <v>14</v>
      </c>
      <c r="D19" s="16">
        <f>SUM(D9:D18)</f>
        <v>-609600</v>
      </c>
      <c r="E19" s="13"/>
      <c r="F19" s="13"/>
      <c r="G19" s="16">
        <f>SUM(G9:G18)</f>
        <v>-7315200</v>
      </c>
      <c r="H19" s="11"/>
    </row>
    <row r="20" spans="2:8" ht="21.95" customHeight="1" x14ac:dyDescent="0.65">
      <c r="B20" s="35" t="s">
        <v>15</v>
      </c>
      <c r="C20" s="35"/>
      <c r="D20" s="17">
        <f>D8+D19</f>
        <v>41400</v>
      </c>
      <c r="E20" s="4"/>
      <c r="F20" s="4"/>
      <c r="G20" s="18">
        <f>G8+G19</f>
        <v>496800</v>
      </c>
    </row>
    <row r="21" spans="2:8" ht="21.95" customHeight="1" x14ac:dyDescent="0.5">
      <c r="G21" s="4">
        <v>-300000</v>
      </c>
      <c r="H21" s="2" t="s">
        <v>18</v>
      </c>
    </row>
    <row r="22" spans="2:8" ht="21.95" customHeight="1" x14ac:dyDescent="0.65">
      <c r="G22" s="19">
        <f>G20+G21</f>
        <v>196800</v>
      </c>
      <c r="H22" s="2" t="s">
        <v>33</v>
      </c>
    </row>
    <row r="23" spans="2:8" ht="21.95" customHeight="1" x14ac:dyDescent="0.65">
      <c r="E23" s="32" t="s">
        <v>20</v>
      </c>
      <c r="F23" s="32"/>
      <c r="G23" s="9">
        <f>G22*0.1</f>
        <v>19680</v>
      </c>
    </row>
    <row r="24" spans="2:8" ht="21.95" customHeight="1" x14ac:dyDescent="0.5">
      <c r="B24" s="34" t="s">
        <v>21</v>
      </c>
      <c r="C24" s="34"/>
      <c r="D24" s="5" t="s">
        <v>24</v>
      </c>
    </row>
    <row r="25" spans="2:8" ht="21.95" customHeight="1" x14ac:dyDescent="0.5">
      <c r="B25" s="1" t="s">
        <v>23</v>
      </c>
      <c r="C25" s="7">
        <f>D8</f>
        <v>651000</v>
      </c>
      <c r="D25" s="7">
        <f t="shared" ref="D25:D30" si="3">C25*0.07</f>
        <v>45570.000000000007</v>
      </c>
    </row>
    <row r="26" spans="2:8" ht="21.95" customHeight="1" x14ac:dyDescent="0.5">
      <c r="B26" s="1" t="s">
        <v>6</v>
      </c>
      <c r="C26" s="7">
        <v>-210000</v>
      </c>
      <c r="D26" s="7">
        <f t="shared" si="3"/>
        <v>-14700.000000000002</v>
      </c>
    </row>
    <row r="27" spans="2:8" ht="21.95" customHeight="1" x14ac:dyDescent="0.5">
      <c r="B27" s="1" t="s">
        <v>7</v>
      </c>
      <c r="C27" s="7">
        <v>-2100</v>
      </c>
      <c r="D27" s="7">
        <f t="shared" si="3"/>
        <v>-147</v>
      </c>
    </row>
    <row r="28" spans="2:8" ht="21.95" customHeight="1" x14ac:dyDescent="0.5">
      <c r="B28" s="1" t="s">
        <v>8</v>
      </c>
      <c r="C28" s="7">
        <v>-145000</v>
      </c>
      <c r="D28" s="7">
        <f t="shared" si="3"/>
        <v>-10150.000000000002</v>
      </c>
    </row>
    <row r="29" spans="2:8" ht="21.95" customHeight="1" x14ac:dyDescent="0.5">
      <c r="B29" s="1" t="s">
        <v>26</v>
      </c>
      <c r="C29" s="7">
        <v>-20000</v>
      </c>
      <c r="D29" s="7">
        <f t="shared" si="3"/>
        <v>-1400.0000000000002</v>
      </c>
    </row>
    <row r="30" spans="2:8" ht="21.95" customHeight="1" x14ac:dyDescent="0.65">
      <c r="B30" s="1" t="s">
        <v>27</v>
      </c>
      <c r="C30" s="7">
        <v>-38600</v>
      </c>
      <c r="D30" s="6">
        <f t="shared" si="3"/>
        <v>-2702.0000000000005</v>
      </c>
    </row>
    <row r="31" spans="2:8" ht="21.95" customHeight="1" x14ac:dyDescent="0.65">
      <c r="C31" s="8" t="s">
        <v>25</v>
      </c>
      <c r="D31" s="9">
        <f>SUM(D25:D30)</f>
        <v>16471.000000000007</v>
      </c>
    </row>
    <row r="32" spans="2:8" ht="21.95" customHeight="1" x14ac:dyDescent="0.5"/>
  </sheetData>
  <mergeCells count="9">
    <mergeCell ref="B2:H2"/>
    <mergeCell ref="B1:H1"/>
    <mergeCell ref="E23:F23"/>
    <mergeCell ref="B7:C7"/>
    <mergeCell ref="B24:C24"/>
    <mergeCell ref="B6:C6"/>
    <mergeCell ref="B20:C20"/>
    <mergeCell ref="B4:C4"/>
    <mergeCell ref="B5:C5"/>
  </mergeCells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6"/>
  <sheetViews>
    <sheetView tabSelected="1" topLeftCell="B1" workbookViewId="0">
      <selection activeCell="D5" sqref="D5"/>
    </sheetView>
  </sheetViews>
  <sheetFormatPr defaultColWidth="9.125" defaultRowHeight="23.25" x14ac:dyDescent="0.5"/>
  <cols>
    <col min="1" max="1" width="9.125" style="1"/>
    <col min="2" max="2" width="16.625" style="1" customWidth="1"/>
    <col min="3" max="3" width="19.625" style="1" customWidth="1"/>
    <col min="4" max="4" width="14.625" style="1" bestFit="1" customWidth="1"/>
    <col min="5" max="5" width="11.125" style="1" customWidth="1"/>
    <col min="6" max="6" width="10.125" style="1" customWidth="1"/>
    <col min="7" max="7" width="16.125" style="1" customWidth="1"/>
    <col min="8" max="8" width="11.75" style="1" customWidth="1"/>
    <col min="9" max="16384" width="9.125" style="1"/>
  </cols>
  <sheetData>
    <row r="1" spans="2:13" ht="21.95" customHeight="1" x14ac:dyDescent="0.55000000000000004">
      <c r="B1" s="31" t="s">
        <v>40</v>
      </c>
      <c r="C1" s="31"/>
      <c r="D1" s="31"/>
      <c r="E1" s="31"/>
      <c r="F1" s="31"/>
      <c r="G1" s="31"/>
      <c r="H1" s="31"/>
      <c r="I1" s="3"/>
      <c r="J1" s="37" t="s">
        <v>43</v>
      </c>
      <c r="K1" s="37"/>
      <c r="L1" s="36">
        <v>255542.6</v>
      </c>
      <c r="M1" s="36"/>
    </row>
    <row r="2" spans="2:13" ht="21.95" customHeight="1" x14ac:dyDescent="0.55000000000000004">
      <c r="B2" s="31" t="s">
        <v>0</v>
      </c>
      <c r="C2" s="31"/>
      <c r="D2" s="31"/>
      <c r="E2" s="31"/>
      <c r="F2" s="31"/>
      <c r="G2" s="31"/>
      <c r="H2" s="31"/>
      <c r="J2" s="37" t="s">
        <v>8</v>
      </c>
      <c r="K2" s="37"/>
      <c r="L2" s="36">
        <v>172290.56</v>
      </c>
      <c r="M2" s="36"/>
    </row>
    <row r="3" spans="2:13" ht="21.95" customHeight="1" x14ac:dyDescent="0.55000000000000004">
      <c r="J3" s="37" t="s">
        <v>41</v>
      </c>
      <c r="K3" s="37"/>
      <c r="L3" s="36">
        <v>3500</v>
      </c>
      <c r="M3" s="36"/>
    </row>
    <row r="4" spans="2:13" ht="21.95" customHeight="1" x14ac:dyDescent="0.55000000000000004">
      <c r="B4" s="32"/>
      <c r="C4" s="32"/>
      <c r="D4" s="4">
        <v>728280</v>
      </c>
      <c r="E4" s="4">
        <f>D4*7/107</f>
        <v>47644.485981308411</v>
      </c>
      <c r="F4" s="27">
        <f>D4-E4</f>
        <v>680635.51401869161</v>
      </c>
      <c r="J4" s="37" t="s">
        <v>42</v>
      </c>
      <c r="K4" s="37"/>
      <c r="L4" s="36">
        <v>0</v>
      </c>
      <c r="M4" s="36"/>
    </row>
    <row r="5" spans="2:13" ht="21.95" customHeight="1" x14ac:dyDescent="0.55000000000000004">
      <c r="B5" s="3" t="s">
        <v>39</v>
      </c>
      <c r="C5" s="3">
        <v>2.85</v>
      </c>
      <c r="D5" s="28">
        <f>L1*C5</f>
        <v>728296.41</v>
      </c>
      <c r="E5" s="4"/>
      <c r="F5" s="30"/>
      <c r="J5" s="37" t="s">
        <v>35</v>
      </c>
      <c r="K5" s="37"/>
      <c r="L5" s="36">
        <v>0</v>
      </c>
      <c r="M5" s="36"/>
    </row>
    <row r="6" spans="2:13" ht="21.95" customHeight="1" x14ac:dyDescent="0.55000000000000004">
      <c r="B6" s="34" t="s">
        <v>22</v>
      </c>
      <c r="C6" s="34"/>
      <c r="J6" s="37" t="s">
        <v>36</v>
      </c>
      <c r="K6" s="37"/>
      <c r="L6" s="36">
        <v>0</v>
      </c>
      <c r="M6" s="36"/>
    </row>
    <row r="7" spans="2:13" ht="21.95" customHeight="1" x14ac:dyDescent="0.7">
      <c r="B7" s="33" t="s">
        <v>2</v>
      </c>
      <c r="C7" s="33"/>
      <c r="D7" s="21" t="s">
        <v>3</v>
      </c>
      <c r="E7" s="21" t="s">
        <v>17</v>
      </c>
      <c r="F7" s="21" t="s">
        <v>16</v>
      </c>
      <c r="G7" s="21" t="s">
        <v>4</v>
      </c>
      <c r="H7" s="21" t="s">
        <v>16</v>
      </c>
      <c r="J7" s="37" t="s">
        <v>37</v>
      </c>
      <c r="K7" s="37"/>
      <c r="L7" s="38">
        <v>19906.55</v>
      </c>
      <c r="M7" s="38"/>
    </row>
    <row r="8" spans="2:13" ht="21.95" customHeight="1" x14ac:dyDescent="0.5">
      <c r="B8" s="10" t="s">
        <v>5</v>
      </c>
      <c r="C8" s="11"/>
      <c r="D8" s="26">
        <f>F4</f>
        <v>680635.51401869161</v>
      </c>
      <c r="E8" s="13"/>
      <c r="F8" s="13"/>
      <c r="G8" s="13">
        <f>D8*12</f>
        <v>8167626.1682242993</v>
      </c>
      <c r="H8" s="11"/>
      <c r="L8" s="39">
        <f>SUM(L1:M7)</f>
        <v>451239.71</v>
      </c>
      <c r="M8" s="40"/>
    </row>
    <row r="9" spans="2:13" ht="21.95" customHeight="1" x14ac:dyDescent="0.5">
      <c r="B9" s="11"/>
      <c r="C9" s="11" t="s">
        <v>38</v>
      </c>
      <c r="D9" s="13">
        <f>L1</f>
        <v>255542.6</v>
      </c>
      <c r="E9" s="14">
        <f>-D9/D8</f>
        <v>-0.37544705607733286</v>
      </c>
      <c r="F9" s="11"/>
      <c r="G9" s="13">
        <f t="shared" ref="G9:G18" si="0">D9*12</f>
        <v>3066511.2</v>
      </c>
      <c r="H9" s="11"/>
    </row>
    <row r="10" spans="2:13" ht="21.95" customHeight="1" x14ac:dyDescent="0.5">
      <c r="B10" s="11"/>
      <c r="C10" s="11" t="s">
        <v>7</v>
      </c>
      <c r="D10" s="13">
        <f>L5</f>
        <v>0</v>
      </c>
      <c r="E10" s="14">
        <f>-D10/D8</f>
        <v>0</v>
      </c>
      <c r="F10" s="11"/>
      <c r="G10" s="13">
        <f t="shared" si="0"/>
        <v>0</v>
      </c>
      <c r="H10" s="11"/>
    </row>
    <row r="11" spans="2:13" ht="21.95" customHeight="1" x14ac:dyDescent="0.5">
      <c r="B11" s="11"/>
      <c r="C11" s="11" t="s">
        <v>8</v>
      </c>
      <c r="D11" s="13">
        <f>L2</f>
        <v>172290.56</v>
      </c>
      <c r="E11" s="14">
        <f>-D11/D8</f>
        <v>-0.25313189872027242</v>
      </c>
      <c r="F11" s="11"/>
      <c r="G11" s="13">
        <f t="shared" si="0"/>
        <v>2067486.72</v>
      </c>
      <c r="H11" s="11"/>
    </row>
    <row r="12" spans="2:13" ht="21.95" customHeight="1" x14ac:dyDescent="0.5">
      <c r="B12" s="11"/>
      <c r="C12" s="11" t="s">
        <v>9</v>
      </c>
      <c r="D12" s="13">
        <f>L6+L7</f>
        <v>19906.55</v>
      </c>
      <c r="E12" s="14">
        <f>-D12/D8</f>
        <v>-2.9247004586148182E-2</v>
      </c>
      <c r="F12" s="11"/>
      <c r="G12" s="13">
        <f t="shared" si="0"/>
        <v>238878.59999999998</v>
      </c>
      <c r="H12" s="11"/>
    </row>
    <row r="13" spans="2:13" ht="21.95" customHeight="1" x14ac:dyDescent="0.5">
      <c r="B13" s="11"/>
      <c r="C13" s="11" t="s">
        <v>10</v>
      </c>
      <c r="D13" s="13"/>
      <c r="E13" s="14">
        <f>-D13/D8</f>
        <v>0</v>
      </c>
      <c r="F13" s="11"/>
      <c r="G13" s="13">
        <f t="shared" si="0"/>
        <v>0</v>
      </c>
      <c r="H13" s="11"/>
    </row>
    <row r="14" spans="2:13" ht="21.95" customHeight="1" x14ac:dyDescent="0.5">
      <c r="B14" s="11"/>
      <c r="C14" s="24" t="s">
        <v>11</v>
      </c>
      <c r="D14" s="23">
        <v>118000</v>
      </c>
      <c r="E14" s="14">
        <f>-D14/D8</f>
        <v>-0.17336738617015432</v>
      </c>
      <c r="F14" s="11"/>
      <c r="G14" s="13">
        <f t="shared" si="0"/>
        <v>1416000</v>
      </c>
      <c r="H14" s="11"/>
    </row>
    <row r="15" spans="2:13" ht="21.95" customHeight="1" x14ac:dyDescent="0.5">
      <c r="B15" s="11"/>
      <c r="C15" s="24" t="s">
        <v>12</v>
      </c>
      <c r="D15" s="23">
        <v>10000</v>
      </c>
      <c r="E15" s="14">
        <f>-D15/D8</f>
        <v>-1.4692151370352062E-2</v>
      </c>
      <c r="F15" s="15" t="s">
        <v>28</v>
      </c>
      <c r="G15" s="13">
        <f t="shared" si="0"/>
        <v>120000</v>
      </c>
      <c r="H15" s="11"/>
    </row>
    <row r="16" spans="2:13" ht="21.95" customHeight="1" x14ac:dyDescent="0.5">
      <c r="B16" s="11"/>
      <c r="C16" s="24" t="s">
        <v>31</v>
      </c>
      <c r="D16" s="23">
        <v>5900</v>
      </c>
      <c r="E16" s="14">
        <f>-D16/D8</f>
        <v>-8.6683693085077163E-3</v>
      </c>
      <c r="F16" s="15"/>
      <c r="G16" s="13">
        <f t="shared" si="0"/>
        <v>70800</v>
      </c>
      <c r="H16" s="11"/>
    </row>
    <row r="17" spans="2:8" ht="27" x14ac:dyDescent="0.5">
      <c r="B17" s="11"/>
      <c r="C17" s="24" t="s">
        <v>13</v>
      </c>
      <c r="D17" s="23">
        <v>10000</v>
      </c>
      <c r="E17" s="14">
        <f>-D17/D8</f>
        <v>-1.4692151370352062E-2</v>
      </c>
      <c r="F17" s="15" t="s">
        <v>32</v>
      </c>
      <c r="G17" s="13">
        <f t="shared" si="0"/>
        <v>120000</v>
      </c>
      <c r="H17" s="11"/>
    </row>
    <row r="18" spans="2:8" x14ac:dyDescent="0.5">
      <c r="B18" s="11"/>
      <c r="C18" s="24" t="s">
        <v>30</v>
      </c>
      <c r="D18" s="23">
        <v>50000</v>
      </c>
      <c r="E18" s="14">
        <f>-D18/D8</f>
        <v>-7.3460756851760303E-2</v>
      </c>
      <c r="F18" s="11"/>
      <c r="G18" s="13">
        <f t="shared" si="0"/>
        <v>600000</v>
      </c>
      <c r="H18" s="11"/>
    </row>
    <row r="19" spans="2:8" ht="25.5" x14ac:dyDescent="0.65">
      <c r="B19" s="11"/>
      <c r="C19" s="11" t="s">
        <v>14</v>
      </c>
      <c r="D19" s="16">
        <f>SUM(D9:D18)</f>
        <v>641639.71</v>
      </c>
      <c r="E19" s="13"/>
      <c r="F19" s="13"/>
      <c r="G19" s="16">
        <f>SUM(G9:G18)</f>
        <v>7699676.5199999996</v>
      </c>
      <c r="H19" s="11"/>
    </row>
    <row r="20" spans="2:8" ht="25.5" x14ac:dyDescent="0.65">
      <c r="B20" s="35" t="s">
        <v>15</v>
      </c>
      <c r="C20" s="35"/>
      <c r="D20" s="17">
        <f>D8-D19</f>
        <v>38995.804018691648</v>
      </c>
      <c r="E20" s="4"/>
      <c r="F20" s="4"/>
      <c r="G20" s="18">
        <f>G8-G19</f>
        <v>467949.64822429977</v>
      </c>
    </row>
    <row r="21" spans="2:8" x14ac:dyDescent="0.5">
      <c r="G21" s="4">
        <v>-300000</v>
      </c>
      <c r="H21" s="2" t="s">
        <v>18</v>
      </c>
    </row>
    <row r="22" spans="2:8" ht="25.5" x14ac:dyDescent="0.65">
      <c r="G22" s="19">
        <f>G20+G21</f>
        <v>167949.64822429977</v>
      </c>
      <c r="H22" s="2" t="s">
        <v>19</v>
      </c>
    </row>
    <row r="23" spans="2:8" ht="25.5" x14ac:dyDescent="0.65">
      <c r="E23" s="32" t="s">
        <v>20</v>
      </c>
      <c r="F23" s="32"/>
      <c r="G23" s="9">
        <f>G22*0.15</f>
        <v>25192.447233644965</v>
      </c>
    </row>
    <row r="24" spans="2:8" x14ac:dyDescent="0.5">
      <c r="B24" s="34" t="s">
        <v>21</v>
      </c>
      <c r="C24" s="34"/>
      <c r="D24" s="20" t="s">
        <v>24</v>
      </c>
    </row>
    <row r="25" spans="2:8" x14ac:dyDescent="0.5">
      <c r="B25" s="1" t="s">
        <v>23</v>
      </c>
      <c r="C25" s="27">
        <f>D8</f>
        <v>680635.51401869161</v>
      </c>
      <c r="D25" s="7">
        <f>C25*0.07</f>
        <v>47644.485981308419</v>
      </c>
    </row>
    <row r="26" spans="2:8" x14ac:dyDescent="0.5">
      <c r="B26" s="1" t="s">
        <v>6</v>
      </c>
      <c r="C26" s="29">
        <v>237724.02</v>
      </c>
      <c r="D26" s="7">
        <f>-C26*0.07</f>
        <v>-16640.681400000001</v>
      </c>
    </row>
    <row r="27" spans="2:8" x14ac:dyDescent="0.5">
      <c r="B27" s="1" t="str">
        <f>J2</f>
        <v>ค่าน้ำมัน</v>
      </c>
      <c r="C27" s="7">
        <f>L2</f>
        <v>172290.56</v>
      </c>
      <c r="D27" s="7">
        <f>-C27*0.07</f>
        <v>-12060.3392</v>
      </c>
    </row>
    <row r="28" spans="2:8" x14ac:dyDescent="0.5">
      <c r="B28" s="1" t="str">
        <f t="shared" ref="B28" si="1">J3</f>
        <v>ค่าทำบัญชี</v>
      </c>
      <c r="C28" s="7">
        <f t="shared" ref="C28" si="2">L3</f>
        <v>3500</v>
      </c>
      <c r="D28" s="7">
        <f t="shared" ref="D28:D29" si="3">-C28*0.07</f>
        <v>-245.00000000000003</v>
      </c>
    </row>
    <row r="29" spans="2:8" x14ac:dyDescent="0.5">
      <c r="B29" s="1" t="str">
        <f t="shared" ref="B29" si="4">J4</f>
        <v>ค่าใช้จ่ายเบ็ดเตล็ด</v>
      </c>
      <c r="C29" s="7">
        <f t="shared" ref="C29" si="5">L4</f>
        <v>0</v>
      </c>
      <c r="D29" s="7">
        <f t="shared" si="3"/>
        <v>0</v>
      </c>
    </row>
    <row r="30" spans="2:8" x14ac:dyDescent="0.5">
      <c r="B30" s="1" t="str">
        <f t="shared" ref="B30:B32" si="6">J5</f>
        <v>ค่าน้ำชลประทาน</v>
      </c>
      <c r="C30" s="7">
        <f t="shared" ref="C30:C32" si="7">L5</f>
        <v>0</v>
      </c>
      <c r="D30" s="7">
        <f t="shared" ref="D30:D32" si="8">-C30*0.07</f>
        <v>0</v>
      </c>
    </row>
    <row r="31" spans="2:8" x14ac:dyDescent="0.5">
      <c r="B31" s="1" t="str">
        <f t="shared" si="6"/>
        <v>ค่าซ่อมบำรุงเครื่องจักร</v>
      </c>
      <c r="C31" s="7">
        <f t="shared" si="7"/>
        <v>0</v>
      </c>
      <c r="D31" s="7">
        <f t="shared" si="8"/>
        <v>0</v>
      </c>
    </row>
    <row r="32" spans="2:8" x14ac:dyDescent="0.5">
      <c r="B32" s="1" t="str">
        <f t="shared" si="6"/>
        <v>ค่าซ่อมบำรุงยานพาหนะ</v>
      </c>
      <c r="C32" s="7">
        <f t="shared" si="7"/>
        <v>19906.55</v>
      </c>
      <c r="D32" s="7">
        <f t="shared" si="8"/>
        <v>-1393.4585000000002</v>
      </c>
    </row>
    <row r="33" spans="3:4" ht="25.5" x14ac:dyDescent="0.65">
      <c r="C33" s="8" t="s">
        <v>25</v>
      </c>
      <c r="D33" s="9">
        <f>SUM(D25:D32)</f>
        <v>17305.006881308414</v>
      </c>
    </row>
    <row r="34" spans="3:4" x14ac:dyDescent="0.5">
      <c r="C34" s="7"/>
      <c r="D34" s="7"/>
    </row>
    <row r="35" spans="3:4" ht="25.5" x14ac:dyDescent="0.65">
      <c r="C35" s="7"/>
      <c r="D35" s="6"/>
    </row>
    <row r="36" spans="3:4" ht="25.5" x14ac:dyDescent="0.65">
      <c r="C36" s="8"/>
      <c r="D36" s="9"/>
    </row>
  </sheetData>
  <mergeCells count="23">
    <mergeCell ref="B1:H1"/>
    <mergeCell ref="B2:H2"/>
    <mergeCell ref="B4:C4"/>
    <mergeCell ref="B6:C6"/>
    <mergeCell ref="J7:K7"/>
    <mergeCell ref="J4:K4"/>
    <mergeCell ref="J1:K1"/>
    <mergeCell ref="L7:M7"/>
    <mergeCell ref="B20:C20"/>
    <mergeCell ref="E23:F23"/>
    <mergeCell ref="B24:C24"/>
    <mergeCell ref="B7:C7"/>
    <mergeCell ref="L8:M8"/>
    <mergeCell ref="L4:M4"/>
    <mergeCell ref="J5:K5"/>
    <mergeCell ref="L5:M5"/>
    <mergeCell ref="J6:K6"/>
    <mergeCell ref="L6:M6"/>
    <mergeCell ref="L1:M1"/>
    <mergeCell ref="J2:K2"/>
    <mergeCell ref="L2:M2"/>
    <mergeCell ref="J3:K3"/>
    <mergeCell ref="L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1</vt:i4>
      </vt:variant>
    </vt:vector>
  </HeadingPairs>
  <TitlesOfParts>
    <vt:vector size="3" baseType="lpstr">
      <vt:lpstr>ประมาณทั่งปี</vt:lpstr>
      <vt:lpstr>ใช้คำนวนยอดรายเดือน</vt:lpstr>
      <vt:lpstr>ประมาณทั่งปี!Print_Area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2018-10-16T03:59:15Z</dcterms:modified>
</cp:coreProperties>
</file>