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640" windowHeight="11760" activeTab="4"/>
  </bookViews>
  <sheets>
    <sheet name="0" sheetId="4" r:id="rId1"/>
    <sheet name="01" sheetId="2" r:id="rId2"/>
    <sheet name="02" sheetId="3" r:id="rId3"/>
    <sheet name="03" sheetId="1" r:id="rId4"/>
    <sheet name="STOCK" sheetId="5" r:id="rId5"/>
    <sheet name="Sheet1" sheetId="6" r:id="rId6"/>
    <sheet name="ซื้อ012561" sheetId="7" r:id="rId7"/>
    <sheet name="ซื้อ022561" sheetId="10" r:id="rId8"/>
    <sheet name="สาขา" sheetId="8" r:id="rId9"/>
    <sheet name="สนญ" sheetId="9" r:id="rId10"/>
  </sheets>
  <definedNames>
    <definedName name="_xlnm.Print_Area" localSheetId="0">'0'!$C$1:$K$36</definedName>
    <definedName name="_xlnm.Print_Area" localSheetId="1">'01'!$C$1:$K$36</definedName>
    <definedName name="_xlnm.Print_Area" localSheetId="2">'02'!$C$1:$K$36</definedName>
    <definedName name="_xlnm.Print_Area" localSheetId="3">'03'!$C$1:$K$36</definedName>
    <definedName name="_xlnm.Print_Area" localSheetId="4">STOCK!$B$1:$F$17</definedName>
    <definedName name="_xlnm.Print_Area" localSheetId="9">สนญ!$A$1:$I$39</definedName>
    <definedName name="_xlnm.Print_Area" localSheetId="8">สาขา!$A$1:$F$33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7" i="6"/>
  <c r="D6" i="6"/>
  <c r="D5" i="6"/>
  <c r="K36" i="1"/>
  <c r="D36" i="1"/>
  <c r="I35" i="1"/>
  <c r="E35" i="1"/>
  <c r="F35" i="1" s="1"/>
  <c r="I34" i="1"/>
  <c r="F34" i="1"/>
  <c r="G34" i="1" s="1"/>
  <c r="E34" i="1"/>
  <c r="I33" i="1"/>
  <c r="E33" i="1"/>
  <c r="F33" i="1" s="1"/>
  <c r="I32" i="1"/>
  <c r="F32" i="1"/>
  <c r="E32" i="1"/>
  <c r="I31" i="1"/>
  <c r="E31" i="1"/>
  <c r="F31" i="1" s="1"/>
  <c r="I30" i="1"/>
  <c r="F30" i="1"/>
  <c r="E30" i="1"/>
  <c r="I29" i="1"/>
  <c r="E29" i="1"/>
  <c r="F29" i="1" s="1"/>
  <c r="I28" i="1"/>
  <c r="F28" i="1"/>
  <c r="E28" i="1"/>
  <c r="I27" i="1"/>
  <c r="E27" i="1"/>
  <c r="F27" i="1" s="1"/>
  <c r="I26" i="1"/>
  <c r="F26" i="1"/>
  <c r="E26" i="1"/>
  <c r="I25" i="1"/>
  <c r="E25" i="1"/>
  <c r="F25" i="1" s="1"/>
  <c r="I24" i="1"/>
  <c r="F24" i="1"/>
  <c r="G24" i="1" s="1"/>
  <c r="E24" i="1"/>
  <c r="I23" i="1"/>
  <c r="E23" i="1"/>
  <c r="F23" i="1" s="1"/>
  <c r="I22" i="1"/>
  <c r="F22" i="1"/>
  <c r="G22" i="1" s="1"/>
  <c r="E22" i="1"/>
  <c r="I21" i="1"/>
  <c r="E21" i="1"/>
  <c r="F21" i="1" s="1"/>
  <c r="I20" i="1"/>
  <c r="F20" i="1"/>
  <c r="E20" i="1"/>
  <c r="I19" i="1"/>
  <c r="E19" i="1"/>
  <c r="F19" i="1" s="1"/>
  <c r="I18" i="1"/>
  <c r="F18" i="1"/>
  <c r="E18" i="1"/>
  <c r="I17" i="1"/>
  <c r="E17" i="1"/>
  <c r="F17" i="1" s="1"/>
  <c r="I16" i="1"/>
  <c r="F16" i="1"/>
  <c r="E16" i="1"/>
  <c r="I15" i="1"/>
  <c r="E15" i="1"/>
  <c r="F15" i="1" s="1"/>
  <c r="I14" i="1"/>
  <c r="F14" i="1"/>
  <c r="E14" i="1"/>
  <c r="I13" i="1"/>
  <c r="E13" i="1"/>
  <c r="F13" i="1" s="1"/>
  <c r="I12" i="1"/>
  <c r="F12" i="1"/>
  <c r="E12" i="1"/>
  <c r="I11" i="1"/>
  <c r="E11" i="1"/>
  <c r="F11" i="1" s="1"/>
  <c r="I10" i="1"/>
  <c r="F10" i="1"/>
  <c r="G10" i="1" s="1"/>
  <c r="E10" i="1"/>
  <c r="I9" i="1"/>
  <c r="E9" i="1"/>
  <c r="F9" i="1" s="1"/>
  <c r="I8" i="1"/>
  <c r="F8" i="1"/>
  <c r="G8" i="1" s="1"/>
  <c r="E8" i="1"/>
  <c r="I7" i="1"/>
  <c r="E7" i="1"/>
  <c r="F7" i="1" s="1"/>
  <c r="I6" i="1"/>
  <c r="F6" i="1"/>
  <c r="E6" i="1"/>
  <c r="I5" i="1"/>
  <c r="E5" i="1"/>
  <c r="F5" i="1" s="1"/>
  <c r="K36" i="3"/>
  <c r="D36" i="3"/>
  <c r="I35" i="3"/>
  <c r="E35" i="3"/>
  <c r="F35" i="3" s="1"/>
  <c r="I34" i="3"/>
  <c r="E34" i="3"/>
  <c r="F34" i="3" s="1"/>
  <c r="I33" i="3"/>
  <c r="E33" i="3"/>
  <c r="F33" i="3" s="1"/>
  <c r="I32" i="3"/>
  <c r="E32" i="3"/>
  <c r="F32" i="3" s="1"/>
  <c r="I31" i="3"/>
  <c r="E31" i="3"/>
  <c r="F31" i="3" s="1"/>
  <c r="I30" i="3"/>
  <c r="E30" i="3"/>
  <c r="F30" i="3" s="1"/>
  <c r="I29" i="3"/>
  <c r="E29" i="3"/>
  <c r="F29" i="3" s="1"/>
  <c r="I28" i="3"/>
  <c r="E28" i="3"/>
  <c r="F28" i="3" s="1"/>
  <c r="I27" i="3"/>
  <c r="E27" i="3"/>
  <c r="F27" i="3" s="1"/>
  <c r="I26" i="3"/>
  <c r="E26" i="3"/>
  <c r="F26" i="3" s="1"/>
  <c r="I25" i="3"/>
  <c r="E25" i="3"/>
  <c r="F25" i="3" s="1"/>
  <c r="I24" i="3"/>
  <c r="E24" i="3"/>
  <c r="F24" i="3" s="1"/>
  <c r="I23" i="3"/>
  <c r="E23" i="3"/>
  <c r="F23" i="3" s="1"/>
  <c r="I22" i="3"/>
  <c r="E22" i="3"/>
  <c r="F22" i="3" s="1"/>
  <c r="I21" i="3"/>
  <c r="E21" i="3"/>
  <c r="F21" i="3" s="1"/>
  <c r="I20" i="3"/>
  <c r="E20" i="3"/>
  <c r="F20" i="3" s="1"/>
  <c r="I19" i="3"/>
  <c r="E19" i="3"/>
  <c r="F19" i="3" s="1"/>
  <c r="I18" i="3"/>
  <c r="E18" i="3"/>
  <c r="F18" i="3" s="1"/>
  <c r="I17" i="3"/>
  <c r="E17" i="3"/>
  <c r="F17" i="3" s="1"/>
  <c r="I16" i="3"/>
  <c r="E16" i="3"/>
  <c r="F16" i="3" s="1"/>
  <c r="I15" i="3"/>
  <c r="E15" i="3"/>
  <c r="F15" i="3" s="1"/>
  <c r="I14" i="3"/>
  <c r="E14" i="3"/>
  <c r="F14" i="3" s="1"/>
  <c r="I13" i="3"/>
  <c r="E13" i="3"/>
  <c r="F13" i="3" s="1"/>
  <c r="I12" i="3"/>
  <c r="E12" i="3"/>
  <c r="F12" i="3" s="1"/>
  <c r="I11" i="3"/>
  <c r="E11" i="3"/>
  <c r="F11" i="3" s="1"/>
  <c r="I10" i="3"/>
  <c r="E10" i="3"/>
  <c r="F10" i="3" s="1"/>
  <c r="I9" i="3"/>
  <c r="E9" i="3"/>
  <c r="F9" i="3" s="1"/>
  <c r="I8" i="3"/>
  <c r="E8" i="3"/>
  <c r="F8" i="3" s="1"/>
  <c r="I7" i="3"/>
  <c r="E7" i="3"/>
  <c r="F7" i="3" s="1"/>
  <c r="I6" i="3"/>
  <c r="E6" i="3"/>
  <c r="F6" i="3" s="1"/>
  <c r="I5" i="3"/>
  <c r="E5" i="3"/>
  <c r="E36" i="3" s="1"/>
  <c r="K36" i="2"/>
  <c r="D36" i="2"/>
  <c r="I35" i="2"/>
  <c r="E35" i="2"/>
  <c r="F35" i="2" s="1"/>
  <c r="I34" i="2"/>
  <c r="F34" i="2"/>
  <c r="E34" i="2"/>
  <c r="I33" i="2"/>
  <c r="E33" i="2"/>
  <c r="F33" i="2" s="1"/>
  <c r="I32" i="2"/>
  <c r="F32" i="2"/>
  <c r="E32" i="2"/>
  <c r="I31" i="2"/>
  <c r="E31" i="2"/>
  <c r="F31" i="2" s="1"/>
  <c r="I30" i="2"/>
  <c r="F30" i="2"/>
  <c r="E30" i="2"/>
  <c r="I29" i="2"/>
  <c r="E29" i="2"/>
  <c r="F29" i="2" s="1"/>
  <c r="I28" i="2"/>
  <c r="F28" i="2"/>
  <c r="E28" i="2"/>
  <c r="I27" i="2"/>
  <c r="E27" i="2"/>
  <c r="F27" i="2" s="1"/>
  <c r="I26" i="2"/>
  <c r="F26" i="2"/>
  <c r="E26" i="2"/>
  <c r="I25" i="2"/>
  <c r="E25" i="2"/>
  <c r="F25" i="2" s="1"/>
  <c r="I24" i="2"/>
  <c r="F24" i="2"/>
  <c r="E24" i="2"/>
  <c r="I23" i="2"/>
  <c r="E23" i="2"/>
  <c r="F23" i="2" s="1"/>
  <c r="I22" i="2"/>
  <c r="F22" i="2"/>
  <c r="E22" i="2"/>
  <c r="I21" i="2"/>
  <c r="E21" i="2"/>
  <c r="F21" i="2" s="1"/>
  <c r="I20" i="2"/>
  <c r="F20" i="2"/>
  <c r="E20" i="2"/>
  <c r="I19" i="2"/>
  <c r="E19" i="2"/>
  <c r="F19" i="2" s="1"/>
  <c r="I18" i="2"/>
  <c r="F18" i="2"/>
  <c r="E18" i="2"/>
  <c r="I17" i="2"/>
  <c r="E17" i="2"/>
  <c r="F17" i="2" s="1"/>
  <c r="I16" i="2"/>
  <c r="F16" i="2"/>
  <c r="E16" i="2"/>
  <c r="I15" i="2"/>
  <c r="E15" i="2"/>
  <c r="F15" i="2" s="1"/>
  <c r="I14" i="2"/>
  <c r="F14" i="2"/>
  <c r="E14" i="2"/>
  <c r="I13" i="2"/>
  <c r="E13" i="2"/>
  <c r="F13" i="2" s="1"/>
  <c r="I12" i="2"/>
  <c r="F12" i="2"/>
  <c r="E12" i="2"/>
  <c r="I11" i="2"/>
  <c r="E11" i="2"/>
  <c r="F11" i="2" s="1"/>
  <c r="I10" i="2"/>
  <c r="F10" i="2"/>
  <c r="E10" i="2"/>
  <c r="I9" i="2"/>
  <c r="E9" i="2"/>
  <c r="F9" i="2" s="1"/>
  <c r="I8" i="2"/>
  <c r="F8" i="2"/>
  <c r="E8" i="2"/>
  <c r="I7" i="2"/>
  <c r="E7" i="2"/>
  <c r="F7" i="2" s="1"/>
  <c r="I6" i="2"/>
  <c r="F6" i="2"/>
  <c r="E6" i="2"/>
  <c r="I5" i="2"/>
  <c r="E5" i="2"/>
  <c r="F5" i="2" s="1"/>
  <c r="E33" i="4"/>
  <c r="E34" i="4"/>
  <c r="E3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5" i="4"/>
  <c r="F10" i="10"/>
  <c r="E10" i="10"/>
  <c r="D10" i="10"/>
  <c r="D11" i="10" s="1"/>
  <c r="D12" i="10" s="1"/>
  <c r="G9" i="10"/>
  <c r="H9" i="10" s="1"/>
  <c r="I9" i="10" s="1"/>
  <c r="G8" i="10"/>
  <c r="H8" i="10" s="1"/>
  <c r="I8" i="10" s="1"/>
  <c r="G7" i="10"/>
  <c r="H7" i="10" s="1"/>
  <c r="I7" i="10" s="1"/>
  <c r="H6" i="10"/>
  <c r="I6" i="10" s="1"/>
  <c r="G6" i="10"/>
  <c r="G5" i="10"/>
  <c r="H5" i="10" s="1"/>
  <c r="I5" i="10" s="1"/>
  <c r="G4" i="10"/>
  <c r="H4" i="10" s="1"/>
  <c r="I4" i="10" s="1"/>
  <c r="G3" i="10"/>
  <c r="H3" i="10" s="1"/>
  <c r="J11" i="5"/>
  <c r="I11" i="5"/>
  <c r="I3" i="5"/>
  <c r="D17" i="5"/>
  <c r="E17" i="5"/>
  <c r="F17" i="5"/>
  <c r="C17" i="5"/>
  <c r="D12" i="5"/>
  <c r="E12" i="5"/>
  <c r="F12" i="5"/>
  <c r="C12" i="5"/>
  <c r="D9" i="5"/>
  <c r="E9" i="5"/>
  <c r="F9" i="5"/>
  <c r="C9" i="5"/>
  <c r="G26" i="1" l="1"/>
  <c r="G20" i="1"/>
  <c r="H20" i="1" s="1"/>
  <c r="J20" i="1" s="1"/>
  <c r="I36" i="1"/>
  <c r="F36" i="1"/>
  <c r="G5" i="1"/>
  <c r="G13" i="1"/>
  <c r="H13" i="1" s="1"/>
  <c r="J13" i="1" s="1"/>
  <c r="H16" i="1"/>
  <c r="J16" i="1" s="1"/>
  <c r="G21" i="1"/>
  <c r="H21" i="1" s="1"/>
  <c r="J21" i="1" s="1"/>
  <c r="G29" i="1"/>
  <c r="H29" i="1" s="1"/>
  <c r="J29" i="1" s="1"/>
  <c r="G7" i="1"/>
  <c r="H7" i="1" s="1"/>
  <c r="J7" i="1" s="1"/>
  <c r="H15" i="1"/>
  <c r="J15" i="1" s="1"/>
  <c r="G15" i="1"/>
  <c r="H18" i="1"/>
  <c r="J18" i="1" s="1"/>
  <c r="G23" i="1"/>
  <c r="H23" i="1" s="1"/>
  <c r="J23" i="1" s="1"/>
  <c r="G31" i="1"/>
  <c r="H31" i="1" s="1"/>
  <c r="J31" i="1" s="1"/>
  <c r="G9" i="1"/>
  <c r="H9" i="1" s="1"/>
  <c r="J9" i="1" s="1"/>
  <c r="G17" i="1"/>
  <c r="H17" i="1" s="1"/>
  <c r="J17" i="1" s="1"/>
  <c r="G25" i="1"/>
  <c r="H25" i="1" s="1"/>
  <c r="J25" i="1" s="1"/>
  <c r="G33" i="1"/>
  <c r="H33" i="1" s="1"/>
  <c r="J33" i="1" s="1"/>
  <c r="G11" i="1"/>
  <c r="H11" i="1" s="1"/>
  <c r="J11" i="1" s="1"/>
  <c r="G19" i="1"/>
  <c r="H19" i="1" s="1"/>
  <c r="J19" i="1" s="1"/>
  <c r="H27" i="1"/>
  <c r="J27" i="1" s="1"/>
  <c r="G27" i="1"/>
  <c r="H35" i="1"/>
  <c r="J35" i="1" s="1"/>
  <c r="G35" i="1"/>
  <c r="G6" i="1"/>
  <c r="H6" i="1" s="1"/>
  <c r="J6" i="1" s="1"/>
  <c r="G12" i="1"/>
  <c r="H12" i="1" s="1"/>
  <c r="J12" i="1" s="1"/>
  <c r="G14" i="1"/>
  <c r="H14" i="1" s="1"/>
  <c r="J14" i="1" s="1"/>
  <c r="G18" i="1"/>
  <c r="H8" i="1"/>
  <c r="J8" i="1" s="1"/>
  <c r="H10" i="1"/>
  <c r="J10" i="1" s="1"/>
  <c r="H22" i="1"/>
  <c r="J22" i="1" s="1"/>
  <c r="H24" i="1"/>
  <c r="J24" i="1" s="1"/>
  <c r="H26" i="1"/>
  <c r="J26" i="1" s="1"/>
  <c r="H34" i="1"/>
  <c r="J34" i="1" s="1"/>
  <c r="E36" i="1"/>
  <c r="G16" i="1"/>
  <c r="G28" i="1"/>
  <c r="H28" i="1" s="1"/>
  <c r="J28" i="1" s="1"/>
  <c r="G30" i="1"/>
  <c r="H30" i="1" s="1"/>
  <c r="J30" i="1" s="1"/>
  <c r="G32" i="1"/>
  <c r="H32" i="1" s="1"/>
  <c r="J32" i="1" s="1"/>
  <c r="I36" i="3"/>
  <c r="G11" i="3"/>
  <c r="H11" i="3" s="1"/>
  <c r="J11" i="3" s="1"/>
  <c r="H15" i="3"/>
  <c r="J15" i="3" s="1"/>
  <c r="G15" i="3"/>
  <c r="G19" i="3"/>
  <c r="H19" i="3" s="1"/>
  <c r="J19" i="3" s="1"/>
  <c r="H21" i="3"/>
  <c r="J21" i="3" s="1"/>
  <c r="G21" i="3"/>
  <c r="G25" i="3"/>
  <c r="H25" i="3" s="1"/>
  <c r="J25" i="3" s="1"/>
  <c r="H27" i="3"/>
  <c r="G27" i="3"/>
  <c r="G31" i="3"/>
  <c r="H31" i="3" s="1"/>
  <c r="J31" i="3" s="1"/>
  <c r="H33" i="3"/>
  <c r="G33" i="3"/>
  <c r="J33" i="3"/>
  <c r="G8" i="3"/>
  <c r="H8" i="3"/>
  <c r="G10" i="3"/>
  <c r="H10" i="3" s="1"/>
  <c r="J10" i="3" s="1"/>
  <c r="G14" i="3"/>
  <c r="H14" i="3" s="1"/>
  <c r="J14" i="3" s="1"/>
  <c r="G16" i="3"/>
  <c r="H16" i="3" s="1"/>
  <c r="J16" i="3" s="1"/>
  <c r="G18" i="3"/>
  <c r="H18" i="3" s="1"/>
  <c r="J18" i="3" s="1"/>
  <c r="G22" i="3"/>
  <c r="H22" i="3"/>
  <c r="J22" i="3" s="1"/>
  <c r="G24" i="3"/>
  <c r="H24" i="3"/>
  <c r="G26" i="3"/>
  <c r="H26" i="3" s="1"/>
  <c r="J26" i="3" s="1"/>
  <c r="G28" i="3"/>
  <c r="H28" i="3" s="1"/>
  <c r="J28" i="3" s="1"/>
  <c r="G30" i="3"/>
  <c r="H30" i="3" s="1"/>
  <c r="J30" i="3" s="1"/>
  <c r="G32" i="3"/>
  <c r="H32" i="3"/>
  <c r="G34" i="3"/>
  <c r="H34" i="3"/>
  <c r="J34" i="3" s="1"/>
  <c r="G7" i="3"/>
  <c r="H7" i="3" s="1"/>
  <c r="J7" i="3" s="1"/>
  <c r="G9" i="3"/>
  <c r="H9" i="3" s="1"/>
  <c r="J9" i="3" s="1"/>
  <c r="G13" i="3"/>
  <c r="H13" i="3" s="1"/>
  <c r="J13" i="3" s="1"/>
  <c r="G17" i="3"/>
  <c r="H17" i="3" s="1"/>
  <c r="J17" i="3" s="1"/>
  <c r="G23" i="3"/>
  <c r="H23" i="3" s="1"/>
  <c r="J23" i="3" s="1"/>
  <c r="G29" i="3"/>
  <c r="H29" i="3" s="1"/>
  <c r="J29" i="3" s="1"/>
  <c r="G35" i="3"/>
  <c r="H35" i="3" s="1"/>
  <c r="J35" i="3" s="1"/>
  <c r="J27" i="3"/>
  <c r="G6" i="3"/>
  <c r="H6" i="3" s="1"/>
  <c r="J6" i="3" s="1"/>
  <c r="G12" i="3"/>
  <c r="H12" i="3" s="1"/>
  <c r="J12" i="3" s="1"/>
  <c r="G20" i="3"/>
  <c r="H20" i="3"/>
  <c r="J20" i="3" s="1"/>
  <c r="J8" i="3"/>
  <c r="J24" i="3"/>
  <c r="J32" i="3"/>
  <c r="F5" i="3"/>
  <c r="G13" i="2"/>
  <c r="H13" i="2" s="1"/>
  <c r="J13" i="2" s="1"/>
  <c r="G7" i="2"/>
  <c r="H7" i="2" s="1"/>
  <c r="J7" i="2" s="1"/>
  <c r="H15" i="2"/>
  <c r="J15" i="2" s="1"/>
  <c r="G15" i="2"/>
  <c r="G23" i="2"/>
  <c r="H23" i="2" s="1"/>
  <c r="J23" i="2" s="1"/>
  <c r="G31" i="2"/>
  <c r="H31" i="2" s="1"/>
  <c r="J31" i="2" s="1"/>
  <c r="H9" i="2"/>
  <c r="J9" i="2" s="1"/>
  <c r="G9" i="2"/>
  <c r="H17" i="2"/>
  <c r="J17" i="2" s="1"/>
  <c r="G17" i="2"/>
  <c r="H25" i="2"/>
  <c r="J25" i="2" s="1"/>
  <c r="G25" i="2"/>
  <c r="H33" i="2"/>
  <c r="J33" i="2" s="1"/>
  <c r="G33" i="2"/>
  <c r="G11" i="2"/>
  <c r="H11" i="2" s="1"/>
  <c r="J11" i="2" s="1"/>
  <c r="G19" i="2"/>
  <c r="H19" i="2" s="1"/>
  <c r="J19" i="2" s="1"/>
  <c r="H27" i="2"/>
  <c r="J27" i="2" s="1"/>
  <c r="G27" i="2"/>
  <c r="H35" i="2"/>
  <c r="J35" i="2" s="1"/>
  <c r="G35" i="2"/>
  <c r="F36" i="2"/>
  <c r="G5" i="2"/>
  <c r="H5" i="2"/>
  <c r="J5" i="2" s="1"/>
  <c r="G21" i="2"/>
  <c r="H21" i="2" s="1"/>
  <c r="J21" i="2" s="1"/>
  <c r="H29" i="2"/>
  <c r="J29" i="2" s="1"/>
  <c r="G29" i="2"/>
  <c r="G8" i="2"/>
  <c r="H8" i="2" s="1"/>
  <c r="J8" i="2" s="1"/>
  <c r="G12" i="2"/>
  <c r="H12" i="2" s="1"/>
  <c r="J12" i="2" s="1"/>
  <c r="G14" i="2"/>
  <c r="H14" i="2" s="1"/>
  <c r="J14" i="2" s="1"/>
  <c r="E36" i="2"/>
  <c r="I36" i="2"/>
  <c r="G6" i="2"/>
  <c r="H6" i="2" s="1"/>
  <c r="J6" i="2" s="1"/>
  <c r="G10" i="2"/>
  <c r="H10" i="2" s="1"/>
  <c r="J10" i="2" s="1"/>
  <c r="G16" i="2"/>
  <c r="H16" i="2" s="1"/>
  <c r="J16" i="2" s="1"/>
  <c r="G18" i="2"/>
  <c r="H18" i="2" s="1"/>
  <c r="J18" i="2" s="1"/>
  <c r="G20" i="2"/>
  <c r="H20" i="2" s="1"/>
  <c r="J20" i="2" s="1"/>
  <c r="G22" i="2"/>
  <c r="H22" i="2" s="1"/>
  <c r="J22" i="2" s="1"/>
  <c r="G24" i="2"/>
  <c r="H24" i="2" s="1"/>
  <c r="J24" i="2" s="1"/>
  <c r="G26" i="2"/>
  <c r="H26" i="2" s="1"/>
  <c r="J26" i="2" s="1"/>
  <c r="G28" i="2"/>
  <c r="H28" i="2" s="1"/>
  <c r="J28" i="2" s="1"/>
  <c r="G30" i="2"/>
  <c r="H30" i="2" s="1"/>
  <c r="J30" i="2" s="1"/>
  <c r="G32" i="2"/>
  <c r="H32" i="2" s="1"/>
  <c r="J32" i="2" s="1"/>
  <c r="G34" i="2"/>
  <c r="H34" i="2" s="1"/>
  <c r="J34" i="2" s="1"/>
  <c r="H10" i="10"/>
  <c r="I3" i="10"/>
  <c r="I10" i="10" s="1"/>
  <c r="G10" i="10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G36" i="1" l="1"/>
  <c r="H5" i="1"/>
  <c r="H5" i="3"/>
  <c r="F36" i="3"/>
  <c r="G5" i="3"/>
  <c r="G36" i="3" s="1"/>
  <c r="J36" i="2"/>
  <c r="H36" i="2"/>
  <c r="G36" i="2"/>
  <c r="F10" i="7"/>
  <c r="E10" i="7"/>
  <c r="D10" i="7"/>
  <c r="D11" i="7" s="1"/>
  <c r="D12" i="7" s="1"/>
  <c r="G9" i="7"/>
  <c r="H9" i="7" s="1"/>
  <c r="I9" i="7" s="1"/>
  <c r="G8" i="7"/>
  <c r="H8" i="7" s="1"/>
  <c r="I8" i="7" s="1"/>
  <c r="H7" i="7"/>
  <c r="I7" i="7" s="1"/>
  <c r="G7" i="7"/>
  <c r="G6" i="7"/>
  <c r="H6" i="7" s="1"/>
  <c r="I6" i="7" s="1"/>
  <c r="G5" i="7"/>
  <c r="H5" i="7" s="1"/>
  <c r="I5" i="7" s="1"/>
  <c r="G4" i="7"/>
  <c r="H4" i="7" s="1"/>
  <c r="I4" i="7" s="1"/>
  <c r="G3" i="7"/>
  <c r="H36" i="1" l="1"/>
  <c r="J5" i="1"/>
  <c r="J36" i="1" s="1"/>
  <c r="H36" i="3"/>
  <c r="J5" i="3"/>
  <c r="J36" i="3" s="1"/>
  <c r="G10" i="7"/>
  <c r="H3" i="7"/>
  <c r="H10" i="7" s="1"/>
  <c r="D13" i="6"/>
  <c r="F13" i="6" s="1"/>
  <c r="F9" i="6"/>
  <c r="I3" i="7" l="1"/>
  <c r="I10" i="7" s="1"/>
  <c r="F15" i="6"/>
  <c r="J3" i="5" l="1"/>
  <c r="K36" i="4"/>
  <c r="D36" i="4"/>
  <c r="I35" i="4"/>
  <c r="F35" i="4"/>
  <c r="I34" i="4"/>
  <c r="F34" i="4"/>
  <c r="I33" i="4"/>
  <c r="F33" i="4"/>
  <c r="I32" i="4"/>
  <c r="F32" i="4"/>
  <c r="I31" i="4"/>
  <c r="F31" i="4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G8" i="4" l="1"/>
  <c r="H8" i="4" s="1"/>
  <c r="J8" i="4" s="1"/>
  <c r="G6" i="4"/>
  <c r="H6" i="4" s="1"/>
  <c r="J6" i="4" s="1"/>
  <c r="E36" i="4"/>
  <c r="F5" i="4"/>
  <c r="F36" i="4" s="1"/>
  <c r="I36" i="4"/>
  <c r="G7" i="4"/>
  <c r="H7" i="4" s="1"/>
  <c r="J7" i="4" s="1"/>
  <c r="G11" i="4"/>
  <c r="H11" i="4" s="1"/>
  <c r="J11" i="4" s="1"/>
  <c r="G16" i="4"/>
  <c r="H16" i="4" s="1"/>
  <c r="J16" i="4" s="1"/>
  <c r="G24" i="4"/>
  <c r="H24" i="4" s="1"/>
  <c r="J24" i="4" s="1"/>
  <c r="G32" i="4"/>
  <c r="H32" i="4" s="1"/>
  <c r="J32" i="4" s="1"/>
  <c r="G10" i="4"/>
  <c r="H10" i="4" s="1"/>
  <c r="J10" i="4" s="1"/>
  <c r="G18" i="4"/>
  <c r="H18" i="4" s="1"/>
  <c r="J18" i="4" s="1"/>
  <c r="G26" i="4"/>
  <c r="H26" i="4" s="1"/>
  <c r="J26" i="4" s="1"/>
  <c r="G34" i="4"/>
  <c r="H34" i="4" s="1"/>
  <c r="J34" i="4" s="1"/>
  <c r="G12" i="4"/>
  <c r="H12" i="4" s="1"/>
  <c r="J12" i="4" s="1"/>
  <c r="G20" i="4"/>
  <c r="H20" i="4" s="1"/>
  <c r="J20" i="4" s="1"/>
  <c r="G28" i="4"/>
  <c r="H28" i="4" s="1"/>
  <c r="J28" i="4" s="1"/>
  <c r="G9" i="4"/>
  <c r="H9" i="4" s="1"/>
  <c r="J9" i="4" s="1"/>
  <c r="G14" i="4"/>
  <c r="H14" i="4" s="1"/>
  <c r="J14" i="4" s="1"/>
  <c r="G22" i="4"/>
  <c r="H22" i="4" s="1"/>
  <c r="J22" i="4" s="1"/>
  <c r="G30" i="4"/>
  <c r="H30" i="4" s="1"/>
  <c r="J30" i="4" s="1"/>
  <c r="G13" i="4"/>
  <c r="H13" i="4" s="1"/>
  <c r="J13" i="4" s="1"/>
  <c r="G15" i="4"/>
  <c r="H15" i="4" s="1"/>
  <c r="J15" i="4" s="1"/>
  <c r="G17" i="4"/>
  <c r="H17" i="4" s="1"/>
  <c r="J17" i="4" s="1"/>
  <c r="G19" i="4"/>
  <c r="H19" i="4" s="1"/>
  <c r="J19" i="4" s="1"/>
  <c r="G21" i="4"/>
  <c r="H21" i="4" s="1"/>
  <c r="J21" i="4" s="1"/>
  <c r="G23" i="4"/>
  <c r="H23" i="4" s="1"/>
  <c r="J23" i="4" s="1"/>
  <c r="G25" i="4"/>
  <c r="H25" i="4" s="1"/>
  <c r="J25" i="4" s="1"/>
  <c r="G27" i="4"/>
  <c r="H27" i="4" s="1"/>
  <c r="J27" i="4" s="1"/>
  <c r="G29" i="4"/>
  <c r="H29" i="4" s="1"/>
  <c r="J29" i="4" s="1"/>
  <c r="G31" i="4"/>
  <c r="H31" i="4" s="1"/>
  <c r="J31" i="4" s="1"/>
  <c r="G33" i="4"/>
  <c r="H33" i="4" s="1"/>
  <c r="J33" i="4" s="1"/>
  <c r="G35" i="4"/>
  <c r="H35" i="4" s="1"/>
  <c r="J35" i="4" s="1"/>
  <c r="G5" i="4" l="1"/>
  <c r="H5" i="4" s="1"/>
  <c r="H36" i="4"/>
  <c r="J5" i="4"/>
  <c r="J36" i="4" s="1"/>
  <c r="G36" i="4"/>
</calcChain>
</file>

<file path=xl/sharedStrings.xml><?xml version="1.0" encoding="utf-8"?>
<sst xmlns="http://schemas.openxmlformats.org/spreadsheetml/2006/main" count="165" uniqueCount="70">
  <si>
    <t>ราคารับซื้อคืน</t>
  </si>
  <si>
    <t>วันที่</t>
  </si>
  <si>
    <t>น้ำหนัก(บาท)</t>
  </si>
  <si>
    <t>ราคาขาย/หน่วย</t>
  </si>
  <si>
    <t>ราคารวมทั้งสิ้น</t>
  </si>
  <si>
    <t>VAT</t>
  </si>
  <si>
    <t>ส่วนต่าง</t>
  </si>
  <si>
    <t>หักราคารับซื้อคืน</t>
  </si>
  <si>
    <t>ราคาขาย</t>
  </si>
  <si>
    <t>หมายเหตุ</t>
  </si>
  <si>
    <t>รวม</t>
  </si>
  <si>
    <t>หจก.เยาวราช 99 กาฬสินธุ์</t>
  </si>
  <si>
    <t>สาขา 1</t>
  </si>
  <si>
    <t>สาขา 2</t>
  </si>
  <si>
    <t>สาขา 3</t>
  </si>
  <si>
    <t>ยอดยกมา</t>
  </si>
  <si>
    <t>ซื้อเข้า</t>
  </si>
  <si>
    <t>โอนออก</t>
  </si>
  <si>
    <t>รับโอน</t>
  </si>
  <si>
    <t>ขายออก</t>
  </si>
  <si>
    <t>คงเหลือ</t>
  </si>
  <si>
    <t>สนญ.</t>
  </si>
  <si>
    <t>สำนักงานสาขา 3</t>
  </si>
  <si>
    <t>สำนักงานใหญ่</t>
  </si>
  <si>
    <t>รายการ</t>
  </si>
  <si>
    <t>ยอด</t>
  </si>
  <si>
    <t>ภาษี</t>
  </si>
  <si>
    <t>ขาย</t>
  </si>
  <si>
    <t>หักรับซื้อคืน</t>
  </si>
  <si>
    <t>ขายสุทธิ</t>
  </si>
  <si>
    <t>จำนำ</t>
  </si>
  <si>
    <t>สุทธิ</t>
  </si>
  <si>
    <t>ซื้อ</t>
  </si>
  <si>
    <t>ชำระ</t>
  </si>
  <si>
    <t>เลขที่ใบกำกับ</t>
  </si>
  <si>
    <t>รายชื่อ</t>
  </si>
  <si>
    <t>น้ำหนัก(กรัม)</t>
  </si>
  <si>
    <t>ราคา</t>
  </si>
  <si>
    <t>หักรับซื้อ</t>
  </si>
  <si>
    <t>ภาษีมูลค่าเพิ่ม</t>
  </si>
  <si>
    <t>รวมทั้งสิ้น</t>
  </si>
  <si>
    <t>15.2 g = 1 บาท</t>
  </si>
  <si>
    <t>ซื้อทองเข้า 01/2561</t>
  </si>
  <si>
    <t>IV01140022</t>
  </si>
  <si>
    <t>บริษัท ห้างทองสวย จำกัด</t>
  </si>
  <si>
    <t>IV01290001</t>
  </si>
  <si>
    <t>IV01290002</t>
  </si>
  <si>
    <t>รายงานสินค้าและวัตถุดิบ</t>
  </si>
  <si>
    <t>ชื่อผู้ประกอบการ</t>
  </si>
  <si>
    <t>ชื่อสถานที่ประกอบการ</t>
  </si>
  <si>
    <t>สำนักงานใหญ่/สาขาที่</t>
  </si>
  <si>
    <t>ชื่อสินค้า/วัตถุดิบ</t>
  </si>
  <si>
    <t>ทองรูปพรรณใหม่</t>
  </si>
  <si>
    <r>
      <t xml:space="preserve">ชนิด/ขนาด     </t>
    </r>
    <r>
      <rPr>
        <b/>
        <sz val="14"/>
        <color rgb="FFFF0000"/>
        <rFont val="Cordia New"/>
        <family val="2"/>
      </rPr>
      <t>96.5%</t>
    </r>
  </si>
  <si>
    <t>ปริมาณนับ</t>
  </si>
  <si>
    <t>กรัม</t>
  </si>
  <si>
    <t>เลขที่ใบสำคัญ</t>
  </si>
  <si>
    <t>วันเดือนปี</t>
  </si>
  <si>
    <t>ปริมาณสินค้าและวัตถุดิบ</t>
  </si>
  <si>
    <t>รับ</t>
  </si>
  <si>
    <t>จ่าย</t>
  </si>
  <si>
    <t>เลขที่ประจำตัวผู้เสียภาษีอากร</t>
  </si>
  <si>
    <t>ซื้อทองเข้า 02/2561</t>
  </si>
  <si>
    <t>IV02170005</t>
  </si>
  <si>
    <t>IV02170006</t>
  </si>
  <si>
    <t>บริษัท ห้างทองทองสวย จำกัด</t>
  </si>
  <si>
    <t>ประจำงวด 02/2561</t>
  </si>
  <si>
    <t>สำนักงานสาขา 1</t>
  </si>
  <si>
    <t>สำนักงานสาขา 2</t>
  </si>
  <si>
    <t>สรุปยอดขาย ประจำเดือน กุมภาพันธ์ พ.ศ.2561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</si>
</sst>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0000000000000"/>
    <numFmt numFmtId="189" formatCode="0000"/>
  </numFmts>
  <fonts count="1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24"/>
      <color theme="1"/>
      <name val="Angsana New"/>
      <family val="1"/>
    </font>
    <font>
      <b/>
      <sz val="22"/>
      <color theme="1"/>
      <name val="Angsana New"/>
      <family val="1"/>
    </font>
    <font>
      <b/>
      <sz val="18"/>
      <color theme="1"/>
      <name val="Angsana New"/>
      <family val="1"/>
    </font>
    <font>
      <sz val="18"/>
      <color theme="1"/>
      <name val="Angsana New"/>
      <family val="1"/>
    </font>
    <font>
      <u val="singleAccounting"/>
      <sz val="18"/>
      <color theme="1"/>
      <name val="Angsana New"/>
      <family val="1"/>
    </font>
    <font>
      <u val="doubleAccounting"/>
      <sz val="18"/>
      <color theme="1"/>
      <name val="Angsana New"/>
      <family val="1"/>
    </font>
    <font>
      <u val="singleAccounting"/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b/>
      <sz val="14"/>
      <color rgb="FFFF0000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187" fontId="2" fillId="0" borderId="9" xfId="2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87" fontId="2" fillId="2" borderId="9" xfId="2" applyNumberFormat="1" applyFont="1" applyFill="1" applyBorder="1" applyAlignment="1">
      <alignment horizontal="center" vertical="center"/>
    </xf>
    <xf numFmtId="187" fontId="2" fillId="0" borderId="9" xfId="2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9" xfId="0" applyNumberFormat="1" applyFont="1" applyFill="1" applyBorder="1" applyAlignment="1">
      <alignment horizontal="center" vertical="center"/>
    </xf>
    <xf numFmtId="187" fontId="2" fillId="0" borderId="10" xfId="2" applyNumberFormat="1" applyFont="1" applyBorder="1" applyAlignment="1">
      <alignment horizontal="center" vertical="center"/>
    </xf>
    <xf numFmtId="43" fontId="2" fillId="0" borderId="9" xfId="1" applyFont="1" applyFill="1" applyBorder="1"/>
    <xf numFmtId="0" fontId="2" fillId="0" borderId="9" xfId="0" applyFont="1" applyFill="1" applyBorder="1"/>
    <xf numFmtId="187" fontId="2" fillId="2" borderId="9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4" fillId="0" borderId="0" xfId="0" applyFont="1"/>
    <xf numFmtId="43" fontId="4" fillId="0" borderId="0" xfId="1" applyFont="1"/>
    <xf numFmtId="43" fontId="4" fillId="0" borderId="0" xfId="0" applyNumberFormat="1" applyFont="1"/>
    <xf numFmtId="0" fontId="5" fillId="0" borderId="0" xfId="0" applyFont="1"/>
    <xf numFmtId="43" fontId="4" fillId="0" borderId="9" xfId="1" applyFont="1" applyBorder="1"/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/>
    <xf numFmtId="43" fontId="0" fillId="0" borderId="0" xfId="1" applyFont="1" applyAlignment="1">
      <alignment horizontal="center"/>
    </xf>
    <xf numFmtId="187" fontId="0" fillId="0" borderId="0" xfId="1" applyNumberFormat="1" applyFont="1"/>
    <xf numFmtId="187" fontId="0" fillId="0" borderId="0" xfId="0" applyNumberFormat="1"/>
    <xf numFmtId="0" fontId="8" fillId="0" borderId="0" xfId="0" applyFont="1" applyAlignment="1">
      <alignment horizontal="center"/>
    </xf>
    <xf numFmtId="43" fontId="12" fillId="0" borderId="0" xfId="1" applyFont="1" applyAlignment="1">
      <alignment horizontal="center"/>
    </xf>
    <xf numFmtId="0" fontId="13" fillId="0" borderId="0" xfId="0" applyFont="1"/>
    <xf numFmtId="0" fontId="14" fillId="0" borderId="9" xfId="0" applyFont="1" applyBorder="1" applyAlignment="1">
      <alignment horizontal="center" vertical="center"/>
    </xf>
    <xf numFmtId="14" fontId="13" fillId="0" borderId="9" xfId="0" applyNumberFormat="1" applyFont="1" applyBorder="1"/>
    <xf numFmtId="0" fontId="13" fillId="0" borderId="9" xfId="0" applyFont="1" applyBorder="1"/>
    <xf numFmtId="43" fontId="13" fillId="0" borderId="9" xfId="1" applyFont="1" applyBorder="1"/>
    <xf numFmtId="43" fontId="13" fillId="0" borderId="9" xfId="0" applyNumberFormat="1" applyFont="1" applyBorder="1"/>
    <xf numFmtId="43" fontId="14" fillId="0" borderId="9" xfId="0" applyNumberFormat="1" applyFont="1" applyBorder="1"/>
    <xf numFmtId="43" fontId="13" fillId="0" borderId="0" xfId="1" applyFont="1"/>
    <xf numFmtId="0" fontId="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/>
    <xf numFmtId="0" fontId="14" fillId="0" borderId="4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Border="1"/>
    <xf numFmtId="188" fontId="15" fillId="0" borderId="5" xfId="0" applyNumberFormat="1" applyFont="1" applyBorder="1" applyAlignment="1">
      <alignment horizontal="left" vertical="center" indent="1"/>
    </xf>
    <xf numFmtId="0" fontId="14" fillId="0" borderId="0" xfId="0" applyFont="1" applyBorder="1"/>
    <xf numFmtId="189" fontId="15" fillId="0" borderId="5" xfId="0" applyNumberFormat="1" applyFont="1" applyBorder="1" applyAlignment="1">
      <alignment horizontal="left" vertical="center" indent="1"/>
    </xf>
    <xf numFmtId="0" fontId="14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5" fillId="0" borderId="8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7" fontId="5" fillId="0" borderId="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8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3" fontId="11" fillId="0" borderId="0" xfId="1" applyFont="1" applyAlignment="1">
      <alignment horizontal="center"/>
    </xf>
    <xf numFmtId="43" fontId="9" fillId="0" borderId="0" xfId="1" applyFont="1" applyAlignment="1">
      <alignment horizontal="center"/>
    </xf>
    <xf numFmtId="0" fontId="8" fillId="0" borderId="0" xfId="0" applyFont="1" applyAlignment="1">
      <alignment horizontal="left" indent="1"/>
    </xf>
    <xf numFmtId="43" fontId="1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4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C3" sqref="C3:K3"/>
    </sheetView>
  </sheetViews>
  <sheetFormatPr defaultColWidth="9.125" defaultRowHeight="23.25" x14ac:dyDescent="0.5"/>
  <cols>
    <col min="1" max="1" width="12.5" style="1" customWidth="1"/>
    <col min="2" max="2" width="9.125" style="1"/>
    <col min="3" max="3" width="5.125" style="16" customWidth="1"/>
    <col min="4" max="4" width="8.375" style="17" customWidth="1"/>
    <col min="5" max="5" width="13.125" style="17" customWidth="1"/>
    <col min="6" max="6" width="13" style="17" customWidth="1"/>
    <col min="7" max="7" width="9.625" style="17" customWidth="1"/>
    <col min="8" max="8" width="10.75" style="17" customWidth="1"/>
    <col min="9" max="9" width="12.75" style="17" customWidth="1"/>
    <col min="10" max="10" width="11.625" style="17" customWidth="1"/>
    <col min="11" max="11" width="9.375" style="16" customWidth="1"/>
    <col min="12" max="12" width="5.125" style="16" customWidth="1"/>
    <col min="13" max="13" width="8.375" style="17" customWidth="1"/>
    <col min="14" max="14" width="13.125" style="17" customWidth="1"/>
    <col min="15" max="15" width="13" style="17" customWidth="1"/>
    <col min="16" max="16" width="9.625" style="17" customWidth="1"/>
    <col min="17" max="17" width="10.75" style="17" customWidth="1"/>
    <col min="18" max="18" width="12.75" style="17" customWidth="1"/>
    <col min="19" max="19" width="11.625" style="17" customWidth="1"/>
    <col min="20" max="20" width="9.375" style="16" customWidth="1"/>
    <col min="21" max="16384" width="9.125" style="1"/>
  </cols>
  <sheetData>
    <row r="1" spans="1:20" ht="21" customHeight="1" x14ac:dyDescent="0.5">
      <c r="C1" s="59" t="s">
        <v>11</v>
      </c>
      <c r="D1" s="60"/>
      <c r="E1" s="60"/>
      <c r="F1" s="60"/>
      <c r="G1" s="60"/>
      <c r="H1" s="60"/>
      <c r="I1" s="60"/>
      <c r="J1" s="60"/>
      <c r="K1" s="61"/>
      <c r="L1" s="59"/>
      <c r="M1" s="60"/>
      <c r="N1" s="60"/>
      <c r="O1" s="60"/>
      <c r="P1" s="60"/>
      <c r="Q1" s="60"/>
      <c r="R1" s="60"/>
      <c r="S1" s="60"/>
      <c r="T1" s="61"/>
    </row>
    <row r="2" spans="1:20" ht="21" customHeight="1" x14ac:dyDescent="0.5">
      <c r="C2" s="62" t="s">
        <v>69</v>
      </c>
      <c r="D2" s="63"/>
      <c r="E2" s="63"/>
      <c r="F2" s="63"/>
      <c r="G2" s="63"/>
      <c r="H2" s="63"/>
      <c r="I2" s="63"/>
      <c r="J2" s="63"/>
      <c r="K2" s="64"/>
      <c r="L2" s="62"/>
      <c r="M2" s="63"/>
      <c r="N2" s="63"/>
      <c r="O2" s="63"/>
      <c r="P2" s="63"/>
      <c r="Q2" s="63"/>
      <c r="R2" s="63"/>
      <c r="S2" s="63"/>
      <c r="T2" s="64"/>
    </row>
    <row r="3" spans="1:20" ht="21" customHeight="1" x14ac:dyDescent="0.5">
      <c r="C3" s="65" t="s">
        <v>23</v>
      </c>
      <c r="D3" s="66"/>
      <c r="E3" s="66"/>
      <c r="F3" s="66"/>
      <c r="G3" s="66"/>
      <c r="H3" s="66"/>
      <c r="I3" s="66"/>
      <c r="J3" s="66"/>
      <c r="K3" s="67"/>
      <c r="L3" s="65"/>
      <c r="M3" s="66"/>
      <c r="N3" s="66"/>
      <c r="O3" s="66"/>
      <c r="P3" s="66"/>
      <c r="Q3" s="66"/>
      <c r="R3" s="66"/>
      <c r="S3" s="66"/>
      <c r="T3" s="67"/>
    </row>
    <row r="4" spans="1:20" s="2" customFormat="1" ht="42" customHeight="1" x14ac:dyDescent="0.5">
      <c r="A4" s="2" t="s">
        <v>0</v>
      </c>
      <c r="C4" s="3" t="s">
        <v>1</v>
      </c>
      <c r="D4" s="4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3" t="s">
        <v>9</v>
      </c>
      <c r="L4" s="3"/>
      <c r="M4" s="4"/>
      <c r="N4" s="5"/>
      <c r="O4" s="5"/>
      <c r="P4" s="5"/>
      <c r="Q4" s="5"/>
      <c r="R4" s="5"/>
      <c r="S4" s="5"/>
      <c r="T4" s="3"/>
    </row>
    <row r="5" spans="1:20" ht="21" customHeight="1" x14ac:dyDescent="0.5">
      <c r="A5" s="6">
        <v>19541.240000000002</v>
      </c>
      <c r="B5" s="1">
        <v>800</v>
      </c>
      <c r="C5" s="7">
        <v>1</v>
      </c>
      <c r="D5" s="6">
        <v>0.5</v>
      </c>
      <c r="E5" s="6">
        <f>A5+B5</f>
        <v>20341.240000000002</v>
      </c>
      <c r="F5" s="8">
        <f>D5*E5</f>
        <v>10170.620000000001</v>
      </c>
      <c r="G5" s="8">
        <f>(F5-I5)*7/107</f>
        <v>26.168224299065422</v>
      </c>
      <c r="H5" s="8">
        <f>F5-I5-G5</f>
        <v>373.8317757009346</v>
      </c>
      <c r="I5" s="6">
        <f>A5*D5</f>
        <v>9770.6200000000008</v>
      </c>
      <c r="J5" s="8">
        <f>I5+H5</f>
        <v>10144.451775700936</v>
      </c>
      <c r="K5" s="7"/>
      <c r="L5" s="7"/>
      <c r="M5" s="6"/>
      <c r="N5" s="6"/>
      <c r="O5" s="8"/>
      <c r="P5" s="8"/>
      <c r="Q5" s="8"/>
      <c r="R5" s="6"/>
      <c r="S5" s="8"/>
      <c r="T5" s="7"/>
    </row>
    <row r="6" spans="1:20" s="10" customFormat="1" ht="21" customHeight="1" x14ac:dyDescent="0.5">
      <c r="A6" s="9">
        <v>19541.240000000002</v>
      </c>
      <c r="B6" s="10">
        <v>500</v>
      </c>
      <c r="C6" s="11">
        <v>2</v>
      </c>
      <c r="D6" s="9">
        <v>0</v>
      </c>
      <c r="E6" s="6">
        <f t="shared" ref="E6:E35" si="0">A6+B6</f>
        <v>20041.240000000002</v>
      </c>
      <c r="F6" s="8">
        <f>D6*E6</f>
        <v>0</v>
      </c>
      <c r="G6" s="8">
        <f t="shared" ref="G6:G35" si="1">(F6-I6)*7/107</f>
        <v>0</v>
      </c>
      <c r="H6" s="8">
        <f t="shared" ref="H6:H35" si="2">F6-I6-G6</f>
        <v>0</v>
      </c>
      <c r="I6" s="6">
        <f>A6*D6</f>
        <v>0</v>
      </c>
      <c r="J6" s="8">
        <f t="shared" ref="J6:J35" si="3">I6+H6</f>
        <v>0</v>
      </c>
      <c r="K6" s="11"/>
      <c r="L6" s="11"/>
      <c r="M6" s="9"/>
      <c r="N6" s="6"/>
      <c r="O6" s="8"/>
      <c r="P6" s="8"/>
      <c r="Q6" s="8"/>
      <c r="R6" s="9"/>
      <c r="S6" s="8"/>
      <c r="T6" s="11"/>
    </row>
    <row r="7" spans="1:20" ht="21" customHeight="1" x14ac:dyDescent="0.5">
      <c r="A7" s="6">
        <v>19450.28</v>
      </c>
      <c r="B7" s="1">
        <v>550</v>
      </c>
      <c r="C7" s="7">
        <v>3</v>
      </c>
      <c r="D7" s="6">
        <v>2</v>
      </c>
      <c r="E7" s="6">
        <f t="shared" si="0"/>
        <v>20000.28</v>
      </c>
      <c r="F7" s="8">
        <f>D7*E7</f>
        <v>40000.559999999998</v>
      </c>
      <c r="G7" s="8">
        <f t="shared" si="1"/>
        <v>71.962616822429908</v>
      </c>
      <c r="H7" s="8">
        <f t="shared" si="2"/>
        <v>1028.0373831775701</v>
      </c>
      <c r="I7" s="6">
        <f>A7*D7</f>
        <v>38900.559999999998</v>
      </c>
      <c r="J7" s="8">
        <f t="shared" si="3"/>
        <v>39928.59738317757</v>
      </c>
      <c r="K7" s="7"/>
      <c r="L7" s="7"/>
      <c r="M7" s="6"/>
      <c r="N7" s="6"/>
      <c r="O7" s="8"/>
      <c r="P7" s="8"/>
      <c r="Q7" s="8"/>
      <c r="R7" s="6"/>
      <c r="S7" s="8"/>
      <c r="T7" s="7"/>
    </row>
    <row r="8" spans="1:20" ht="21" customHeight="1" x14ac:dyDescent="0.5">
      <c r="A8" s="6"/>
      <c r="C8" s="7">
        <v>4</v>
      </c>
      <c r="D8" s="6"/>
      <c r="E8" s="6">
        <f t="shared" si="0"/>
        <v>0</v>
      </c>
      <c r="F8" s="8">
        <f t="shared" ref="F8:F32" si="4">D8*E8</f>
        <v>0</v>
      </c>
      <c r="G8" s="8">
        <f t="shared" si="1"/>
        <v>0</v>
      </c>
      <c r="H8" s="8">
        <f t="shared" si="2"/>
        <v>0</v>
      </c>
      <c r="I8" s="6">
        <f t="shared" ref="I8:I13" si="5">A8*D8</f>
        <v>0</v>
      </c>
      <c r="J8" s="8">
        <f t="shared" si="3"/>
        <v>0</v>
      </c>
      <c r="K8" s="7"/>
      <c r="L8" s="7"/>
      <c r="M8" s="6"/>
      <c r="N8" s="6"/>
      <c r="O8" s="8"/>
      <c r="P8" s="8"/>
      <c r="Q8" s="8"/>
      <c r="R8" s="6"/>
      <c r="S8" s="8"/>
      <c r="T8" s="7"/>
    </row>
    <row r="9" spans="1:20" ht="21" customHeight="1" x14ac:dyDescent="0.5">
      <c r="A9" s="6">
        <v>19389.64</v>
      </c>
      <c r="B9" s="1">
        <v>600</v>
      </c>
      <c r="C9" s="7">
        <v>5</v>
      </c>
      <c r="D9" s="6">
        <v>2</v>
      </c>
      <c r="E9" s="6">
        <f t="shared" si="0"/>
        <v>19989.64</v>
      </c>
      <c r="F9" s="8">
        <f t="shared" si="4"/>
        <v>39979.279999999999</v>
      </c>
      <c r="G9" s="8">
        <f t="shared" si="1"/>
        <v>78.504672897196258</v>
      </c>
      <c r="H9" s="8">
        <f t="shared" si="2"/>
        <v>1121.4953271028037</v>
      </c>
      <c r="I9" s="6">
        <f t="shared" si="5"/>
        <v>38779.279999999999</v>
      </c>
      <c r="J9" s="8">
        <f t="shared" si="3"/>
        <v>39900.775327102805</v>
      </c>
      <c r="K9" s="7"/>
      <c r="L9" s="7"/>
      <c r="M9" s="6"/>
      <c r="N9" s="6"/>
      <c r="O9" s="8"/>
      <c r="P9" s="8"/>
      <c r="Q9" s="8"/>
      <c r="R9" s="6"/>
      <c r="S9" s="8"/>
      <c r="T9" s="7"/>
    </row>
    <row r="10" spans="1:20" ht="21" customHeight="1" x14ac:dyDescent="0.5">
      <c r="A10" s="6">
        <v>19692.84</v>
      </c>
      <c r="B10" s="1">
        <v>700</v>
      </c>
      <c r="C10" s="7">
        <v>6</v>
      </c>
      <c r="D10" s="6">
        <v>1.5</v>
      </c>
      <c r="E10" s="6">
        <f t="shared" si="0"/>
        <v>20392.84</v>
      </c>
      <c r="F10" s="8">
        <f t="shared" si="4"/>
        <v>30589.260000000002</v>
      </c>
      <c r="G10" s="8">
        <f t="shared" si="1"/>
        <v>68.691588785046733</v>
      </c>
      <c r="H10" s="8">
        <f t="shared" si="2"/>
        <v>981.30841121495325</v>
      </c>
      <c r="I10" s="6">
        <f t="shared" si="5"/>
        <v>29539.260000000002</v>
      </c>
      <c r="J10" s="8">
        <f t="shared" si="3"/>
        <v>30520.568411214954</v>
      </c>
      <c r="K10" s="7"/>
      <c r="L10" s="7"/>
      <c r="M10" s="6"/>
      <c r="N10" s="6"/>
      <c r="O10" s="8"/>
      <c r="P10" s="8"/>
      <c r="Q10" s="8"/>
      <c r="R10" s="6"/>
      <c r="S10" s="8"/>
      <c r="T10" s="7"/>
    </row>
    <row r="11" spans="1:20" s="10" customFormat="1" ht="21" customHeight="1" x14ac:dyDescent="0.5">
      <c r="A11" s="9">
        <v>19389.64</v>
      </c>
      <c r="B11" s="10">
        <v>800</v>
      </c>
      <c r="C11" s="11">
        <v>7</v>
      </c>
      <c r="D11" s="9">
        <v>0</v>
      </c>
      <c r="E11" s="6">
        <f t="shared" si="0"/>
        <v>20189.64</v>
      </c>
      <c r="F11" s="8">
        <f t="shared" si="4"/>
        <v>0</v>
      </c>
      <c r="G11" s="8">
        <f t="shared" si="1"/>
        <v>0</v>
      </c>
      <c r="H11" s="8">
        <f t="shared" si="2"/>
        <v>0</v>
      </c>
      <c r="I11" s="9">
        <f t="shared" si="5"/>
        <v>0</v>
      </c>
      <c r="J11" s="8">
        <f t="shared" si="3"/>
        <v>0</v>
      </c>
      <c r="K11" s="11"/>
      <c r="L11" s="11"/>
      <c r="M11" s="9"/>
      <c r="N11" s="6"/>
      <c r="O11" s="8"/>
      <c r="P11" s="8"/>
      <c r="Q11" s="8"/>
      <c r="R11" s="9"/>
      <c r="S11" s="8"/>
      <c r="T11" s="11"/>
    </row>
    <row r="12" spans="1:20" ht="21" customHeight="1" x14ac:dyDescent="0.5">
      <c r="A12" s="6">
        <v>19344.16</v>
      </c>
      <c r="B12" s="1">
        <v>900</v>
      </c>
      <c r="C12" s="7">
        <v>8</v>
      </c>
      <c r="D12" s="6">
        <v>2.5</v>
      </c>
      <c r="E12" s="6">
        <f t="shared" si="0"/>
        <v>20244.16</v>
      </c>
      <c r="F12" s="8">
        <f t="shared" si="4"/>
        <v>50610.400000000001</v>
      </c>
      <c r="G12" s="8">
        <f t="shared" si="1"/>
        <v>147.19626168224298</v>
      </c>
      <c r="H12" s="8">
        <f t="shared" si="2"/>
        <v>2102.8037383177571</v>
      </c>
      <c r="I12" s="6">
        <f t="shared" si="5"/>
        <v>48360.4</v>
      </c>
      <c r="J12" s="8">
        <f t="shared" si="3"/>
        <v>50463.203738317759</v>
      </c>
      <c r="K12" s="7"/>
      <c r="L12" s="7"/>
      <c r="M12" s="6"/>
      <c r="N12" s="6"/>
      <c r="O12" s="8"/>
      <c r="P12" s="8"/>
      <c r="Q12" s="8"/>
      <c r="R12" s="6"/>
      <c r="S12" s="8"/>
      <c r="T12" s="7"/>
    </row>
    <row r="13" spans="1:20" s="10" customFormat="1" ht="21" customHeight="1" x14ac:dyDescent="0.5">
      <c r="A13" s="9">
        <v>19450.28</v>
      </c>
      <c r="B13" s="10">
        <v>900</v>
      </c>
      <c r="C13" s="11">
        <v>9</v>
      </c>
      <c r="D13" s="6">
        <v>0</v>
      </c>
      <c r="E13" s="6">
        <f t="shared" si="0"/>
        <v>20350.28</v>
      </c>
      <c r="F13" s="8">
        <f t="shared" si="4"/>
        <v>0</v>
      </c>
      <c r="G13" s="8">
        <f t="shared" si="1"/>
        <v>0</v>
      </c>
      <c r="H13" s="8">
        <f t="shared" si="2"/>
        <v>0</v>
      </c>
      <c r="I13" s="9">
        <f t="shared" si="5"/>
        <v>0</v>
      </c>
      <c r="J13" s="8">
        <f t="shared" si="3"/>
        <v>0</v>
      </c>
      <c r="K13" s="11"/>
      <c r="L13" s="11"/>
      <c r="M13" s="9"/>
      <c r="N13" s="6"/>
      <c r="O13" s="8"/>
      <c r="P13" s="8"/>
      <c r="Q13" s="8"/>
      <c r="R13" s="9"/>
      <c r="S13" s="8"/>
      <c r="T13" s="11"/>
    </row>
    <row r="14" spans="1:20" ht="21" customHeight="1" x14ac:dyDescent="0.5">
      <c r="A14" s="6">
        <v>19389.64</v>
      </c>
      <c r="B14" s="1">
        <v>650</v>
      </c>
      <c r="C14" s="7">
        <v>10</v>
      </c>
      <c r="D14" s="6">
        <v>2.5</v>
      </c>
      <c r="E14" s="6">
        <f t="shared" si="0"/>
        <v>20039.64</v>
      </c>
      <c r="F14" s="8">
        <f t="shared" si="4"/>
        <v>50099.1</v>
      </c>
      <c r="G14" s="8">
        <f t="shared" si="1"/>
        <v>106.30841121495327</v>
      </c>
      <c r="H14" s="8">
        <f t="shared" si="2"/>
        <v>1518.6915887850466</v>
      </c>
      <c r="I14" s="6">
        <f>A14*D14</f>
        <v>48474.1</v>
      </c>
      <c r="J14" s="8">
        <f t="shared" si="3"/>
        <v>49992.791588785047</v>
      </c>
      <c r="K14" s="7"/>
      <c r="L14" s="7"/>
      <c r="M14" s="6"/>
      <c r="N14" s="6"/>
      <c r="O14" s="8"/>
      <c r="P14" s="8"/>
      <c r="Q14" s="8"/>
      <c r="R14" s="6"/>
      <c r="S14" s="8"/>
      <c r="T14" s="7"/>
    </row>
    <row r="15" spans="1:20" ht="21" customHeight="1" x14ac:dyDescent="0.5">
      <c r="A15" s="6"/>
      <c r="C15" s="7">
        <v>11</v>
      </c>
      <c r="D15" s="6"/>
      <c r="E15" s="6">
        <f t="shared" si="0"/>
        <v>0</v>
      </c>
      <c r="F15" s="8">
        <f t="shared" si="4"/>
        <v>0</v>
      </c>
      <c r="G15" s="8">
        <f t="shared" si="1"/>
        <v>0</v>
      </c>
      <c r="H15" s="8">
        <f t="shared" si="2"/>
        <v>0</v>
      </c>
      <c r="I15" s="6">
        <f t="shared" ref="I15:I35" si="6">A15*D15</f>
        <v>0</v>
      </c>
      <c r="J15" s="8">
        <f t="shared" si="3"/>
        <v>0</v>
      </c>
      <c r="K15" s="7"/>
      <c r="L15" s="7"/>
      <c r="M15" s="6"/>
      <c r="N15" s="6"/>
      <c r="O15" s="8"/>
      <c r="P15" s="8"/>
      <c r="Q15" s="8"/>
      <c r="R15" s="6"/>
      <c r="S15" s="8"/>
      <c r="T15" s="7"/>
    </row>
    <row r="16" spans="1:20" ht="21" customHeight="1" x14ac:dyDescent="0.5">
      <c r="A16" s="6">
        <v>19389.64</v>
      </c>
      <c r="B16" s="1">
        <v>700</v>
      </c>
      <c r="C16" s="7">
        <v>12</v>
      </c>
      <c r="D16" s="6">
        <v>1</v>
      </c>
      <c r="E16" s="6">
        <f t="shared" si="0"/>
        <v>20089.64</v>
      </c>
      <c r="F16" s="8">
        <f t="shared" si="4"/>
        <v>20089.64</v>
      </c>
      <c r="G16" s="8">
        <f t="shared" si="1"/>
        <v>45.794392523364486</v>
      </c>
      <c r="H16" s="8">
        <f t="shared" si="2"/>
        <v>654.20560747663546</v>
      </c>
      <c r="I16" s="6">
        <f t="shared" si="6"/>
        <v>19389.64</v>
      </c>
      <c r="J16" s="8">
        <f t="shared" si="3"/>
        <v>20043.845607476636</v>
      </c>
      <c r="K16" s="7"/>
      <c r="L16" s="7"/>
      <c r="M16" s="6"/>
      <c r="N16" s="6"/>
      <c r="O16" s="8"/>
      <c r="P16" s="8"/>
      <c r="Q16" s="8"/>
      <c r="R16" s="6"/>
      <c r="S16" s="8"/>
      <c r="T16" s="7"/>
    </row>
    <row r="17" spans="1:20" ht="21" customHeight="1" x14ac:dyDescent="0.5">
      <c r="A17" s="6">
        <v>19389.64</v>
      </c>
      <c r="B17" s="1">
        <v>800</v>
      </c>
      <c r="C17" s="7">
        <v>13</v>
      </c>
      <c r="D17" s="6">
        <v>0.5</v>
      </c>
      <c r="E17" s="6">
        <f t="shared" si="0"/>
        <v>20189.64</v>
      </c>
      <c r="F17" s="8">
        <f t="shared" si="4"/>
        <v>10094.82</v>
      </c>
      <c r="G17" s="8">
        <f t="shared" si="1"/>
        <v>26.168224299065422</v>
      </c>
      <c r="H17" s="8">
        <f t="shared" si="2"/>
        <v>373.8317757009346</v>
      </c>
      <c r="I17" s="6">
        <f t="shared" si="6"/>
        <v>9694.82</v>
      </c>
      <c r="J17" s="8">
        <f t="shared" si="3"/>
        <v>10068.651775700935</v>
      </c>
      <c r="K17" s="7"/>
      <c r="L17" s="7"/>
      <c r="M17" s="6"/>
      <c r="N17" s="6"/>
      <c r="O17" s="8"/>
      <c r="P17" s="8"/>
      <c r="Q17" s="8"/>
      <c r="R17" s="6"/>
      <c r="S17" s="8"/>
      <c r="T17" s="7"/>
    </row>
    <row r="18" spans="1:20" s="10" customFormat="1" ht="21" customHeight="1" x14ac:dyDescent="0.5">
      <c r="A18" s="9">
        <v>19389.64</v>
      </c>
      <c r="B18" s="10">
        <v>850</v>
      </c>
      <c r="C18" s="11">
        <v>14</v>
      </c>
      <c r="D18" s="9">
        <v>0</v>
      </c>
      <c r="E18" s="6">
        <f t="shared" si="0"/>
        <v>20239.64</v>
      </c>
      <c r="F18" s="8">
        <f t="shared" si="4"/>
        <v>0</v>
      </c>
      <c r="G18" s="8">
        <f t="shared" si="1"/>
        <v>0</v>
      </c>
      <c r="H18" s="8">
        <f t="shared" si="2"/>
        <v>0</v>
      </c>
      <c r="I18" s="9">
        <f t="shared" si="6"/>
        <v>0</v>
      </c>
      <c r="J18" s="8">
        <f t="shared" si="3"/>
        <v>0</v>
      </c>
      <c r="K18" s="11"/>
      <c r="L18" s="11"/>
      <c r="M18" s="9"/>
      <c r="N18" s="6"/>
      <c r="O18" s="8"/>
      <c r="P18" s="8"/>
      <c r="Q18" s="8"/>
      <c r="R18" s="9"/>
      <c r="S18" s="8"/>
      <c r="T18" s="11"/>
    </row>
    <row r="19" spans="1:20" ht="21" customHeight="1" x14ac:dyDescent="0.5">
      <c r="A19" s="6">
        <v>19586.72</v>
      </c>
      <c r="B19" s="1">
        <v>700</v>
      </c>
      <c r="C19" s="7">
        <v>15</v>
      </c>
      <c r="D19" s="6">
        <v>3</v>
      </c>
      <c r="E19" s="6">
        <f t="shared" si="0"/>
        <v>20286.72</v>
      </c>
      <c r="F19" s="8">
        <f t="shared" si="4"/>
        <v>60860.160000000003</v>
      </c>
      <c r="G19" s="8">
        <f t="shared" si="1"/>
        <v>137.38317757009347</v>
      </c>
      <c r="H19" s="8">
        <f t="shared" si="2"/>
        <v>1962.6168224299065</v>
      </c>
      <c r="I19" s="6">
        <f t="shared" si="6"/>
        <v>58760.160000000003</v>
      </c>
      <c r="J19" s="8">
        <f t="shared" si="3"/>
        <v>60722.776822429907</v>
      </c>
      <c r="K19" s="7"/>
      <c r="L19" s="7"/>
      <c r="M19" s="6"/>
      <c r="N19" s="6"/>
      <c r="O19" s="8"/>
      <c r="P19" s="8"/>
      <c r="Q19" s="8"/>
      <c r="R19" s="6"/>
      <c r="S19" s="8"/>
      <c r="T19" s="7"/>
    </row>
    <row r="20" spans="1:20" s="10" customFormat="1" ht="21" customHeight="1" x14ac:dyDescent="0.5">
      <c r="A20" s="9">
        <v>19586.72</v>
      </c>
      <c r="B20" s="10">
        <v>700</v>
      </c>
      <c r="C20" s="11">
        <v>16</v>
      </c>
      <c r="D20" s="6">
        <v>0</v>
      </c>
      <c r="E20" s="6">
        <f t="shared" si="0"/>
        <v>20286.72</v>
      </c>
      <c r="F20" s="8">
        <f t="shared" si="4"/>
        <v>0</v>
      </c>
      <c r="G20" s="8">
        <f t="shared" si="1"/>
        <v>0</v>
      </c>
      <c r="H20" s="8">
        <f t="shared" si="2"/>
        <v>0</v>
      </c>
      <c r="I20" s="9">
        <f t="shared" si="6"/>
        <v>0</v>
      </c>
      <c r="J20" s="8">
        <f t="shared" si="3"/>
        <v>0</v>
      </c>
      <c r="K20" s="11"/>
      <c r="L20" s="11"/>
      <c r="M20" s="9"/>
      <c r="N20" s="6"/>
      <c r="O20" s="8"/>
      <c r="P20" s="8"/>
      <c r="Q20" s="8"/>
      <c r="R20" s="9"/>
      <c r="S20" s="8"/>
      <c r="T20" s="11"/>
    </row>
    <row r="21" spans="1:20" ht="21" customHeight="1" x14ac:dyDescent="0.5">
      <c r="A21" s="6">
        <v>19541.240000000002</v>
      </c>
      <c r="B21" s="1">
        <v>750</v>
      </c>
      <c r="C21" s="7">
        <v>17</v>
      </c>
      <c r="D21" s="6">
        <v>1.5</v>
      </c>
      <c r="E21" s="6">
        <f t="shared" si="0"/>
        <v>20291.240000000002</v>
      </c>
      <c r="F21" s="8">
        <f t="shared" si="4"/>
        <v>30436.86</v>
      </c>
      <c r="G21" s="8">
        <f t="shared" si="1"/>
        <v>73.598130841121488</v>
      </c>
      <c r="H21" s="8">
        <f t="shared" si="2"/>
        <v>1051.4018691588785</v>
      </c>
      <c r="I21" s="6">
        <f t="shared" si="6"/>
        <v>29311.86</v>
      </c>
      <c r="J21" s="8">
        <f t="shared" si="3"/>
        <v>30363.26186915888</v>
      </c>
      <c r="K21" s="7"/>
      <c r="L21" s="7"/>
      <c r="M21" s="6"/>
      <c r="N21" s="6"/>
      <c r="O21" s="8"/>
      <c r="P21" s="8"/>
      <c r="Q21" s="8"/>
      <c r="R21" s="6"/>
      <c r="S21" s="8"/>
      <c r="T21" s="7"/>
    </row>
    <row r="22" spans="1:20" ht="21" customHeight="1" x14ac:dyDescent="0.5">
      <c r="A22" s="6"/>
      <c r="C22" s="7">
        <v>18</v>
      </c>
      <c r="D22" s="6"/>
      <c r="E22" s="6">
        <f t="shared" si="0"/>
        <v>0</v>
      </c>
      <c r="F22" s="8">
        <f t="shared" si="4"/>
        <v>0</v>
      </c>
      <c r="G22" s="8">
        <f t="shared" si="1"/>
        <v>0</v>
      </c>
      <c r="H22" s="8">
        <f t="shared" si="2"/>
        <v>0</v>
      </c>
      <c r="I22" s="6">
        <f t="shared" si="6"/>
        <v>0</v>
      </c>
      <c r="J22" s="8">
        <f t="shared" si="3"/>
        <v>0</v>
      </c>
      <c r="K22" s="7"/>
      <c r="L22" s="7"/>
      <c r="M22" s="6"/>
      <c r="N22" s="6"/>
      <c r="O22" s="8"/>
      <c r="P22" s="8"/>
      <c r="Q22" s="8"/>
      <c r="R22" s="6"/>
      <c r="S22" s="8"/>
      <c r="T22" s="7"/>
    </row>
    <row r="23" spans="1:20" ht="21" customHeight="1" x14ac:dyDescent="0.5">
      <c r="A23" s="6">
        <v>19586.72</v>
      </c>
      <c r="B23" s="1">
        <v>550</v>
      </c>
      <c r="C23" s="7">
        <v>19</v>
      </c>
      <c r="D23" s="6">
        <v>0</v>
      </c>
      <c r="E23" s="6">
        <f t="shared" si="0"/>
        <v>20136.72</v>
      </c>
      <c r="F23" s="8">
        <f t="shared" si="4"/>
        <v>0</v>
      </c>
      <c r="G23" s="8">
        <f t="shared" si="1"/>
        <v>0</v>
      </c>
      <c r="H23" s="8">
        <f t="shared" si="2"/>
        <v>0</v>
      </c>
      <c r="I23" s="6">
        <f t="shared" si="6"/>
        <v>0</v>
      </c>
      <c r="J23" s="8">
        <f t="shared" si="3"/>
        <v>0</v>
      </c>
      <c r="K23" s="7"/>
      <c r="L23" s="7"/>
      <c r="M23" s="6"/>
      <c r="N23" s="6"/>
      <c r="O23" s="8"/>
      <c r="P23" s="8"/>
      <c r="Q23" s="8"/>
      <c r="R23" s="6"/>
      <c r="S23" s="8"/>
      <c r="T23" s="7"/>
    </row>
    <row r="24" spans="1:20" ht="21" customHeight="1" x14ac:dyDescent="0.5">
      <c r="A24" s="6">
        <v>19541.240000000002</v>
      </c>
      <c r="B24" s="1">
        <v>600</v>
      </c>
      <c r="C24" s="7">
        <v>20</v>
      </c>
      <c r="D24" s="6">
        <v>2.5</v>
      </c>
      <c r="E24" s="6">
        <f t="shared" si="0"/>
        <v>20141.240000000002</v>
      </c>
      <c r="F24" s="8">
        <f t="shared" si="4"/>
        <v>50353.100000000006</v>
      </c>
      <c r="G24" s="8">
        <f t="shared" si="1"/>
        <v>98.130841121495322</v>
      </c>
      <c r="H24" s="8">
        <f t="shared" si="2"/>
        <v>1401.8691588785048</v>
      </c>
      <c r="I24" s="6">
        <f t="shared" si="6"/>
        <v>48853.100000000006</v>
      </c>
      <c r="J24" s="8">
        <f t="shared" si="3"/>
        <v>50254.969158878514</v>
      </c>
      <c r="K24" s="7"/>
      <c r="L24" s="7"/>
      <c r="M24" s="6"/>
      <c r="N24" s="6"/>
      <c r="O24" s="8"/>
      <c r="P24" s="8"/>
      <c r="Q24" s="8"/>
      <c r="R24" s="6"/>
      <c r="S24" s="8"/>
      <c r="T24" s="7"/>
    </row>
    <row r="25" spans="1:20" s="10" customFormat="1" ht="21" customHeight="1" x14ac:dyDescent="0.5">
      <c r="A25" s="9">
        <v>19450.28</v>
      </c>
      <c r="B25" s="10">
        <v>700</v>
      </c>
      <c r="C25" s="11">
        <v>21</v>
      </c>
      <c r="D25" s="9">
        <v>1.5</v>
      </c>
      <c r="E25" s="6">
        <f t="shared" si="0"/>
        <v>20150.28</v>
      </c>
      <c r="F25" s="8">
        <f t="shared" si="4"/>
        <v>30225.42</v>
      </c>
      <c r="G25" s="8">
        <f t="shared" si="1"/>
        <v>68.691588785046733</v>
      </c>
      <c r="H25" s="8">
        <f t="shared" si="2"/>
        <v>981.30841121495325</v>
      </c>
      <c r="I25" s="9">
        <f t="shared" si="6"/>
        <v>29175.42</v>
      </c>
      <c r="J25" s="8">
        <f t="shared" si="3"/>
        <v>30156.72841121495</v>
      </c>
      <c r="K25" s="11"/>
      <c r="L25" s="11"/>
      <c r="M25" s="9"/>
      <c r="N25" s="6"/>
      <c r="O25" s="8"/>
      <c r="P25" s="8"/>
      <c r="Q25" s="8"/>
      <c r="R25" s="9"/>
      <c r="S25" s="8"/>
      <c r="T25" s="11"/>
    </row>
    <row r="26" spans="1:20" ht="21" customHeight="1" x14ac:dyDescent="0.5">
      <c r="A26" s="6">
        <v>19389.64</v>
      </c>
      <c r="B26" s="1">
        <v>500</v>
      </c>
      <c r="C26" s="7">
        <v>22</v>
      </c>
      <c r="D26" s="6">
        <v>2</v>
      </c>
      <c r="E26" s="6">
        <f t="shared" si="0"/>
        <v>19889.64</v>
      </c>
      <c r="F26" s="8">
        <f t="shared" si="4"/>
        <v>39779.279999999999</v>
      </c>
      <c r="G26" s="8">
        <f t="shared" si="1"/>
        <v>65.420560747663558</v>
      </c>
      <c r="H26" s="8">
        <f t="shared" si="2"/>
        <v>934.57943925233644</v>
      </c>
      <c r="I26" s="6">
        <f t="shared" si="6"/>
        <v>38779.279999999999</v>
      </c>
      <c r="J26" s="8">
        <f t="shared" si="3"/>
        <v>39713.859439252337</v>
      </c>
      <c r="K26" s="7"/>
      <c r="L26" s="7"/>
      <c r="M26" s="6"/>
      <c r="N26" s="6"/>
      <c r="O26" s="8"/>
      <c r="P26" s="8"/>
      <c r="Q26" s="8"/>
      <c r="R26" s="6"/>
      <c r="S26" s="8"/>
      <c r="T26" s="7"/>
    </row>
    <row r="27" spans="1:20" s="10" customFormat="1" ht="21" customHeight="1" x14ac:dyDescent="0.5">
      <c r="A27" s="9">
        <v>19389.64</v>
      </c>
      <c r="B27" s="10">
        <v>650</v>
      </c>
      <c r="C27" s="11">
        <v>23</v>
      </c>
      <c r="D27" s="6">
        <v>1</v>
      </c>
      <c r="E27" s="6">
        <f t="shared" si="0"/>
        <v>20039.64</v>
      </c>
      <c r="F27" s="8">
        <f t="shared" si="4"/>
        <v>20039.64</v>
      </c>
      <c r="G27" s="8">
        <f t="shared" si="1"/>
        <v>42.523364485981311</v>
      </c>
      <c r="H27" s="8">
        <f t="shared" si="2"/>
        <v>607.47663551401865</v>
      </c>
      <c r="I27" s="9">
        <f t="shared" si="6"/>
        <v>19389.64</v>
      </c>
      <c r="J27" s="8">
        <f t="shared" si="3"/>
        <v>19997.116635514019</v>
      </c>
      <c r="K27" s="11"/>
      <c r="L27" s="11"/>
      <c r="M27" s="9"/>
      <c r="N27" s="6"/>
      <c r="O27" s="8"/>
      <c r="P27" s="8"/>
      <c r="Q27" s="8"/>
      <c r="R27" s="9"/>
      <c r="S27" s="8"/>
      <c r="T27" s="11"/>
    </row>
    <row r="28" spans="1:20" ht="21" customHeight="1" x14ac:dyDescent="0.5">
      <c r="A28" s="6">
        <v>19389.64</v>
      </c>
      <c r="B28" s="1">
        <v>500</v>
      </c>
      <c r="C28" s="7">
        <v>24</v>
      </c>
      <c r="D28" s="6">
        <v>1.5</v>
      </c>
      <c r="E28" s="6">
        <f t="shared" si="0"/>
        <v>19889.64</v>
      </c>
      <c r="F28" s="8">
        <f t="shared" si="4"/>
        <v>29834.46</v>
      </c>
      <c r="G28" s="8">
        <f t="shared" si="1"/>
        <v>49.065420560747661</v>
      </c>
      <c r="H28" s="8">
        <f t="shared" si="2"/>
        <v>700.93457943925239</v>
      </c>
      <c r="I28" s="6">
        <f t="shared" si="6"/>
        <v>29084.46</v>
      </c>
      <c r="J28" s="8">
        <f t="shared" si="3"/>
        <v>29785.394579439253</v>
      </c>
      <c r="K28" s="7"/>
      <c r="L28" s="7"/>
      <c r="M28" s="6"/>
      <c r="N28" s="6"/>
      <c r="O28" s="8"/>
      <c r="P28" s="8"/>
      <c r="Q28" s="8"/>
      <c r="R28" s="6"/>
      <c r="S28" s="8"/>
      <c r="T28" s="7"/>
    </row>
    <row r="29" spans="1:20" ht="21" customHeight="1" x14ac:dyDescent="0.5">
      <c r="A29" s="6"/>
      <c r="C29" s="7">
        <v>25</v>
      </c>
      <c r="D29" s="6"/>
      <c r="E29" s="6">
        <f t="shared" si="0"/>
        <v>0</v>
      </c>
      <c r="F29" s="8">
        <f t="shared" si="4"/>
        <v>0</v>
      </c>
      <c r="G29" s="8">
        <f t="shared" si="1"/>
        <v>0</v>
      </c>
      <c r="H29" s="8">
        <f t="shared" si="2"/>
        <v>0</v>
      </c>
      <c r="I29" s="6">
        <f t="shared" si="6"/>
        <v>0</v>
      </c>
      <c r="J29" s="8">
        <f t="shared" si="3"/>
        <v>0</v>
      </c>
      <c r="K29" s="7"/>
      <c r="L29" s="7"/>
      <c r="M29" s="6"/>
      <c r="N29" s="6"/>
      <c r="O29" s="8"/>
      <c r="P29" s="8"/>
      <c r="Q29" s="8"/>
      <c r="R29" s="6"/>
      <c r="S29" s="8"/>
      <c r="T29" s="7"/>
    </row>
    <row r="30" spans="1:20" ht="21" customHeight="1" x14ac:dyDescent="0.5">
      <c r="A30" s="6">
        <v>19389.64</v>
      </c>
      <c r="B30" s="1">
        <v>600</v>
      </c>
      <c r="C30" s="7">
        <v>26</v>
      </c>
      <c r="D30" s="6">
        <v>2</v>
      </c>
      <c r="E30" s="6">
        <f t="shared" si="0"/>
        <v>19989.64</v>
      </c>
      <c r="F30" s="8">
        <f t="shared" si="4"/>
        <v>39979.279999999999</v>
      </c>
      <c r="G30" s="8">
        <f t="shared" si="1"/>
        <v>78.504672897196258</v>
      </c>
      <c r="H30" s="8">
        <f t="shared" si="2"/>
        <v>1121.4953271028037</v>
      </c>
      <c r="I30" s="6">
        <f t="shared" si="6"/>
        <v>38779.279999999999</v>
      </c>
      <c r="J30" s="8">
        <f t="shared" si="3"/>
        <v>39900.775327102805</v>
      </c>
      <c r="K30" s="7"/>
      <c r="L30" s="7"/>
      <c r="M30" s="6"/>
      <c r="N30" s="6"/>
      <c r="O30" s="8"/>
      <c r="P30" s="8"/>
      <c r="Q30" s="8"/>
      <c r="R30" s="6"/>
      <c r="S30" s="8"/>
      <c r="T30" s="7"/>
    </row>
    <row r="31" spans="1:20" ht="21" customHeight="1" x14ac:dyDescent="0.5">
      <c r="A31" s="6">
        <v>19389.64</v>
      </c>
      <c r="B31" s="1">
        <v>800</v>
      </c>
      <c r="C31" s="7">
        <v>27</v>
      </c>
      <c r="D31" s="6">
        <v>0</v>
      </c>
      <c r="E31" s="6">
        <f t="shared" si="0"/>
        <v>20189.64</v>
      </c>
      <c r="F31" s="8">
        <f t="shared" si="4"/>
        <v>0</v>
      </c>
      <c r="G31" s="8">
        <f t="shared" si="1"/>
        <v>0</v>
      </c>
      <c r="H31" s="8">
        <f t="shared" si="2"/>
        <v>0</v>
      </c>
      <c r="I31" s="6">
        <f t="shared" si="6"/>
        <v>0</v>
      </c>
      <c r="J31" s="8">
        <f t="shared" si="3"/>
        <v>0</v>
      </c>
      <c r="K31" s="7"/>
      <c r="L31" s="7"/>
      <c r="M31" s="6"/>
      <c r="N31" s="6"/>
      <c r="O31" s="8"/>
      <c r="P31" s="8"/>
      <c r="Q31" s="8"/>
      <c r="R31" s="6"/>
      <c r="S31" s="8"/>
      <c r="T31" s="7"/>
    </row>
    <row r="32" spans="1:20" s="10" customFormat="1" ht="21" customHeight="1" x14ac:dyDescent="0.5">
      <c r="A32" s="9">
        <v>19253.2</v>
      </c>
      <c r="B32" s="10">
        <v>700</v>
      </c>
      <c r="C32" s="11">
        <v>28</v>
      </c>
      <c r="D32" s="9">
        <v>2.5</v>
      </c>
      <c r="E32" s="6">
        <f t="shared" si="0"/>
        <v>19953.2</v>
      </c>
      <c r="F32" s="8">
        <f t="shared" si="4"/>
        <v>49883</v>
      </c>
      <c r="G32" s="8">
        <f t="shared" si="1"/>
        <v>114.48598130841121</v>
      </c>
      <c r="H32" s="8">
        <f t="shared" si="2"/>
        <v>1635.5140186915887</v>
      </c>
      <c r="I32" s="9">
        <f t="shared" si="6"/>
        <v>48133</v>
      </c>
      <c r="J32" s="8">
        <f t="shared" si="3"/>
        <v>49768.514018691589</v>
      </c>
      <c r="K32" s="11"/>
      <c r="L32" s="11"/>
      <c r="M32" s="9"/>
      <c r="N32" s="6"/>
      <c r="O32" s="8"/>
      <c r="P32" s="8"/>
      <c r="Q32" s="8"/>
      <c r="R32" s="9"/>
      <c r="S32" s="8"/>
      <c r="T32" s="11"/>
    </row>
    <row r="33" spans="1:20" ht="21" customHeight="1" x14ac:dyDescent="0.5">
      <c r="A33" s="12"/>
      <c r="C33" s="7"/>
      <c r="D33" s="6"/>
      <c r="E33" s="6">
        <f t="shared" si="0"/>
        <v>0</v>
      </c>
      <c r="F33" s="8">
        <f>D33*E33</f>
        <v>0</v>
      </c>
      <c r="G33" s="8">
        <f t="shared" si="1"/>
        <v>0</v>
      </c>
      <c r="H33" s="8">
        <f t="shared" si="2"/>
        <v>0</v>
      </c>
      <c r="I33" s="6">
        <f t="shared" si="6"/>
        <v>0</v>
      </c>
      <c r="J33" s="8">
        <f t="shared" si="3"/>
        <v>0</v>
      </c>
      <c r="K33" s="7"/>
      <c r="L33" s="7"/>
      <c r="M33" s="6"/>
      <c r="N33" s="6"/>
      <c r="O33" s="8"/>
      <c r="P33" s="8"/>
      <c r="Q33" s="8"/>
      <c r="R33" s="6"/>
      <c r="S33" s="8"/>
      <c r="T33" s="7"/>
    </row>
    <row r="34" spans="1:20" s="10" customFormat="1" ht="21" customHeight="1" x14ac:dyDescent="0.5">
      <c r="A34" s="13"/>
      <c r="B34" s="14"/>
      <c r="C34" s="11"/>
      <c r="D34" s="9">
        <v>0</v>
      </c>
      <c r="E34" s="6">
        <f t="shared" si="0"/>
        <v>0</v>
      </c>
      <c r="F34" s="8">
        <f>D34*E34</f>
        <v>0</v>
      </c>
      <c r="G34" s="8">
        <f t="shared" si="1"/>
        <v>0</v>
      </c>
      <c r="H34" s="8">
        <f t="shared" si="2"/>
        <v>0</v>
      </c>
      <c r="I34" s="9">
        <f t="shared" si="6"/>
        <v>0</v>
      </c>
      <c r="J34" s="8">
        <f t="shared" si="3"/>
        <v>0</v>
      </c>
      <c r="K34" s="11"/>
      <c r="L34" s="11"/>
      <c r="M34" s="9"/>
      <c r="N34" s="6"/>
      <c r="O34" s="8"/>
      <c r="P34" s="8"/>
      <c r="Q34" s="8"/>
      <c r="R34" s="9"/>
      <c r="S34" s="8"/>
      <c r="T34" s="11"/>
    </row>
    <row r="35" spans="1:20" s="10" customFormat="1" ht="21" customHeight="1" x14ac:dyDescent="0.5">
      <c r="A35" s="13"/>
      <c r="B35" s="14"/>
      <c r="C35" s="11"/>
      <c r="D35" s="9"/>
      <c r="E35" s="6">
        <f t="shared" si="0"/>
        <v>0</v>
      </c>
      <c r="F35" s="8">
        <f>D35*E35</f>
        <v>0</v>
      </c>
      <c r="G35" s="8">
        <f t="shared" si="1"/>
        <v>0</v>
      </c>
      <c r="H35" s="8">
        <f t="shared" si="2"/>
        <v>0</v>
      </c>
      <c r="I35" s="9">
        <f t="shared" si="6"/>
        <v>0</v>
      </c>
      <c r="J35" s="8">
        <f t="shared" si="3"/>
        <v>0</v>
      </c>
      <c r="K35" s="11"/>
      <c r="L35" s="11"/>
      <c r="M35" s="9"/>
      <c r="N35" s="6"/>
      <c r="O35" s="8"/>
      <c r="P35" s="8"/>
      <c r="Q35" s="8"/>
      <c r="R35" s="9"/>
      <c r="S35" s="8"/>
      <c r="T35" s="11"/>
    </row>
    <row r="36" spans="1:20" x14ac:dyDescent="0.5">
      <c r="C36" s="7" t="s">
        <v>10</v>
      </c>
      <c r="D36" s="15">
        <f t="shared" ref="D36:K36" si="7">SUM(D5:D35)</f>
        <v>30</v>
      </c>
      <c r="E36" s="15">
        <f t="shared" si="7"/>
        <v>483352.2</v>
      </c>
      <c r="F36" s="15">
        <f t="shared" si="7"/>
        <v>603024.87999999989</v>
      </c>
      <c r="G36" s="15">
        <f t="shared" si="7"/>
        <v>1298.5981308411217</v>
      </c>
      <c r="H36" s="15">
        <f>SUM(H5:H35)</f>
        <v>18551.401869158875</v>
      </c>
      <c r="I36" s="15">
        <f t="shared" si="7"/>
        <v>583174.87999999989</v>
      </c>
      <c r="J36" s="15">
        <f t="shared" si="7"/>
        <v>601726.28186915885</v>
      </c>
      <c r="K36" s="15">
        <f t="shared" si="7"/>
        <v>0</v>
      </c>
      <c r="L36" s="7"/>
      <c r="M36" s="15"/>
      <c r="N36" s="15"/>
      <c r="O36" s="15"/>
      <c r="P36" s="15"/>
      <c r="Q36" s="15"/>
      <c r="R36" s="15"/>
      <c r="S36" s="15"/>
      <c r="T36" s="15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31" workbookViewId="0">
      <selection activeCell="A39" sqref="A1:XFD39"/>
    </sheetView>
  </sheetViews>
  <sheetFormatPr defaultRowHeight="21.75" x14ac:dyDescent="0.5"/>
  <cols>
    <col min="1" max="1" width="16.75" style="46" customWidth="1"/>
    <col min="2" max="2" width="14.875" style="46" customWidth="1"/>
    <col min="3" max="7" width="7.625" style="34" customWidth="1"/>
    <col min="8" max="8" width="9.75" style="34" customWidth="1"/>
    <col min="9" max="9" width="15.375" style="34" customWidth="1"/>
    <col min="10" max="16384" width="9" style="34"/>
  </cols>
  <sheetData>
    <row r="1" spans="1:9" ht="20.100000000000001" customHeight="1" x14ac:dyDescent="0.5">
      <c r="A1" s="82" t="s">
        <v>47</v>
      </c>
      <c r="B1" s="83"/>
      <c r="C1" s="83"/>
      <c r="D1" s="83"/>
      <c r="E1" s="83"/>
      <c r="F1" s="83"/>
      <c r="G1" s="83"/>
      <c r="H1" s="83"/>
      <c r="I1" s="47"/>
    </row>
    <row r="2" spans="1:9" ht="20.100000000000001" customHeight="1" x14ac:dyDescent="0.5">
      <c r="A2" s="48" t="s">
        <v>48</v>
      </c>
      <c r="B2" s="49" t="s">
        <v>11</v>
      </c>
      <c r="C2" s="50"/>
      <c r="D2" s="50"/>
      <c r="E2" s="50"/>
      <c r="F2" s="87" t="s">
        <v>61</v>
      </c>
      <c r="G2" s="87"/>
      <c r="H2" s="87"/>
      <c r="I2" s="51">
        <v>463560000269</v>
      </c>
    </row>
    <row r="3" spans="1:9" ht="20.100000000000001" customHeight="1" x14ac:dyDescent="0.5">
      <c r="A3" s="48" t="s">
        <v>49</v>
      </c>
      <c r="B3" s="49" t="s">
        <v>11</v>
      </c>
      <c r="C3" s="52"/>
      <c r="D3" s="52"/>
      <c r="E3" s="52"/>
      <c r="F3" s="87" t="s">
        <v>50</v>
      </c>
      <c r="G3" s="87"/>
      <c r="H3" s="87"/>
      <c r="I3" s="53">
        <v>0</v>
      </c>
    </row>
    <row r="4" spans="1:9" ht="20.100000000000001" customHeight="1" x14ac:dyDescent="0.5">
      <c r="A4" s="54" t="s">
        <v>51</v>
      </c>
      <c r="B4" s="55" t="s">
        <v>52</v>
      </c>
      <c r="C4" s="93" t="s">
        <v>53</v>
      </c>
      <c r="D4" s="93"/>
      <c r="E4" s="58"/>
      <c r="F4" s="88" t="s">
        <v>54</v>
      </c>
      <c r="G4" s="88"/>
      <c r="H4" s="88"/>
      <c r="I4" s="57" t="s">
        <v>55</v>
      </c>
    </row>
    <row r="5" spans="1:9" ht="20.100000000000001" customHeight="1" x14ac:dyDescent="0.5">
      <c r="A5" s="89" t="s">
        <v>57</v>
      </c>
      <c r="B5" s="89" t="s">
        <v>56</v>
      </c>
      <c r="C5" s="85" t="s">
        <v>58</v>
      </c>
      <c r="D5" s="85"/>
      <c r="E5" s="85"/>
      <c r="F5" s="85"/>
      <c r="G5" s="85"/>
      <c r="H5" s="85"/>
      <c r="I5" s="89" t="s">
        <v>9</v>
      </c>
    </row>
    <row r="6" spans="1:9" ht="20.100000000000001" customHeight="1" x14ac:dyDescent="0.5">
      <c r="A6" s="86"/>
      <c r="B6" s="86"/>
      <c r="C6" s="89" t="s">
        <v>59</v>
      </c>
      <c r="D6" s="90" t="s">
        <v>60</v>
      </c>
      <c r="E6" s="91"/>
      <c r="F6" s="91"/>
      <c r="G6" s="92"/>
      <c r="H6" s="89" t="s">
        <v>20</v>
      </c>
      <c r="I6" s="86"/>
    </row>
    <row r="7" spans="1:9" ht="20.100000000000001" customHeight="1" x14ac:dyDescent="0.5">
      <c r="A7" s="84"/>
      <c r="B7" s="84"/>
      <c r="C7" s="84"/>
      <c r="D7" s="35" t="s">
        <v>21</v>
      </c>
      <c r="E7" s="35" t="s">
        <v>12</v>
      </c>
      <c r="F7" s="35" t="s">
        <v>13</v>
      </c>
      <c r="G7" s="35" t="s">
        <v>14</v>
      </c>
      <c r="H7" s="84"/>
      <c r="I7" s="84"/>
    </row>
    <row r="8" spans="1:9" ht="20.100000000000001" customHeight="1" x14ac:dyDescent="0.5">
      <c r="A8" s="44"/>
      <c r="B8" s="45"/>
      <c r="C8" s="38"/>
      <c r="D8" s="38"/>
      <c r="E8" s="38"/>
      <c r="F8" s="38"/>
      <c r="G8" s="38"/>
      <c r="H8" s="38"/>
      <c r="I8" s="37"/>
    </row>
    <row r="9" spans="1:9" ht="20.100000000000001" customHeight="1" x14ac:dyDescent="0.5">
      <c r="A9" s="44"/>
      <c r="B9" s="44"/>
      <c r="C9" s="38"/>
      <c r="D9" s="38"/>
      <c r="E9" s="38"/>
      <c r="F9" s="38"/>
      <c r="G9" s="38"/>
      <c r="H9" s="38"/>
      <c r="I9" s="37"/>
    </row>
    <row r="10" spans="1:9" ht="20.100000000000001" customHeight="1" x14ac:dyDescent="0.5">
      <c r="A10" s="44"/>
      <c r="B10" s="44"/>
      <c r="C10" s="38"/>
      <c r="D10" s="38"/>
      <c r="E10" s="38"/>
      <c r="F10" s="38"/>
      <c r="G10" s="38"/>
      <c r="H10" s="38"/>
      <c r="I10" s="37"/>
    </row>
    <row r="11" spans="1:9" ht="20.100000000000001" customHeight="1" x14ac:dyDescent="0.5">
      <c r="A11" s="44"/>
      <c r="B11" s="44"/>
      <c r="C11" s="38"/>
      <c r="D11" s="38"/>
      <c r="E11" s="38"/>
      <c r="F11" s="38"/>
      <c r="G11" s="38"/>
      <c r="H11" s="38"/>
      <c r="I11" s="37"/>
    </row>
    <row r="12" spans="1:9" ht="20.100000000000001" customHeight="1" x14ac:dyDescent="0.5">
      <c r="A12" s="44"/>
      <c r="B12" s="44"/>
      <c r="C12" s="38"/>
      <c r="D12" s="38"/>
      <c r="E12" s="38"/>
      <c r="F12" s="38"/>
      <c r="G12" s="38"/>
      <c r="H12" s="38"/>
      <c r="I12" s="37"/>
    </row>
    <row r="13" spans="1:9" ht="20.100000000000001" customHeight="1" x14ac:dyDescent="0.5">
      <c r="A13" s="44"/>
      <c r="B13" s="44"/>
      <c r="C13" s="38"/>
      <c r="D13" s="38"/>
      <c r="E13" s="38"/>
      <c r="F13" s="38"/>
      <c r="G13" s="38"/>
      <c r="H13" s="38"/>
      <c r="I13" s="37"/>
    </row>
    <row r="14" spans="1:9" ht="20.100000000000001" customHeight="1" x14ac:dyDescent="0.5">
      <c r="A14" s="44"/>
      <c r="B14" s="44"/>
      <c r="C14" s="38"/>
      <c r="D14" s="38"/>
      <c r="E14" s="38"/>
      <c r="F14" s="38"/>
      <c r="G14" s="38"/>
      <c r="H14" s="38"/>
      <c r="I14" s="37"/>
    </row>
    <row r="15" spans="1:9" ht="20.100000000000001" customHeight="1" x14ac:dyDescent="0.5">
      <c r="A15" s="44"/>
      <c r="B15" s="44"/>
      <c r="C15" s="38"/>
      <c r="D15" s="38"/>
      <c r="E15" s="38"/>
      <c r="F15" s="38"/>
      <c r="G15" s="38"/>
      <c r="H15" s="38"/>
      <c r="I15" s="37"/>
    </row>
    <row r="16" spans="1:9" ht="20.100000000000001" customHeight="1" x14ac:dyDescent="0.5">
      <c r="A16" s="44"/>
      <c r="B16" s="44"/>
      <c r="C16" s="38"/>
      <c r="D16" s="38"/>
      <c r="E16" s="38"/>
      <c r="F16" s="38"/>
      <c r="G16" s="38"/>
      <c r="H16" s="38"/>
      <c r="I16" s="37"/>
    </row>
    <row r="17" spans="1:9" ht="20.100000000000001" customHeight="1" x14ac:dyDescent="0.5">
      <c r="A17" s="44"/>
      <c r="B17" s="44"/>
      <c r="C17" s="38"/>
      <c r="D17" s="38"/>
      <c r="E17" s="38"/>
      <c r="F17" s="38"/>
      <c r="G17" s="38"/>
      <c r="H17" s="38"/>
      <c r="I17" s="37"/>
    </row>
    <row r="18" spans="1:9" ht="20.100000000000001" customHeight="1" x14ac:dyDescent="0.5">
      <c r="A18" s="44"/>
      <c r="B18" s="44"/>
      <c r="C18" s="38"/>
      <c r="D18" s="38"/>
      <c r="E18" s="38"/>
      <c r="F18" s="38"/>
      <c r="G18" s="38"/>
      <c r="H18" s="38"/>
      <c r="I18" s="37"/>
    </row>
    <row r="19" spans="1:9" ht="20.100000000000001" customHeight="1" x14ac:dyDescent="0.5">
      <c r="A19" s="44"/>
      <c r="B19" s="44"/>
      <c r="C19" s="38"/>
      <c r="D19" s="38"/>
      <c r="E19" s="38"/>
      <c r="F19" s="38"/>
      <c r="G19" s="38"/>
      <c r="H19" s="38"/>
      <c r="I19" s="37"/>
    </row>
    <row r="20" spans="1:9" ht="20.100000000000001" customHeight="1" x14ac:dyDescent="0.5">
      <c r="A20" s="44"/>
      <c r="B20" s="44"/>
      <c r="C20" s="38"/>
      <c r="D20" s="38"/>
      <c r="E20" s="38"/>
      <c r="F20" s="38"/>
      <c r="G20" s="38"/>
      <c r="H20" s="38"/>
      <c r="I20" s="37"/>
    </row>
    <row r="21" spans="1:9" ht="20.100000000000001" customHeight="1" x14ac:dyDescent="0.5">
      <c r="A21" s="44"/>
      <c r="B21" s="44"/>
      <c r="C21" s="38"/>
      <c r="D21" s="38"/>
      <c r="E21" s="38"/>
      <c r="F21" s="38"/>
      <c r="G21" s="38"/>
      <c r="H21" s="38"/>
      <c r="I21" s="37"/>
    </row>
    <row r="22" spans="1:9" ht="20.100000000000001" customHeight="1" x14ac:dyDescent="0.5">
      <c r="A22" s="44"/>
      <c r="B22" s="44"/>
      <c r="C22" s="38"/>
      <c r="D22" s="38"/>
      <c r="E22" s="38"/>
      <c r="F22" s="38"/>
      <c r="G22" s="38"/>
      <c r="H22" s="38"/>
      <c r="I22" s="37"/>
    </row>
    <row r="23" spans="1:9" ht="20.100000000000001" customHeight="1" x14ac:dyDescent="0.5">
      <c r="A23" s="44"/>
      <c r="B23" s="44"/>
      <c r="C23" s="38"/>
      <c r="D23" s="38"/>
      <c r="E23" s="38"/>
      <c r="F23" s="38"/>
      <c r="G23" s="38"/>
      <c r="H23" s="38"/>
      <c r="I23" s="37"/>
    </row>
    <row r="24" spans="1:9" ht="20.100000000000001" customHeight="1" x14ac:dyDescent="0.5">
      <c r="A24" s="44"/>
      <c r="B24" s="44"/>
      <c r="C24" s="38"/>
      <c r="D24" s="38"/>
      <c r="E24" s="38"/>
      <c r="F24" s="38"/>
      <c r="G24" s="38"/>
      <c r="H24" s="38"/>
      <c r="I24" s="37"/>
    </row>
    <row r="25" spans="1:9" ht="20.100000000000001" customHeight="1" x14ac:dyDescent="0.5">
      <c r="A25" s="44"/>
      <c r="B25" s="44"/>
      <c r="C25" s="38"/>
      <c r="D25" s="38"/>
      <c r="E25" s="38"/>
      <c r="F25" s="38"/>
      <c r="G25" s="38"/>
      <c r="H25" s="38"/>
      <c r="I25" s="37"/>
    </row>
    <row r="26" spans="1:9" ht="20.100000000000001" customHeight="1" x14ac:dyDescent="0.5">
      <c r="A26" s="44"/>
      <c r="B26" s="44"/>
      <c r="C26" s="38"/>
      <c r="D26" s="38"/>
      <c r="E26" s="38"/>
      <c r="F26" s="38"/>
      <c r="G26" s="38"/>
      <c r="H26" s="38"/>
      <c r="I26" s="37"/>
    </row>
    <row r="27" spans="1:9" ht="20.100000000000001" customHeight="1" x14ac:dyDescent="0.5">
      <c r="A27" s="44"/>
      <c r="B27" s="44"/>
      <c r="C27" s="38"/>
      <c r="D27" s="38"/>
      <c r="E27" s="38"/>
      <c r="F27" s="38"/>
      <c r="G27" s="38"/>
      <c r="H27" s="38"/>
      <c r="I27" s="37"/>
    </row>
    <row r="28" spans="1:9" ht="20.100000000000001" customHeight="1" x14ac:dyDescent="0.5">
      <c r="A28" s="44"/>
      <c r="B28" s="44"/>
      <c r="C28" s="38"/>
      <c r="D28" s="38"/>
      <c r="E28" s="38"/>
      <c r="F28" s="38"/>
      <c r="G28" s="38"/>
      <c r="H28" s="38"/>
      <c r="I28" s="37"/>
    </row>
    <row r="29" spans="1:9" ht="20.100000000000001" customHeight="1" x14ac:dyDescent="0.5">
      <c r="A29" s="44"/>
      <c r="B29" s="44"/>
      <c r="C29" s="38"/>
      <c r="D29" s="38"/>
      <c r="E29" s="38"/>
      <c r="F29" s="38"/>
      <c r="G29" s="38"/>
      <c r="H29" s="38"/>
      <c r="I29" s="37"/>
    </row>
    <row r="30" spans="1:9" ht="20.100000000000001" customHeight="1" x14ac:dyDescent="0.5">
      <c r="A30" s="44"/>
      <c r="B30" s="44"/>
      <c r="C30" s="38"/>
      <c r="D30" s="38"/>
      <c r="E30" s="38"/>
      <c r="F30" s="38"/>
      <c r="G30" s="38"/>
      <c r="H30" s="38"/>
      <c r="I30" s="37"/>
    </row>
    <row r="31" spans="1:9" ht="20.100000000000001" customHeight="1" x14ac:dyDescent="0.5">
      <c r="A31" s="44"/>
      <c r="B31" s="44"/>
      <c r="C31" s="38"/>
      <c r="D31" s="38"/>
      <c r="E31" s="38"/>
      <c r="F31" s="38"/>
      <c r="G31" s="38"/>
      <c r="H31" s="38"/>
      <c r="I31" s="37"/>
    </row>
    <row r="32" spans="1:9" ht="20.100000000000001" customHeight="1" x14ac:dyDescent="0.5">
      <c r="A32" s="44"/>
      <c r="B32" s="44"/>
      <c r="C32" s="38"/>
      <c r="D32" s="38"/>
      <c r="E32" s="38"/>
      <c r="F32" s="38"/>
      <c r="G32" s="38"/>
      <c r="H32" s="38"/>
      <c r="I32" s="37"/>
    </row>
    <row r="33" spans="1:9" ht="20.100000000000001" customHeight="1" x14ac:dyDescent="0.5">
      <c r="A33" s="44"/>
      <c r="B33" s="44"/>
      <c r="C33" s="38"/>
      <c r="D33" s="38"/>
      <c r="E33" s="38"/>
      <c r="F33" s="38"/>
      <c r="G33" s="38"/>
      <c r="H33" s="38"/>
      <c r="I33" s="37"/>
    </row>
    <row r="34" spans="1:9" ht="20.100000000000001" customHeight="1" x14ac:dyDescent="0.5">
      <c r="A34" s="44"/>
      <c r="B34" s="44"/>
      <c r="C34" s="38"/>
      <c r="D34" s="38"/>
      <c r="E34" s="38"/>
      <c r="F34" s="38"/>
      <c r="G34" s="38"/>
      <c r="H34" s="38"/>
      <c r="I34" s="37"/>
    </row>
    <row r="35" spans="1:9" ht="20.100000000000001" customHeight="1" x14ac:dyDescent="0.5">
      <c r="A35" s="44"/>
      <c r="B35" s="44"/>
      <c r="C35" s="38"/>
      <c r="D35" s="38"/>
      <c r="E35" s="38"/>
      <c r="F35" s="38"/>
      <c r="G35" s="38"/>
      <c r="H35" s="38"/>
      <c r="I35" s="37"/>
    </row>
    <row r="36" spans="1:9" ht="20.100000000000001" customHeight="1" x14ac:dyDescent="0.5">
      <c r="A36" s="44"/>
      <c r="B36" s="44"/>
      <c r="C36" s="38"/>
      <c r="D36" s="38"/>
      <c r="E36" s="38"/>
      <c r="F36" s="38"/>
      <c r="G36" s="38"/>
      <c r="H36" s="38"/>
      <c r="I36" s="37"/>
    </row>
    <row r="37" spans="1:9" ht="20.100000000000001" customHeight="1" x14ac:dyDescent="0.5">
      <c r="A37" s="44"/>
      <c r="B37" s="44"/>
      <c r="C37" s="38"/>
      <c r="D37" s="38"/>
      <c r="E37" s="38"/>
      <c r="F37" s="38"/>
      <c r="G37" s="38"/>
      <c r="H37" s="38"/>
      <c r="I37" s="37"/>
    </row>
    <row r="38" spans="1:9" ht="20.100000000000001" customHeight="1" x14ac:dyDescent="0.5">
      <c r="A38" s="44"/>
      <c r="B38" s="44"/>
      <c r="C38" s="38"/>
      <c r="D38" s="38"/>
      <c r="E38" s="38"/>
      <c r="F38" s="38"/>
      <c r="G38" s="38"/>
      <c r="H38" s="38"/>
      <c r="I38" s="37"/>
    </row>
    <row r="39" spans="1:9" ht="20.100000000000001" customHeight="1" x14ac:dyDescent="0.5">
      <c r="A39" s="44"/>
      <c r="B39" s="44"/>
      <c r="C39" s="38"/>
      <c r="D39" s="38"/>
      <c r="E39" s="38"/>
      <c r="F39" s="38"/>
      <c r="G39" s="38"/>
      <c r="H39" s="38"/>
      <c r="I39" s="37"/>
    </row>
  </sheetData>
  <mergeCells count="12">
    <mergeCell ref="I5:I7"/>
    <mergeCell ref="A1:H1"/>
    <mergeCell ref="C5:H5"/>
    <mergeCell ref="H6:H7"/>
    <mergeCell ref="D6:G6"/>
    <mergeCell ref="C6:C7"/>
    <mergeCell ref="A5:A7"/>
    <mergeCell ref="B5:B7"/>
    <mergeCell ref="F2:H2"/>
    <mergeCell ref="F3:H3"/>
    <mergeCell ref="F4:H4"/>
    <mergeCell ref="C4:D4"/>
  </mergeCells>
  <pageMargins left="7.874015748031496E-2" right="7.874015748031496E-2" top="0.39370078740157483" bottom="0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C3" sqref="C3:K3"/>
    </sheetView>
  </sheetViews>
  <sheetFormatPr defaultColWidth="9.125" defaultRowHeight="23.25" x14ac:dyDescent="0.5"/>
  <cols>
    <col min="1" max="1" width="12.5" style="1" customWidth="1"/>
    <col min="2" max="2" width="9.125" style="1"/>
    <col min="3" max="3" width="5.125" style="16" customWidth="1"/>
    <col min="4" max="4" width="8.375" style="17" customWidth="1"/>
    <col min="5" max="5" width="13.125" style="17" customWidth="1"/>
    <col min="6" max="6" width="13" style="17" customWidth="1"/>
    <col min="7" max="7" width="9.625" style="17" customWidth="1"/>
    <col min="8" max="8" width="10.75" style="17" customWidth="1"/>
    <col min="9" max="9" width="12.75" style="17" customWidth="1"/>
    <col min="10" max="10" width="11.625" style="17" customWidth="1"/>
    <col min="11" max="11" width="9.375" style="16" customWidth="1"/>
    <col min="12" max="12" width="5.125" style="16" customWidth="1"/>
    <col min="13" max="13" width="8.375" style="17" customWidth="1"/>
    <col min="14" max="14" width="13.125" style="17" customWidth="1"/>
    <col min="15" max="15" width="13" style="17" customWidth="1"/>
    <col min="16" max="16" width="9.625" style="17" customWidth="1"/>
    <col min="17" max="17" width="10.75" style="17" customWidth="1"/>
    <col min="18" max="18" width="12.75" style="17" customWidth="1"/>
    <col min="19" max="19" width="11.625" style="17" customWidth="1"/>
    <col min="20" max="20" width="9.375" style="16" customWidth="1"/>
    <col min="21" max="16384" width="9.125" style="1"/>
  </cols>
  <sheetData>
    <row r="1" spans="1:20" ht="21" customHeight="1" x14ac:dyDescent="0.5">
      <c r="C1" s="59" t="s">
        <v>11</v>
      </c>
      <c r="D1" s="60"/>
      <c r="E1" s="60"/>
      <c r="F1" s="60"/>
      <c r="G1" s="60"/>
      <c r="H1" s="60"/>
      <c r="I1" s="60"/>
      <c r="J1" s="60"/>
      <c r="K1" s="61"/>
      <c r="L1" s="59"/>
      <c r="M1" s="60"/>
      <c r="N1" s="60"/>
      <c r="O1" s="60"/>
      <c r="P1" s="60"/>
      <c r="Q1" s="60"/>
      <c r="R1" s="60"/>
      <c r="S1" s="60"/>
      <c r="T1" s="61"/>
    </row>
    <row r="2" spans="1:20" ht="21" customHeight="1" x14ac:dyDescent="0.5">
      <c r="C2" s="62" t="s">
        <v>69</v>
      </c>
      <c r="D2" s="63"/>
      <c r="E2" s="63"/>
      <c r="F2" s="63"/>
      <c r="G2" s="63"/>
      <c r="H2" s="63"/>
      <c r="I2" s="63"/>
      <c r="J2" s="63"/>
      <c r="K2" s="64"/>
      <c r="L2" s="62"/>
      <c r="M2" s="63"/>
      <c r="N2" s="63"/>
      <c r="O2" s="63"/>
      <c r="P2" s="63"/>
      <c r="Q2" s="63"/>
      <c r="R2" s="63"/>
      <c r="S2" s="63"/>
      <c r="T2" s="64"/>
    </row>
    <row r="3" spans="1:20" ht="21" customHeight="1" x14ac:dyDescent="0.5">
      <c r="C3" s="65" t="s">
        <v>67</v>
      </c>
      <c r="D3" s="66"/>
      <c r="E3" s="66"/>
      <c r="F3" s="66"/>
      <c r="G3" s="66"/>
      <c r="H3" s="66"/>
      <c r="I3" s="66"/>
      <c r="J3" s="66"/>
      <c r="K3" s="67"/>
      <c r="L3" s="65"/>
      <c r="M3" s="66"/>
      <c r="N3" s="66"/>
      <c r="O3" s="66"/>
      <c r="P3" s="66"/>
      <c r="Q3" s="66"/>
      <c r="R3" s="66"/>
      <c r="S3" s="66"/>
      <c r="T3" s="67"/>
    </row>
    <row r="4" spans="1:20" s="2" customFormat="1" ht="42" customHeight="1" x14ac:dyDescent="0.5">
      <c r="A4" s="2" t="s">
        <v>0</v>
      </c>
      <c r="C4" s="3" t="s">
        <v>1</v>
      </c>
      <c r="D4" s="4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3" t="s">
        <v>9</v>
      </c>
      <c r="L4" s="3"/>
      <c r="M4" s="4"/>
      <c r="N4" s="5"/>
      <c r="O4" s="5"/>
      <c r="P4" s="5"/>
      <c r="Q4" s="5"/>
      <c r="R4" s="5"/>
      <c r="S4" s="5"/>
      <c r="T4" s="3"/>
    </row>
    <row r="5" spans="1:20" ht="21" customHeight="1" x14ac:dyDescent="0.5">
      <c r="A5" s="6">
        <v>19541.240000000002</v>
      </c>
      <c r="B5" s="1">
        <v>800</v>
      </c>
      <c r="C5" s="7">
        <v>1</v>
      </c>
      <c r="D5" s="6">
        <v>0.5</v>
      </c>
      <c r="E5" s="6">
        <f>A5+B5</f>
        <v>20341.240000000002</v>
      </c>
      <c r="F5" s="8">
        <f>D5*E5</f>
        <v>10170.620000000001</v>
      </c>
      <c r="G5" s="8">
        <f>(F5-I5)*7/107</f>
        <v>26.168224299065422</v>
      </c>
      <c r="H5" s="8">
        <f>F5-I5-G5</f>
        <v>373.8317757009346</v>
      </c>
      <c r="I5" s="6">
        <f>A5*D5</f>
        <v>9770.6200000000008</v>
      </c>
      <c r="J5" s="8">
        <f>I5+H5</f>
        <v>10144.451775700936</v>
      </c>
      <c r="K5" s="7"/>
      <c r="L5" s="7"/>
      <c r="M5" s="6"/>
      <c r="N5" s="6"/>
      <c r="O5" s="8"/>
      <c r="P5" s="8"/>
      <c r="Q5" s="8"/>
      <c r="R5" s="6"/>
      <c r="S5" s="8"/>
      <c r="T5" s="7"/>
    </row>
    <row r="6" spans="1:20" s="10" customFormat="1" ht="21" customHeight="1" x14ac:dyDescent="0.5">
      <c r="A6" s="9">
        <v>19541.240000000002</v>
      </c>
      <c r="B6" s="10">
        <v>500</v>
      </c>
      <c r="C6" s="11">
        <v>2</v>
      </c>
      <c r="D6" s="9">
        <v>0.5</v>
      </c>
      <c r="E6" s="6">
        <f t="shared" ref="E6:E35" si="0">A6+B6</f>
        <v>20041.240000000002</v>
      </c>
      <c r="F6" s="8">
        <f>D6*E6</f>
        <v>10020.620000000001</v>
      </c>
      <c r="G6" s="8">
        <f t="shared" ref="G6:G35" si="1">(F6-I6)*7/107</f>
        <v>16.355140186915889</v>
      </c>
      <c r="H6" s="8">
        <f t="shared" ref="H6:H35" si="2">F6-I6-G6</f>
        <v>233.64485981308411</v>
      </c>
      <c r="I6" s="6">
        <f>A6*D6</f>
        <v>9770.6200000000008</v>
      </c>
      <c r="J6" s="8">
        <f t="shared" ref="J6:J35" si="3">I6+H6</f>
        <v>10004.264859813085</v>
      </c>
      <c r="K6" s="11"/>
      <c r="L6" s="11"/>
      <c r="M6" s="9"/>
      <c r="N6" s="6"/>
      <c r="O6" s="8"/>
      <c r="P6" s="8"/>
      <c r="Q6" s="8"/>
      <c r="R6" s="9"/>
      <c r="S6" s="8"/>
      <c r="T6" s="11"/>
    </row>
    <row r="7" spans="1:20" ht="21" customHeight="1" x14ac:dyDescent="0.5">
      <c r="A7" s="6">
        <v>19450.28</v>
      </c>
      <c r="B7" s="1">
        <v>550</v>
      </c>
      <c r="C7" s="7">
        <v>3</v>
      </c>
      <c r="D7" s="6">
        <v>2</v>
      </c>
      <c r="E7" s="6">
        <f t="shared" si="0"/>
        <v>20000.28</v>
      </c>
      <c r="F7" s="8">
        <f>D7*E7</f>
        <v>40000.559999999998</v>
      </c>
      <c r="G7" s="8">
        <f t="shared" si="1"/>
        <v>71.962616822429908</v>
      </c>
      <c r="H7" s="8">
        <f t="shared" si="2"/>
        <v>1028.0373831775701</v>
      </c>
      <c r="I7" s="6">
        <f>A7*D7</f>
        <v>38900.559999999998</v>
      </c>
      <c r="J7" s="8">
        <f t="shared" si="3"/>
        <v>39928.59738317757</v>
      </c>
      <c r="K7" s="7"/>
      <c r="L7" s="7"/>
      <c r="M7" s="6"/>
      <c r="N7" s="6"/>
      <c r="O7" s="8"/>
      <c r="P7" s="8"/>
      <c r="Q7" s="8"/>
      <c r="R7" s="6"/>
      <c r="S7" s="8"/>
      <c r="T7" s="7"/>
    </row>
    <row r="8" spans="1:20" ht="21" customHeight="1" x14ac:dyDescent="0.5">
      <c r="A8" s="6"/>
      <c r="C8" s="7">
        <v>4</v>
      </c>
      <c r="D8" s="6"/>
      <c r="E8" s="6">
        <f t="shared" si="0"/>
        <v>0</v>
      </c>
      <c r="F8" s="8">
        <f t="shared" ref="F8:F32" si="4">D8*E8</f>
        <v>0</v>
      </c>
      <c r="G8" s="8">
        <f t="shared" si="1"/>
        <v>0</v>
      </c>
      <c r="H8" s="8">
        <f t="shared" si="2"/>
        <v>0</v>
      </c>
      <c r="I8" s="6">
        <f t="shared" ref="I8:I13" si="5">A8*D8</f>
        <v>0</v>
      </c>
      <c r="J8" s="8">
        <f t="shared" si="3"/>
        <v>0</v>
      </c>
      <c r="K8" s="7"/>
      <c r="L8" s="7"/>
      <c r="M8" s="6"/>
      <c r="N8" s="6"/>
      <c r="O8" s="8"/>
      <c r="P8" s="8"/>
      <c r="Q8" s="8"/>
      <c r="R8" s="6"/>
      <c r="S8" s="8"/>
      <c r="T8" s="7"/>
    </row>
    <row r="9" spans="1:20" ht="21" customHeight="1" x14ac:dyDescent="0.5">
      <c r="A9" s="6">
        <v>19389.64</v>
      </c>
      <c r="B9" s="1">
        <v>600</v>
      </c>
      <c r="C9" s="7">
        <v>5</v>
      </c>
      <c r="D9" s="6">
        <v>0.5</v>
      </c>
      <c r="E9" s="6">
        <f t="shared" si="0"/>
        <v>19989.64</v>
      </c>
      <c r="F9" s="8">
        <f t="shared" si="4"/>
        <v>9994.82</v>
      </c>
      <c r="G9" s="8">
        <f t="shared" si="1"/>
        <v>19.626168224299064</v>
      </c>
      <c r="H9" s="8">
        <f t="shared" si="2"/>
        <v>280.37383177570092</v>
      </c>
      <c r="I9" s="6">
        <f t="shared" si="5"/>
        <v>9694.82</v>
      </c>
      <c r="J9" s="8">
        <f t="shared" si="3"/>
        <v>9975.1938317757013</v>
      </c>
      <c r="K9" s="7"/>
      <c r="L9" s="7"/>
      <c r="M9" s="6"/>
      <c r="N9" s="6"/>
      <c r="O9" s="8"/>
      <c r="P9" s="8"/>
      <c r="Q9" s="8"/>
      <c r="R9" s="6"/>
      <c r="S9" s="8"/>
      <c r="T9" s="7"/>
    </row>
    <row r="10" spans="1:20" ht="21" customHeight="1" x14ac:dyDescent="0.5">
      <c r="A10" s="6">
        <v>19692.84</v>
      </c>
      <c r="B10" s="1">
        <v>700</v>
      </c>
      <c r="C10" s="7">
        <v>6</v>
      </c>
      <c r="D10" s="6">
        <v>1.5</v>
      </c>
      <c r="E10" s="6">
        <f t="shared" si="0"/>
        <v>20392.84</v>
      </c>
      <c r="F10" s="8">
        <f t="shared" si="4"/>
        <v>30589.260000000002</v>
      </c>
      <c r="G10" s="8">
        <f t="shared" si="1"/>
        <v>68.691588785046733</v>
      </c>
      <c r="H10" s="8">
        <f t="shared" si="2"/>
        <v>981.30841121495325</v>
      </c>
      <c r="I10" s="6">
        <f t="shared" si="5"/>
        <v>29539.260000000002</v>
      </c>
      <c r="J10" s="8">
        <f t="shared" si="3"/>
        <v>30520.568411214954</v>
      </c>
      <c r="K10" s="7"/>
      <c r="L10" s="7"/>
      <c r="M10" s="6"/>
      <c r="N10" s="6"/>
      <c r="O10" s="8"/>
      <c r="P10" s="8"/>
      <c r="Q10" s="8"/>
      <c r="R10" s="6"/>
      <c r="S10" s="8"/>
      <c r="T10" s="7"/>
    </row>
    <row r="11" spans="1:20" s="10" customFormat="1" ht="21" customHeight="1" x14ac:dyDescent="0.5">
      <c r="A11" s="9">
        <v>19389.64</v>
      </c>
      <c r="B11" s="10">
        <v>800</v>
      </c>
      <c r="C11" s="11">
        <v>7</v>
      </c>
      <c r="D11" s="9">
        <v>1</v>
      </c>
      <c r="E11" s="6">
        <f t="shared" si="0"/>
        <v>20189.64</v>
      </c>
      <c r="F11" s="8">
        <f t="shared" si="4"/>
        <v>20189.64</v>
      </c>
      <c r="G11" s="8">
        <f t="shared" si="1"/>
        <v>52.336448598130843</v>
      </c>
      <c r="H11" s="8">
        <f t="shared" si="2"/>
        <v>747.6635514018692</v>
      </c>
      <c r="I11" s="9">
        <f t="shared" si="5"/>
        <v>19389.64</v>
      </c>
      <c r="J11" s="8">
        <f t="shared" si="3"/>
        <v>20137.30355140187</v>
      </c>
      <c r="K11" s="11"/>
      <c r="L11" s="11"/>
      <c r="M11" s="9"/>
      <c r="N11" s="6"/>
      <c r="O11" s="8"/>
      <c r="P11" s="8"/>
      <c r="Q11" s="8"/>
      <c r="R11" s="9"/>
      <c r="S11" s="8"/>
      <c r="T11" s="11"/>
    </row>
    <row r="12" spans="1:20" ht="21" customHeight="1" x14ac:dyDescent="0.5">
      <c r="A12" s="6">
        <v>19344.16</v>
      </c>
      <c r="B12" s="1">
        <v>900</v>
      </c>
      <c r="C12" s="7">
        <v>8</v>
      </c>
      <c r="D12" s="6">
        <v>1.5</v>
      </c>
      <c r="E12" s="6">
        <f t="shared" si="0"/>
        <v>20244.16</v>
      </c>
      <c r="F12" s="8">
        <f t="shared" si="4"/>
        <v>30366.239999999998</v>
      </c>
      <c r="G12" s="8">
        <f t="shared" si="1"/>
        <v>88.317757009345797</v>
      </c>
      <c r="H12" s="8">
        <f t="shared" si="2"/>
        <v>1261.6822429906542</v>
      </c>
      <c r="I12" s="6">
        <f t="shared" si="5"/>
        <v>29016.239999999998</v>
      </c>
      <c r="J12" s="8">
        <f t="shared" si="3"/>
        <v>30277.922242990651</v>
      </c>
      <c r="K12" s="7"/>
      <c r="L12" s="7"/>
      <c r="M12" s="6"/>
      <c r="N12" s="6"/>
      <c r="O12" s="8"/>
      <c r="P12" s="8"/>
      <c r="Q12" s="8"/>
      <c r="R12" s="6"/>
      <c r="S12" s="8"/>
      <c r="T12" s="7"/>
    </row>
    <row r="13" spans="1:20" s="10" customFormat="1" ht="21" customHeight="1" x14ac:dyDescent="0.5">
      <c r="A13" s="9">
        <v>19450.28</v>
      </c>
      <c r="B13" s="10">
        <v>900</v>
      </c>
      <c r="C13" s="11">
        <v>9</v>
      </c>
      <c r="D13" s="6">
        <v>1</v>
      </c>
      <c r="E13" s="6">
        <f t="shared" si="0"/>
        <v>20350.28</v>
      </c>
      <c r="F13" s="8">
        <f t="shared" si="4"/>
        <v>20350.28</v>
      </c>
      <c r="G13" s="8">
        <f t="shared" si="1"/>
        <v>58.878504672897193</v>
      </c>
      <c r="H13" s="8">
        <f t="shared" si="2"/>
        <v>841.12149532710282</v>
      </c>
      <c r="I13" s="9">
        <f t="shared" si="5"/>
        <v>19450.28</v>
      </c>
      <c r="J13" s="8">
        <f t="shared" si="3"/>
        <v>20291.401495327103</v>
      </c>
      <c r="K13" s="11"/>
      <c r="L13" s="11"/>
      <c r="M13" s="9"/>
      <c r="N13" s="6"/>
      <c r="O13" s="8"/>
      <c r="P13" s="8"/>
      <c r="Q13" s="8"/>
      <c r="R13" s="9"/>
      <c r="S13" s="8"/>
      <c r="T13" s="11"/>
    </row>
    <row r="14" spans="1:20" ht="21" customHeight="1" x14ac:dyDescent="0.5">
      <c r="A14" s="6">
        <v>19389.64</v>
      </c>
      <c r="B14" s="1">
        <v>650</v>
      </c>
      <c r="C14" s="7">
        <v>10</v>
      </c>
      <c r="D14" s="6">
        <v>2.5</v>
      </c>
      <c r="E14" s="6">
        <f t="shared" si="0"/>
        <v>20039.64</v>
      </c>
      <c r="F14" s="8">
        <f t="shared" si="4"/>
        <v>50099.1</v>
      </c>
      <c r="G14" s="8">
        <f t="shared" si="1"/>
        <v>106.30841121495327</v>
      </c>
      <c r="H14" s="8">
        <f t="shared" si="2"/>
        <v>1518.6915887850466</v>
      </c>
      <c r="I14" s="6">
        <f>A14*D14</f>
        <v>48474.1</v>
      </c>
      <c r="J14" s="8">
        <f t="shared" si="3"/>
        <v>49992.791588785047</v>
      </c>
      <c r="K14" s="7"/>
      <c r="L14" s="7"/>
      <c r="M14" s="6"/>
      <c r="N14" s="6"/>
      <c r="O14" s="8"/>
      <c r="P14" s="8"/>
      <c r="Q14" s="8"/>
      <c r="R14" s="6"/>
      <c r="S14" s="8"/>
      <c r="T14" s="7"/>
    </row>
    <row r="15" spans="1:20" ht="21" customHeight="1" x14ac:dyDescent="0.5">
      <c r="A15" s="6"/>
      <c r="C15" s="7">
        <v>11</v>
      </c>
      <c r="D15" s="6"/>
      <c r="E15" s="6">
        <f t="shared" si="0"/>
        <v>0</v>
      </c>
      <c r="F15" s="8">
        <f t="shared" si="4"/>
        <v>0</v>
      </c>
      <c r="G15" s="8">
        <f t="shared" si="1"/>
        <v>0</v>
      </c>
      <c r="H15" s="8">
        <f t="shared" si="2"/>
        <v>0</v>
      </c>
      <c r="I15" s="6">
        <f t="shared" ref="I15:I35" si="6">A15*D15</f>
        <v>0</v>
      </c>
      <c r="J15" s="8">
        <f t="shared" si="3"/>
        <v>0</v>
      </c>
      <c r="K15" s="7"/>
      <c r="L15" s="7"/>
      <c r="M15" s="6"/>
      <c r="N15" s="6"/>
      <c r="O15" s="8"/>
      <c r="P15" s="8"/>
      <c r="Q15" s="8"/>
      <c r="R15" s="6"/>
      <c r="S15" s="8"/>
      <c r="T15" s="7"/>
    </row>
    <row r="16" spans="1:20" ht="21" customHeight="1" x14ac:dyDescent="0.5">
      <c r="A16" s="6">
        <v>19389.64</v>
      </c>
      <c r="B16" s="1">
        <v>700</v>
      </c>
      <c r="C16" s="7">
        <v>12</v>
      </c>
      <c r="D16" s="6">
        <v>1</v>
      </c>
      <c r="E16" s="6">
        <f t="shared" si="0"/>
        <v>20089.64</v>
      </c>
      <c r="F16" s="8">
        <f t="shared" si="4"/>
        <v>20089.64</v>
      </c>
      <c r="G16" s="8">
        <f t="shared" si="1"/>
        <v>45.794392523364486</v>
      </c>
      <c r="H16" s="8">
        <f t="shared" si="2"/>
        <v>654.20560747663546</v>
      </c>
      <c r="I16" s="6">
        <f t="shared" si="6"/>
        <v>19389.64</v>
      </c>
      <c r="J16" s="8">
        <f t="shared" si="3"/>
        <v>20043.845607476636</v>
      </c>
      <c r="K16" s="7"/>
      <c r="L16" s="7"/>
      <c r="M16" s="6"/>
      <c r="N16" s="6"/>
      <c r="O16" s="8"/>
      <c r="P16" s="8"/>
      <c r="Q16" s="8"/>
      <c r="R16" s="6"/>
      <c r="S16" s="8"/>
      <c r="T16" s="7"/>
    </row>
    <row r="17" spans="1:20" ht="21" customHeight="1" x14ac:dyDescent="0.5">
      <c r="A17" s="6">
        <v>19389.64</v>
      </c>
      <c r="B17" s="1">
        <v>800</v>
      </c>
      <c r="C17" s="7">
        <v>13</v>
      </c>
      <c r="D17" s="6">
        <v>0.5</v>
      </c>
      <c r="E17" s="6">
        <f t="shared" si="0"/>
        <v>20189.64</v>
      </c>
      <c r="F17" s="8">
        <f t="shared" si="4"/>
        <v>10094.82</v>
      </c>
      <c r="G17" s="8">
        <f t="shared" si="1"/>
        <v>26.168224299065422</v>
      </c>
      <c r="H17" s="8">
        <f t="shared" si="2"/>
        <v>373.8317757009346</v>
      </c>
      <c r="I17" s="6">
        <f t="shared" si="6"/>
        <v>9694.82</v>
      </c>
      <c r="J17" s="8">
        <f t="shared" si="3"/>
        <v>10068.651775700935</v>
      </c>
      <c r="K17" s="7"/>
      <c r="L17" s="7"/>
      <c r="M17" s="6"/>
      <c r="N17" s="6"/>
      <c r="O17" s="8"/>
      <c r="P17" s="8"/>
      <c r="Q17" s="8"/>
      <c r="R17" s="6"/>
      <c r="S17" s="8"/>
      <c r="T17" s="7"/>
    </row>
    <row r="18" spans="1:20" s="10" customFormat="1" ht="21" customHeight="1" x14ac:dyDescent="0.5">
      <c r="A18" s="9">
        <v>19389.64</v>
      </c>
      <c r="B18" s="10">
        <v>850</v>
      </c>
      <c r="C18" s="11">
        <v>14</v>
      </c>
      <c r="D18" s="9">
        <v>2.5</v>
      </c>
      <c r="E18" s="6">
        <f t="shared" si="0"/>
        <v>20239.64</v>
      </c>
      <c r="F18" s="8">
        <f t="shared" si="4"/>
        <v>50599.1</v>
      </c>
      <c r="G18" s="8">
        <f t="shared" si="1"/>
        <v>139.01869158878506</v>
      </c>
      <c r="H18" s="8">
        <f t="shared" si="2"/>
        <v>1985.981308411215</v>
      </c>
      <c r="I18" s="9">
        <f t="shared" si="6"/>
        <v>48474.1</v>
      </c>
      <c r="J18" s="8">
        <f t="shared" si="3"/>
        <v>50460.081308411216</v>
      </c>
      <c r="K18" s="11"/>
      <c r="L18" s="11"/>
      <c r="M18" s="9"/>
      <c r="N18" s="6"/>
      <c r="O18" s="8"/>
      <c r="P18" s="8"/>
      <c r="Q18" s="8"/>
      <c r="R18" s="9"/>
      <c r="S18" s="8"/>
      <c r="T18" s="11"/>
    </row>
    <row r="19" spans="1:20" ht="21" customHeight="1" x14ac:dyDescent="0.5">
      <c r="A19" s="6">
        <v>19586.72</v>
      </c>
      <c r="B19" s="1">
        <v>700</v>
      </c>
      <c r="C19" s="7">
        <v>15</v>
      </c>
      <c r="D19" s="6">
        <v>2</v>
      </c>
      <c r="E19" s="6">
        <f t="shared" si="0"/>
        <v>20286.72</v>
      </c>
      <c r="F19" s="8">
        <f t="shared" si="4"/>
        <v>40573.440000000002</v>
      </c>
      <c r="G19" s="8">
        <f t="shared" si="1"/>
        <v>91.588785046728972</v>
      </c>
      <c r="H19" s="8">
        <f t="shared" si="2"/>
        <v>1308.4112149532709</v>
      </c>
      <c r="I19" s="6">
        <f t="shared" si="6"/>
        <v>39173.440000000002</v>
      </c>
      <c r="J19" s="8">
        <f t="shared" si="3"/>
        <v>40481.851214953276</v>
      </c>
      <c r="K19" s="7"/>
      <c r="L19" s="7"/>
      <c r="M19" s="6"/>
      <c r="N19" s="6"/>
      <c r="O19" s="8"/>
      <c r="P19" s="8"/>
      <c r="Q19" s="8"/>
      <c r="R19" s="6"/>
      <c r="S19" s="8"/>
      <c r="T19" s="7"/>
    </row>
    <row r="20" spans="1:20" s="10" customFormat="1" ht="21" customHeight="1" x14ac:dyDescent="0.5">
      <c r="A20" s="9">
        <v>19586.72</v>
      </c>
      <c r="B20" s="10">
        <v>700</v>
      </c>
      <c r="C20" s="11">
        <v>16</v>
      </c>
      <c r="D20" s="6">
        <v>1</v>
      </c>
      <c r="E20" s="6">
        <f t="shared" si="0"/>
        <v>20286.72</v>
      </c>
      <c r="F20" s="8">
        <f t="shared" si="4"/>
        <v>20286.72</v>
      </c>
      <c r="G20" s="8">
        <f t="shared" si="1"/>
        <v>45.794392523364486</v>
      </c>
      <c r="H20" s="8">
        <f t="shared" si="2"/>
        <v>654.20560747663546</v>
      </c>
      <c r="I20" s="9">
        <f t="shared" si="6"/>
        <v>19586.72</v>
      </c>
      <c r="J20" s="8">
        <f t="shared" si="3"/>
        <v>20240.925607476638</v>
      </c>
      <c r="K20" s="11"/>
      <c r="L20" s="11"/>
      <c r="M20" s="9"/>
      <c r="N20" s="6"/>
      <c r="O20" s="8"/>
      <c r="P20" s="8"/>
      <c r="Q20" s="8"/>
      <c r="R20" s="9"/>
      <c r="S20" s="8"/>
      <c r="T20" s="11"/>
    </row>
    <row r="21" spans="1:20" ht="21" customHeight="1" x14ac:dyDescent="0.5">
      <c r="A21" s="6">
        <v>19541.240000000002</v>
      </c>
      <c r="B21" s="1">
        <v>750</v>
      </c>
      <c r="C21" s="7">
        <v>17</v>
      </c>
      <c r="D21" s="6">
        <v>1.5</v>
      </c>
      <c r="E21" s="6">
        <f t="shared" si="0"/>
        <v>20291.240000000002</v>
      </c>
      <c r="F21" s="8">
        <f t="shared" si="4"/>
        <v>30436.86</v>
      </c>
      <c r="G21" s="8">
        <f t="shared" si="1"/>
        <v>73.598130841121488</v>
      </c>
      <c r="H21" s="8">
        <f t="shared" si="2"/>
        <v>1051.4018691588785</v>
      </c>
      <c r="I21" s="6">
        <f t="shared" si="6"/>
        <v>29311.86</v>
      </c>
      <c r="J21" s="8">
        <f t="shared" si="3"/>
        <v>30363.26186915888</v>
      </c>
      <c r="K21" s="7"/>
      <c r="L21" s="7"/>
      <c r="M21" s="6"/>
      <c r="N21" s="6"/>
      <c r="O21" s="8"/>
      <c r="P21" s="8"/>
      <c r="Q21" s="8"/>
      <c r="R21" s="6"/>
      <c r="S21" s="8"/>
      <c r="T21" s="7"/>
    </row>
    <row r="22" spans="1:20" ht="21" customHeight="1" x14ac:dyDescent="0.5">
      <c r="A22" s="6"/>
      <c r="C22" s="7">
        <v>18</v>
      </c>
      <c r="D22" s="6"/>
      <c r="E22" s="6">
        <f t="shared" si="0"/>
        <v>0</v>
      </c>
      <c r="F22" s="8">
        <f t="shared" si="4"/>
        <v>0</v>
      </c>
      <c r="G22" s="8">
        <f t="shared" si="1"/>
        <v>0</v>
      </c>
      <c r="H22" s="8">
        <f t="shared" si="2"/>
        <v>0</v>
      </c>
      <c r="I22" s="6">
        <f t="shared" si="6"/>
        <v>0</v>
      </c>
      <c r="J22" s="8">
        <f t="shared" si="3"/>
        <v>0</v>
      </c>
      <c r="K22" s="7"/>
      <c r="L22" s="7"/>
      <c r="M22" s="6"/>
      <c r="N22" s="6"/>
      <c r="O22" s="8"/>
      <c r="P22" s="8"/>
      <c r="Q22" s="8"/>
      <c r="R22" s="6"/>
      <c r="S22" s="8"/>
      <c r="T22" s="7"/>
    </row>
    <row r="23" spans="1:20" ht="21" customHeight="1" x14ac:dyDescent="0.5">
      <c r="A23" s="6">
        <v>19586.72</v>
      </c>
      <c r="B23" s="1">
        <v>550</v>
      </c>
      <c r="C23" s="7">
        <v>19</v>
      </c>
      <c r="D23" s="6">
        <v>1.5</v>
      </c>
      <c r="E23" s="6">
        <f t="shared" si="0"/>
        <v>20136.72</v>
      </c>
      <c r="F23" s="8">
        <f t="shared" si="4"/>
        <v>30205.08</v>
      </c>
      <c r="G23" s="8">
        <f t="shared" si="1"/>
        <v>53.971962616822431</v>
      </c>
      <c r="H23" s="8">
        <f t="shared" si="2"/>
        <v>771.02803738317755</v>
      </c>
      <c r="I23" s="6">
        <f t="shared" si="6"/>
        <v>29380.080000000002</v>
      </c>
      <c r="J23" s="8">
        <f t="shared" si="3"/>
        <v>30151.108037383179</v>
      </c>
      <c r="K23" s="7"/>
      <c r="L23" s="7"/>
      <c r="M23" s="6"/>
      <c r="N23" s="6"/>
      <c r="O23" s="8"/>
      <c r="P23" s="8"/>
      <c r="Q23" s="8"/>
      <c r="R23" s="6"/>
      <c r="S23" s="8"/>
      <c r="T23" s="7"/>
    </row>
    <row r="24" spans="1:20" ht="21" customHeight="1" x14ac:dyDescent="0.5">
      <c r="A24" s="6">
        <v>19541.240000000002</v>
      </c>
      <c r="B24" s="1">
        <v>600</v>
      </c>
      <c r="C24" s="7">
        <v>20</v>
      </c>
      <c r="D24" s="6">
        <v>0</v>
      </c>
      <c r="E24" s="6">
        <f t="shared" si="0"/>
        <v>20141.240000000002</v>
      </c>
      <c r="F24" s="8">
        <f t="shared" si="4"/>
        <v>0</v>
      </c>
      <c r="G24" s="8">
        <f t="shared" si="1"/>
        <v>0</v>
      </c>
      <c r="H24" s="8">
        <f t="shared" si="2"/>
        <v>0</v>
      </c>
      <c r="I24" s="6">
        <f t="shared" si="6"/>
        <v>0</v>
      </c>
      <c r="J24" s="8">
        <f t="shared" si="3"/>
        <v>0</v>
      </c>
      <c r="K24" s="7"/>
      <c r="L24" s="7"/>
      <c r="M24" s="6"/>
      <c r="N24" s="6"/>
      <c r="O24" s="8"/>
      <c r="P24" s="8"/>
      <c r="Q24" s="8"/>
      <c r="R24" s="6"/>
      <c r="S24" s="8"/>
      <c r="T24" s="7"/>
    </row>
    <row r="25" spans="1:20" s="10" customFormat="1" ht="21" customHeight="1" x14ac:dyDescent="0.5">
      <c r="A25" s="9">
        <v>19450.28</v>
      </c>
      <c r="B25" s="10">
        <v>700</v>
      </c>
      <c r="C25" s="11">
        <v>21</v>
      </c>
      <c r="D25" s="9">
        <v>1.5</v>
      </c>
      <c r="E25" s="6">
        <f t="shared" si="0"/>
        <v>20150.28</v>
      </c>
      <c r="F25" s="8">
        <f t="shared" si="4"/>
        <v>30225.42</v>
      </c>
      <c r="G25" s="8">
        <f t="shared" si="1"/>
        <v>68.691588785046733</v>
      </c>
      <c r="H25" s="8">
        <f t="shared" si="2"/>
        <v>981.30841121495325</v>
      </c>
      <c r="I25" s="9">
        <f t="shared" si="6"/>
        <v>29175.42</v>
      </c>
      <c r="J25" s="8">
        <f t="shared" si="3"/>
        <v>30156.72841121495</v>
      </c>
      <c r="K25" s="11"/>
      <c r="L25" s="11"/>
      <c r="M25" s="9"/>
      <c r="N25" s="6"/>
      <c r="O25" s="8"/>
      <c r="P25" s="8"/>
      <c r="Q25" s="8"/>
      <c r="R25" s="9"/>
      <c r="S25" s="8"/>
      <c r="T25" s="11"/>
    </row>
    <row r="26" spans="1:20" ht="21" customHeight="1" x14ac:dyDescent="0.5">
      <c r="A26" s="6">
        <v>19389.64</v>
      </c>
      <c r="B26" s="1">
        <v>500</v>
      </c>
      <c r="C26" s="7">
        <v>22</v>
      </c>
      <c r="D26" s="6">
        <v>0.5</v>
      </c>
      <c r="E26" s="6">
        <f t="shared" si="0"/>
        <v>19889.64</v>
      </c>
      <c r="F26" s="8">
        <f t="shared" si="4"/>
        <v>9944.82</v>
      </c>
      <c r="G26" s="8">
        <f t="shared" si="1"/>
        <v>16.355140186915889</v>
      </c>
      <c r="H26" s="8">
        <f t="shared" si="2"/>
        <v>233.64485981308411</v>
      </c>
      <c r="I26" s="6">
        <f t="shared" si="6"/>
        <v>9694.82</v>
      </c>
      <c r="J26" s="8">
        <f t="shared" si="3"/>
        <v>9928.4648598130843</v>
      </c>
      <c r="K26" s="7"/>
      <c r="L26" s="7"/>
      <c r="M26" s="6"/>
      <c r="N26" s="6"/>
      <c r="O26" s="8"/>
      <c r="P26" s="8"/>
      <c r="Q26" s="8"/>
      <c r="R26" s="6"/>
      <c r="S26" s="8"/>
      <c r="T26" s="7"/>
    </row>
    <row r="27" spans="1:20" s="10" customFormat="1" ht="21" customHeight="1" x14ac:dyDescent="0.5">
      <c r="A27" s="9">
        <v>19389.64</v>
      </c>
      <c r="B27" s="10">
        <v>650</v>
      </c>
      <c r="C27" s="11">
        <v>23</v>
      </c>
      <c r="D27" s="6">
        <v>1</v>
      </c>
      <c r="E27" s="6">
        <f t="shared" si="0"/>
        <v>20039.64</v>
      </c>
      <c r="F27" s="8">
        <f t="shared" si="4"/>
        <v>20039.64</v>
      </c>
      <c r="G27" s="8">
        <f t="shared" si="1"/>
        <v>42.523364485981311</v>
      </c>
      <c r="H27" s="8">
        <f t="shared" si="2"/>
        <v>607.47663551401865</v>
      </c>
      <c r="I27" s="9">
        <f t="shared" si="6"/>
        <v>19389.64</v>
      </c>
      <c r="J27" s="8">
        <f t="shared" si="3"/>
        <v>19997.116635514019</v>
      </c>
      <c r="K27" s="11"/>
      <c r="L27" s="11"/>
      <c r="M27" s="9"/>
      <c r="N27" s="6"/>
      <c r="O27" s="8"/>
      <c r="P27" s="8"/>
      <c r="Q27" s="8"/>
      <c r="R27" s="9"/>
      <c r="S27" s="8"/>
      <c r="T27" s="11"/>
    </row>
    <row r="28" spans="1:20" ht="21" customHeight="1" x14ac:dyDescent="0.5">
      <c r="A28" s="6">
        <v>19389.64</v>
      </c>
      <c r="B28" s="1">
        <v>500</v>
      </c>
      <c r="C28" s="7">
        <v>24</v>
      </c>
      <c r="D28" s="6">
        <v>1.5</v>
      </c>
      <c r="E28" s="6">
        <f t="shared" si="0"/>
        <v>19889.64</v>
      </c>
      <c r="F28" s="8">
        <f t="shared" si="4"/>
        <v>29834.46</v>
      </c>
      <c r="G28" s="8">
        <f t="shared" si="1"/>
        <v>49.065420560747661</v>
      </c>
      <c r="H28" s="8">
        <f t="shared" si="2"/>
        <v>700.93457943925239</v>
      </c>
      <c r="I28" s="6">
        <f t="shared" si="6"/>
        <v>29084.46</v>
      </c>
      <c r="J28" s="8">
        <f t="shared" si="3"/>
        <v>29785.394579439253</v>
      </c>
      <c r="K28" s="7"/>
      <c r="L28" s="7"/>
      <c r="M28" s="6"/>
      <c r="N28" s="6"/>
      <c r="O28" s="8"/>
      <c r="P28" s="8"/>
      <c r="Q28" s="8"/>
      <c r="R28" s="6"/>
      <c r="S28" s="8"/>
      <c r="T28" s="7"/>
    </row>
    <row r="29" spans="1:20" ht="21" customHeight="1" x14ac:dyDescent="0.5">
      <c r="A29" s="6"/>
      <c r="C29" s="7">
        <v>25</v>
      </c>
      <c r="D29" s="6"/>
      <c r="E29" s="6">
        <f t="shared" si="0"/>
        <v>0</v>
      </c>
      <c r="F29" s="8">
        <f t="shared" si="4"/>
        <v>0</v>
      </c>
      <c r="G29" s="8">
        <f t="shared" si="1"/>
        <v>0</v>
      </c>
      <c r="H29" s="8">
        <f t="shared" si="2"/>
        <v>0</v>
      </c>
      <c r="I29" s="6">
        <f t="shared" si="6"/>
        <v>0</v>
      </c>
      <c r="J29" s="8">
        <f t="shared" si="3"/>
        <v>0</v>
      </c>
      <c r="K29" s="7"/>
      <c r="L29" s="7"/>
      <c r="M29" s="6"/>
      <c r="N29" s="6"/>
      <c r="O29" s="8"/>
      <c r="P29" s="8"/>
      <c r="Q29" s="8"/>
      <c r="R29" s="6"/>
      <c r="S29" s="8"/>
      <c r="T29" s="7"/>
    </row>
    <row r="30" spans="1:20" ht="21" customHeight="1" x14ac:dyDescent="0.5">
      <c r="A30" s="6">
        <v>19389.64</v>
      </c>
      <c r="B30" s="1">
        <v>600</v>
      </c>
      <c r="C30" s="7">
        <v>26</v>
      </c>
      <c r="D30" s="6">
        <v>2</v>
      </c>
      <c r="E30" s="6">
        <f t="shared" si="0"/>
        <v>19989.64</v>
      </c>
      <c r="F30" s="8">
        <f t="shared" si="4"/>
        <v>39979.279999999999</v>
      </c>
      <c r="G30" s="8">
        <f t="shared" si="1"/>
        <v>78.504672897196258</v>
      </c>
      <c r="H30" s="8">
        <f t="shared" si="2"/>
        <v>1121.4953271028037</v>
      </c>
      <c r="I30" s="6">
        <f t="shared" si="6"/>
        <v>38779.279999999999</v>
      </c>
      <c r="J30" s="8">
        <f t="shared" si="3"/>
        <v>39900.775327102805</v>
      </c>
      <c r="K30" s="7"/>
      <c r="L30" s="7"/>
      <c r="M30" s="6"/>
      <c r="N30" s="6"/>
      <c r="O30" s="8"/>
      <c r="P30" s="8"/>
      <c r="Q30" s="8"/>
      <c r="R30" s="6"/>
      <c r="S30" s="8"/>
      <c r="T30" s="7"/>
    </row>
    <row r="31" spans="1:20" ht="21" customHeight="1" x14ac:dyDescent="0.5">
      <c r="A31" s="6">
        <v>19389.64</v>
      </c>
      <c r="B31" s="1">
        <v>800</v>
      </c>
      <c r="C31" s="7">
        <v>27</v>
      </c>
      <c r="D31" s="6">
        <v>1</v>
      </c>
      <c r="E31" s="6">
        <f t="shared" si="0"/>
        <v>20189.64</v>
      </c>
      <c r="F31" s="8">
        <f t="shared" si="4"/>
        <v>20189.64</v>
      </c>
      <c r="G31" s="8">
        <f t="shared" si="1"/>
        <v>52.336448598130843</v>
      </c>
      <c r="H31" s="8">
        <f t="shared" si="2"/>
        <v>747.6635514018692</v>
      </c>
      <c r="I31" s="6">
        <f t="shared" si="6"/>
        <v>19389.64</v>
      </c>
      <c r="J31" s="8">
        <f t="shared" si="3"/>
        <v>20137.30355140187</v>
      </c>
      <c r="K31" s="7"/>
      <c r="L31" s="7"/>
      <c r="M31" s="6"/>
      <c r="N31" s="6"/>
      <c r="O31" s="8"/>
      <c r="P31" s="8"/>
      <c r="Q31" s="8"/>
      <c r="R31" s="6"/>
      <c r="S31" s="8"/>
      <c r="T31" s="7"/>
    </row>
    <row r="32" spans="1:20" s="10" customFormat="1" ht="21" customHeight="1" x14ac:dyDescent="0.5">
      <c r="A32" s="9">
        <v>19253.2</v>
      </c>
      <c r="B32" s="10">
        <v>700</v>
      </c>
      <c r="C32" s="11">
        <v>28</v>
      </c>
      <c r="D32" s="9">
        <v>1.5</v>
      </c>
      <c r="E32" s="6">
        <f t="shared" si="0"/>
        <v>19953.2</v>
      </c>
      <c r="F32" s="8">
        <f t="shared" si="4"/>
        <v>29929.800000000003</v>
      </c>
      <c r="G32" s="8">
        <f t="shared" si="1"/>
        <v>68.691588785046733</v>
      </c>
      <c r="H32" s="8">
        <f t="shared" si="2"/>
        <v>981.30841121495325</v>
      </c>
      <c r="I32" s="9">
        <f t="shared" si="6"/>
        <v>28879.800000000003</v>
      </c>
      <c r="J32" s="8">
        <f t="shared" si="3"/>
        <v>29861.108411214955</v>
      </c>
      <c r="K32" s="11"/>
      <c r="L32" s="11"/>
      <c r="M32" s="9"/>
      <c r="N32" s="6"/>
      <c r="O32" s="8"/>
      <c r="P32" s="8"/>
      <c r="Q32" s="8"/>
      <c r="R32" s="9"/>
      <c r="S32" s="8"/>
      <c r="T32" s="11"/>
    </row>
    <row r="33" spans="1:20" ht="21" customHeight="1" x14ac:dyDescent="0.5">
      <c r="A33" s="12"/>
      <c r="C33" s="7"/>
      <c r="D33" s="6"/>
      <c r="E33" s="6">
        <f t="shared" si="0"/>
        <v>0</v>
      </c>
      <c r="F33" s="8">
        <f>D33*E33</f>
        <v>0</v>
      </c>
      <c r="G33" s="8">
        <f t="shared" si="1"/>
        <v>0</v>
      </c>
      <c r="H33" s="8">
        <f t="shared" si="2"/>
        <v>0</v>
      </c>
      <c r="I33" s="6">
        <f t="shared" si="6"/>
        <v>0</v>
      </c>
      <c r="J33" s="8">
        <f t="shared" si="3"/>
        <v>0</v>
      </c>
      <c r="K33" s="7"/>
      <c r="L33" s="7"/>
      <c r="M33" s="6"/>
      <c r="N33" s="6"/>
      <c r="O33" s="8"/>
      <c r="P33" s="8"/>
      <c r="Q33" s="8"/>
      <c r="R33" s="6"/>
      <c r="S33" s="8"/>
      <c r="T33" s="7"/>
    </row>
    <row r="34" spans="1:20" s="10" customFormat="1" ht="21" customHeight="1" x14ac:dyDescent="0.5">
      <c r="A34" s="13"/>
      <c r="B34" s="14"/>
      <c r="C34" s="11"/>
      <c r="D34" s="9">
        <v>0</v>
      </c>
      <c r="E34" s="6">
        <f t="shared" si="0"/>
        <v>0</v>
      </c>
      <c r="F34" s="8">
        <f>D34*E34</f>
        <v>0</v>
      </c>
      <c r="G34" s="8">
        <f t="shared" si="1"/>
        <v>0</v>
      </c>
      <c r="H34" s="8">
        <f t="shared" si="2"/>
        <v>0</v>
      </c>
      <c r="I34" s="9">
        <f t="shared" si="6"/>
        <v>0</v>
      </c>
      <c r="J34" s="8">
        <f t="shared" si="3"/>
        <v>0</v>
      </c>
      <c r="K34" s="11"/>
      <c r="L34" s="11"/>
      <c r="M34" s="9"/>
      <c r="N34" s="6"/>
      <c r="O34" s="8"/>
      <c r="P34" s="8"/>
      <c r="Q34" s="8"/>
      <c r="R34" s="9"/>
      <c r="S34" s="8"/>
      <c r="T34" s="11"/>
    </row>
    <row r="35" spans="1:20" s="10" customFormat="1" ht="21" customHeight="1" x14ac:dyDescent="0.5">
      <c r="A35" s="13"/>
      <c r="B35" s="14"/>
      <c r="C35" s="11"/>
      <c r="D35" s="9"/>
      <c r="E35" s="6">
        <f t="shared" si="0"/>
        <v>0</v>
      </c>
      <c r="F35" s="8">
        <f>D35*E35</f>
        <v>0</v>
      </c>
      <c r="G35" s="8">
        <f t="shared" si="1"/>
        <v>0</v>
      </c>
      <c r="H35" s="8">
        <f t="shared" si="2"/>
        <v>0</v>
      </c>
      <c r="I35" s="9">
        <f t="shared" si="6"/>
        <v>0</v>
      </c>
      <c r="J35" s="8">
        <f t="shared" si="3"/>
        <v>0</v>
      </c>
      <c r="K35" s="11"/>
      <c r="L35" s="11"/>
      <c r="M35" s="9"/>
      <c r="N35" s="6"/>
      <c r="O35" s="8"/>
      <c r="P35" s="8"/>
      <c r="Q35" s="8"/>
      <c r="R35" s="9"/>
      <c r="S35" s="8"/>
      <c r="T35" s="11"/>
    </row>
    <row r="36" spans="1:20" x14ac:dyDescent="0.5">
      <c r="C36" s="7" t="s">
        <v>10</v>
      </c>
      <c r="D36" s="15">
        <f t="shared" ref="D36:K36" si="7">SUM(D5:D35)</f>
        <v>30</v>
      </c>
      <c r="E36" s="15">
        <f t="shared" si="7"/>
        <v>483352.2</v>
      </c>
      <c r="F36" s="15">
        <f t="shared" si="7"/>
        <v>604209.8600000001</v>
      </c>
      <c r="G36" s="15">
        <f t="shared" si="7"/>
        <v>1360.747663551402</v>
      </c>
      <c r="H36" s="15">
        <f>SUM(H5:H35)</f>
        <v>19439.252336448597</v>
      </c>
      <c r="I36" s="15">
        <f t="shared" si="7"/>
        <v>583409.8600000001</v>
      </c>
      <c r="J36" s="15">
        <f t="shared" si="7"/>
        <v>602849.11233644863</v>
      </c>
      <c r="K36" s="15">
        <f t="shared" si="7"/>
        <v>0</v>
      </c>
      <c r="L36" s="7"/>
      <c r="M36" s="15"/>
      <c r="N36" s="15"/>
      <c r="O36" s="15"/>
      <c r="P36" s="15"/>
      <c r="Q36" s="15"/>
      <c r="R36" s="15"/>
      <c r="S36" s="15"/>
      <c r="T36" s="15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sqref="A1:XFD1048576"/>
    </sheetView>
  </sheetViews>
  <sheetFormatPr defaultColWidth="9.125" defaultRowHeight="23.25" x14ac:dyDescent="0.5"/>
  <cols>
    <col min="1" max="1" width="12.5" style="1" customWidth="1"/>
    <col min="2" max="2" width="9.125" style="1"/>
    <col min="3" max="3" width="5.125" style="16" customWidth="1"/>
    <col min="4" max="4" width="8.375" style="17" customWidth="1"/>
    <col min="5" max="5" width="13.125" style="17" customWidth="1"/>
    <col min="6" max="6" width="13" style="17" customWidth="1"/>
    <col min="7" max="7" width="9.625" style="17" customWidth="1"/>
    <col min="8" max="8" width="10.75" style="17" customWidth="1"/>
    <col min="9" max="9" width="12.75" style="17" customWidth="1"/>
    <col min="10" max="10" width="11.625" style="17" customWidth="1"/>
    <col min="11" max="11" width="9.375" style="16" customWidth="1"/>
    <col min="12" max="12" width="5.125" style="16" customWidth="1"/>
    <col min="13" max="13" width="8.375" style="17" customWidth="1"/>
    <col min="14" max="14" width="13.125" style="17" customWidth="1"/>
    <col min="15" max="15" width="13" style="17" customWidth="1"/>
    <col min="16" max="16" width="9.625" style="17" customWidth="1"/>
    <col min="17" max="17" width="10.75" style="17" customWidth="1"/>
    <col min="18" max="18" width="12.75" style="17" customWidth="1"/>
    <col min="19" max="19" width="11.625" style="17" customWidth="1"/>
    <col min="20" max="20" width="9.375" style="16" customWidth="1"/>
    <col min="21" max="16384" width="9.125" style="1"/>
  </cols>
  <sheetData>
    <row r="1" spans="1:20" ht="21" customHeight="1" x14ac:dyDescent="0.5">
      <c r="C1" s="59" t="s">
        <v>11</v>
      </c>
      <c r="D1" s="60"/>
      <c r="E1" s="60"/>
      <c r="F1" s="60"/>
      <c r="G1" s="60"/>
      <c r="H1" s="60"/>
      <c r="I1" s="60"/>
      <c r="J1" s="60"/>
      <c r="K1" s="61"/>
      <c r="L1" s="59"/>
      <c r="M1" s="60"/>
      <c r="N1" s="60"/>
      <c r="O1" s="60"/>
      <c r="P1" s="60"/>
      <c r="Q1" s="60"/>
      <c r="R1" s="60"/>
      <c r="S1" s="60"/>
      <c r="T1" s="61"/>
    </row>
    <row r="2" spans="1:20" ht="21" customHeight="1" x14ac:dyDescent="0.5">
      <c r="C2" s="62" t="s">
        <v>69</v>
      </c>
      <c r="D2" s="63"/>
      <c r="E2" s="63"/>
      <c r="F2" s="63"/>
      <c r="G2" s="63"/>
      <c r="H2" s="63"/>
      <c r="I2" s="63"/>
      <c r="J2" s="63"/>
      <c r="K2" s="64"/>
      <c r="L2" s="62"/>
      <c r="M2" s="63"/>
      <c r="N2" s="63"/>
      <c r="O2" s="63"/>
      <c r="P2" s="63"/>
      <c r="Q2" s="63"/>
      <c r="R2" s="63"/>
      <c r="S2" s="63"/>
      <c r="T2" s="64"/>
    </row>
    <row r="3" spans="1:20" ht="21" customHeight="1" x14ac:dyDescent="0.5">
      <c r="C3" s="65" t="s">
        <v>68</v>
      </c>
      <c r="D3" s="66"/>
      <c r="E3" s="66"/>
      <c r="F3" s="66"/>
      <c r="G3" s="66"/>
      <c r="H3" s="66"/>
      <c r="I3" s="66"/>
      <c r="J3" s="66"/>
      <c r="K3" s="67"/>
      <c r="L3" s="65"/>
      <c r="M3" s="66"/>
      <c r="N3" s="66"/>
      <c r="O3" s="66"/>
      <c r="P3" s="66"/>
      <c r="Q3" s="66"/>
      <c r="R3" s="66"/>
      <c r="S3" s="66"/>
      <c r="T3" s="67"/>
    </row>
    <row r="4" spans="1:20" s="2" customFormat="1" ht="42" customHeight="1" x14ac:dyDescent="0.5">
      <c r="A4" s="2" t="s">
        <v>0</v>
      </c>
      <c r="C4" s="3" t="s">
        <v>1</v>
      </c>
      <c r="D4" s="4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3" t="s">
        <v>9</v>
      </c>
      <c r="L4" s="3"/>
      <c r="M4" s="4"/>
      <c r="N4" s="5"/>
      <c r="O4" s="5"/>
      <c r="P4" s="5"/>
      <c r="Q4" s="5"/>
      <c r="R4" s="5"/>
      <c r="S4" s="5"/>
      <c r="T4" s="3"/>
    </row>
    <row r="5" spans="1:20" ht="21" customHeight="1" x14ac:dyDescent="0.5">
      <c r="A5" s="6">
        <v>19541.240000000002</v>
      </c>
      <c r="B5" s="1">
        <v>800</v>
      </c>
      <c r="C5" s="7">
        <v>1</v>
      </c>
      <c r="D5" s="6">
        <v>0.5</v>
      </c>
      <c r="E5" s="6">
        <f>A5+B5</f>
        <v>20341.240000000002</v>
      </c>
      <c r="F5" s="8">
        <f>D5*E5</f>
        <v>10170.620000000001</v>
      </c>
      <c r="G5" s="8">
        <f>(F5-I5)*7/107</f>
        <v>26.168224299065422</v>
      </c>
      <c r="H5" s="8">
        <f>F5-I5-G5</f>
        <v>373.8317757009346</v>
      </c>
      <c r="I5" s="6">
        <f>A5*D5</f>
        <v>9770.6200000000008</v>
      </c>
      <c r="J5" s="8">
        <f>I5+H5</f>
        <v>10144.451775700936</v>
      </c>
      <c r="K5" s="7"/>
      <c r="L5" s="7"/>
      <c r="M5" s="6"/>
      <c r="N5" s="6"/>
      <c r="O5" s="8"/>
      <c r="P5" s="8"/>
      <c r="Q5" s="8"/>
      <c r="R5" s="6"/>
      <c r="S5" s="8"/>
      <c r="T5" s="7"/>
    </row>
    <row r="6" spans="1:20" s="10" customFormat="1" ht="21" customHeight="1" x14ac:dyDescent="0.5">
      <c r="A6" s="9">
        <v>19541.240000000002</v>
      </c>
      <c r="B6" s="10">
        <v>500</v>
      </c>
      <c r="C6" s="11">
        <v>2</v>
      </c>
      <c r="D6" s="9">
        <v>0.25</v>
      </c>
      <c r="E6" s="6">
        <f t="shared" ref="E6:E35" si="0">A6+B6</f>
        <v>20041.240000000002</v>
      </c>
      <c r="F6" s="8">
        <f>D6*E6</f>
        <v>5010.3100000000004</v>
      </c>
      <c r="G6" s="8">
        <f t="shared" ref="G6:G35" si="1">(F6-I6)*7/107</f>
        <v>8.1775700934579447</v>
      </c>
      <c r="H6" s="8">
        <f t="shared" ref="H6:H35" si="2">F6-I6-G6</f>
        <v>116.82242990654206</v>
      </c>
      <c r="I6" s="6">
        <f>A6*D6</f>
        <v>4885.3100000000004</v>
      </c>
      <c r="J6" s="8">
        <f t="shared" ref="J6:J35" si="3">I6+H6</f>
        <v>5002.1324299065427</v>
      </c>
      <c r="K6" s="11"/>
      <c r="L6" s="11"/>
      <c r="M6" s="9"/>
      <c r="N6" s="6"/>
      <c r="O6" s="8"/>
      <c r="P6" s="8"/>
      <c r="Q6" s="8"/>
      <c r="R6" s="9"/>
      <c r="S6" s="8"/>
      <c r="T6" s="11"/>
    </row>
    <row r="7" spans="1:20" ht="21" customHeight="1" x14ac:dyDescent="0.5">
      <c r="A7" s="6">
        <v>19450.28</v>
      </c>
      <c r="B7" s="1">
        <v>550</v>
      </c>
      <c r="C7" s="7">
        <v>3</v>
      </c>
      <c r="D7" s="6">
        <v>1.5</v>
      </c>
      <c r="E7" s="6">
        <f t="shared" si="0"/>
        <v>20000.28</v>
      </c>
      <c r="F7" s="8">
        <f>D7*E7</f>
        <v>30000.42</v>
      </c>
      <c r="G7" s="8">
        <f t="shared" si="1"/>
        <v>53.971962616822431</v>
      </c>
      <c r="H7" s="8">
        <f t="shared" si="2"/>
        <v>771.02803738317755</v>
      </c>
      <c r="I7" s="6">
        <f>A7*D7</f>
        <v>29175.42</v>
      </c>
      <c r="J7" s="8">
        <f t="shared" si="3"/>
        <v>29946.448037383176</v>
      </c>
      <c r="K7" s="7"/>
      <c r="L7" s="7"/>
      <c r="M7" s="6"/>
      <c r="N7" s="6"/>
      <c r="O7" s="8"/>
      <c r="P7" s="8"/>
      <c r="Q7" s="8"/>
      <c r="R7" s="6"/>
      <c r="S7" s="8"/>
      <c r="T7" s="7"/>
    </row>
    <row r="8" spans="1:20" ht="21" customHeight="1" x14ac:dyDescent="0.5">
      <c r="A8" s="6"/>
      <c r="C8" s="7">
        <v>4</v>
      </c>
      <c r="D8" s="6"/>
      <c r="E8" s="6">
        <f t="shared" si="0"/>
        <v>0</v>
      </c>
      <c r="F8" s="8">
        <f t="shared" ref="F8:F32" si="4">D8*E8</f>
        <v>0</v>
      </c>
      <c r="G8" s="8">
        <f t="shared" si="1"/>
        <v>0</v>
      </c>
      <c r="H8" s="8">
        <f t="shared" si="2"/>
        <v>0</v>
      </c>
      <c r="I8" s="6">
        <f t="shared" ref="I8:I13" si="5">A8*D8</f>
        <v>0</v>
      </c>
      <c r="J8" s="8">
        <f t="shared" si="3"/>
        <v>0</v>
      </c>
      <c r="K8" s="7"/>
      <c r="L8" s="7"/>
      <c r="M8" s="6"/>
      <c r="N8" s="6"/>
      <c r="O8" s="8"/>
      <c r="P8" s="8"/>
      <c r="Q8" s="8"/>
      <c r="R8" s="6"/>
      <c r="S8" s="8"/>
      <c r="T8" s="7"/>
    </row>
    <row r="9" spans="1:20" ht="21" customHeight="1" x14ac:dyDescent="0.5">
      <c r="A9" s="6">
        <v>19389.64</v>
      </c>
      <c r="B9" s="1">
        <v>600</v>
      </c>
      <c r="C9" s="7">
        <v>5</v>
      </c>
      <c r="D9" s="6">
        <v>0.5</v>
      </c>
      <c r="E9" s="6">
        <f t="shared" si="0"/>
        <v>19989.64</v>
      </c>
      <c r="F9" s="8">
        <f t="shared" si="4"/>
        <v>9994.82</v>
      </c>
      <c r="G9" s="8">
        <f t="shared" si="1"/>
        <v>19.626168224299064</v>
      </c>
      <c r="H9" s="8">
        <f t="shared" si="2"/>
        <v>280.37383177570092</v>
      </c>
      <c r="I9" s="6">
        <f t="shared" si="5"/>
        <v>9694.82</v>
      </c>
      <c r="J9" s="8">
        <f t="shared" si="3"/>
        <v>9975.1938317757013</v>
      </c>
      <c r="K9" s="7"/>
      <c r="L9" s="7"/>
      <c r="M9" s="6"/>
      <c r="N9" s="6"/>
      <c r="O9" s="8"/>
      <c r="P9" s="8"/>
      <c r="Q9" s="8"/>
      <c r="R9" s="6"/>
      <c r="S9" s="8"/>
      <c r="T9" s="7"/>
    </row>
    <row r="10" spans="1:20" ht="21" customHeight="1" x14ac:dyDescent="0.5">
      <c r="A10" s="6">
        <v>19692.84</v>
      </c>
      <c r="B10" s="1">
        <v>700</v>
      </c>
      <c r="C10" s="7">
        <v>6</v>
      </c>
      <c r="D10" s="6">
        <v>1.5</v>
      </c>
      <c r="E10" s="6">
        <f t="shared" si="0"/>
        <v>20392.84</v>
      </c>
      <c r="F10" s="8">
        <f t="shared" si="4"/>
        <v>30589.260000000002</v>
      </c>
      <c r="G10" s="8">
        <f t="shared" si="1"/>
        <v>68.691588785046733</v>
      </c>
      <c r="H10" s="8">
        <f t="shared" si="2"/>
        <v>981.30841121495325</v>
      </c>
      <c r="I10" s="6">
        <f t="shared" si="5"/>
        <v>29539.260000000002</v>
      </c>
      <c r="J10" s="8">
        <f t="shared" si="3"/>
        <v>30520.568411214954</v>
      </c>
      <c r="K10" s="7"/>
      <c r="L10" s="7"/>
      <c r="M10" s="6"/>
      <c r="N10" s="6"/>
      <c r="O10" s="8"/>
      <c r="P10" s="8"/>
      <c r="Q10" s="8"/>
      <c r="R10" s="6"/>
      <c r="S10" s="8"/>
      <c r="T10" s="7"/>
    </row>
    <row r="11" spans="1:20" s="10" customFormat="1" ht="21" customHeight="1" x14ac:dyDescent="0.5">
      <c r="A11" s="9">
        <v>19389.64</v>
      </c>
      <c r="B11" s="10">
        <v>800</v>
      </c>
      <c r="C11" s="11">
        <v>7</v>
      </c>
      <c r="D11" s="9">
        <v>0.75</v>
      </c>
      <c r="E11" s="6">
        <f t="shared" si="0"/>
        <v>20189.64</v>
      </c>
      <c r="F11" s="8">
        <f t="shared" si="4"/>
        <v>15142.23</v>
      </c>
      <c r="G11" s="8">
        <f t="shared" si="1"/>
        <v>39.252336448598129</v>
      </c>
      <c r="H11" s="8">
        <f t="shared" si="2"/>
        <v>560.74766355140184</v>
      </c>
      <c r="I11" s="9">
        <f t="shared" si="5"/>
        <v>14542.23</v>
      </c>
      <c r="J11" s="8">
        <f t="shared" si="3"/>
        <v>15102.977663551401</v>
      </c>
      <c r="K11" s="11"/>
      <c r="L11" s="11"/>
      <c r="M11" s="9"/>
      <c r="N11" s="6"/>
      <c r="O11" s="8"/>
      <c r="P11" s="8"/>
      <c r="Q11" s="8"/>
      <c r="R11" s="9"/>
      <c r="S11" s="8"/>
      <c r="T11" s="11"/>
    </row>
    <row r="12" spans="1:20" ht="21" customHeight="1" x14ac:dyDescent="0.5">
      <c r="A12" s="6">
        <v>19344.16</v>
      </c>
      <c r="B12" s="1">
        <v>900</v>
      </c>
      <c r="C12" s="7">
        <v>8</v>
      </c>
      <c r="D12" s="6">
        <v>0.5</v>
      </c>
      <c r="E12" s="6">
        <f t="shared" si="0"/>
        <v>20244.16</v>
      </c>
      <c r="F12" s="8">
        <f t="shared" si="4"/>
        <v>10122.08</v>
      </c>
      <c r="G12" s="8">
        <f t="shared" si="1"/>
        <v>29.439252336448597</v>
      </c>
      <c r="H12" s="8">
        <f t="shared" si="2"/>
        <v>420.56074766355141</v>
      </c>
      <c r="I12" s="6">
        <f t="shared" si="5"/>
        <v>9672.08</v>
      </c>
      <c r="J12" s="8">
        <f t="shared" si="3"/>
        <v>10092.64074766355</v>
      </c>
      <c r="K12" s="7"/>
      <c r="L12" s="7"/>
      <c r="M12" s="6"/>
      <c r="N12" s="6"/>
      <c r="O12" s="8"/>
      <c r="P12" s="8"/>
      <c r="Q12" s="8"/>
      <c r="R12" s="6"/>
      <c r="S12" s="8"/>
      <c r="T12" s="7"/>
    </row>
    <row r="13" spans="1:20" s="10" customFormat="1" ht="21" customHeight="1" x14ac:dyDescent="0.5">
      <c r="A13" s="9">
        <v>19450.28</v>
      </c>
      <c r="B13" s="10">
        <v>900</v>
      </c>
      <c r="C13" s="11">
        <v>9</v>
      </c>
      <c r="D13" s="6">
        <v>1</v>
      </c>
      <c r="E13" s="6">
        <f t="shared" si="0"/>
        <v>20350.28</v>
      </c>
      <c r="F13" s="8">
        <f t="shared" si="4"/>
        <v>20350.28</v>
      </c>
      <c r="G13" s="8">
        <f t="shared" si="1"/>
        <v>58.878504672897193</v>
      </c>
      <c r="H13" s="8">
        <f t="shared" si="2"/>
        <v>841.12149532710282</v>
      </c>
      <c r="I13" s="9">
        <f t="shared" si="5"/>
        <v>19450.28</v>
      </c>
      <c r="J13" s="8">
        <f t="shared" si="3"/>
        <v>20291.401495327103</v>
      </c>
      <c r="K13" s="11"/>
      <c r="L13" s="11"/>
      <c r="M13" s="9"/>
      <c r="N13" s="6"/>
      <c r="O13" s="8"/>
      <c r="P13" s="8"/>
      <c r="Q13" s="8"/>
      <c r="R13" s="9"/>
      <c r="S13" s="8"/>
      <c r="T13" s="11"/>
    </row>
    <row r="14" spans="1:20" ht="21" customHeight="1" x14ac:dyDescent="0.5">
      <c r="A14" s="6">
        <v>19389.64</v>
      </c>
      <c r="B14" s="1">
        <v>650</v>
      </c>
      <c r="C14" s="7">
        <v>10</v>
      </c>
      <c r="D14" s="6">
        <v>0</v>
      </c>
      <c r="E14" s="6">
        <f t="shared" si="0"/>
        <v>20039.64</v>
      </c>
      <c r="F14" s="8">
        <f t="shared" si="4"/>
        <v>0</v>
      </c>
      <c r="G14" s="8">
        <f t="shared" si="1"/>
        <v>0</v>
      </c>
      <c r="H14" s="8">
        <f t="shared" si="2"/>
        <v>0</v>
      </c>
      <c r="I14" s="6">
        <f>A14*D14</f>
        <v>0</v>
      </c>
      <c r="J14" s="8">
        <f t="shared" si="3"/>
        <v>0</v>
      </c>
      <c r="K14" s="7"/>
      <c r="L14" s="7"/>
      <c r="M14" s="6"/>
      <c r="N14" s="6"/>
      <c r="O14" s="8"/>
      <c r="P14" s="8"/>
      <c r="Q14" s="8"/>
      <c r="R14" s="6"/>
      <c r="S14" s="8"/>
      <c r="T14" s="7"/>
    </row>
    <row r="15" spans="1:20" ht="21" customHeight="1" x14ac:dyDescent="0.5">
      <c r="A15" s="6"/>
      <c r="C15" s="7">
        <v>11</v>
      </c>
      <c r="D15" s="6"/>
      <c r="E15" s="6">
        <f t="shared" si="0"/>
        <v>0</v>
      </c>
      <c r="F15" s="8">
        <f t="shared" si="4"/>
        <v>0</v>
      </c>
      <c r="G15" s="8">
        <f t="shared" si="1"/>
        <v>0</v>
      </c>
      <c r="H15" s="8">
        <f t="shared" si="2"/>
        <v>0</v>
      </c>
      <c r="I15" s="6">
        <f t="shared" ref="I15:I35" si="6">A15*D15</f>
        <v>0</v>
      </c>
      <c r="J15" s="8">
        <f t="shared" si="3"/>
        <v>0</v>
      </c>
      <c r="K15" s="7"/>
      <c r="L15" s="7"/>
      <c r="M15" s="6"/>
      <c r="N15" s="6"/>
      <c r="O15" s="8"/>
      <c r="P15" s="8"/>
      <c r="Q15" s="8"/>
      <c r="R15" s="6"/>
      <c r="S15" s="8"/>
      <c r="T15" s="7"/>
    </row>
    <row r="16" spans="1:20" ht="21" customHeight="1" x14ac:dyDescent="0.5">
      <c r="A16" s="6">
        <v>19389.64</v>
      </c>
      <c r="B16" s="1">
        <v>700</v>
      </c>
      <c r="C16" s="7">
        <v>12</v>
      </c>
      <c r="D16" s="6">
        <v>1</v>
      </c>
      <c r="E16" s="6">
        <f t="shared" si="0"/>
        <v>20089.64</v>
      </c>
      <c r="F16" s="8">
        <f t="shared" si="4"/>
        <v>20089.64</v>
      </c>
      <c r="G16" s="8">
        <f t="shared" si="1"/>
        <v>45.794392523364486</v>
      </c>
      <c r="H16" s="8">
        <f t="shared" si="2"/>
        <v>654.20560747663546</v>
      </c>
      <c r="I16" s="6">
        <f t="shared" si="6"/>
        <v>19389.64</v>
      </c>
      <c r="J16" s="8">
        <f t="shared" si="3"/>
        <v>20043.845607476636</v>
      </c>
      <c r="K16" s="7"/>
      <c r="L16" s="7"/>
      <c r="M16" s="6"/>
      <c r="N16" s="6"/>
      <c r="O16" s="8"/>
      <c r="P16" s="8"/>
      <c r="Q16" s="8"/>
      <c r="R16" s="6"/>
      <c r="S16" s="8"/>
      <c r="T16" s="7"/>
    </row>
    <row r="17" spans="1:20" ht="21" customHeight="1" x14ac:dyDescent="0.5">
      <c r="A17" s="6">
        <v>19389.64</v>
      </c>
      <c r="B17" s="1">
        <v>800</v>
      </c>
      <c r="C17" s="7">
        <v>13</v>
      </c>
      <c r="D17" s="6">
        <v>0.5</v>
      </c>
      <c r="E17" s="6">
        <f t="shared" si="0"/>
        <v>20189.64</v>
      </c>
      <c r="F17" s="8">
        <f t="shared" si="4"/>
        <v>10094.82</v>
      </c>
      <c r="G17" s="8">
        <f t="shared" si="1"/>
        <v>26.168224299065422</v>
      </c>
      <c r="H17" s="8">
        <f t="shared" si="2"/>
        <v>373.8317757009346</v>
      </c>
      <c r="I17" s="6">
        <f t="shared" si="6"/>
        <v>9694.82</v>
      </c>
      <c r="J17" s="8">
        <f t="shared" si="3"/>
        <v>10068.651775700935</v>
      </c>
      <c r="K17" s="7"/>
      <c r="L17" s="7"/>
      <c r="M17" s="6"/>
      <c r="N17" s="6"/>
      <c r="O17" s="8"/>
      <c r="P17" s="8"/>
      <c r="Q17" s="8"/>
      <c r="R17" s="6"/>
      <c r="S17" s="8"/>
      <c r="T17" s="7"/>
    </row>
    <row r="18" spans="1:20" s="10" customFormat="1" ht="21" customHeight="1" x14ac:dyDescent="0.5">
      <c r="A18" s="9">
        <v>19389.64</v>
      </c>
      <c r="B18" s="10">
        <v>850</v>
      </c>
      <c r="C18" s="11">
        <v>14</v>
      </c>
      <c r="D18" s="9">
        <v>1.25</v>
      </c>
      <c r="E18" s="6">
        <f t="shared" si="0"/>
        <v>20239.64</v>
      </c>
      <c r="F18" s="8">
        <f t="shared" si="4"/>
        <v>25299.55</v>
      </c>
      <c r="G18" s="8">
        <f t="shared" si="1"/>
        <v>69.50934579439253</v>
      </c>
      <c r="H18" s="8">
        <f t="shared" si="2"/>
        <v>992.99065420560748</v>
      </c>
      <c r="I18" s="9">
        <f t="shared" si="6"/>
        <v>24237.05</v>
      </c>
      <c r="J18" s="8">
        <f t="shared" si="3"/>
        <v>25230.040654205608</v>
      </c>
      <c r="K18" s="11"/>
      <c r="L18" s="11"/>
      <c r="M18" s="9"/>
      <c r="N18" s="6"/>
      <c r="O18" s="8"/>
      <c r="P18" s="8"/>
      <c r="Q18" s="8"/>
      <c r="R18" s="9"/>
      <c r="S18" s="8"/>
      <c r="T18" s="11"/>
    </row>
    <row r="19" spans="1:20" ht="21" customHeight="1" x14ac:dyDescent="0.5">
      <c r="A19" s="6">
        <v>19586.72</v>
      </c>
      <c r="B19" s="1">
        <v>700</v>
      </c>
      <c r="C19" s="7">
        <v>15</v>
      </c>
      <c r="D19" s="6">
        <v>1.75</v>
      </c>
      <c r="E19" s="6">
        <f t="shared" si="0"/>
        <v>20286.72</v>
      </c>
      <c r="F19" s="8">
        <f t="shared" si="4"/>
        <v>35501.760000000002</v>
      </c>
      <c r="G19" s="8">
        <f t="shared" si="1"/>
        <v>80.140186915887853</v>
      </c>
      <c r="H19" s="8">
        <f t="shared" si="2"/>
        <v>1144.8598130841121</v>
      </c>
      <c r="I19" s="6">
        <f t="shared" si="6"/>
        <v>34276.76</v>
      </c>
      <c r="J19" s="8">
        <f t="shared" si="3"/>
        <v>35421.619813084115</v>
      </c>
      <c r="K19" s="7"/>
      <c r="L19" s="7"/>
      <c r="M19" s="6"/>
      <c r="N19" s="6"/>
      <c r="O19" s="8"/>
      <c r="P19" s="8"/>
      <c r="Q19" s="8"/>
      <c r="R19" s="6"/>
      <c r="S19" s="8"/>
      <c r="T19" s="7"/>
    </row>
    <row r="20" spans="1:20" s="10" customFormat="1" ht="21" customHeight="1" x14ac:dyDescent="0.5">
      <c r="A20" s="9">
        <v>19586.72</v>
      </c>
      <c r="B20" s="10">
        <v>700</v>
      </c>
      <c r="C20" s="11">
        <v>16</v>
      </c>
      <c r="D20" s="6">
        <v>0.25</v>
      </c>
      <c r="E20" s="6">
        <f t="shared" si="0"/>
        <v>20286.72</v>
      </c>
      <c r="F20" s="8">
        <f t="shared" si="4"/>
        <v>5071.68</v>
      </c>
      <c r="G20" s="8">
        <f t="shared" si="1"/>
        <v>11.448598130841122</v>
      </c>
      <c r="H20" s="8">
        <f t="shared" si="2"/>
        <v>163.55140186915887</v>
      </c>
      <c r="I20" s="9">
        <f t="shared" si="6"/>
        <v>4896.68</v>
      </c>
      <c r="J20" s="8">
        <f t="shared" si="3"/>
        <v>5060.2314018691595</v>
      </c>
      <c r="K20" s="11"/>
      <c r="L20" s="11"/>
      <c r="M20" s="9"/>
      <c r="N20" s="6"/>
      <c r="O20" s="8"/>
      <c r="P20" s="8"/>
      <c r="Q20" s="8"/>
      <c r="R20" s="9"/>
      <c r="S20" s="8"/>
      <c r="T20" s="11"/>
    </row>
    <row r="21" spans="1:20" ht="21" customHeight="1" x14ac:dyDescent="0.5">
      <c r="A21" s="6">
        <v>19541.240000000002</v>
      </c>
      <c r="B21" s="1">
        <v>750</v>
      </c>
      <c r="C21" s="7">
        <v>17</v>
      </c>
      <c r="D21" s="6">
        <v>1.5</v>
      </c>
      <c r="E21" s="6">
        <f t="shared" si="0"/>
        <v>20291.240000000002</v>
      </c>
      <c r="F21" s="8">
        <f t="shared" si="4"/>
        <v>30436.86</v>
      </c>
      <c r="G21" s="8">
        <f t="shared" si="1"/>
        <v>73.598130841121488</v>
      </c>
      <c r="H21" s="8">
        <f t="shared" si="2"/>
        <v>1051.4018691588785</v>
      </c>
      <c r="I21" s="6">
        <f t="shared" si="6"/>
        <v>29311.86</v>
      </c>
      <c r="J21" s="8">
        <f t="shared" si="3"/>
        <v>30363.26186915888</v>
      </c>
      <c r="K21" s="7"/>
      <c r="L21" s="7"/>
      <c r="M21" s="6"/>
      <c r="N21" s="6"/>
      <c r="O21" s="8"/>
      <c r="P21" s="8"/>
      <c r="Q21" s="8"/>
      <c r="R21" s="6"/>
      <c r="S21" s="8"/>
      <c r="T21" s="7"/>
    </row>
    <row r="22" spans="1:20" ht="21" customHeight="1" x14ac:dyDescent="0.5">
      <c r="A22" s="6"/>
      <c r="C22" s="7">
        <v>18</v>
      </c>
      <c r="D22" s="6"/>
      <c r="E22" s="6">
        <f t="shared" si="0"/>
        <v>0</v>
      </c>
      <c r="F22" s="8">
        <f t="shared" si="4"/>
        <v>0</v>
      </c>
      <c r="G22" s="8">
        <f t="shared" si="1"/>
        <v>0</v>
      </c>
      <c r="H22" s="8">
        <f t="shared" si="2"/>
        <v>0</v>
      </c>
      <c r="I22" s="6">
        <f t="shared" si="6"/>
        <v>0</v>
      </c>
      <c r="J22" s="8">
        <f t="shared" si="3"/>
        <v>0</v>
      </c>
      <c r="K22" s="7"/>
      <c r="L22" s="7"/>
      <c r="M22" s="6"/>
      <c r="N22" s="6"/>
      <c r="O22" s="8"/>
      <c r="P22" s="8"/>
      <c r="Q22" s="8"/>
      <c r="R22" s="6"/>
      <c r="S22" s="8"/>
      <c r="T22" s="7"/>
    </row>
    <row r="23" spans="1:20" ht="21" customHeight="1" x14ac:dyDescent="0.5">
      <c r="A23" s="6">
        <v>19586.72</v>
      </c>
      <c r="B23" s="1">
        <v>550</v>
      </c>
      <c r="C23" s="7">
        <v>19</v>
      </c>
      <c r="D23" s="6">
        <v>1.5</v>
      </c>
      <c r="E23" s="6">
        <f t="shared" si="0"/>
        <v>20136.72</v>
      </c>
      <c r="F23" s="8">
        <f t="shared" si="4"/>
        <v>30205.08</v>
      </c>
      <c r="G23" s="8">
        <f t="shared" si="1"/>
        <v>53.971962616822431</v>
      </c>
      <c r="H23" s="8">
        <f t="shared" si="2"/>
        <v>771.02803738317755</v>
      </c>
      <c r="I23" s="6">
        <f t="shared" si="6"/>
        <v>29380.080000000002</v>
      </c>
      <c r="J23" s="8">
        <f t="shared" si="3"/>
        <v>30151.108037383179</v>
      </c>
      <c r="K23" s="7"/>
      <c r="L23" s="7"/>
      <c r="M23" s="6"/>
      <c r="N23" s="6"/>
      <c r="O23" s="8"/>
      <c r="P23" s="8"/>
      <c r="Q23" s="8"/>
      <c r="R23" s="6"/>
      <c r="S23" s="8"/>
      <c r="T23" s="7"/>
    </row>
    <row r="24" spans="1:20" ht="21" customHeight="1" x14ac:dyDescent="0.5">
      <c r="A24" s="6">
        <v>19541.240000000002</v>
      </c>
      <c r="B24" s="1">
        <v>600</v>
      </c>
      <c r="C24" s="7">
        <v>20</v>
      </c>
      <c r="D24" s="6">
        <v>0</v>
      </c>
      <c r="E24" s="6">
        <f t="shared" si="0"/>
        <v>20141.240000000002</v>
      </c>
      <c r="F24" s="8">
        <f t="shared" si="4"/>
        <v>0</v>
      </c>
      <c r="G24" s="8">
        <f t="shared" si="1"/>
        <v>0</v>
      </c>
      <c r="H24" s="8">
        <f t="shared" si="2"/>
        <v>0</v>
      </c>
      <c r="I24" s="6">
        <f t="shared" si="6"/>
        <v>0</v>
      </c>
      <c r="J24" s="8">
        <f t="shared" si="3"/>
        <v>0</v>
      </c>
      <c r="K24" s="7"/>
      <c r="L24" s="7"/>
      <c r="M24" s="6"/>
      <c r="N24" s="6"/>
      <c r="O24" s="8"/>
      <c r="P24" s="8"/>
      <c r="Q24" s="8"/>
      <c r="R24" s="6"/>
      <c r="S24" s="8"/>
      <c r="T24" s="7"/>
    </row>
    <row r="25" spans="1:20" s="10" customFormat="1" ht="21" customHeight="1" x14ac:dyDescent="0.5">
      <c r="A25" s="9">
        <v>19450.28</v>
      </c>
      <c r="B25" s="10">
        <v>700</v>
      </c>
      <c r="C25" s="11">
        <v>21</v>
      </c>
      <c r="D25" s="9">
        <v>1.75</v>
      </c>
      <c r="E25" s="6">
        <f t="shared" si="0"/>
        <v>20150.28</v>
      </c>
      <c r="F25" s="8">
        <f t="shared" si="4"/>
        <v>35262.99</v>
      </c>
      <c r="G25" s="8">
        <f t="shared" si="1"/>
        <v>80.140186915887853</v>
      </c>
      <c r="H25" s="8">
        <f t="shared" si="2"/>
        <v>1144.8598130841121</v>
      </c>
      <c r="I25" s="9">
        <f t="shared" si="6"/>
        <v>34037.99</v>
      </c>
      <c r="J25" s="8">
        <f t="shared" si="3"/>
        <v>35182.849813084111</v>
      </c>
      <c r="K25" s="11"/>
      <c r="L25" s="11"/>
      <c r="M25" s="9"/>
      <c r="N25" s="6"/>
      <c r="O25" s="8"/>
      <c r="P25" s="8"/>
      <c r="Q25" s="8"/>
      <c r="R25" s="9"/>
      <c r="S25" s="8"/>
      <c r="T25" s="11"/>
    </row>
    <row r="26" spans="1:20" ht="21" customHeight="1" x14ac:dyDescent="0.5">
      <c r="A26" s="6">
        <v>19389.64</v>
      </c>
      <c r="B26" s="1">
        <v>500</v>
      </c>
      <c r="C26" s="7">
        <v>22</v>
      </c>
      <c r="D26" s="6">
        <v>0.5</v>
      </c>
      <c r="E26" s="6">
        <f t="shared" si="0"/>
        <v>19889.64</v>
      </c>
      <c r="F26" s="8">
        <f t="shared" si="4"/>
        <v>9944.82</v>
      </c>
      <c r="G26" s="8">
        <f t="shared" si="1"/>
        <v>16.355140186915889</v>
      </c>
      <c r="H26" s="8">
        <f t="shared" si="2"/>
        <v>233.64485981308411</v>
      </c>
      <c r="I26" s="6">
        <f t="shared" si="6"/>
        <v>9694.82</v>
      </c>
      <c r="J26" s="8">
        <f t="shared" si="3"/>
        <v>9928.4648598130843</v>
      </c>
      <c r="K26" s="7"/>
      <c r="L26" s="7"/>
      <c r="M26" s="6"/>
      <c r="N26" s="6"/>
      <c r="O26" s="8"/>
      <c r="P26" s="8"/>
      <c r="Q26" s="8"/>
      <c r="R26" s="6"/>
      <c r="S26" s="8"/>
      <c r="T26" s="7"/>
    </row>
    <row r="27" spans="1:20" s="10" customFormat="1" ht="21" customHeight="1" x14ac:dyDescent="0.5">
      <c r="A27" s="9">
        <v>19389.64</v>
      </c>
      <c r="B27" s="10">
        <v>650</v>
      </c>
      <c r="C27" s="11">
        <v>23</v>
      </c>
      <c r="D27" s="6">
        <v>1</v>
      </c>
      <c r="E27" s="6">
        <f t="shared" si="0"/>
        <v>20039.64</v>
      </c>
      <c r="F27" s="8">
        <f t="shared" si="4"/>
        <v>20039.64</v>
      </c>
      <c r="G27" s="8">
        <f t="shared" si="1"/>
        <v>42.523364485981311</v>
      </c>
      <c r="H27" s="8">
        <f t="shared" si="2"/>
        <v>607.47663551401865</v>
      </c>
      <c r="I27" s="9">
        <f t="shared" si="6"/>
        <v>19389.64</v>
      </c>
      <c r="J27" s="8">
        <f t="shared" si="3"/>
        <v>19997.116635514019</v>
      </c>
      <c r="K27" s="11"/>
      <c r="L27" s="11"/>
      <c r="M27" s="9"/>
      <c r="N27" s="6"/>
      <c r="O27" s="8"/>
      <c r="P27" s="8"/>
      <c r="Q27" s="8"/>
      <c r="R27" s="9"/>
      <c r="S27" s="8"/>
      <c r="T27" s="11"/>
    </row>
    <row r="28" spans="1:20" ht="21" customHeight="1" x14ac:dyDescent="0.5">
      <c r="A28" s="6">
        <v>19389.64</v>
      </c>
      <c r="B28" s="1">
        <v>500</v>
      </c>
      <c r="C28" s="7">
        <v>24</v>
      </c>
      <c r="D28" s="6">
        <v>0.25</v>
      </c>
      <c r="E28" s="6">
        <f t="shared" si="0"/>
        <v>19889.64</v>
      </c>
      <c r="F28" s="8">
        <f t="shared" si="4"/>
        <v>4972.41</v>
      </c>
      <c r="G28" s="8">
        <f t="shared" si="1"/>
        <v>8.1775700934579447</v>
      </c>
      <c r="H28" s="8">
        <f t="shared" si="2"/>
        <v>116.82242990654206</v>
      </c>
      <c r="I28" s="6">
        <f t="shared" si="6"/>
        <v>4847.41</v>
      </c>
      <c r="J28" s="8">
        <f t="shared" si="3"/>
        <v>4964.2324299065422</v>
      </c>
      <c r="K28" s="7"/>
      <c r="L28" s="7"/>
      <c r="M28" s="6"/>
      <c r="N28" s="6"/>
      <c r="O28" s="8"/>
      <c r="P28" s="8"/>
      <c r="Q28" s="8"/>
      <c r="R28" s="6"/>
      <c r="S28" s="8"/>
      <c r="T28" s="7"/>
    </row>
    <row r="29" spans="1:20" ht="21" customHeight="1" x14ac:dyDescent="0.5">
      <c r="A29" s="6"/>
      <c r="C29" s="7">
        <v>25</v>
      </c>
      <c r="D29" s="6"/>
      <c r="E29" s="6">
        <f t="shared" si="0"/>
        <v>0</v>
      </c>
      <c r="F29" s="8">
        <f t="shared" si="4"/>
        <v>0</v>
      </c>
      <c r="G29" s="8">
        <f t="shared" si="1"/>
        <v>0</v>
      </c>
      <c r="H29" s="8">
        <f t="shared" si="2"/>
        <v>0</v>
      </c>
      <c r="I29" s="6">
        <f t="shared" si="6"/>
        <v>0</v>
      </c>
      <c r="J29" s="8">
        <f t="shared" si="3"/>
        <v>0</v>
      </c>
      <c r="K29" s="7"/>
      <c r="L29" s="7"/>
      <c r="M29" s="6"/>
      <c r="N29" s="6"/>
      <c r="O29" s="8"/>
      <c r="P29" s="8"/>
      <c r="Q29" s="8"/>
      <c r="R29" s="6"/>
      <c r="S29" s="8"/>
      <c r="T29" s="7"/>
    </row>
    <row r="30" spans="1:20" ht="21" customHeight="1" x14ac:dyDescent="0.5">
      <c r="A30" s="6">
        <v>19389.64</v>
      </c>
      <c r="B30" s="1">
        <v>600</v>
      </c>
      <c r="C30" s="7">
        <v>26</v>
      </c>
      <c r="D30" s="6">
        <v>0.75</v>
      </c>
      <c r="E30" s="6">
        <f t="shared" si="0"/>
        <v>19989.64</v>
      </c>
      <c r="F30" s="8">
        <f t="shared" si="4"/>
        <v>14992.23</v>
      </c>
      <c r="G30" s="8">
        <f t="shared" si="1"/>
        <v>29.439252336448597</v>
      </c>
      <c r="H30" s="8">
        <f t="shared" si="2"/>
        <v>420.56074766355141</v>
      </c>
      <c r="I30" s="6">
        <f t="shared" si="6"/>
        <v>14542.23</v>
      </c>
      <c r="J30" s="8">
        <f t="shared" si="3"/>
        <v>14962.790747663552</v>
      </c>
      <c r="K30" s="7"/>
      <c r="L30" s="7"/>
      <c r="M30" s="6"/>
      <c r="N30" s="6"/>
      <c r="O30" s="8"/>
      <c r="P30" s="8"/>
      <c r="Q30" s="8"/>
      <c r="R30" s="6"/>
      <c r="S30" s="8"/>
      <c r="T30" s="7"/>
    </row>
    <row r="31" spans="1:20" ht="21" customHeight="1" x14ac:dyDescent="0.5">
      <c r="A31" s="6">
        <v>19389.64</v>
      </c>
      <c r="B31" s="1">
        <v>800</v>
      </c>
      <c r="C31" s="7">
        <v>27</v>
      </c>
      <c r="D31" s="6">
        <v>0</v>
      </c>
      <c r="E31" s="6">
        <f t="shared" si="0"/>
        <v>20189.64</v>
      </c>
      <c r="F31" s="8">
        <f t="shared" si="4"/>
        <v>0</v>
      </c>
      <c r="G31" s="8">
        <f t="shared" si="1"/>
        <v>0</v>
      </c>
      <c r="H31" s="8">
        <f t="shared" si="2"/>
        <v>0</v>
      </c>
      <c r="I31" s="6">
        <f t="shared" si="6"/>
        <v>0</v>
      </c>
      <c r="J31" s="8">
        <f t="shared" si="3"/>
        <v>0</v>
      </c>
      <c r="K31" s="7"/>
      <c r="L31" s="7"/>
      <c r="M31" s="6"/>
      <c r="N31" s="6"/>
      <c r="O31" s="8"/>
      <c r="P31" s="8"/>
      <c r="Q31" s="8"/>
      <c r="R31" s="6"/>
      <c r="S31" s="8"/>
      <c r="T31" s="7"/>
    </row>
    <row r="32" spans="1:20" s="10" customFormat="1" ht="21" customHeight="1" x14ac:dyDescent="0.5">
      <c r="A32" s="9">
        <v>19253.2</v>
      </c>
      <c r="B32" s="10">
        <v>700</v>
      </c>
      <c r="C32" s="11">
        <v>28</v>
      </c>
      <c r="D32" s="9">
        <v>1.5</v>
      </c>
      <c r="E32" s="6">
        <f t="shared" si="0"/>
        <v>19953.2</v>
      </c>
      <c r="F32" s="8">
        <f t="shared" si="4"/>
        <v>29929.800000000003</v>
      </c>
      <c r="G32" s="8">
        <f t="shared" si="1"/>
        <v>68.691588785046733</v>
      </c>
      <c r="H32" s="8">
        <f t="shared" si="2"/>
        <v>981.30841121495325</v>
      </c>
      <c r="I32" s="9">
        <f t="shared" si="6"/>
        <v>28879.800000000003</v>
      </c>
      <c r="J32" s="8">
        <f t="shared" si="3"/>
        <v>29861.108411214955</v>
      </c>
      <c r="K32" s="11"/>
      <c r="L32" s="11"/>
      <c r="M32" s="9"/>
      <c r="N32" s="6"/>
      <c r="O32" s="8"/>
      <c r="P32" s="8"/>
      <c r="Q32" s="8"/>
      <c r="R32" s="9"/>
      <c r="S32" s="8"/>
      <c r="T32" s="11"/>
    </row>
    <row r="33" spans="1:20" ht="21" customHeight="1" x14ac:dyDescent="0.5">
      <c r="A33" s="12"/>
      <c r="C33" s="7"/>
      <c r="D33" s="6"/>
      <c r="E33" s="6">
        <f t="shared" si="0"/>
        <v>0</v>
      </c>
      <c r="F33" s="8">
        <f>D33*E33</f>
        <v>0</v>
      </c>
      <c r="G33" s="8">
        <f t="shared" si="1"/>
        <v>0</v>
      </c>
      <c r="H33" s="8">
        <f t="shared" si="2"/>
        <v>0</v>
      </c>
      <c r="I33" s="6">
        <f t="shared" si="6"/>
        <v>0</v>
      </c>
      <c r="J33" s="8">
        <f t="shared" si="3"/>
        <v>0</v>
      </c>
      <c r="K33" s="7"/>
      <c r="L33" s="7"/>
      <c r="M33" s="6"/>
      <c r="N33" s="6"/>
      <c r="O33" s="8"/>
      <c r="P33" s="8"/>
      <c r="Q33" s="8"/>
      <c r="R33" s="6"/>
      <c r="S33" s="8"/>
      <c r="T33" s="7"/>
    </row>
    <row r="34" spans="1:20" s="10" customFormat="1" ht="21" customHeight="1" x14ac:dyDescent="0.5">
      <c r="A34" s="13"/>
      <c r="B34" s="14"/>
      <c r="C34" s="11"/>
      <c r="D34" s="9">
        <v>0</v>
      </c>
      <c r="E34" s="6">
        <f t="shared" si="0"/>
        <v>0</v>
      </c>
      <c r="F34" s="8">
        <f>D34*E34</f>
        <v>0</v>
      </c>
      <c r="G34" s="8">
        <f t="shared" si="1"/>
        <v>0</v>
      </c>
      <c r="H34" s="8">
        <f t="shared" si="2"/>
        <v>0</v>
      </c>
      <c r="I34" s="9">
        <f t="shared" si="6"/>
        <v>0</v>
      </c>
      <c r="J34" s="8">
        <f t="shared" si="3"/>
        <v>0</v>
      </c>
      <c r="K34" s="11"/>
      <c r="L34" s="11"/>
      <c r="M34" s="9"/>
      <c r="N34" s="6"/>
      <c r="O34" s="8"/>
      <c r="P34" s="8"/>
      <c r="Q34" s="8"/>
      <c r="R34" s="9"/>
      <c r="S34" s="8"/>
      <c r="T34" s="11"/>
    </row>
    <row r="35" spans="1:20" s="10" customFormat="1" ht="21" customHeight="1" x14ac:dyDescent="0.5">
      <c r="A35" s="13"/>
      <c r="B35" s="14"/>
      <c r="C35" s="11"/>
      <c r="D35" s="9"/>
      <c r="E35" s="6">
        <f t="shared" si="0"/>
        <v>0</v>
      </c>
      <c r="F35" s="8">
        <f>D35*E35</f>
        <v>0</v>
      </c>
      <c r="G35" s="8">
        <f t="shared" si="1"/>
        <v>0</v>
      </c>
      <c r="H35" s="8">
        <f t="shared" si="2"/>
        <v>0</v>
      </c>
      <c r="I35" s="9">
        <f t="shared" si="6"/>
        <v>0</v>
      </c>
      <c r="J35" s="8">
        <f t="shared" si="3"/>
        <v>0</v>
      </c>
      <c r="K35" s="11"/>
      <c r="L35" s="11"/>
      <c r="M35" s="9"/>
      <c r="N35" s="6"/>
      <c r="O35" s="8"/>
      <c r="P35" s="8"/>
      <c r="Q35" s="8"/>
      <c r="R35" s="9"/>
      <c r="S35" s="8"/>
      <c r="T35" s="11"/>
    </row>
    <row r="36" spans="1:20" x14ac:dyDescent="0.5">
      <c r="C36" s="7" t="s">
        <v>10</v>
      </c>
      <c r="D36" s="15">
        <f t="shared" ref="D36:K36" si="7">SUM(D5:D35)</f>
        <v>20</v>
      </c>
      <c r="E36" s="15">
        <f t="shared" si="7"/>
        <v>483352.2</v>
      </c>
      <c r="F36" s="15">
        <f t="shared" si="7"/>
        <v>403221.29999999993</v>
      </c>
      <c r="G36" s="15">
        <f t="shared" si="7"/>
        <v>910.16355140186909</v>
      </c>
      <c r="H36" s="15">
        <f>SUM(H5:H35)</f>
        <v>13002.336448598131</v>
      </c>
      <c r="I36" s="15">
        <f t="shared" si="7"/>
        <v>389308.79999999993</v>
      </c>
      <c r="J36" s="15">
        <f t="shared" si="7"/>
        <v>402311.13644859812</v>
      </c>
      <c r="K36" s="15">
        <f t="shared" si="7"/>
        <v>0</v>
      </c>
      <c r="L36" s="7"/>
      <c r="M36" s="15"/>
      <c r="N36" s="15"/>
      <c r="O36" s="15"/>
      <c r="P36" s="15"/>
      <c r="Q36" s="15"/>
      <c r="R36" s="15"/>
      <c r="S36" s="15"/>
      <c r="T36" s="15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A31" workbookViewId="0">
      <selection activeCell="D31" sqref="D31"/>
    </sheetView>
  </sheetViews>
  <sheetFormatPr defaultColWidth="9.125" defaultRowHeight="23.25" x14ac:dyDescent="0.5"/>
  <cols>
    <col min="1" max="1" width="12.5" style="1" customWidth="1"/>
    <col min="2" max="2" width="9.125" style="1"/>
    <col min="3" max="3" width="5.125" style="16" customWidth="1"/>
    <col min="4" max="4" width="8.375" style="17" customWidth="1"/>
    <col min="5" max="5" width="13.125" style="17" customWidth="1"/>
    <col min="6" max="6" width="13" style="17" customWidth="1"/>
    <col min="7" max="7" width="9.625" style="17" customWidth="1"/>
    <col min="8" max="8" width="10.75" style="17" customWidth="1"/>
    <col min="9" max="9" width="12.75" style="17" customWidth="1"/>
    <col min="10" max="10" width="11.625" style="17" customWidth="1"/>
    <col min="11" max="11" width="9.375" style="16" customWidth="1"/>
    <col min="12" max="12" width="5.125" style="16" customWidth="1"/>
    <col min="13" max="13" width="8.375" style="17" customWidth="1"/>
    <col min="14" max="14" width="13.125" style="17" customWidth="1"/>
    <col min="15" max="15" width="13" style="17" customWidth="1"/>
    <col min="16" max="16" width="9.625" style="17" customWidth="1"/>
    <col min="17" max="17" width="10.75" style="17" customWidth="1"/>
    <col min="18" max="18" width="12.75" style="17" customWidth="1"/>
    <col min="19" max="19" width="11.625" style="17" customWidth="1"/>
    <col min="20" max="20" width="9.375" style="16" customWidth="1"/>
    <col min="21" max="16384" width="9.125" style="1"/>
  </cols>
  <sheetData>
    <row r="1" spans="1:20" ht="21" customHeight="1" x14ac:dyDescent="0.5">
      <c r="C1" s="59" t="s">
        <v>11</v>
      </c>
      <c r="D1" s="60"/>
      <c r="E1" s="60"/>
      <c r="F1" s="60"/>
      <c r="G1" s="60"/>
      <c r="H1" s="60"/>
      <c r="I1" s="60"/>
      <c r="J1" s="60"/>
      <c r="K1" s="61"/>
      <c r="L1" s="59"/>
      <c r="M1" s="60"/>
      <c r="N1" s="60"/>
      <c r="O1" s="60"/>
      <c r="P1" s="60"/>
      <c r="Q1" s="60"/>
      <c r="R1" s="60"/>
      <c r="S1" s="60"/>
      <c r="T1" s="61"/>
    </row>
    <row r="2" spans="1:20" ht="21" customHeight="1" x14ac:dyDescent="0.5">
      <c r="C2" s="62" t="s">
        <v>69</v>
      </c>
      <c r="D2" s="63"/>
      <c r="E2" s="63"/>
      <c r="F2" s="63"/>
      <c r="G2" s="63"/>
      <c r="H2" s="63"/>
      <c r="I2" s="63"/>
      <c r="J2" s="63"/>
      <c r="K2" s="64"/>
      <c r="L2" s="62"/>
      <c r="M2" s="63"/>
      <c r="N2" s="63"/>
      <c r="O2" s="63"/>
      <c r="P2" s="63"/>
      <c r="Q2" s="63"/>
      <c r="R2" s="63"/>
      <c r="S2" s="63"/>
      <c r="T2" s="64"/>
    </row>
    <row r="3" spans="1:20" ht="21" customHeight="1" x14ac:dyDescent="0.5">
      <c r="C3" s="65" t="s">
        <v>22</v>
      </c>
      <c r="D3" s="66"/>
      <c r="E3" s="66"/>
      <c r="F3" s="66"/>
      <c r="G3" s="66"/>
      <c r="H3" s="66"/>
      <c r="I3" s="66"/>
      <c r="J3" s="66"/>
      <c r="K3" s="67"/>
      <c r="L3" s="65"/>
      <c r="M3" s="66"/>
      <c r="N3" s="66"/>
      <c r="O3" s="66"/>
      <c r="P3" s="66"/>
      <c r="Q3" s="66"/>
      <c r="R3" s="66"/>
      <c r="S3" s="66"/>
      <c r="T3" s="67"/>
    </row>
    <row r="4" spans="1:20" s="2" customFormat="1" ht="42" customHeight="1" x14ac:dyDescent="0.5">
      <c r="A4" s="2" t="s">
        <v>0</v>
      </c>
      <c r="C4" s="3" t="s">
        <v>1</v>
      </c>
      <c r="D4" s="4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3" t="s">
        <v>9</v>
      </c>
      <c r="L4" s="3"/>
      <c r="M4" s="4"/>
      <c r="N4" s="5"/>
      <c r="O4" s="5"/>
      <c r="P4" s="5"/>
      <c r="Q4" s="5"/>
      <c r="R4" s="5"/>
      <c r="S4" s="5"/>
      <c r="T4" s="3"/>
    </row>
    <row r="5" spans="1:20" ht="21" customHeight="1" x14ac:dyDescent="0.5">
      <c r="A5" s="6">
        <v>19541.240000000002</v>
      </c>
      <c r="B5" s="1">
        <v>800</v>
      </c>
      <c r="C5" s="7">
        <v>1</v>
      </c>
      <c r="D5" s="6">
        <v>0.25</v>
      </c>
      <c r="E5" s="6">
        <f>A5+B5</f>
        <v>20341.240000000002</v>
      </c>
      <c r="F5" s="8">
        <f>D5*E5</f>
        <v>5085.3100000000004</v>
      </c>
      <c r="G5" s="8">
        <f>(F5-I5)*7/107</f>
        <v>13.084112149532711</v>
      </c>
      <c r="H5" s="8">
        <f>F5-I5-G5</f>
        <v>186.9158878504673</v>
      </c>
      <c r="I5" s="6">
        <f>A5*D5</f>
        <v>4885.3100000000004</v>
      </c>
      <c r="J5" s="8">
        <f>I5+H5</f>
        <v>5072.2258878504681</v>
      </c>
      <c r="K5" s="7"/>
      <c r="L5" s="7"/>
      <c r="M5" s="6"/>
      <c r="N5" s="6"/>
      <c r="O5" s="8"/>
      <c r="P5" s="8"/>
      <c r="Q5" s="8"/>
      <c r="R5" s="6"/>
      <c r="S5" s="8"/>
      <c r="T5" s="7"/>
    </row>
    <row r="6" spans="1:20" s="10" customFormat="1" ht="21" customHeight="1" x14ac:dyDescent="0.5">
      <c r="A6" s="9">
        <v>19541.240000000002</v>
      </c>
      <c r="B6" s="10">
        <v>500</v>
      </c>
      <c r="C6" s="11">
        <v>2</v>
      </c>
      <c r="D6" s="9">
        <v>1.5</v>
      </c>
      <c r="E6" s="6">
        <f t="shared" ref="E6:E35" si="0">A6+B6</f>
        <v>20041.240000000002</v>
      </c>
      <c r="F6" s="8">
        <f>D6*E6</f>
        <v>30061.86</v>
      </c>
      <c r="G6" s="8">
        <f t="shared" ref="G6:G35" si="1">(F6-I6)*7/107</f>
        <v>49.065420560747661</v>
      </c>
      <c r="H6" s="8">
        <f t="shared" ref="H6:H35" si="2">F6-I6-G6</f>
        <v>700.93457943925239</v>
      </c>
      <c r="I6" s="6">
        <f>A6*D6</f>
        <v>29311.86</v>
      </c>
      <c r="J6" s="8">
        <f t="shared" ref="J6:J35" si="3">I6+H6</f>
        <v>30012.794579439254</v>
      </c>
      <c r="K6" s="11"/>
      <c r="L6" s="11"/>
      <c r="M6" s="9"/>
      <c r="N6" s="6"/>
      <c r="O6" s="8"/>
      <c r="P6" s="8"/>
      <c r="Q6" s="8"/>
      <c r="R6" s="9"/>
      <c r="S6" s="8"/>
      <c r="T6" s="11"/>
    </row>
    <row r="7" spans="1:20" ht="21" customHeight="1" x14ac:dyDescent="0.5">
      <c r="A7" s="6">
        <v>19450.28</v>
      </c>
      <c r="B7" s="1">
        <v>550</v>
      </c>
      <c r="C7" s="7">
        <v>3</v>
      </c>
      <c r="D7" s="6">
        <v>0.25</v>
      </c>
      <c r="E7" s="6">
        <f t="shared" si="0"/>
        <v>20000.28</v>
      </c>
      <c r="F7" s="8">
        <f>D7*E7</f>
        <v>5000.07</v>
      </c>
      <c r="G7" s="8">
        <f t="shared" si="1"/>
        <v>8.9953271028037385</v>
      </c>
      <c r="H7" s="8">
        <f t="shared" si="2"/>
        <v>128.50467289719626</v>
      </c>
      <c r="I7" s="6">
        <f>A7*D7</f>
        <v>4862.57</v>
      </c>
      <c r="J7" s="8">
        <f t="shared" si="3"/>
        <v>4991.0746728971963</v>
      </c>
      <c r="K7" s="7"/>
      <c r="L7" s="7"/>
      <c r="M7" s="6"/>
      <c r="N7" s="6"/>
      <c r="O7" s="8"/>
      <c r="P7" s="8"/>
      <c r="Q7" s="8"/>
      <c r="R7" s="6"/>
      <c r="S7" s="8"/>
      <c r="T7" s="7"/>
    </row>
    <row r="8" spans="1:20" ht="21" customHeight="1" x14ac:dyDescent="0.5">
      <c r="A8" s="6"/>
      <c r="C8" s="7">
        <v>4</v>
      </c>
      <c r="D8" s="6"/>
      <c r="E8" s="6">
        <f t="shared" si="0"/>
        <v>0</v>
      </c>
      <c r="F8" s="8">
        <f t="shared" ref="F8:F32" si="4">D8*E8</f>
        <v>0</v>
      </c>
      <c r="G8" s="8">
        <f t="shared" si="1"/>
        <v>0</v>
      </c>
      <c r="H8" s="8">
        <f t="shared" si="2"/>
        <v>0</v>
      </c>
      <c r="I8" s="6">
        <f t="shared" ref="I8:I13" si="5">A8*D8</f>
        <v>0</v>
      </c>
      <c r="J8" s="8">
        <f t="shared" si="3"/>
        <v>0</v>
      </c>
      <c r="K8" s="7"/>
      <c r="L8" s="7"/>
      <c r="M8" s="6"/>
      <c r="N8" s="6"/>
      <c r="O8" s="8"/>
      <c r="P8" s="8"/>
      <c r="Q8" s="8"/>
      <c r="R8" s="6"/>
      <c r="S8" s="8"/>
      <c r="T8" s="7"/>
    </row>
    <row r="9" spans="1:20" ht="21" customHeight="1" x14ac:dyDescent="0.5">
      <c r="A9" s="6">
        <v>19389.64</v>
      </c>
      <c r="B9" s="1">
        <v>600</v>
      </c>
      <c r="C9" s="7">
        <v>5</v>
      </c>
      <c r="D9" s="6">
        <v>0.75</v>
      </c>
      <c r="E9" s="6">
        <f t="shared" si="0"/>
        <v>19989.64</v>
      </c>
      <c r="F9" s="8">
        <f t="shared" si="4"/>
        <v>14992.23</v>
      </c>
      <c r="G9" s="8">
        <f t="shared" si="1"/>
        <v>29.439252336448597</v>
      </c>
      <c r="H9" s="8">
        <f t="shared" si="2"/>
        <v>420.56074766355141</v>
      </c>
      <c r="I9" s="6">
        <f t="shared" si="5"/>
        <v>14542.23</v>
      </c>
      <c r="J9" s="8">
        <f t="shared" si="3"/>
        <v>14962.790747663552</v>
      </c>
      <c r="K9" s="7"/>
      <c r="L9" s="7"/>
      <c r="M9" s="6"/>
      <c r="N9" s="6"/>
      <c r="O9" s="8"/>
      <c r="P9" s="8"/>
      <c r="Q9" s="8"/>
      <c r="R9" s="6"/>
      <c r="S9" s="8"/>
      <c r="T9" s="7"/>
    </row>
    <row r="10" spans="1:20" ht="21" customHeight="1" x14ac:dyDescent="0.5">
      <c r="A10" s="6">
        <v>19692.84</v>
      </c>
      <c r="B10" s="1">
        <v>700</v>
      </c>
      <c r="C10" s="7">
        <v>6</v>
      </c>
      <c r="D10" s="6"/>
      <c r="E10" s="6">
        <f t="shared" si="0"/>
        <v>20392.84</v>
      </c>
      <c r="F10" s="8">
        <f t="shared" si="4"/>
        <v>0</v>
      </c>
      <c r="G10" s="8">
        <f t="shared" si="1"/>
        <v>0</v>
      </c>
      <c r="H10" s="8">
        <f t="shared" si="2"/>
        <v>0</v>
      </c>
      <c r="I10" s="6">
        <f t="shared" si="5"/>
        <v>0</v>
      </c>
      <c r="J10" s="8">
        <f t="shared" si="3"/>
        <v>0</v>
      </c>
      <c r="K10" s="7"/>
      <c r="L10" s="7"/>
      <c r="M10" s="6"/>
      <c r="N10" s="6"/>
      <c r="O10" s="8"/>
      <c r="P10" s="8"/>
      <c r="Q10" s="8"/>
      <c r="R10" s="6"/>
      <c r="S10" s="8"/>
      <c r="T10" s="7"/>
    </row>
    <row r="11" spans="1:20" s="10" customFormat="1" ht="21" customHeight="1" x14ac:dyDescent="0.5">
      <c r="A11" s="9">
        <v>19389.64</v>
      </c>
      <c r="B11" s="10">
        <v>800</v>
      </c>
      <c r="C11" s="11">
        <v>7</v>
      </c>
      <c r="D11" s="9">
        <v>0.75</v>
      </c>
      <c r="E11" s="6">
        <f t="shared" si="0"/>
        <v>20189.64</v>
      </c>
      <c r="F11" s="8">
        <f t="shared" si="4"/>
        <v>15142.23</v>
      </c>
      <c r="G11" s="8">
        <f t="shared" si="1"/>
        <v>39.252336448598129</v>
      </c>
      <c r="H11" s="8">
        <f t="shared" si="2"/>
        <v>560.74766355140184</v>
      </c>
      <c r="I11" s="9">
        <f t="shared" si="5"/>
        <v>14542.23</v>
      </c>
      <c r="J11" s="8">
        <f t="shared" si="3"/>
        <v>15102.977663551401</v>
      </c>
      <c r="K11" s="11"/>
      <c r="L11" s="11"/>
      <c r="M11" s="9"/>
      <c r="N11" s="6"/>
      <c r="O11" s="8"/>
      <c r="P11" s="8"/>
      <c r="Q11" s="8"/>
      <c r="R11" s="9"/>
      <c r="S11" s="8"/>
      <c r="T11" s="11"/>
    </row>
    <row r="12" spans="1:20" ht="21" customHeight="1" x14ac:dyDescent="0.5">
      <c r="A12" s="6">
        <v>19344.16</v>
      </c>
      <c r="B12" s="1">
        <v>900</v>
      </c>
      <c r="C12" s="7">
        <v>8</v>
      </c>
      <c r="D12" s="6">
        <v>0.25</v>
      </c>
      <c r="E12" s="6">
        <f t="shared" si="0"/>
        <v>20244.16</v>
      </c>
      <c r="F12" s="8">
        <f t="shared" si="4"/>
        <v>5061.04</v>
      </c>
      <c r="G12" s="8">
        <f t="shared" si="1"/>
        <v>14.719626168224298</v>
      </c>
      <c r="H12" s="8">
        <f t="shared" si="2"/>
        <v>210.28037383177571</v>
      </c>
      <c r="I12" s="6">
        <f t="shared" si="5"/>
        <v>4836.04</v>
      </c>
      <c r="J12" s="8">
        <f t="shared" si="3"/>
        <v>5046.3203738317752</v>
      </c>
      <c r="K12" s="7"/>
      <c r="L12" s="7"/>
      <c r="M12" s="6"/>
      <c r="N12" s="6"/>
      <c r="O12" s="8"/>
      <c r="P12" s="8"/>
      <c r="Q12" s="8"/>
      <c r="R12" s="6"/>
      <c r="S12" s="8"/>
      <c r="T12" s="7"/>
    </row>
    <row r="13" spans="1:20" s="10" customFormat="1" ht="21" customHeight="1" x14ac:dyDescent="0.5">
      <c r="A13" s="9">
        <v>19450.28</v>
      </c>
      <c r="B13" s="10">
        <v>900</v>
      </c>
      <c r="C13" s="11">
        <v>9</v>
      </c>
      <c r="D13" s="6">
        <v>1</v>
      </c>
      <c r="E13" s="6">
        <f t="shared" si="0"/>
        <v>20350.28</v>
      </c>
      <c r="F13" s="8">
        <f t="shared" si="4"/>
        <v>20350.28</v>
      </c>
      <c r="G13" s="8">
        <f t="shared" si="1"/>
        <v>58.878504672897193</v>
      </c>
      <c r="H13" s="8">
        <f t="shared" si="2"/>
        <v>841.12149532710282</v>
      </c>
      <c r="I13" s="9">
        <f t="shared" si="5"/>
        <v>19450.28</v>
      </c>
      <c r="J13" s="8">
        <f t="shared" si="3"/>
        <v>20291.401495327103</v>
      </c>
      <c r="K13" s="11"/>
      <c r="L13" s="11"/>
      <c r="M13" s="9"/>
      <c r="N13" s="6"/>
      <c r="O13" s="8"/>
      <c r="P13" s="8"/>
      <c r="Q13" s="8"/>
      <c r="R13" s="9"/>
      <c r="S13" s="8"/>
      <c r="T13" s="11"/>
    </row>
    <row r="14" spans="1:20" ht="21" customHeight="1" x14ac:dyDescent="0.5">
      <c r="A14" s="6">
        <v>19389.64</v>
      </c>
      <c r="B14" s="1">
        <v>650</v>
      </c>
      <c r="C14" s="7">
        <v>10</v>
      </c>
      <c r="D14" s="6">
        <v>1.5</v>
      </c>
      <c r="E14" s="6">
        <f t="shared" si="0"/>
        <v>20039.64</v>
      </c>
      <c r="F14" s="8">
        <f t="shared" si="4"/>
        <v>30059.46</v>
      </c>
      <c r="G14" s="8">
        <f t="shared" si="1"/>
        <v>63.785046728971963</v>
      </c>
      <c r="H14" s="8">
        <f t="shared" si="2"/>
        <v>911.21495327102798</v>
      </c>
      <c r="I14" s="6">
        <f>A14*D14</f>
        <v>29084.46</v>
      </c>
      <c r="J14" s="8">
        <f t="shared" si="3"/>
        <v>29995.674953271027</v>
      </c>
      <c r="K14" s="7"/>
      <c r="L14" s="7"/>
      <c r="M14" s="6"/>
      <c r="N14" s="6"/>
      <c r="O14" s="8"/>
      <c r="P14" s="8"/>
      <c r="Q14" s="8"/>
      <c r="R14" s="6"/>
      <c r="S14" s="8"/>
      <c r="T14" s="7"/>
    </row>
    <row r="15" spans="1:20" ht="21" customHeight="1" x14ac:dyDescent="0.5">
      <c r="A15" s="6"/>
      <c r="C15" s="7">
        <v>11</v>
      </c>
      <c r="D15" s="6"/>
      <c r="E15" s="6">
        <f t="shared" si="0"/>
        <v>0</v>
      </c>
      <c r="F15" s="8">
        <f t="shared" si="4"/>
        <v>0</v>
      </c>
      <c r="G15" s="8">
        <f t="shared" si="1"/>
        <v>0</v>
      </c>
      <c r="H15" s="8">
        <f t="shared" si="2"/>
        <v>0</v>
      </c>
      <c r="I15" s="6">
        <f t="shared" ref="I15:I35" si="6">A15*D15</f>
        <v>0</v>
      </c>
      <c r="J15" s="8">
        <f t="shared" si="3"/>
        <v>0</v>
      </c>
      <c r="K15" s="7"/>
      <c r="L15" s="7"/>
      <c r="M15" s="6"/>
      <c r="N15" s="6"/>
      <c r="O15" s="8"/>
      <c r="P15" s="8"/>
      <c r="Q15" s="8"/>
      <c r="R15" s="6"/>
      <c r="S15" s="8"/>
      <c r="T15" s="7"/>
    </row>
    <row r="16" spans="1:20" ht="21" customHeight="1" x14ac:dyDescent="0.5">
      <c r="A16" s="6">
        <v>19389.64</v>
      </c>
      <c r="B16" s="1">
        <v>700</v>
      </c>
      <c r="C16" s="7">
        <v>12</v>
      </c>
      <c r="D16" s="6">
        <v>1</v>
      </c>
      <c r="E16" s="6">
        <f t="shared" si="0"/>
        <v>20089.64</v>
      </c>
      <c r="F16" s="8">
        <f t="shared" si="4"/>
        <v>20089.64</v>
      </c>
      <c r="G16" s="8">
        <f t="shared" si="1"/>
        <v>45.794392523364486</v>
      </c>
      <c r="H16" s="8">
        <f t="shared" si="2"/>
        <v>654.20560747663546</v>
      </c>
      <c r="I16" s="6">
        <f t="shared" si="6"/>
        <v>19389.64</v>
      </c>
      <c r="J16" s="8">
        <f t="shared" si="3"/>
        <v>20043.845607476636</v>
      </c>
      <c r="K16" s="7"/>
      <c r="L16" s="7"/>
      <c r="M16" s="6"/>
      <c r="N16" s="6"/>
      <c r="O16" s="8"/>
      <c r="P16" s="8"/>
      <c r="Q16" s="8"/>
      <c r="R16" s="6"/>
      <c r="S16" s="8"/>
      <c r="T16" s="7"/>
    </row>
    <row r="17" spans="1:20" ht="21" customHeight="1" x14ac:dyDescent="0.5">
      <c r="A17" s="6">
        <v>19389.64</v>
      </c>
      <c r="B17" s="1">
        <v>800</v>
      </c>
      <c r="C17" s="7">
        <v>13</v>
      </c>
      <c r="D17" s="6">
        <v>0</v>
      </c>
      <c r="E17" s="6">
        <f t="shared" si="0"/>
        <v>20189.64</v>
      </c>
      <c r="F17" s="8">
        <f t="shared" si="4"/>
        <v>0</v>
      </c>
      <c r="G17" s="8">
        <f t="shared" si="1"/>
        <v>0</v>
      </c>
      <c r="H17" s="8">
        <f t="shared" si="2"/>
        <v>0</v>
      </c>
      <c r="I17" s="6">
        <f t="shared" si="6"/>
        <v>0</v>
      </c>
      <c r="J17" s="8">
        <f t="shared" si="3"/>
        <v>0</v>
      </c>
      <c r="K17" s="7"/>
      <c r="L17" s="7"/>
      <c r="M17" s="6"/>
      <c r="N17" s="6"/>
      <c r="O17" s="8"/>
      <c r="P17" s="8"/>
      <c r="Q17" s="8"/>
      <c r="R17" s="6"/>
      <c r="S17" s="8"/>
      <c r="T17" s="7"/>
    </row>
    <row r="18" spans="1:20" s="10" customFormat="1" ht="21" customHeight="1" x14ac:dyDescent="0.5">
      <c r="A18" s="9">
        <v>19389.64</v>
      </c>
      <c r="B18" s="10">
        <v>850</v>
      </c>
      <c r="C18" s="11">
        <v>14</v>
      </c>
      <c r="D18" s="9">
        <v>0.75</v>
      </c>
      <c r="E18" s="6">
        <f t="shared" si="0"/>
        <v>20239.64</v>
      </c>
      <c r="F18" s="8">
        <f t="shared" si="4"/>
        <v>15179.73</v>
      </c>
      <c r="G18" s="8">
        <f t="shared" si="1"/>
        <v>41.705607476635514</v>
      </c>
      <c r="H18" s="8">
        <f t="shared" si="2"/>
        <v>595.79439252336454</v>
      </c>
      <c r="I18" s="9">
        <f t="shared" si="6"/>
        <v>14542.23</v>
      </c>
      <c r="J18" s="8">
        <f t="shared" si="3"/>
        <v>15138.024392523364</v>
      </c>
      <c r="K18" s="11"/>
      <c r="L18" s="11"/>
      <c r="M18" s="9"/>
      <c r="N18" s="6"/>
      <c r="O18" s="8"/>
      <c r="P18" s="8"/>
      <c r="Q18" s="8"/>
      <c r="R18" s="9"/>
      <c r="S18" s="8"/>
      <c r="T18" s="11"/>
    </row>
    <row r="19" spans="1:20" ht="21" customHeight="1" x14ac:dyDescent="0.5">
      <c r="A19" s="6">
        <v>19586.72</v>
      </c>
      <c r="B19" s="1">
        <v>700</v>
      </c>
      <c r="C19" s="7">
        <v>15</v>
      </c>
      <c r="D19" s="6">
        <v>1.75</v>
      </c>
      <c r="E19" s="6">
        <f t="shared" si="0"/>
        <v>20286.72</v>
      </c>
      <c r="F19" s="8">
        <f t="shared" si="4"/>
        <v>35501.760000000002</v>
      </c>
      <c r="G19" s="8">
        <f t="shared" si="1"/>
        <v>80.140186915887853</v>
      </c>
      <c r="H19" s="8">
        <f t="shared" si="2"/>
        <v>1144.8598130841121</v>
      </c>
      <c r="I19" s="6">
        <f t="shared" si="6"/>
        <v>34276.76</v>
      </c>
      <c r="J19" s="8">
        <f t="shared" si="3"/>
        <v>35421.619813084115</v>
      </c>
      <c r="K19" s="7"/>
      <c r="L19" s="7"/>
      <c r="M19" s="6"/>
      <c r="N19" s="6"/>
      <c r="O19" s="8"/>
      <c r="P19" s="8"/>
      <c r="Q19" s="8"/>
      <c r="R19" s="6"/>
      <c r="S19" s="8"/>
      <c r="T19" s="7"/>
    </row>
    <row r="20" spans="1:20" s="10" customFormat="1" ht="21" customHeight="1" x14ac:dyDescent="0.5">
      <c r="A20" s="9">
        <v>19586.72</v>
      </c>
      <c r="B20" s="10">
        <v>700</v>
      </c>
      <c r="C20" s="11">
        <v>16</v>
      </c>
      <c r="D20" s="6">
        <v>1</v>
      </c>
      <c r="E20" s="6">
        <f t="shared" si="0"/>
        <v>20286.72</v>
      </c>
      <c r="F20" s="8">
        <f t="shared" si="4"/>
        <v>20286.72</v>
      </c>
      <c r="G20" s="8">
        <f t="shared" si="1"/>
        <v>45.794392523364486</v>
      </c>
      <c r="H20" s="8">
        <f t="shared" si="2"/>
        <v>654.20560747663546</v>
      </c>
      <c r="I20" s="9">
        <f t="shared" si="6"/>
        <v>19586.72</v>
      </c>
      <c r="J20" s="8">
        <f t="shared" si="3"/>
        <v>20240.925607476638</v>
      </c>
      <c r="K20" s="11"/>
      <c r="L20" s="11"/>
      <c r="M20" s="9"/>
      <c r="N20" s="6"/>
      <c r="O20" s="8"/>
      <c r="P20" s="8"/>
      <c r="Q20" s="8"/>
      <c r="R20" s="9"/>
      <c r="S20" s="8"/>
      <c r="T20" s="11"/>
    </row>
    <row r="21" spans="1:20" ht="21" customHeight="1" x14ac:dyDescent="0.5">
      <c r="A21" s="6">
        <v>19541.240000000002</v>
      </c>
      <c r="B21" s="1">
        <v>750</v>
      </c>
      <c r="C21" s="7">
        <v>17</v>
      </c>
      <c r="D21" s="6">
        <v>1.5</v>
      </c>
      <c r="E21" s="6">
        <f t="shared" si="0"/>
        <v>20291.240000000002</v>
      </c>
      <c r="F21" s="8">
        <f t="shared" si="4"/>
        <v>30436.86</v>
      </c>
      <c r="G21" s="8">
        <f t="shared" si="1"/>
        <v>73.598130841121488</v>
      </c>
      <c r="H21" s="8">
        <f t="shared" si="2"/>
        <v>1051.4018691588785</v>
      </c>
      <c r="I21" s="6">
        <f t="shared" si="6"/>
        <v>29311.86</v>
      </c>
      <c r="J21" s="8">
        <f t="shared" si="3"/>
        <v>30363.26186915888</v>
      </c>
      <c r="K21" s="7"/>
      <c r="L21" s="7"/>
      <c r="M21" s="6"/>
      <c r="N21" s="6"/>
      <c r="O21" s="8"/>
      <c r="P21" s="8"/>
      <c r="Q21" s="8"/>
      <c r="R21" s="6"/>
      <c r="S21" s="8"/>
      <c r="T21" s="7"/>
    </row>
    <row r="22" spans="1:20" ht="21" customHeight="1" x14ac:dyDescent="0.5">
      <c r="A22" s="6"/>
      <c r="C22" s="7">
        <v>18</v>
      </c>
      <c r="D22" s="6"/>
      <c r="E22" s="6">
        <f t="shared" si="0"/>
        <v>0</v>
      </c>
      <c r="F22" s="8">
        <f t="shared" si="4"/>
        <v>0</v>
      </c>
      <c r="G22" s="8">
        <f t="shared" si="1"/>
        <v>0</v>
      </c>
      <c r="H22" s="8">
        <f t="shared" si="2"/>
        <v>0</v>
      </c>
      <c r="I22" s="6">
        <f t="shared" si="6"/>
        <v>0</v>
      </c>
      <c r="J22" s="8">
        <f t="shared" si="3"/>
        <v>0</v>
      </c>
      <c r="K22" s="7"/>
      <c r="L22" s="7"/>
      <c r="M22" s="6"/>
      <c r="N22" s="6"/>
      <c r="O22" s="8"/>
      <c r="P22" s="8"/>
      <c r="Q22" s="8"/>
      <c r="R22" s="6"/>
      <c r="S22" s="8"/>
      <c r="T22" s="7"/>
    </row>
    <row r="23" spans="1:20" ht="21" customHeight="1" x14ac:dyDescent="0.5">
      <c r="A23" s="6">
        <v>19586.72</v>
      </c>
      <c r="B23" s="1">
        <v>550</v>
      </c>
      <c r="C23" s="7">
        <v>19</v>
      </c>
      <c r="D23" s="6">
        <v>2</v>
      </c>
      <c r="E23" s="6">
        <f t="shared" si="0"/>
        <v>20136.72</v>
      </c>
      <c r="F23" s="8">
        <f t="shared" si="4"/>
        <v>40273.440000000002</v>
      </c>
      <c r="G23" s="8">
        <f t="shared" si="1"/>
        <v>71.962616822429908</v>
      </c>
      <c r="H23" s="8">
        <f t="shared" si="2"/>
        <v>1028.0373831775701</v>
      </c>
      <c r="I23" s="6">
        <f t="shared" si="6"/>
        <v>39173.440000000002</v>
      </c>
      <c r="J23" s="8">
        <f t="shared" si="3"/>
        <v>40201.477383177575</v>
      </c>
      <c r="K23" s="7"/>
      <c r="L23" s="7"/>
      <c r="M23" s="6"/>
      <c r="N23" s="6"/>
      <c r="O23" s="8"/>
      <c r="P23" s="8"/>
      <c r="Q23" s="8"/>
      <c r="R23" s="6"/>
      <c r="S23" s="8"/>
      <c r="T23" s="7"/>
    </row>
    <row r="24" spans="1:20" ht="21" customHeight="1" x14ac:dyDescent="0.5">
      <c r="A24" s="6">
        <v>19541.240000000002</v>
      </c>
      <c r="B24" s="1">
        <v>600</v>
      </c>
      <c r="C24" s="7">
        <v>20</v>
      </c>
      <c r="D24" s="6">
        <v>0</v>
      </c>
      <c r="E24" s="6">
        <f t="shared" si="0"/>
        <v>20141.240000000002</v>
      </c>
      <c r="F24" s="8">
        <f t="shared" si="4"/>
        <v>0</v>
      </c>
      <c r="G24" s="8">
        <f t="shared" si="1"/>
        <v>0</v>
      </c>
      <c r="H24" s="8">
        <f t="shared" si="2"/>
        <v>0</v>
      </c>
      <c r="I24" s="6">
        <f t="shared" si="6"/>
        <v>0</v>
      </c>
      <c r="J24" s="8">
        <f t="shared" si="3"/>
        <v>0</v>
      </c>
      <c r="K24" s="7"/>
      <c r="L24" s="7"/>
      <c r="M24" s="6"/>
      <c r="N24" s="6"/>
      <c r="O24" s="8"/>
      <c r="P24" s="8"/>
      <c r="Q24" s="8"/>
      <c r="R24" s="6"/>
      <c r="S24" s="8"/>
      <c r="T24" s="7"/>
    </row>
    <row r="25" spans="1:20" s="10" customFormat="1" ht="21" customHeight="1" x14ac:dyDescent="0.5">
      <c r="A25" s="9">
        <v>19450.28</v>
      </c>
      <c r="B25" s="10">
        <v>700</v>
      </c>
      <c r="C25" s="11">
        <v>21</v>
      </c>
      <c r="D25" s="9">
        <v>1.75</v>
      </c>
      <c r="E25" s="6">
        <f t="shared" si="0"/>
        <v>20150.28</v>
      </c>
      <c r="F25" s="8">
        <f t="shared" si="4"/>
        <v>35262.99</v>
      </c>
      <c r="G25" s="8">
        <f t="shared" si="1"/>
        <v>80.140186915887853</v>
      </c>
      <c r="H25" s="8">
        <f t="shared" si="2"/>
        <v>1144.8598130841121</v>
      </c>
      <c r="I25" s="9">
        <f t="shared" si="6"/>
        <v>34037.99</v>
      </c>
      <c r="J25" s="8">
        <f t="shared" si="3"/>
        <v>35182.849813084111</v>
      </c>
      <c r="K25" s="11"/>
      <c r="L25" s="11"/>
      <c r="M25" s="9"/>
      <c r="N25" s="6"/>
      <c r="O25" s="8"/>
      <c r="P25" s="8"/>
      <c r="Q25" s="8"/>
      <c r="R25" s="9"/>
      <c r="S25" s="8"/>
      <c r="T25" s="11"/>
    </row>
    <row r="26" spans="1:20" ht="21" customHeight="1" x14ac:dyDescent="0.5">
      <c r="A26" s="6">
        <v>19389.64</v>
      </c>
      <c r="B26" s="1">
        <v>500</v>
      </c>
      <c r="C26" s="7">
        <v>22</v>
      </c>
      <c r="D26" s="6">
        <v>0</v>
      </c>
      <c r="E26" s="6">
        <f t="shared" si="0"/>
        <v>19889.64</v>
      </c>
      <c r="F26" s="8">
        <f t="shared" si="4"/>
        <v>0</v>
      </c>
      <c r="G26" s="8">
        <f t="shared" si="1"/>
        <v>0</v>
      </c>
      <c r="H26" s="8">
        <f t="shared" si="2"/>
        <v>0</v>
      </c>
      <c r="I26" s="6">
        <f t="shared" si="6"/>
        <v>0</v>
      </c>
      <c r="J26" s="8">
        <f t="shared" si="3"/>
        <v>0</v>
      </c>
      <c r="K26" s="7"/>
      <c r="L26" s="7"/>
      <c r="M26" s="6"/>
      <c r="N26" s="6"/>
      <c r="O26" s="8"/>
      <c r="P26" s="8"/>
      <c r="Q26" s="8"/>
      <c r="R26" s="6"/>
      <c r="S26" s="8"/>
      <c r="T26" s="7"/>
    </row>
    <row r="27" spans="1:20" s="10" customFormat="1" ht="21" customHeight="1" x14ac:dyDescent="0.5">
      <c r="A27" s="9">
        <v>19389.64</v>
      </c>
      <c r="B27" s="10">
        <v>650</v>
      </c>
      <c r="C27" s="11">
        <v>23</v>
      </c>
      <c r="D27" s="6">
        <v>1</v>
      </c>
      <c r="E27" s="6">
        <f t="shared" si="0"/>
        <v>20039.64</v>
      </c>
      <c r="F27" s="8">
        <f t="shared" si="4"/>
        <v>20039.64</v>
      </c>
      <c r="G27" s="8">
        <f t="shared" si="1"/>
        <v>42.523364485981311</v>
      </c>
      <c r="H27" s="8">
        <f t="shared" si="2"/>
        <v>607.47663551401865</v>
      </c>
      <c r="I27" s="9">
        <f t="shared" si="6"/>
        <v>19389.64</v>
      </c>
      <c r="J27" s="8">
        <f t="shared" si="3"/>
        <v>19997.116635514019</v>
      </c>
      <c r="K27" s="11"/>
      <c r="L27" s="11"/>
      <c r="M27" s="9"/>
      <c r="N27" s="6"/>
      <c r="O27" s="8"/>
      <c r="P27" s="8"/>
      <c r="Q27" s="8"/>
      <c r="R27" s="9"/>
      <c r="S27" s="8"/>
      <c r="T27" s="11"/>
    </row>
    <row r="28" spans="1:20" ht="21" customHeight="1" x14ac:dyDescent="0.5">
      <c r="A28" s="6">
        <v>19389.64</v>
      </c>
      <c r="B28" s="1">
        <v>500</v>
      </c>
      <c r="C28" s="7">
        <v>24</v>
      </c>
      <c r="D28" s="6">
        <v>0.75</v>
      </c>
      <c r="E28" s="6">
        <f t="shared" si="0"/>
        <v>19889.64</v>
      </c>
      <c r="F28" s="8">
        <f t="shared" si="4"/>
        <v>14917.23</v>
      </c>
      <c r="G28" s="8">
        <f t="shared" si="1"/>
        <v>24.532710280373831</v>
      </c>
      <c r="H28" s="8">
        <f t="shared" si="2"/>
        <v>350.46728971962619</v>
      </c>
      <c r="I28" s="6">
        <f t="shared" si="6"/>
        <v>14542.23</v>
      </c>
      <c r="J28" s="8">
        <f t="shared" si="3"/>
        <v>14892.697289719626</v>
      </c>
      <c r="K28" s="7"/>
      <c r="L28" s="7"/>
      <c r="M28" s="6"/>
      <c r="N28" s="6"/>
      <c r="O28" s="8"/>
      <c r="P28" s="8"/>
      <c r="Q28" s="8"/>
      <c r="R28" s="6"/>
      <c r="S28" s="8"/>
      <c r="T28" s="7"/>
    </row>
    <row r="29" spans="1:20" ht="21" customHeight="1" x14ac:dyDescent="0.5">
      <c r="A29" s="6"/>
      <c r="C29" s="7">
        <v>25</v>
      </c>
      <c r="D29" s="6"/>
      <c r="E29" s="6">
        <f t="shared" si="0"/>
        <v>0</v>
      </c>
      <c r="F29" s="8">
        <f t="shared" si="4"/>
        <v>0</v>
      </c>
      <c r="G29" s="8">
        <f t="shared" si="1"/>
        <v>0</v>
      </c>
      <c r="H29" s="8">
        <f t="shared" si="2"/>
        <v>0</v>
      </c>
      <c r="I29" s="6">
        <f t="shared" si="6"/>
        <v>0</v>
      </c>
      <c r="J29" s="8">
        <f t="shared" si="3"/>
        <v>0</v>
      </c>
      <c r="K29" s="7"/>
      <c r="L29" s="7"/>
      <c r="M29" s="6"/>
      <c r="N29" s="6"/>
      <c r="O29" s="8"/>
      <c r="P29" s="8"/>
      <c r="Q29" s="8"/>
      <c r="R29" s="6"/>
      <c r="S29" s="8"/>
      <c r="T29" s="7"/>
    </row>
    <row r="30" spans="1:20" ht="21" customHeight="1" x14ac:dyDescent="0.5">
      <c r="A30" s="6">
        <v>19389.64</v>
      </c>
      <c r="B30" s="1">
        <v>600</v>
      </c>
      <c r="C30" s="7">
        <v>26</v>
      </c>
      <c r="D30" s="6">
        <v>0.5</v>
      </c>
      <c r="E30" s="6">
        <f t="shared" si="0"/>
        <v>19989.64</v>
      </c>
      <c r="F30" s="8">
        <f t="shared" si="4"/>
        <v>9994.82</v>
      </c>
      <c r="G30" s="8">
        <f t="shared" si="1"/>
        <v>19.626168224299064</v>
      </c>
      <c r="H30" s="8">
        <f t="shared" si="2"/>
        <v>280.37383177570092</v>
      </c>
      <c r="I30" s="6">
        <f t="shared" si="6"/>
        <v>9694.82</v>
      </c>
      <c r="J30" s="8">
        <f t="shared" si="3"/>
        <v>9975.1938317757013</v>
      </c>
      <c r="K30" s="7"/>
      <c r="L30" s="7"/>
      <c r="M30" s="6"/>
      <c r="N30" s="6"/>
      <c r="O30" s="8"/>
      <c r="P30" s="8"/>
      <c r="Q30" s="8"/>
      <c r="R30" s="6"/>
      <c r="S30" s="8"/>
      <c r="T30" s="7"/>
    </row>
    <row r="31" spans="1:20" ht="21" customHeight="1" x14ac:dyDescent="0.5">
      <c r="A31" s="6">
        <v>19389.64</v>
      </c>
      <c r="B31" s="1">
        <v>800</v>
      </c>
      <c r="C31" s="7">
        <v>27</v>
      </c>
      <c r="D31" s="6">
        <v>0</v>
      </c>
      <c r="E31" s="6">
        <f t="shared" si="0"/>
        <v>20189.64</v>
      </c>
      <c r="F31" s="8">
        <f t="shared" si="4"/>
        <v>0</v>
      </c>
      <c r="G31" s="8">
        <f t="shared" si="1"/>
        <v>0</v>
      </c>
      <c r="H31" s="8">
        <f t="shared" si="2"/>
        <v>0</v>
      </c>
      <c r="I31" s="6">
        <f t="shared" si="6"/>
        <v>0</v>
      </c>
      <c r="J31" s="8">
        <f t="shared" si="3"/>
        <v>0</v>
      </c>
      <c r="K31" s="7"/>
      <c r="L31" s="7"/>
      <c r="M31" s="6"/>
      <c r="N31" s="6"/>
      <c r="O31" s="8"/>
      <c r="P31" s="8"/>
      <c r="Q31" s="8"/>
      <c r="R31" s="6"/>
      <c r="S31" s="8"/>
      <c r="T31" s="7"/>
    </row>
    <row r="32" spans="1:20" s="10" customFormat="1" ht="21" customHeight="1" x14ac:dyDescent="0.5">
      <c r="A32" s="9">
        <v>19253.2</v>
      </c>
      <c r="B32" s="10">
        <v>700</v>
      </c>
      <c r="C32" s="11">
        <v>28</v>
      </c>
      <c r="D32" s="9">
        <v>1.75</v>
      </c>
      <c r="E32" s="6">
        <f t="shared" si="0"/>
        <v>19953.2</v>
      </c>
      <c r="F32" s="8">
        <f t="shared" si="4"/>
        <v>34918.1</v>
      </c>
      <c r="G32" s="8">
        <f t="shared" si="1"/>
        <v>80.140186915887853</v>
      </c>
      <c r="H32" s="8">
        <f t="shared" si="2"/>
        <v>1144.8598130841121</v>
      </c>
      <c r="I32" s="9">
        <f t="shared" si="6"/>
        <v>33693.1</v>
      </c>
      <c r="J32" s="8">
        <f t="shared" si="3"/>
        <v>34837.959813084111</v>
      </c>
      <c r="K32" s="11"/>
      <c r="L32" s="11"/>
      <c r="M32" s="9"/>
      <c r="N32" s="6"/>
      <c r="O32" s="8"/>
      <c r="P32" s="8"/>
      <c r="Q32" s="8"/>
      <c r="R32" s="9"/>
      <c r="S32" s="8"/>
      <c r="T32" s="11"/>
    </row>
    <row r="33" spans="1:20" ht="21" customHeight="1" x14ac:dyDescent="0.5">
      <c r="A33" s="12"/>
      <c r="C33" s="7"/>
      <c r="D33" s="6"/>
      <c r="E33" s="6">
        <f t="shared" si="0"/>
        <v>0</v>
      </c>
      <c r="F33" s="8">
        <f>D33*E33</f>
        <v>0</v>
      </c>
      <c r="G33" s="8">
        <f t="shared" si="1"/>
        <v>0</v>
      </c>
      <c r="H33" s="8">
        <f t="shared" si="2"/>
        <v>0</v>
      </c>
      <c r="I33" s="6">
        <f t="shared" si="6"/>
        <v>0</v>
      </c>
      <c r="J33" s="8">
        <f t="shared" si="3"/>
        <v>0</v>
      </c>
      <c r="K33" s="7"/>
      <c r="L33" s="7"/>
      <c r="M33" s="6"/>
      <c r="N33" s="6"/>
      <c r="O33" s="8"/>
      <c r="P33" s="8"/>
      <c r="Q33" s="8"/>
      <c r="R33" s="6"/>
      <c r="S33" s="8"/>
      <c r="T33" s="7"/>
    </row>
    <row r="34" spans="1:20" s="10" customFormat="1" ht="21" customHeight="1" x14ac:dyDescent="0.5">
      <c r="A34" s="13"/>
      <c r="B34" s="14"/>
      <c r="C34" s="11"/>
      <c r="D34" s="9">
        <v>0</v>
      </c>
      <c r="E34" s="6">
        <f t="shared" si="0"/>
        <v>0</v>
      </c>
      <c r="F34" s="8">
        <f>D34*E34</f>
        <v>0</v>
      </c>
      <c r="G34" s="8">
        <f t="shared" si="1"/>
        <v>0</v>
      </c>
      <c r="H34" s="8">
        <f t="shared" si="2"/>
        <v>0</v>
      </c>
      <c r="I34" s="9">
        <f t="shared" si="6"/>
        <v>0</v>
      </c>
      <c r="J34" s="8">
        <f t="shared" si="3"/>
        <v>0</v>
      </c>
      <c r="K34" s="11"/>
      <c r="L34" s="11"/>
      <c r="M34" s="9"/>
      <c r="N34" s="6"/>
      <c r="O34" s="8"/>
      <c r="P34" s="8"/>
      <c r="Q34" s="8"/>
      <c r="R34" s="9"/>
      <c r="S34" s="8"/>
      <c r="T34" s="11"/>
    </row>
    <row r="35" spans="1:20" s="10" customFormat="1" ht="21" customHeight="1" x14ac:dyDescent="0.5">
      <c r="A35" s="13"/>
      <c r="B35" s="14"/>
      <c r="C35" s="11"/>
      <c r="D35" s="9"/>
      <c r="E35" s="6">
        <f t="shared" si="0"/>
        <v>0</v>
      </c>
      <c r="F35" s="8">
        <f>D35*E35</f>
        <v>0</v>
      </c>
      <c r="G35" s="8">
        <f t="shared" si="1"/>
        <v>0</v>
      </c>
      <c r="H35" s="8">
        <f t="shared" si="2"/>
        <v>0</v>
      </c>
      <c r="I35" s="9">
        <f t="shared" si="6"/>
        <v>0</v>
      </c>
      <c r="J35" s="8">
        <f t="shared" si="3"/>
        <v>0</v>
      </c>
      <c r="K35" s="11"/>
      <c r="L35" s="11"/>
      <c r="M35" s="9"/>
      <c r="N35" s="6"/>
      <c r="O35" s="8"/>
      <c r="P35" s="8"/>
      <c r="Q35" s="8"/>
      <c r="R35" s="9"/>
      <c r="S35" s="8"/>
      <c r="T35" s="11"/>
    </row>
    <row r="36" spans="1:20" x14ac:dyDescent="0.5">
      <c r="C36" s="7" t="s">
        <v>10</v>
      </c>
      <c r="D36" s="15">
        <f t="shared" ref="D36:K36" si="7">SUM(D5:D35)</f>
        <v>20</v>
      </c>
      <c r="E36" s="15">
        <f t="shared" si="7"/>
        <v>483352.2</v>
      </c>
      <c r="F36" s="15">
        <f t="shared" si="7"/>
        <v>402653.41</v>
      </c>
      <c r="G36" s="15">
        <f t="shared" si="7"/>
        <v>883.17757009345803</v>
      </c>
      <c r="H36" s="15">
        <f>SUM(H5:H35)</f>
        <v>12616.822429906544</v>
      </c>
      <c r="I36" s="15">
        <f t="shared" si="7"/>
        <v>389153.41</v>
      </c>
      <c r="J36" s="15">
        <f t="shared" si="7"/>
        <v>401770.23242990655</v>
      </c>
      <c r="K36" s="15">
        <f t="shared" si="7"/>
        <v>0</v>
      </c>
      <c r="L36" s="7"/>
      <c r="M36" s="15"/>
      <c r="N36" s="15"/>
      <c r="O36" s="15"/>
      <c r="P36" s="15"/>
      <c r="Q36" s="15"/>
      <c r="R36" s="15"/>
      <c r="S36" s="15"/>
      <c r="T36" s="15"/>
    </row>
    <row r="37" spans="1:20" x14ac:dyDescent="0.5">
      <c r="I37" s="18"/>
      <c r="J37" s="18"/>
    </row>
  </sheetData>
  <mergeCells count="6">
    <mergeCell ref="C1:K1"/>
    <mergeCell ref="L1:T1"/>
    <mergeCell ref="C2:K2"/>
    <mergeCell ref="L2:T2"/>
    <mergeCell ref="C3:K3"/>
    <mergeCell ref="L3:T3"/>
  </mergeCells>
  <pageMargins left="0.19685039370078741" right="0.19685039370078741" top="0.39370078740157483" bottom="0.3937007874015748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workbookViewId="0">
      <selection activeCell="B11" sqref="B11"/>
    </sheetView>
  </sheetViews>
  <sheetFormatPr defaultRowHeight="24" x14ac:dyDescent="0.55000000000000004"/>
  <cols>
    <col min="1" max="1" width="9" style="19"/>
    <col min="2" max="2" width="13.375" style="19" customWidth="1"/>
    <col min="3" max="6" width="10.625" style="19" customWidth="1"/>
    <col min="7" max="16384" width="9" style="19"/>
  </cols>
  <sheetData>
    <row r="1" spans="2:11" x14ac:dyDescent="0.55000000000000004">
      <c r="B1" s="68" t="s">
        <v>11</v>
      </c>
      <c r="C1" s="68"/>
      <c r="D1" s="68"/>
      <c r="E1" s="68"/>
      <c r="F1" s="68"/>
    </row>
    <row r="2" spans="2:11" x14ac:dyDescent="0.55000000000000004">
      <c r="B2" s="69">
        <v>241428</v>
      </c>
      <c r="C2" s="68"/>
      <c r="D2" s="68"/>
      <c r="E2" s="68"/>
      <c r="F2" s="68"/>
    </row>
    <row r="3" spans="2:11" x14ac:dyDescent="0.55000000000000004">
      <c r="B3" s="24"/>
      <c r="C3" s="24" t="s">
        <v>21</v>
      </c>
      <c r="D3" s="24" t="s">
        <v>12</v>
      </c>
      <c r="E3" s="24" t="s">
        <v>13</v>
      </c>
      <c r="F3" s="24" t="s">
        <v>14</v>
      </c>
      <c r="I3" s="20">
        <f>SUM(I4:I6)</f>
        <v>2821.4</v>
      </c>
      <c r="J3" s="21">
        <f>I3/15.2</f>
        <v>185.61842105263159</v>
      </c>
      <c r="K3" s="22">
        <v>185</v>
      </c>
    </row>
    <row r="4" spans="2:11" x14ac:dyDescent="0.55000000000000004">
      <c r="B4" s="25" t="s">
        <v>15</v>
      </c>
      <c r="C4" s="23">
        <v>0</v>
      </c>
      <c r="D4" s="23">
        <v>0</v>
      </c>
      <c r="E4" s="23">
        <v>0</v>
      </c>
      <c r="F4" s="23">
        <v>0</v>
      </c>
      <c r="I4" s="19">
        <v>1909.5</v>
      </c>
    </row>
    <row r="5" spans="2:11" x14ac:dyDescent="0.55000000000000004">
      <c r="B5" s="25" t="s">
        <v>16</v>
      </c>
      <c r="C5" s="23">
        <v>185</v>
      </c>
      <c r="D5" s="23"/>
      <c r="E5" s="23"/>
      <c r="F5" s="23"/>
      <c r="I5" s="19">
        <v>50</v>
      </c>
    </row>
    <row r="6" spans="2:11" x14ac:dyDescent="0.55000000000000004">
      <c r="B6" s="25" t="s">
        <v>17</v>
      </c>
      <c r="C6" s="23">
        <v>40.75</v>
      </c>
      <c r="D6" s="23"/>
      <c r="E6" s="23"/>
      <c r="F6" s="23"/>
      <c r="I6" s="19">
        <v>861.9</v>
      </c>
    </row>
    <row r="7" spans="2:11" x14ac:dyDescent="0.55000000000000004">
      <c r="B7" s="25" t="s">
        <v>18</v>
      </c>
      <c r="C7" s="23"/>
      <c r="D7" s="23">
        <v>13.5</v>
      </c>
      <c r="E7" s="23">
        <v>13.75</v>
      </c>
      <c r="F7" s="23">
        <v>13.5</v>
      </c>
      <c r="G7" s="21"/>
    </row>
    <row r="8" spans="2:11" x14ac:dyDescent="0.55000000000000004">
      <c r="B8" s="25" t="s">
        <v>19</v>
      </c>
      <c r="C8" s="23">
        <v>15</v>
      </c>
      <c r="D8" s="23">
        <v>13.5</v>
      </c>
      <c r="E8" s="23">
        <v>13.75</v>
      </c>
      <c r="F8" s="23">
        <v>13.5</v>
      </c>
    </row>
    <row r="9" spans="2:11" x14ac:dyDescent="0.55000000000000004">
      <c r="B9" s="25" t="s">
        <v>20</v>
      </c>
      <c r="C9" s="23">
        <f>C4+C5-C6+C7-C8</f>
        <v>129.25</v>
      </c>
      <c r="D9" s="23">
        <f t="shared" ref="D9:F9" si="0">D4+D5-D6+D7-D8</f>
        <v>0</v>
      </c>
      <c r="E9" s="23">
        <f t="shared" si="0"/>
        <v>0</v>
      </c>
      <c r="F9" s="23">
        <f t="shared" si="0"/>
        <v>0</v>
      </c>
    </row>
    <row r="10" spans="2:11" x14ac:dyDescent="0.55000000000000004">
      <c r="B10" s="69">
        <v>241459</v>
      </c>
      <c r="C10" s="68"/>
      <c r="D10" s="68"/>
      <c r="E10" s="68"/>
      <c r="F10" s="68"/>
    </row>
    <row r="11" spans="2:11" x14ac:dyDescent="0.55000000000000004">
      <c r="B11" s="42"/>
      <c r="C11" s="42" t="s">
        <v>21</v>
      </c>
      <c r="D11" s="42" t="s">
        <v>12</v>
      </c>
      <c r="E11" s="42" t="s">
        <v>13</v>
      </c>
      <c r="F11" s="42" t="s">
        <v>14</v>
      </c>
      <c r="I11" s="19">
        <f>SUM(I12:I13)</f>
        <v>1701.6</v>
      </c>
      <c r="J11" s="19">
        <f>I11/15.2</f>
        <v>111.94736842105263</v>
      </c>
      <c r="K11" s="19">
        <v>111</v>
      </c>
    </row>
    <row r="12" spans="2:11" x14ac:dyDescent="0.55000000000000004">
      <c r="B12" s="25" t="s">
        <v>15</v>
      </c>
      <c r="C12" s="23">
        <f>C9</f>
        <v>129.25</v>
      </c>
      <c r="D12" s="23">
        <f t="shared" ref="D12:F12" si="1">D9</f>
        <v>0</v>
      </c>
      <c r="E12" s="23">
        <f t="shared" si="1"/>
        <v>0</v>
      </c>
      <c r="F12" s="23">
        <f t="shared" si="1"/>
        <v>0</v>
      </c>
      <c r="I12" s="19">
        <v>1500</v>
      </c>
    </row>
    <row r="13" spans="2:11" x14ac:dyDescent="0.55000000000000004">
      <c r="B13" s="25" t="s">
        <v>16</v>
      </c>
      <c r="C13" s="23">
        <v>111</v>
      </c>
      <c r="D13" s="23"/>
      <c r="E13" s="23"/>
      <c r="F13" s="23"/>
      <c r="I13" s="19">
        <v>201.6</v>
      </c>
    </row>
    <row r="14" spans="2:11" x14ac:dyDescent="0.55000000000000004">
      <c r="B14" s="25" t="s">
        <v>17</v>
      </c>
      <c r="C14" s="23">
        <v>70</v>
      </c>
      <c r="D14" s="23"/>
      <c r="E14" s="23"/>
      <c r="F14" s="23"/>
    </row>
    <row r="15" spans="2:11" x14ac:dyDescent="0.55000000000000004">
      <c r="B15" s="25" t="s">
        <v>18</v>
      </c>
      <c r="C15" s="23"/>
      <c r="D15" s="23">
        <v>30</v>
      </c>
      <c r="E15" s="23">
        <v>20</v>
      </c>
      <c r="F15" s="23">
        <v>20</v>
      </c>
    </row>
    <row r="16" spans="2:11" x14ac:dyDescent="0.55000000000000004">
      <c r="B16" s="25" t="s">
        <v>19</v>
      </c>
      <c r="C16" s="23">
        <v>30</v>
      </c>
      <c r="D16" s="23">
        <v>30</v>
      </c>
      <c r="E16" s="23">
        <v>20</v>
      </c>
      <c r="F16" s="23">
        <v>20</v>
      </c>
    </row>
    <row r="17" spans="2:6" x14ac:dyDescent="0.55000000000000004">
      <c r="B17" s="25" t="s">
        <v>20</v>
      </c>
      <c r="C17" s="23">
        <f>C12+C13-C14+C15-C16</f>
        <v>140.25</v>
      </c>
      <c r="D17" s="23">
        <f t="shared" ref="D17:F17" si="2">D12+D13-D14+D15-D16</f>
        <v>0</v>
      </c>
      <c r="E17" s="23">
        <f t="shared" si="2"/>
        <v>0</v>
      </c>
      <c r="F17" s="23">
        <f t="shared" si="2"/>
        <v>0</v>
      </c>
    </row>
  </sheetData>
  <mergeCells count="3">
    <mergeCell ref="B1:F1"/>
    <mergeCell ref="B2:F2"/>
    <mergeCell ref="B10:F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workbookViewId="0">
      <selection activeCell="D12" sqref="D12:E12"/>
    </sheetView>
  </sheetViews>
  <sheetFormatPr defaultRowHeight="14.25" x14ac:dyDescent="0.2"/>
  <cols>
    <col min="3" max="3" width="15.875" customWidth="1"/>
    <col min="5" max="5" width="12" customWidth="1"/>
    <col min="7" max="7" width="12.125" customWidth="1"/>
    <col min="10" max="10" width="16" customWidth="1"/>
    <col min="11" max="11" width="11.625" bestFit="1" customWidth="1"/>
    <col min="12" max="12" width="12.375" customWidth="1"/>
    <col min="13" max="13" width="12.125" customWidth="1"/>
    <col min="15" max="15" width="10.25" customWidth="1"/>
  </cols>
  <sheetData>
    <row r="1" spans="1:15" ht="34.5" x14ac:dyDescent="0.7">
      <c r="A1" s="81" t="s">
        <v>11</v>
      </c>
      <c r="B1" s="81"/>
      <c r="C1" s="81"/>
      <c r="D1" s="81"/>
      <c r="E1" s="81"/>
      <c r="F1" s="81"/>
      <c r="G1" s="81"/>
      <c r="H1" s="81"/>
    </row>
    <row r="2" spans="1:15" ht="31.5" x14ac:dyDescent="0.65">
      <c r="A2" s="79" t="s">
        <v>66</v>
      </c>
      <c r="B2" s="79"/>
      <c r="C2" s="79"/>
      <c r="D2" s="79"/>
      <c r="E2" s="79"/>
      <c r="F2" s="79"/>
      <c r="G2" s="79"/>
      <c r="H2" s="79"/>
    </row>
    <row r="3" spans="1:15" ht="31.5" x14ac:dyDescent="0.65">
      <c r="A3" s="79" t="s">
        <v>23</v>
      </c>
      <c r="B3" s="79"/>
      <c r="C3" s="79"/>
      <c r="D3" s="79"/>
      <c r="E3" s="79"/>
      <c r="F3" s="79"/>
      <c r="G3" s="79"/>
      <c r="H3" s="79"/>
      <c r="N3" s="26"/>
      <c r="O3" s="26"/>
    </row>
    <row r="4" spans="1:15" ht="26.25" x14ac:dyDescent="0.55000000000000004">
      <c r="B4" s="80" t="s">
        <v>24</v>
      </c>
      <c r="C4" s="80"/>
      <c r="D4" s="80" t="s">
        <v>25</v>
      </c>
      <c r="E4" s="80"/>
      <c r="F4" s="80" t="s">
        <v>26</v>
      </c>
      <c r="G4" s="80"/>
      <c r="H4" s="27"/>
      <c r="N4" s="26"/>
      <c r="O4" s="26"/>
    </row>
    <row r="5" spans="1:15" ht="26.25" x14ac:dyDescent="0.55000000000000004">
      <c r="A5" s="28"/>
      <c r="B5" s="73" t="s">
        <v>27</v>
      </c>
      <c r="C5" s="73"/>
      <c r="D5" s="75">
        <f>601726.28+602849.11+402311.14+401770.23</f>
        <v>2008656.7600000002</v>
      </c>
      <c r="E5" s="75"/>
      <c r="F5" s="75">
        <v>0</v>
      </c>
      <c r="G5" s="75"/>
      <c r="H5" s="29"/>
      <c r="J5" s="30"/>
      <c r="K5" s="31"/>
      <c r="N5" s="26"/>
    </row>
    <row r="6" spans="1:15" ht="26.25" x14ac:dyDescent="0.55000000000000004">
      <c r="A6" s="28"/>
      <c r="B6" s="76" t="s">
        <v>28</v>
      </c>
      <c r="C6" s="76"/>
      <c r="D6" s="75">
        <f>583174.88+583409.86+389308.8+389153.41</f>
        <v>1945046.95</v>
      </c>
      <c r="E6" s="75"/>
      <c r="F6" s="75">
        <v>0</v>
      </c>
      <c r="G6" s="75"/>
      <c r="H6" s="29"/>
      <c r="J6" s="30"/>
      <c r="K6" s="31"/>
      <c r="N6" s="26"/>
    </row>
    <row r="7" spans="1:15" ht="26.25" x14ac:dyDescent="0.55000000000000004">
      <c r="A7" s="32"/>
      <c r="B7" s="73" t="s">
        <v>29</v>
      </c>
      <c r="C7" s="73"/>
      <c r="D7" s="75">
        <f>D5-D6</f>
        <v>63609.810000000289</v>
      </c>
      <c r="E7" s="75"/>
      <c r="F7" s="75">
        <v>0</v>
      </c>
      <c r="G7" s="75"/>
      <c r="H7" s="29"/>
      <c r="J7" s="31"/>
    </row>
    <row r="8" spans="1:15" ht="28.5" x14ac:dyDescent="0.7">
      <c r="A8" s="32"/>
      <c r="B8" s="73" t="s">
        <v>30</v>
      </c>
      <c r="C8" s="73"/>
      <c r="D8" s="77">
        <v>0</v>
      </c>
      <c r="E8" s="77"/>
      <c r="F8" s="77">
        <v>0</v>
      </c>
      <c r="G8" s="77"/>
      <c r="H8" s="29"/>
      <c r="J8" s="31"/>
    </row>
    <row r="9" spans="1:15" ht="28.5" x14ac:dyDescent="0.7">
      <c r="A9" s="32"/>
      <c r="B9" s="73" t="s">
        <v>31</v>
      </c>
      <c r="C9" s="73"/>
      <c r="D9" s="74">
        <f>D7+D8</f>
        <v>63609.810000000289</v>
      </c>
      <c r="E9" s="74"/>
      <c r="F9" s="74">
        <f>D9*0.07</f>
        <v>4452.6867000000202</v>
      </c>
      <c r="G9" s="74"/>
      <c r="H9" s="29"/>
      <c r="J9" s="31"/>
    </row>
    <row r="10" spans="1:15" ht="26.25" x14ac:dyDescent="0.55000000000000004">
      <c r="B10" s="78"/>
      <c r="C10" s="78"/>
      <c r="D10" s="75"/>
      <c r="E10" s="75"/>
      <c r="F10" s="75"/>
      <c r="G10" s="75"/>
      <c r="H10" s="29"/>
      <c r="J10" s="31"/>
      <c r="K10" s="31"/>
    </row>
    <row r="11" spans="1:15" ht="26.25" x14ac:dyDescent="0.55000000000000004">
      <c r="A11" s="28"/>
      <c r="B11" s="73" t="s">
        <v>32</v>
      </c>
      <c r="C11" s="73"/>
      <c r="D11" s="75">
        <v>8202.9</v>
      </c>
      <c r="E11" s="75"/>
      <c r="F11" s="75"/>
      <c r="G11" s="75"/>
      <c r="H11" s="29"/>
      <c r="J11" s="31"/>
    </row>
    <row r="12" spans="1:15" ht="28.5" x14ac:dyDescent="0.7">
      <c r="A12" s="28"/>
      <c r="B12" s="76"/>
      <c r="C12" s="76"/>
      <c r="D12" s="77">
        <v>0</v>
      </c>
      <c r="E12" s="77"/>
      <c r="F12" s="77">
        <v>0</v>
      </c>
      <c r="G12" s="77"/>
      <c r="H12" s="29"/>
      <c r="J12" s="31"/>
    </row>
    <row r="13" spans="1:15" ht="28.5" x14ac:dyDescent="0.7">
      <c r="A13" s="28"/>
      <c r="B13" s="73" t="s">
        <v>31</v>
      </c>
      <c r="C13" s="73"/>
      <c r="D13" s="74">
        <f>D11-D12</f>
        <v>8202.9</v>
      </c>
      <c r="E13" s="74"/>
      <c r="F13" s="74">
        <f>D13*0.07</f>
        <v>574.20299999999997</v>
      </c>
      <c r="G13" s="74"/>
      <c r="H13" s="33"/>
      <c r="J13" s="31"/>
    </row>
    <row r="14" spans="1:15" ht="28.5" x14ac:dyDescent="0.7">
      <c r="A14" s="28"/>
      <c r="B14" s="73"/>
      <c r="C14" s="73"/>
      <c r="D14" s="71"/>
      <c r="E14" s="72"/>
      <c r="F14" s="71"/>
      <c r="G14" s="72"/>
      <c r="H14" s="27"/>
      <c r="J14" s="31"/>
    </row>
    <row r="15" spans="1:15" ht="28.5" x14ac:dyDescent="0.7">
      <c r="A15" s="70" t="s">
        <v>33</v>
      </c>
      <c r="B15" s="70"/>
      <c r="C15" s="70"/>
      <c r="D15" s="70"/>
      <c r="E15" s="70"/>
      <c r="F15" s="71">
        <f>F9-F13</f>
        <v>3878.4837000000202</v>
      </c>
      <c r="G15" s="72"/>
      <c r="H15" s="27"/>
    </row>
    <row r="17" spans="1:8" ht="31.5" x14ac:dyDescent="0.65">
      <c r="A17" s="79"/>
      <c r="B17" s="79"/>
      <c r="C17" s="79"/>
      <c r="D17" s="79"/>
      <c r="E17" s="79"/>
      <c r="F17" s="79"/>
      <c r="G17" s="79"/>
      <c r="H17" s="79"/>
    </row>
    <row r="18" spans="1:8" ht="26.25" x14ac:dyDescent="0.55000000000000004">
      <c r="B18" s="80"/>
      <c r="C18" s="80"/>
      <c r="D18" s="80"/>
      <c r="E18" s="80"/>
      <c r="F18" s="80"/>
      <c r="G18" s="80"/>
      <c r="H18" s="27"/>
    </row>
    <row r="19" spans="1:8" ht="26.25" x14ac:dyDescent="0.55000000000000004">
      <c r="A19" s="28"/>
      <c r="B19" s="73"/>
      <c r="C19" s="73"/>
      <c r="D19" s="75"/>
      <c r="E19" s="75"/>
      <c r="F19" s="75"/>
      <c r="G19" s="75"/>
      <c r="H19" s="29"/>
    </row>
    <row r="20" spans="1:8" ht="28.5" x14ac:dyDescent="0.7">
      <c r="A20" s="32"/>
      <c r="B20" s="76"/>
      <c r="C20" s="76"/>
      <c r="D20" s="77"/>
      <c r="E20" s="77"/>
      <c r="F20" s="77"/>
      <c r="G20" s="77"/>
      <c r="H20" s="29"/>
    </row>
    <row r="21" spans="1:8" ht="28.5" x14ac:dyDescent="0.7">
      <c r="A21" s="32"/>
      <c r="B21" s="73"/>
      <c r="C21" s="73"/>
      <c r="D21" s="74"/>
      <c r="E21" s="74"/>
      <c r="F21" s="74"/>
      <c r="G21" s="74"/>
      <c r="H21" s="29"/>
    </row>
    <row r="22" spans="1:8" ht="26.25" x14ac:dyDescent="0.55000000000000004">
      <c r="B22" s="78"/>
      <c r="C22" s="78"/>
      <c r="D22" s="75"/>
      <c r="E22" s="75"/>
      <c r="F22" s="75"/>
      <c r="G22" s="75"/>
      <c r="H22" s="29"/>
    </row>
    <row r="23" spans="1:8" ht="26.25" x14ac:dyDescent="0.55000000000000004">
      <c r="A23" s="28"/>
      <c r="B23" s="73"/>
      <c r="C23" s="73"/>
      <c r="D23" s="75"/>
      <c r="E23" s="75"/>
      <c r="F23" s="75"/>
      <c r="G23" s="75"/>
      <c r="H23" s="29"/>
    </row>
    <row r="24" spans="1:8" ht="28.5" x14ac:dyDescent="0.7">
      <c r="A24" s="28"/>
      <c r="B24" s="76"/>
      <c r="C24" s="76"/>
      <c r="D24" s="77"/>
      <c r="E24" s="77"/>
      <c r="F24" s="77"/>
      <c r="G24" s="77"/>
      <c r="H24" s="29"/>
    </row>
    <row r="25" spans="1:8" ht="28.5" x14ac:dyDescent="0.7">
      <c r="A25" s="28"/>
      <c r="B25" s="73"/>
      <c r="C25" s="73"/>
      <c r="D25" s="74"/>
      <c r="E25" s="74"/>
      <c r="F25" s="74"/>
      <c r="G25" s="74"/>
      <c r="H25" s="33"/>
    </row>
    <row r="26" spans="1:8" ht="28.5" x14ac:dyDescent="0.7">
      <c r="A26" s="28"/>
      <c r="B26" s="73"/>
      <c r="C26" s="73"/>
      <c r="D26" s="71"/>
      <c r="E26" s="72"/>
      <c r="F26" s="71"/>
      <c r="G26" s="72"/>
      <c r="H26" s="27"/>
    </row>
    <row r="27" spans="1:8" ht="28.5" x14ac:dyDescent="0.7">
      <c r="A27" s="70"/>
      <c r="B27" s="70"/>
      <c r="C27" s="70"/>
      <c r="D27" s="70"/>
      <c r="E27" s="70"/>
      <c r="F27" s="71"/>
      <c r="G27" s="72"/>
      <c r="H27" s="27"/>
    </row>
  </sheetData>
  <mergeCells count="68">
    <mergeCell ref="A1:H1"/>
    <mergeCell ref="A2:H2"/>
    <mergeCell ref="A3:H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A15:E15"/>
    <mergeCell ref="F15:G15"/>
    <mergeCell ref="A17:H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A27:E27"/>
    <mergeCell ref="F27:G27"/>
    <mergeCell ref="B25:C25"/>
    <mergeCell ref="D25:E25"/>
    <mergeCell ref="F25:G25"/>
    <mergeCell ref="B26:C26"/>
    <mergeCell ref="D26:E26"/>
    <mergeCell ref="F26:G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XFD1048576"/>
    </sheetView>
  </sheetViews>
  <sheetFormatPr defaultRowHeight="21.75" x14ac:dyDescent="0.5"/>
  <cols>
    <col min="1" max="1" width="13" style="34" customWidth="1"/>
    <col min="2" max="2" width="12.5" style="34" customWidth="1"/>
    <col min="3" max="3" width="20" style="34" customWidth="1"/>
    <col min="4" max="4" width="12.5" style="34" customWidth="1"/>
    <col min="5" max="5" width="12.625" style="34" customWidth="1"/>
    <col min="6" max="6" width="11.125" style="34" customWidth="1"/>
    <col min="7" max="7" width="9.875" style="34" customWidth="1"/>
    <col min="8" max="8" width="12.125" style="34" customWidth="1"/>
    <col min="9" max="9" width="14" style="34" customWidth="1"/>
    <col min="10" max="16384" width="9" style="34"/>
  </cols>
  <sheetData>
    <row r="1" spans="1:9" ht="23.25" x14ac:dyDescent="0.5">
      <c r="A1" s="68" t="s">
        <v>42</v>
      </c>
      <c r="B1" s="68"/>
      <c r="C1" s="68"/>
      <c r="D1" s="68"/>
      <c r="E1" s="68"/>
      <c r="F1" s="68"/>
      <c r="G1" s="68"/>
      <c r="H1" s="68"/>
      <c r="I1" s="68"/>
    </row>
    <row r="2" spans="1:9" x14ac:dyDescent="0.5">
      <c r="A2" s="35" t="s">
        <v>1</v>
      </c>
      <c r="B2" s="35" t="s">
        <v>34</v>
      </c>
      <c r="C2" s="35" t="s">
        <v>35</v>
      </c>
      <c r="D2" s="35" t="s">
        <v>36</v>
      </c>
      <c r="E2" s="35" t="s">
        <v>37</v>
      </c>
      <c r="F2" s="35" t="s">
        <v>38</v>
      </c>
      <c r="G2" s="35" t="s">
        <v>6</v>
      </c>
      <c r="H2" s="35" t="s">
        <v>39</v>
      </c>
      <c r="I2" s="35" t="s">
        <v>40</v>
      </c>
    </row>
    <row r="3" spans="1:9" x14ac:dyDescent="0.5">
      <c r="A3" s="36">
        <v>241441</v>
      </c>
      <c r="B3" s="37" t="s">
        <v>43</v>
      </c>
      <c r="C3" s="37" t="s">
        <v>44</v>
      </c>
      <c r="D3" s="38">
        <v>1909.5</v>
      </c>
      <c r="E3" s="38">
        <v>2578592</v>
      </c>
      <c r="F3" s="38">
        <v>2486169</v>
      </c>
      <c r="G3" s="38">
        <f>E3-F3</f>
        <v>92423</v>
      </c>
      <c r="H3" s="38">
        <f>G3*0.07</f>
        <v>6469.6100000000006</v>
      </c>
      <c r="I3" s="38">
        <f>E3+H3</f>
        <v>2585061.61</v>
      </c>
    </row>
    <row r="4" spans="1:9" x14ac:dyDescent="0.5">
      <c r="A4" s="36">
        <v>241456</v>
      </c>
      <c r="B4" s="37" t="s">
        <v>45</v>
      </c>
      <c r="C4" s="37" t="s">
        <v>44</v>
      </c>
      <c r="D4" s="38">
        <v>50</v>
      </c>
      <c r="E4" s="38">
        <v>66470.67</v>
      </c>
      <c r="F4" s="38">
        <v>64600</v>
      </c>
      <c r="G4" s="38">
        <f t="shared" ref="G4:G9" si="0">E4-F4</f>
        <v>1870.6699999999983</v>
      </c>
      <c r="H4" s="38">
        <f t="shared" ref="H4:H9" si="1">G4*0.07</f>
        <v>130.94689999999989</v>
      </c>
      <c r="I4" s="38">
        <f t="shared" ref="I4:I9" si="2">E4+H4</f>
        <v>66601.616899999994</v>
      </c>
    </row>
    <row r="5" spans="1:9" x14ac:dyDescent="0.5">
      <c r="A5" s="36">
        <v>241456</v>
      </c>
      <c r="B5" s="37" t="s">
        <v>46</v>
      </c>
      <c r="C5" s="37" t="s">
        <v>44</v>
      </c>
      <c r="D5" s="38">
        <v>861.9</v>
      </c>
      <c r="E5" s="38">
        <v>1151996.4099999999</v>
      </c>
      <c r="F5" s="38">
        <v>1113574.8</v>
      </c>
      <c r="G5" s="38">
        <f t="shared" si="0"/>
        <v>38421.60999999987</v>
      </c>
      <c r="H5" s="38">
        <f t="shared" si="1"/>
        <v>2689.5126999999911</v>
      </c>
      <c r="I5" s="38">
        <f t="shared" si="2"/>
        <v>1154685.9227</v>
      </c>
    </row>
    <row r="6" spans="1:9" x14ac:dyDescent="0.5">
      <c r="A6" s="36"/>
      <c r="B6" s="37"/>
      <c r="C6" s="37"/>
      <c r="D6" s="38"/>
      <c r="E6" s="38"/>
      <c r="F6" s="38"/>
      <c r="G6" s="38">
        <f t="shared" si="0"/>
        <v>0</v>
      </c>
      <c r="H6" s="38">
        <f t="shared" si="1"/>
        <v>0</v>
      </c>
      <c r="I6" s="38">
        <f t="shared" si="2"/>
        <v>0</v>
      </c>
    </row>
    <row r="7" spans="1:9" x14ac:dyDescent="0.5">
      <c r="A7" s="36"/>
      <c r="B7" s="37"/>
      <c r="C7" s="37"/>
      <c r="D7" s="38"/>
      <c r="E7" s="38"/>
      <c r="F7" s="38"/>
      <c r="G7" s="38">
        <f t="shared" si="0"/>
        <v>0</v>
      </c>
      <c r="H7" s="38">
        <f t="shared" si="1"/>
        <v>0</v>
      </c>
      <c r="I7" s="38">
        <f t="shared" si="2"/>
        <v>0</v>
      </c>
    </row>
    <row r="8" spans="1:9" x14ac:dyDescent="0.5">
      <c r="A8" s="37"/>
      <c r="B8" s="37"/>
      <c r="C8" s="37"/>
      <c r="D8" s="38"/>
      <c r="E8" s="38"/>
      <c r="F8" s="38"/>
      <c r="G8" s="38">
        <f t="shared" si="0"/>
        <v>0</v>
      </c>
      <c r="H8" s="38">
        <f t="shared" si="1"/>
        <v>0</v>
      </c>
      <c r="I8" s="38">
        <f t="shared" si="2"/>
        <v>0</v>
      </c>
    </row>
    <row r="9" spans="1:9" x14ac:dyDescent="0.5">
      <c r="A9" s="37"/>
      <c r="B9" s="37"/>
      <c r="C9" s="37"/>
      <c r="D9" s="38"/>
      <c r="E9" s="38"/>
      <c r="F9" s="38"/>
      <c r="G9" s="38">
        <f t="shared" si="0"/>
        <v>0</v>
      </c>
      <c r="H9" s="38">
        <f t="shared" si="1"/>
        <v>0</v>
      </c>
      <c r="I9" s="38">
        <f t="shared" si="2"/>
        <v>0</v>
      </c>
    </row>
    <row r="10" spans="1:9" x14ac:dyDescent="0.5">
      <c r="A10" s="37"/>
      <c r="B10" s="37"/>
      <c r="C10" s="37"/>
      <c r="D10" s="38">
        <f>SUM(D3:D9)</f>
        <v>2821.4</v>
      </c>
      <c r="E10" s="38">
        <f t="shared" ref="E10:I10" si="3">SUM(E3:E9)</f>
        <v>3797059.08</v>
      </c>
      <c r="F10" s="38">
        <f t="shared" si="3"/>
        <v>3664343.8</v>
      </c>
      <c r="G10" s="38">
        <f t="shared" si="3"/>
        <v>132715.27999999985</v>
      </c>
      <c r="H10" s="38">
        <f t="shared" si="3"/>
        <v>9290.0695999999916</v>
      </c>
      <c r="I10" s="38">
        <f t="shared" si="3"/>
        <v>3806349.1495999997</v>
      </c>
    </row>
    <row r="11" spans="1:9" x14ac:dyDescent="0.5">
      <c r="A11" s="37"/>
      <c r="B11" s="37"/>
      <c r="C11" s="37" t="s">
        <v>41</v>
      </c>
      <c r="D11" s="39">
        <f>D10/15.2</f>
        <v>185.61842105263159</v>
      </c>
      <c r="E11" s="38"/>
      <c r="F11" s="38"/>
      <c r="G11" s="38"/>
      <c r="H11" s="38"/>
      <c r="I11" s="39"/>
    </row>
    <row r="12" spans="1:9" x14ac:dyDescent="0.5">
      <c r="A12" s="37"/>
      <c r="B12" s="37"/>
      <c r="C12" s="37"/>
      <c r="D12" s="40">
        <f>ROUNDDOWN(D11,0)</f>
        <v>185</v>
      </c>
      <c r="E12" s="38"/>
      <c r="F12" s="38"/>
      <c r="G12" s="38"/>
      <c r="H12" s="38"/>
      <c r="I12" s="39"/>
    </row>
    <row r="13" spans="1:9" x14ac:dyDescent="0.5">
      <c r="E13" s="41"/>
      <c r="F13" s="41"/>
      <c r="G13" s="41"/>
      <c r="H13" s="41"/>
    </row>
    <row r="14" spans="1:9" x14ac:dyDescent="0.5">
      <c r="E14" s="41"/>
      <c r="F14" s="41"/>
      <c r="G14" s="41"/>
      <c r="H14" s="41"/>
    </row>
    <row r="15" spans="1:9" x14ac:dyDescent="0.5">
      <c r="E15" s="41"/>
      <c r="F15" s="41"/>
      <c r="G15" s="41"/>
      <c r="H15" s="41"/>
    </row>
    <row r="16" spans="1:9" x14ac:dyDescent="0.5">
      <c r="E16" s="41"/>
      <c r="F16" s="41"/>
      <c r="G16" s="41"/>
      <c r="H16" s="41"/>
    </row>
    <row r="17" spans="5:8" x14ac:dyDescent="0.5">
      <c r="E17" s="41"/>
      <c r="F17" s="41"/>
      <c r="G17" s="41"/>
      <c r="H17" s="41"/>
    </row>
    <row r="18" spans="5:8" x14ac:dyDescent="0.5">
      <c r="E18" s="41"/>
      <c r="F18" s="41"/>
      <c r="G18" s="41"/>
      <c r="H18" s="41"/>
    </row>
    <row r="19" spans="5:8" x14ac:dyDescent="0.5">
      <c r="E19" s="41"/>
      <c r="F19" s="41"/>
      <c r="G19" s="41"/>
      <c r="H19" s="41"/>
    </row>
    <row r="20" spans="5:8" x14ac:dyDescent="0.5">
      <c r="E20" s="41"/>
      <c r="F20" s="41"/>
      <c r="G20" s="41"/>
      <c r="H20" s="41"/>
    </row>
    <row r="21" spans="5:8" x14ac:dyDescent="0.5">
      <c r="E21" s="41"/>
      <c r="F21" s="41"/>
      <c r="G21" s="41"/>
      <c r="H21" s="41"/>
    </row>
    <row r="22" spans="5:8" x14ac:dyDescent="0.5">
      <c r="E22" s="41"/>
      <c r="F22" s="41"/>
      <c r="G22" s="41"/>
      <c r="H22" s="41"/>
    </row>
    <row r="23" spans="5:8" x14ac:dyDescent="0.5">
      <c r="E23" s="41"/>
      <c r="F23" s="41"/>
      <c r="G23" s="41"/>
      <c r="H23" s="41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5" sqref="F5"/>
    </sheetView>
  </sheetViews>
  <sheetFormatPr defaultRowHeight="21.75" x14ac:dyDescent="0.5"/>
  <cols>
    <col min="1" max="1" width="13" style="34" customWidth="1"/>
    <col min="2" max="2" width="12.5" style="34" customWidth="1"/>
    <col min="3" max="3" width="20" style="34" customWidth="1"/>
    <col min="4" max="4" width="12.5" style="34" customWidth="1"/>
    <col min="5" max="5" width="12.625" style="34" customWidth="1"/>
    <col min="6" max="6" width="11.125" style="34" customWidth="1"/>
    <col min="7" max="7" width="9.875" style="34" customWidth="1"/>
    <col min="8" max="8" width="12.125" style="34" customWidth="1"/>
    <col min="9" max="9" width="14" style="34" customWidth="1"/>
    <col min="10" max="16384" width="9" style="34"/>
  </cols>
  <sheetData>
    <row r="1" spans="1:9" ht="23.25" x14ac:dyDescent="0.5">
      <c r="A1" s="68" t="s">
        <v>62</v>
      </c>
      <c r="B1" s="68"/>
      <c r="C1" s="68"/>
      <c r="D1" s="68"/>
      <c r="E1" s="68"/>
      <c r="F1" s="68"/>
      <c r="G1" s="68"/>
      <c r="H1" s="68"/>
      <c r="I1" s="68"/>
    </row>
    <row r="2" spans="1:9" x14ac:dyDescent="0.5">
      <c r="A2" s="43" t="s">
        <v>1</v>
      </c>
      <c r="B2" s="43" t="s">
        <v>34</v>
      </c>
      <c r="C2" s="43" t="s">
        <v>35</v>
      </c>
      <c r="D2" s="43" t="s">
        <v>36</v>
      </c>
      <c r="E2" s="43" t="s">
        <v>37</v>
      </c>
      <c r="F2" s="43" t="s">
        <v>38</v>
      </c>
      <c r="G2" s="43" t="s">
        <v>6</v>
      </c>
      <c r="H2" s="43" t="s">
        <v>39</v>
      </c>
      <c r="I2" s="43" t="s">
        <v>40</v>
      </c>
    </row>
    <row r="3" spans="1:9" x14ac:dyDescent="0.5">
      <c r="A3" s="36">
        <v>241475</v>
      </c>
      <c r="B3" s="37" t="s">
        <v>63</v>
      </c>
      <c r="C3" s="37" t="s">
        <v>65</v>
      </c>
      <c r="D3" s="38">
        <v>201.6</v>
      </c>
      <c r="E3" s="38">
        <v>268065.3</v>
      </c>
      <c r="F3" s="38">
        <v>259862.39999999999</v>
      </c>
      <c r="G3" s="38">
        <f>E3-F3</f>
        <v>8202.8999999999942</v>
      </c>
      <c r="H3" s="38">
        <f>G3*0.07</f>
        <v>574.20299999999963</v>
      </c>
      <c r="I3" s="38">
        <f>E3+H3</f>
        <v>268639.50299999997</v>
      </c>
    </row>
    <row r="4" spans="1:9" x14ac:dyDescent="0.5">
      <c r="A4" s="36"/>
      <c r="B4" s="37" t="s">
        <v>64</v>
      </c>
      <c r="C4" s="37" t="s">
        <v>65</v>
      </c>
      <c r="D4" s="38">
        <v>1500</v>
      </c>
      <c r="E4" s="38">
        <v>1992685.47</v>
      </c>
      <c r="F4" s="38">
        <v>1933500</v>
      </c>
      <c r="G4" s="38">
        <f t="shared" ref="G4:G9" si="0">E4-F4</f>
        <v>59185.469999999972</v>
      </c>
      <c r="H4" s="38">
        <f t="shared" ref="H4:H9" si="1">G4*0.07</f>
        <v>4142.9828999999982</v>
      </c>
      <c r="I4" s="38">
        <f t="shared" ref="I4:I9" si="2">E4+H4</f>
        <v>1996828.4528999999</v>
      </c>
    </row>
    <row r="5" spans="1:9" x14ac:dyDescent="0.5">
      <c r="A5" s="36"/>
      <c r="B5" s="37"/>
      <c r="C5" s="37"/>
      <c r="D5" s="38"/>
      <c r="E5" s="38"/>
      <c r="F5" s="38"/>
      <c r="G5" s="38">
        <f t="shared" si="0"/>
        <v>0</v>
      </c>
      <c r="H5" s="38">
        <f t="shared" si="1"/>
        <v>0</v>
      </c>
      <c r="I5" s="38">
        <f t="shared" si="2"/>
        <v>0</v>
      </c>
    </row>
    <row r="6" spans="1:9" x14ac:dyDescent="0.5">
      <c r="A6" s="36"/>
      <c r="B6" s="37"/>
      <c r="C6" s="37"/>
      <c r="D6" s="38"/>
      <c r="E6" s="38"/>
      <c r="F6" s="38"/>
      <c r="G6" s="38">
        <f t="shared" si="0"/>
        <v>0</v>
      </c>
      <c r="H6" s="38">
        <f t="shared" si="1"/>
        <v>0</v>
      </c>
      <c r="I6" s="38">
        <f t="shared" si="2"/>
        <v>0</v>
      </c>
    </row>
    <row r="7" spans="1:9" x14ac:dyDescent="0.5">
      <c r="A7" s="36"/>
      <c r="B7" s="37"/>
      <c r="C7" s="37"/>
      <c r="D7" s="38"/>
      <c r="E7" s="38"/>
      <c r="F7" s="38"/>
      <c r="G7" s="38">
        <f t="shared" si="0"/>
        <v>0</v>
      </c>
      <c r="H7" s="38">
        <f t="shared" si="1"/>
        <v>0</v>
      </c>
      <c r="I7" s="38">
        <f t="shared" si="2"/>
        <v>0</v>
      </c>
    </row>
    <row r="8" spans="1:9" x14ac:dyDescent="0.5">
      <c r="A8" s="37"/>
      <c r="B8" s="37"/>
      <c r="C8" s="37"/>
      <c r="D8" s="38"/>
      <c r="E8" s="38"/>
      <c r="F8" s="38"/>
      <c r="G8" s="38">
        <f t="shared" si="0"/>
        <v>0</v>
      </c>
      <c r="H8" s="38">
        <f t="shared" si="1"/>
        <v>0</v>
      </c>
      <c r="I8" s="38">
        <f t="shared" si="2"/>
        <v>0</v>
      </c>
    </row>
    <row r="9" spans="1:9" x14ac:dyDescent="0.5">
      <c r="A9" s="37"/>
      <c r="B9" s="37"/>
      <c r="C9" s="37"/>
      <c r="D9" s="38"/>
      <c r="E9" s="38"/>
      <c r="F9" s="38"/>
      <c r="G9" s="38">
        <f t="shared" si="0"/>
        <v>0</v>
      </c>
      <c r="H9" s="38">
        <f t="shared" si="1"/>
        <v>0</v>
      </c>
      <c r="I9" s="38">
        <f t="shared" si="2"/>
        <v>0</v>
      </c>
    </row>
    <row r="10" spans="1:9" x14ac:dyDescent="0.5">
      <c r="A10" s="37"/>
      <c r="B10" s="37"/>
      <c r="C10" s="37"/>
      <c r="D10" s="38">
        <f>SUM(D3:D9)</f>
        <v>1701.6</v>
      </c>
      <c r="E10" s="38">
        <f t="shared" ref="E10:I10" si="3">SUM(E3:E9)</f>
        <v>2260750.77</v>
      </c>
      <c r="F10" s="38">
        <f t="shared" si="3"/>
        <v>2193362.4</v>
      </c>
      <c r="G10" s="38">
        <f t="shared" si="3"/>
        <v>67388.369999999966</v>
      </c>
      <c r="H10" s="38">
        <f t="shared" si="3"/>
        <v>4717.1858999999977</v>
      </c>
      <c r="I10" s="38">
        <f t="shared" si="3"/>
        <v>2265467.9558999999</v>
      </c>
    </row>
    <row r="11" spans="1:9" x14ac:dyDescent="0.5">
      <c r="A11" s="37"/>
      <c r="B11" s="37"/>
      <c r="C11" s="37" t="s">
        <v>41</v>
      </c>
      <c r="D11" s="39">
        <f>D10/15.2</f>
        <v>111.94736842105263</v>
      </c>
      <c r="E11" s="38"/>
      <c r="F11" s="38"/>
      <c r="G11" s="38"/>
      <c r="H11" s="38"/>
      <c r="I11" s="39"/>
    </row>
    <row r="12" spans="1:9" x14ac:dyDescent="0.5">
      <c r="A12" s="37"/>
      <c r="B12" s="37"/>
      <c r="C12" s="37"/>
      <c r="D12" s="40">
        <f>ROUNDDOWN(D11,0)</f>
        <v>111</v>
      </c>
      <c r="E12" s="38"/>
      <c r="F12" s="38"/>
      <c r="G12" s="38"/>
      <c r="H12" s="38"/>
      <c r="I12" s="39"/>
    </row>
    <row r="13" spans="1:9" x14ac:dyDescent="0.5">
      <c r="E13" s="41"/>
      <c r="F13" s="41"/>
      <c r="G13" s="41"/>
      <c r="H13" s="41"/>
    </row>
    <row r="14" spans="1:9" x14ac:dyDescent="0.5">
      <c r="E14" s="41"/>
      <c r="F14" s="41"/>
      <c r="G14" s="41"/>
      <c r="H14" s="41"/>
    </row>
    <row r="15" spans="1:9" x14ac:dyDescent="0.5">
      <c r="E15" s="41"/>
      <c r="F15" s="41"/>
      <c r="G15" s="41"/>
      <c r="H15" s="41"/>
    </row>
    <row r="16" spans="1:9" x14ac:dyDescent="0.5">
      <c r="E16" s="41"/>
      <c r="F16" s="41"/>
      <c r="G16" s="41"/>
      <c r="H16" s="41"/>
    </row>
    <row r="17" spans="5:8" x14ac:dyDescent="0.5">
      <c r="E17" s="41"/>
      <c r="F17" s="41"/>
      <c r="G17" s="41"/>
      <c r="H17" s="41"/>
    </row>
    <row r="18" spans="5:8" x14ac:dyDescent="0.5">
      <c r="E18" s="41"/>
      <c r="F18" s="41"/>
      <c r="G18" s="41"/>
      <c r="H18" s="41"/>
    </row>
    <row r="19" spans="5:8" x14ac:dyDescent="0.5">
      <c r="E19" s="41"/>
      <c r="F19" s="41"/>
      <c r="G19" s="41"/>
      <c r="H19" s="41"/>
    </row>
    <row r="20" spans="5:8" x14ac:dyDescent="0.5">
      <c r="E20" s="41"/>
      <c r="F20" s="41"/>
      <c r="G20" s="41"/>
      <c r="H20" s="41"/>
    </row>
    <row r="21" spans="5:8" x14ac:dyDescent="0.5">
      <c r="E21" s="41"/>
      <c r="F21" s="41"/>
      <c r="G21" s="41"/>
      <c r="H21" s="41"/>
    </row>
    <row r="22" spans="5:8" x14ac:dyDescent="0.5">
      <c r="E22" s="41"/>
      <c r="F22" s="41"/>
      <c r="G22" s="41"/>
      <c r="H22" s="41"/>
    </row>
    <row r="23" spans="5:8" x14ac:dyDescent="0.5">
      <c r="E23" s="41"/>
      <c r="F23" s="41"/>
      <c r="G23" s="41"/>
      <c r="H23" s="41"/>
    </row>
  </sheetData>
  <mergeCells count="1">
    <mergeCell ref="A1:I1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21.75" x14ac:dyDescent="0.5"/>
  <cols>
    <col min="1" max="1" width="16.75" style="46" customWidth="1"/>
    <col min="2" max="2" width="15.625" style="46" customWidth="1"/>
    <col min="3" max="3" width="15.625" style="34" customWidth="1"/>
    <col min="4" max="4" width="14" style="34" customWidth="1"/>
    <col min="5" max="5" width="11.875" style="34" customWidth="1"/>
    <col min="6" max="6" width="15.75" style="34" customWidth="1"/>
    <col min="7" max="16384" width="9" style="34"/>
  </cols>
  <sheetData>
    <row r="1" spans="1:6" x14ac:dyDescent="0.5">
      <c r="A1" s="82" t="s">
        <v>47</v>
      </c>
      <c r="B1" s="83"/>
      <c r="C1" s="83"/>
      <c r="D1" s="83"/>
      <c r="E1" s="83"/>
      <c r="F1" s="47"/>
    </row>
    <row r="2" spans="1:6" x14ac:dyDescent="0.5">
      <c r="A2" s="48" t="s">
        <v>48</v>
      </c>
      <c r="B2" s="49" t="s">
        <v>11</v>
      </c>
      <c r="C2" s="50"/>
      <c r="D2" s="87" t="s">
        <v>61</v>
      </c>
      <c r="E2" s="87"/>
      <c r="F2" s="51">
        <v>463560000269</v>
      </c>
    </row>
    <row r="3" spans="1:6" x14ac:dyDescent="0.5">
      <c r="A3" s="48" t="s">
        <v>49</v>
      </c>
      <c r="B3" s="49" t="s">
        <v>11</v>
      </c>
      <c r="C3" s="52"/>
      <c r="D3" s="87" t="s">
        <v>50</v>
      </c>
      <c r="E3" s="87"/>
      <c r="F3" s="53">
        <v>1</v>
      </c>
    </row>
    <row r="4" spans="1:6" x14ac:dyDescent="0.5">
      <c r="A4" s="54" t="s">
        <v>51</v>
      </c>
      <c r="B4" s="55" t="s">
        <v>52</v>
      </c>
      <c r="C4" s="56" t="s">
        <v>53</v>
      </c>
      <c r="D4" s="88" t="s">
        <v>54</v>
      </c>
      <c r="E4" s="88"/>
      <c r="F4" s="57" t="s">
        <v>55</v>
      </c>
    </row>
    <row r="5" spans="1:6" x14ac:dyDescent="0.5">
      <c r="A5" s="84" t="s">
        <v>56</v>
      </c>
      <c r="B5" s="84" t="s">
        <v>57</v>
      </c>
      <c r="C5" s="84" t="s">
        <v>58</v>
      </c>
      <c r="D5" s="84"/>
      <c r="E5" s="84"/>
      <c r="F5" s="86" t="s">
        <v>9</v>
      </c>
    </row>
    <row r="6" spans="1:6" x14ac:dyDescent="0.5">
      <c r="A6" s="85"/>
      <c r="B6" s="85"/>
      <c r="C6" s="35" t="s">
        <v>59</v>
      </c>
      <c r="D6" s="35" t="s">
        <v>60</v>
      </c>
      <c r="E6" s="35" t="s">
        <v>20</v>
      </c>
      <c r="F6" s="84"/>
    </row>
    <row r="7" spans="1:6" x14ac:dyDescent="0.5">
      <c r="A7" s="44"/>
      <c r="B7" s="45"/>
      <c r="C7" s="38"/>
      <c r="D7" s="38"/>
      <c r="E7" s="38">
        <v>0</v>
      </c>
      <c r="F7" s="37"/>
    </row>
    <row r="8" spans="1:6" x14ac:dyDescent="0.5">
      <c r="A8" s="44"/>
      <c r="B8" s="45"/>
      <c r="C8" s="38"/>
      <c r="D8" s="38"/>
      <c r="E8" s="38">
        <f>E7+C8-D8</f>
        <v>0</v>
      </c>
      <c r="F8" s="37"/>
    </row>
    <row r="9" spans="1:6" x14ac:dyDescent="0.5">
      <c r="A9" s="44"/>
      <c r="B9" s="44"/>
      <c r="C9" s="38"/>
      <c r="D9" s="38"/>
      <c r="E9" s="38">
        <f>E8+C9-D9</f>
        <v>0</v>
      </c>
      <c r="F9" s="37"/>
    </row>
    <row r="10" spans="1:6" x14ac:dyDescent="0.5">
      <c r="A10" s="44"/>
      <c r="B10" s="44"/>
      <c r="C10" s="38"/>
      <c r="D10" s="38"/>
      <c r="E10" s="38">
        <f t="shared" ref="E10:E33" si="0">E9+C10-D10</f>
        <v>0</v>
      </c>
      <c r="F10" s="37"/>
    </row>
    <row r="11" spans="1:6" x14ac:dyDescent="0.5">
      <c r="A11" s="44"/>
      <c r="B11" s="44"/>
      <c r="C11" s="38"/>
      <c r="D11" s="38"/>
      <c r="E11" s="38">
        <f t="shared" si="0"/>
        <v>0</v>
      </c>
      <c r="F11" s="37"/>
    </row>
    <row r="12" spans="1:6" x14ac:dyDescent="0.5">
      <c r="A12" s="44"/>
      <c r="B12" s="44"/>
      <c r="C12" s="38"/>
      <c r="D12" s="38"/>
      <c r="E12" s="38">
        <f t="shared" si="0"/>
        <v>0</v>
      </c>
      <c r="F12" s="37"/>
    </row>
    <row r="13" spans="1:6" x14ac:dyDescent="0.5">
      <c r="A13" s="44"/>
      <c r="B13" s="44"/>
      <c r="C13" s="38"/>
      <c r="D13" s="38"/>
      <c r="E13" s="38">
        <f t="shared" si="0"/>
        <v>0</v>
      </c>
      <c r="F13" s="37"/>
    </row>
    <row r="14" spans="1:6" x14ac:dyDescent="0.5">
      <c r="A14" s="44"/>
      <c r="B14" s="44"/>
      <c r="C14" s="38"/>
      <c r="D14" s="38"/>
      <c r="E14" s="38">
        <f t="shared" si="0"/>
        <v>0</v>
      </c>
      <c r="F14" s="37"/>
    </row>
    <row r="15" spans="1:6" x14ac:dyDescent="0.5">
      <c r="A15" s="44"/>
      <c r="B15" s="44"/>
      <c r="C15" s="38"/>
      <c r="D15" s="38"/>
      <c r="E15" s="38">
        <f t="shared" si="0"/>
        <v>0</v>
      </c>
      <c r="F15" s="37"/>
    </row>
    <row r="16" spans="1:6" x14ac:dyDescent="0.5">
      <c r="A16" s="44"/>
      <c r="B16" s="44"/>
      <c r="C16" s="38"/>
      <c r="D16" s="38"/>
      <c r="E16" s="38">
        <f t="shared" si="0"/>
        <v>0</v>
      </c>
      <c r="F16" s="37"/>
    </row>
    <row r="17" spans="1:6" x14ac:dyDescent="0.5">
      <c r="A17" s="44"/>
      <c r="B17" s="44"/>
      <c r="C17" s="38"/>
      <c r="D17" s="38"/>
      <c r="E17" s="38">
        <f t="shared" si="0"/>
        <v>0</v>
      </c>
      <c r="F17" s="37"/>
    </row>
    <row r="18" spans="1:6" x14ac:dyDescent="0.5">
      <c r="A18" s="44"/>
      <c r="B18" s="44"/>
      <c r="C18" s="38"/>
      <c r="D18" s="38"/>
      <c r="E18" s="38">
        <f t="shared" si="0"/>
        <v>0</v>
      </c>
      <c r="F18" s="37"/>
    </row>
    <row r="19" spans="1:6" x14ac:dyDescent="0.5">
      <c r="A19" s="44"/>
      <c r="B19" s="44"/>
      <c r="C19" s="38"/>
      <c r="D19" s="38"/>
      <c r="E19" s="38">
        <f t="shared" si="0"/>
        <v>0</v>
      </c>
      <c r="F19" s="37"/>
    </row>
    <row r="20" spans="1:6" x14ac:dyDescent="0.5">
      <c r="A20" s="44"/>
      <c r="B20" s="44"/>
      <c r="C20" s="38"/>
      <c r="D20" s="38"/>
      <c r="E20" s="38">
        <f t="shared" si="0"/>
        <v>0</v>
      </c>
      <c r="F20" s="37"/>
    </row>
    <row r="21" spans="1:6" x14ac:dyDescent="0.5">
      <c r="A21" s="44"/>
      <c r="B21" s="44"/>
      <c r="C21" s="38"/>
      <c r="D21" s="38"/>
      <c r="E21" s="38">
        <f t="shared" si="0"/>
        <v>0</v>
      </c>
      <c r="F21" s="37"/>
    </row>
    <row r="22" spans="1:6" x14ac:dyDescent="0.5">
      <c r="A22" s="44"/>
      <c r="B22" s="44"/>
      <c r="C22" s="38"/>
      <c r="D22" s="38"/>
      <c r="E22" s="38">
        <f t="shared" si="0"/>
        <v>0</v>
      </c>
      <c r="F22" s="37"/>
    </row>
    <row r="23" spans="1:6" x14ac:dyDescent="0.5">
      <c r="A23" s="44"/>
      <c r="B23" s="44"/>
      <c r="C23" s="38"/>
      <c r="D23" s="38"/>
      <c r="E23" s="38">
        <f t="shared" si="0"/>
        <v>0</v>
      </c>
      <c r="F23" s="37"/>
    </row>
    <row r="24" spans="1:6" x14ac:dyDescent="0.5">
      <c r="A24" s="44"/>
      <c r="B24" s="44"/>
      <c r="C24" s="38"/>
      <c r="D24" s="38"/>
      <c r="E24" s="38">
        <f t="shared" si="0"/>
        <v>0</v>
      </c>
      <c r="F24" s="37"/>
    </row>
    <row r="25" spans="1:6" x14ac:dyDescent="0.5">
      <c r="A25" s="44"/>
      <c r="B25" s="44"/>
      <c r="C25" s="38"/>
      <c r="D25" s="38"/>
      <c r="E25" s="38">
        <f t="shared" si="0"/>
        <v>0</v>
      </c>
      <c r="F25" s="37"/>
    </row>
    <row r="26" spans="1:6" x14ac:dyDescent="0.5">
      <c r="A26" s="44"/>
      <c r="B26" s="44"/>
      <c r="C26" s="38"/>
      <c r="D26" s="38"/>
      <c r="E26" s="38">
        <f t="shared" si="0"/>
        <v>0</v>
      </c>
      <c r="F26" s="37"/>
    </row>
    <row r="27" spans="1:6" x14ac:dyDescent="0.5">
      <c r="A27" s="44"/>
      <c r="B27" s="44"/>
      <c r="C27" s="38"/>
      <c r="D27" s="38"/>
      <c r="E27" s="38">
        <f t="shared" si="0"/>
        <v>0</v>
      </c>
      <c r="F27" s="37"/>
    </row>
    <row r="28" spans="1:6" x14ac:dyDescent="0.5">
      <c r="A28" s="44"/>
      <c r="B28" s="44"/>
      <c r="C28" s="38"/>
      <c r="D28" s="38"/>
      <c r="E28" s="38">
        <f t="shared" si="0"/>
        <v>0</v>
      </c>
      <c r="F28" s="37"/>
    </row>
    <row r="29" spans="1:6" x14ac:dyDescent="0.5">
      <c r="A29" s="44"/>
      <c r="B29" s="44"/>
      <c r="C29" s="38"/>
      <c r="D29" s="38"/>
      <c r="E29" s="38">
        <f t="shared" si="0"/>
        <v>0</v>
      </c>
      <c r="F29" s="37"/>
    </row>
    <row r="30" spans="1:6" x14ac:dyDescent="0.5">
      <c r="A30" s="44"/>
      <c r="B30" s="44"/>
      <c r="C30" s="38"/>
      <c r="D30" s="38"/>
      <c r="E30" s="38">
        <f t="shared" si="0"/>
        <v>0</v>
      </c>
      <c r="F30" s="37"/>
    </row>
    <row r="31" spans="1:6" x14ac:dyDescent="0.5">
      <c r="A31" s="44"/>
      <c r="B31" s="44"/>
      <c r="C31" s="38"/>
      <c r="D31" s="38"/>
      <c r="E31" s="38">
        <f t="shared" si="0"/>
        <v>0</v>
      </c>
      <c r="F31" s="37"/>
    </row>
    <row r="32" spans="1:6" x14ac:dyDescent="0.5">
      <c r="A32" s="44"/>
      <c r="B32" s="44"/>
      <c r="C32" s="38"/>
      <c r="D32" s="38"/>
      <c r="E32" s="38">
        <f t="shared" si="0"/>
        <v>0</v>
      </c>
      <c r="F32" s="37"/>
    </row>
    <row r="33" spans="1:6" x14ac:dyDescent="0.5">
      <c r="A33" s="44"/>
      <c r="B33" s="44"/>
      <c r="C33" s="38"/>
      <c r="D33" s="38"/>
      <c r="E33" s="38">
        <f t="shared" si="0"/>
        <v>0</v>
      </c>
      <c r="F33" s="37"/>
    </row>
  </sheetData>
  <mergeCells count="8">
    <mergeCell ref="A1:E1"/>
    <mergeCell ref="A5:A6"/>
    <mergeCell ref="B5:B6"/>
    <mergeCell ref="C5:E5"/>
    <mergeCell ref="F5:F6"/>
    <mergeCell ref="D2:E2"/>
    <mergeCell ref="D3:E3"/>
    <mergeCell ref="D4:E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10</vt:i4>
      </vt:variant>
      <vt:variant>
        <vt:lpstr>ช่วงที่มีชื่อ</vt:lpstr>
      </vt:variant>
      <vt:variant>
        <vt:i4>7</vt:i4>
      </vt:variant>
    </vt:vector>
  </HeadingPairs>
  <TitlesOfParts>
    <vt:vector size="17" baseType="lpstr">
      <vt:lpstr>0</vt:lpstr>
      <vt:lpstr>01</vt:lpstr>
      <vt:lpstr>02</vt:lpstr>
      <vt:lpstr>03</vt:lpstr>
      <vt:lpstr>STOCK</vt:lpstr>
      <vt:lpstr>Sheet1</vt:lpstr>
      <vt:lpstr>ซื้อ012561</vt:lpstr>
      <vt:lpstr>ซื้อ022561</vt:lpstr>
      <vt:lpstr>สาขา</vt:lpstr>
      <vt:lpstr>สนญ</vt:lpstr>
      <vt:lpstr>'0'!Print_Area</vt:lpstr>
      <vt:lpstr>'01'!Print_Area</vt:lpstr>
      <vt:lpstr>'02'!Print_Area</vt:lpstr>
      <vt:lpstr>'03'!Print_Area</vt:lpstr>
      <vt:lpstr>STOCK!Print_Area</vt:lpstr>
      <vt:lpstr>สนญ!Print_Area</vt:lpstr>
      <vt:lpstr>สาขา!Print_Area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2018-04-19T01:36:56Z</dcterms:modified>
</cp:coreProperties>
</file>