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rakes\OneDrive\Desktop\Work\No Broker\"/>
    </mc:Choice>
  </mc:AlternateContent>
  <xr:revisionPtr revIDLastSave="0" documentId="13_ncr:1_{8217E5F1-6487-4FD0-8098-3F4A4FA4AB68}" xr6:coauthVersionLast="47" xr6:coauthVersionMax="47" xr10:uidLastSave="{00000000-0000-0000-0000-000000000000}"/>
  <bookViews>
    <workbookView xWindow="-120" yWindow="-120" windowWidth="23280" windowHeight="14880" tabRatio="766" activeTab="3" xr2:uid="{57321A62-F521-4B9C-94EE-0C3F8B8AD838}"/>
  </bookViews>
  <sheets>
    <sheet name="Calls Done" sheetId="2" r:id="rId1"/>
    <sheet name="Rejects" sheetId="3" r:id="rId2"/>
    <sheet name="Site Schedule" sheetId="4" r:id="rId3"/>
    <sheet name="Q1.(a)Productivity Measurement" sheetId="5" r:id="rId4"/>
    <sheet name="Q1. (b)Predictive Modeling" sheetId="17" r:id="rId5"/>
  </sheets>
  <externalReferences>
    <externalReference r:id="rId6"/>
  </externalReferences>
  <definedNames>
    <definedName name="date" localSheetId="4">'Q1. (b)Predictive Modeling'!$B$2:$B$31</definedName>
    <definedName name="days" localSheetId="4">'Q1. (b)Predictive Modeling'!$C$2:$C$31</definedName>
    <definedName name="days">'[1]Predictive Modeling'!$C$2:$C$31</definedName>
    <definedName name="period" localSheetId="4">'Q1. (b)Predictive Modeling'!$A$2:$A$31</definedName>
    <definedName name="period">'[1]Predictive Modeling'!$A$2:$A$31</definedName>
    <definedName name="sindex" localSheetId="4">'Q1. (b)Predictive Modeling'!$H$3:$I$9</definedName>
    <definedName name="sindex">'[1]Predictive Modeling'!$H$2:$I$8</definedName>
    <definedName name="visits" localSheetId="4">'Q1. (b)Predictive Modeling'!$D$2:$D$31</definedName>
    <definedName name="visits">'[1]Predictive Modeling'!$D$2:$D$31</definedName>
    <definedName name="week" localSheetId="4">'Q1. (b)Predictive Modeling'!$H$3:$I$9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0" i="5" l="1"/>
  <c r="F3" i="5"/>
  <c r="D2" i="17"/>
  <c r="D3" i="17"/>
  <c r="D4" i="17"/>
  <c r="D5" i="17"/>
  <c r="I6" i="17" s="1"/>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I3" i="17" l="1"/>
  <c r="I5" i="17"/>
  <c r="I8" i="17"/>
  <c r="I4" i="17"/>
  <c r="I7" i="17"/>
  <c r="I9" i="17"/>
  <c r="L3" i="17"/>
  <c r="L2" i="17"/>
  <c r="E12" i="17" l="1"/>
  <c r="F12" i="17" s="1"/>
  <c r="E20" i="17"/>
  <c r="F20" i="17" s="1"/>
  <c r="E28" i="17"/>
  <c r="F28" i="17" s="1"/>
  <c r="E55" i="17"/>
  <c r="F55" i="17" s="1"/>
  <c r="E30" i="17"/>
  <c r="F30" i="17" s="1"/>
  <c r="E34" i="17"/>
  <c r="F34" i="17" s="1"/>
  <c r="E62" i="17"/>
  <c r="F62" i="17" s="1"/>
  <c r="E2" i="17"/>
  <c r="F2" i="17" s="1"/>
  <c r="E15" i="17"/>
  <c r="F15" i="17" s="1"/>
  <c r="E23" i="17"/>
  <c r="F23" i="17" s="1"/>
  <c r="E31" i="17"/>
  <c r="F31" i="17" s="1"/>
  <c r="E35" i="17"/>
  <c r="F35" i="17" s="1"/>
  <c r="E39" i="17"/>
  <c r="F39" i="17" s="1"/>
  <c r="E43" i="17"/>
  <c r="F43" i="17" s="1"/>
  <c r="E47" i="17"/>
  <c r="F47" i="17" s="1"/>
  <c r="E51" i="17"/>
  <c r="F51" i="17" s="1"/>
  <c r="E59" i="17"/>
  <c r="F59" i="17" s="1"/>
  <c r="E5" i="17"/>
  <c r="F5" i="17" s="1"/>
  <c r="E25" i="17"/>
  <c r="F25" i="17" s="1"/>
  <c r="E46" i="17"/>
  <c r="F46" i="17" s="1"/>
  <c r="E58" i="17"/>
  <c r="F58" i="17" s="1"/>
  <c r="E10" i="17"/>
  <c r="F10" i="17" s="1"/>
  <c r="E18" i="17"/>
  <c r="F18" i="17" s="1"/>
  <c r="E26" i="17"/>
  <c r="F26" i="17" s="1"/>
  <c r="E4" i="17"/>
  <c r="F4" i="17" s="1"/>
  <c r="E6" i="17"/>
  <c r="F6" i="17" s="1"/>
  <c r="E8" i="17"/>
  <c r="F8" i="17" s="1"/>
  <c r="E13" i="17"/>
  <c r="F13" i="17" s="1"/>
  <c r="E21" i="17"/>
  <c r="F21" i="17" s="1"/>
  <c r="E29" i="17"/>
  <c r="F29" i="17" s="1"/>
  <c r="E32" i="17"/>
  <c r="F32" i="17" s="1"/>
  <c r="E36" i="17"/>
  <c r="F36" i="17" s="1"/>
  <c r="E40" i="17"/>
  <c r="F40" i="17" s="1"/>
  <c r="E44" i="17"/>
  <c r="F44" i="17" s="1"/>
  <c r="E48" i="17"/>
  <c r="F48" i="17" s="1"/>
  <c r="E56" i="17"/>
  <c r="F56" i="17" s="1"/>
  <c r="E60" i="17"/>
  <c r="F60" i="17" s="1"/>
  <c r="E54" i="17"/>
  <c r="F54" i="17" s="1"/>
  <c r="E52" i="17"/>
  <c r="F52" i="17" s="1"/>
  <c r="E42" i="17"/>
  <c r="F42" i="17" s="1"/>
  <c r="E16" i="17"/>
  <c r="F16" i="17" s="1"/>
  <c r="E24" i="17"/>
  <c r="F24" i="17" s="1"/>
  <c r="E11" i="17"/>
  <c r="F11" i="17" s="1"/>
  <c r="E19" i="17"/>
  <c r="F19" i="17" s="1"/>
  <c r="E27" i="17"/>
  <c r="F27" i="17" s="1"/>
  <c r="E45" i="17"/>
  <c r="F45" i="17" s="1"/>
  <c r="E53" i="17"/>
  <c r="F53" i="17" s="1"/>
  <c r="E7" i="17"/>
  <c r="F7" i="17" s="1"/>
  <c r="E17" i="17"/>
  <c r="F17" i="17" s="1"/>
  <c r="E33" i="17"/>
  <c r="F33" i="17" s="1"/>
  <c r="E37" i="17"/>
  <c r="F37" i="17" s="1"/>
  <c r="E41" i="17"/>
  <c r="F41" i="17" s="1"/>
  <c r="E49" i="17"/>
  <c r="F49" i="17" s="1"/>
  <c r="E57" i="17"/>
  <c r="F57" i="17" s="1"/>
  <c r="E61" i="17"/>
  <c r="F61" i="17" s="1"/>
  <c r="E22" i="17"/>
  <c r="F22" i="17" s="1"/>
  <c r="E9" i="17"/>
  <c r="F9" i="17" s="1"/>
  <c r="E50" i="17"/>
  <c r="F50" i="17" s="1"/>
  <c r="E3" i="17"/>
  <c r="F3" i="17" s="1"/>
  <c r="E14" i="17"/>
  <c r="F14" i="17" s="1"/>
  <c r="E38" i="17"/>
  <c r="F38" i="17" s="1"/>
  <c r="Q2" i="4"/>
  <c r="Q3" i="4"/>
  <c r="Q4" i="4"/>
  <c r="Q5" i="4"/>
  <c r="Q6" i="4"/>
  <c r="Q7" i="4"/>
  <c r="Q8" i="4"/>
  <c r="Q9" i="4"/>
  <c r="Q10" i="4"/>
  <c r="Q11" i="4"/>
  <c r="Q12" i="4"/>
  <c r="Q13" i="4"/>
  <c r="Q14" i="4"/>
  <c r="Q15" i="4"/>
  <c r="Q16" i="4"/>
  <c r="Q17" i="4"/>
  <c r="Q18" i="4"/>
  <c r="Q19" i="4"/>
  <c r="Q20" i="4"/>
  <c r="Q21" i="4"/>
  <c r="Q22" i="4"/>
  <c r="Q23" i="4"/>
  <c r="Q24" i="4"/>
  <c r="Q25" i="4"/>
  <c r="Q26" i="4"/>
  <c r="Q27" i="4"/>
  <c r="Q28" i="4"/>
  <c r="Q29" i="4"/>
  <c r="Q30" i="4"/>
  <c r="Q31" i="4"/>
  <c r="B32" i="4"/>
  <c r="C32" i="4"/>
  <c r="D32" i="4"/>
  <c r="E32" i="4"/>
  <c r="F32" i="4"/>
  <c r="G32" i="4"/>
  <c r="H32" i="4"/>
  <c r="I32" i="4"/>
  <c r="J32" i="4"/>
  <c r="K32" i="4"/>
  <c r="L32" i="4"/>
  <c r="M32" i="4"/>
  <c r="N32" i="4"/>
  <c r="O32" i="4"/>
  <c r="P32" i="4"/>
  <c r="H25" i="5"/>
  <c r="H71" i="5"/>
  <c r="H69" i="5"/>
  <c r="H67" i="5"/>
  <c r="H66" i="5"/>
  <c r="H65"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32" i="5"/>
  <c r="E33" i="5"/>
  <c r="F33" i="5" s="1"/>
  <c r="E34" i="5"/>
  <c r="H34" i="5" s="1"/>
  <c r="E35" i="5"/>
  <c r="H35" i="5" s="1"/>
  <c r="E36" i="5"/>
  <c r="H36" i="5" s="1"/>
  <c r="E37" i="5"/>
  <c r="H37" i="5" s="1"/>
  <c r="E38" i="5"/>
  <c r="F38" i="5" s="1"/>
  <c r="E39" i="5"/>
  <c r="F39" i="5" s="1"/>
  <c r="E40" i="5"/>
  <c r="H40" i="5" s="1"/>
  <c r="E41" i="5"/>
  <c r="H41" i="5" s="1"/>
  <c r="E42" i="5"/>
  <c r="H42" i="5" s="1"/>
  <c r="E43" i="5"/>
  <c r="H43" i="5" s="1"/>
  <c r="E44" i="5"/>
  <c r="H44" i="5" s="1"/>
  <c r="E45" i="5"/>
  <c r="H45" i="5" s="1"/>
  <c r="E46" i="5"/>
  <c r="F46" i="5" s="1"/>
  <c r="E47" i="5"/>
  <c r="F47" i="5" s="1"/>
  <c r="E48" i="5"/>
  <c r="H48" i="5" s="1"/>
  <c r="E49" i="5"/>
  <c r="F49" i="5" s="1"/>
  <c r="E50" i="5"/>
  <c r="H50" i="5" s="1"/>
  <c r="E51" i="5"/>
  <c r="H51" i="5" s="1"/>
  <c r="E52" i="5"/>
  <c r="H52" i="5" s="1"/>
  <c r="E53" i="5"/>
  <c r="H53" i="5" s="1"/>
  <c r="E54" i="5"/>
  <c r="F54" i="5" s="1"/>
  <c r="E55" i="5"/>
  <c r="F55" i="5" s="1"/>
  <c r="E56" i="5"/>
  <c r="H56" i="5" s="1"/>
  <c r="E57" i="5"/>
  <c r="H57" i="5" s="1"/>
  <c r="E58" i="5"/>
  <c r="H58" i="5" s="1"/>
  <c r="E59" i="5"/>
  <c r="H59" i="5" s="1"/>
  <c r="E60" i="5"/>
  <c r="H60" i="5" s="1"/>
  <c r="E61" i="5"/>
  <c r="H61" i="5" s="1"/>
  <c r="E32" i="5"/>
  <c r="F32" i="5" s="1"/>
  <c r="H68" i="5" l="1"/>
  <c r="Q32" i="4"/>
  <c r="F58" i="5"/>
  <c r="F57" i="5"/>
  <c r="F48" i="5"/>
  <c r="H33" i="5"/>
  <c r="F36" i="5"/>
  <c r="F35" i="5"/>
  <c r="F34" i="5"/>
  <c r="F56" i="5"/>
  <c r="F53" i="5"/>
  <c r="F43" i="5"/>
  <c r="H49" i="5"/>
  <c r="F52" i="5"/>
  <c r="F61" i="5"/>
  <c r="F51" i="5"/>
  <c r="F41" i="5"/>
  <c r="F45" i="5"/>
  <c r="F44" i="5"/>
  <c r="F60" i="5"/>
  <c r="F50" i="5"/>
  <c r="F40" i="5"/>
  <c r="F42" i="5"/>
  <c r="F59" i="5"/>
  <c r="F37" i="5"/>
  <c r="H47" i="5"/>
  <c r="H55" i="5"/>
  <c r="H39" i="5"/>
  <c r="H54" i="5"/>
  <c r="H38" i="5"/>
  <c r="H32" i="5"/>
  <c r="H46" i="5"/>
  <c r="H23" i="5" l="1"/>
  <c r="H22" i="5"/>
  <c r="H26" i="5"/>
  <c r="H24" i="5"/>
  <c r="G4" i="5"/>
  <c r="G5" i="5"/>
  <c r="G6" i="5"/>
  <c r="G7" i="5"/>
  <c r="G8" i="5"/>
  <c r="G9" i="5"/>
  <c r="G10" i="5"/>
  <c r="G11" i="5"/>
  <c r="G12" i="5"/>
  <c r="G13" i="5"/>
  <c r="G14" i="5"/>
  <c r="G15" i="5"/>
  <c r="G16" i="5"/>
  <c r="G17" i="5"/>
  <c r="G3" i="5"/>
  <c r="E4" i="5"/>
  <c r="F4" i="5" s="1"/>
  <c r="E5" i="5"/>
  <c r="H5" i="5" s="1"/>
  <c r="E6" i="5"/>
  <c r="H6" i="5" s="1"/>
  <c r="E7" i="5"/>
  <c r="H7" i="5" s="1"/>
  <c r="E8" i="5"/>
  <c r="F8" i="5" s="1"/>
  <c r="E9" i="5"/>
  <c r="F9" i="5" s="1"/>
  <c r="E10" i="5"/>
  <c r="F10" i="5" s="1"/>
  <c r="E11" i="5"/>
  <c r="F11" i="5" s="1"/>
  <c r="E12" i="5"/>
  <c r="F12" i="5" s="1"/>
  <c r="E13" i="5"/>
  <c r="H13" i="5" s="1"/>
  <c r="E14" i="5"/>
  <c r="H14" i="5" s="1"/>
  <c r="E15" i="5"/>
  <c r="F15" i="5" s="1"/>
  <c r="E16" i="5"/>
  <c r="F16" i="5" s="1"/>
  <c r="E17" i="5"/>
  <c r="F17" i="5" s="1"/>
  <c r="E3" i="5"/>
  <c r="H10" i="5" l="1"/>
  <c r="H12" i="5"/>
  <c r="H11" i="5"/>
  <c r="H9" i="5"/>
  <c r="H4" i="5"/>
  <c r="F7" i="5"/>
  <c r="H17" i="5"/>
  <c r="H16" i="5"/>
  <c r="H15" i="5"/>
  <c r="F14" i="5"/>
  <c r="F6" i="5"/>
  <c r="H8" i="5"/>
  <c r="F13" i="5"/>
  <c r="F5" i="5"/>
  <c r="H3" i="5"/>
  <c r="C18" i="5"/>
  <c r="D18" i="5"/>
  <c r="B18" i="5"/>
  <c r="H21" i="5"/>
  <c r="P38" i="4"/>
  <c r="O38" i="4"/>
  <c r="N38" i="4"/>
  <c r="M38" i="4"/>
  <c r="L38" i="4"/>
  <c r="K38" i="4"/>
  <c r="J38" i="4"/>
  <c r="I38" i="4"/>
  <c r="H38" i="4"/>
  <c r="G38" i="4"/>
  <c r="F38" i="4"/>
  <c r="E38" i="4"/>
  <c r="D38" i="4"/>
  <c r="C38" i="4"/>
  <c r="B38" i="4"/>
  <c r="P37" i="4"/>
  <c r="O37" i="4"/>
  <c r="N37" i="4"/>
  <c r="M37" i="4"/>
  <c r="L37" i="4"/>
  <c r="K37" i="4"/>
  <c r="J37" i="4"/>
  <c r="I37" i="4"/>
  <c r="H37" i="4"/>
  <c r="G37" i="4"/>
  <c r="F37" i="4"/>
  <c r="E37" i="4"/>
  <c r="D37" i="4"/>
  <c r="C37" i="4"/>
  <c r="B37" i="4"/>
  <c r="P36" i="4"/>
  <c r="O36" i="4"/>
  <c r="N36" i="4"/>
  <c r="M36" i="4"/>
  <c r="L36" i="4"/>
  <c r="K36" i="4"/>
  <c r="J36" i="4"/>
  <c r="I36" i="4"/>
  <c r="H36" i="4"/>
  <c r="G36" i="4"/>
  <c r="F36" i="4"/>
  <c r="E36" i="4"/>
  <c r="D36" i="4"/>
  <c r="C36" i="4"/>
  <c r="B36" i="4"/>
  <c r="P35" i="4"/>
  <c r="O35" i="4"/>
  <c r="N35" i="4"/>
  <c r="M35" i="4"/>
  <c r="L35" i="4"/>
  <c r="K35" i="4"/>
  <c r="J35" i="4"/>
  <c r="I35" i="4"/>
  <c r="H35" i="4"/>
  <c r="G35" i="4"/>
  <c r="F35" i="4"/>
  <c r="E35" i="4"/>
  <c r="D35" i="4"/>
  <c r="C35" i="4"/>
  <c r="B35" i="4"/>
  <c r="P34" i="4"/>
  <c r="O34" i="4"/>
  <c r="N34" i="4"/>
  <c r="M34" i="4"/>
  <c r="L34" i="4"/>
  <c r="K34" i="4"/>
  <c r="J34" i="4"/>
  <c r="I34" i="4"/>
  <c r="H34" i="4"/>
  <c r="G34" i="4"/>
  <c r="F34" i="4"/>
  <c r="E34" i="4"/>
  <c r="D34" i="4"/>
  <c r="C34" i="4"/>
  <c r="B34" i="4"/>
  <c r="C37" i="3"/>
  <c r="D37" i="3"/>
  <c r="E37" i="3"/>
  <c r="F37" i="3"/>
  <c r="G37" i="3"/>
  <c r="H37" i="3"/>
  <c r="I37" i="3"/>
  <c r="J37" i="3"/>
  <c r="K37" i="3"/>
  <c r="L37" i="3"/>
  <c r="M37" i="3"/>
  <c r="N37" i="3"/>
  <c r="O37" i="3"/>
  <c r="P37" i="3"/>
  <c r="C38" i="3"/>
  <c r="D38" i="3"/>
  <c r="E38" i="3"/>
  <c r="F38" i="3"/>
  <c r="G38" i="3"/>
  <c r="H38" i="3"/>
  <c r="I38" i="3"/>
  <c r="J38" i="3"/>
  <c r="K38" i="3"/>
  <c r="L38" i="3"/>
  <c r="M38" i="3"/>
  <c r="N38" i="3"/>
  <c r="O38" i="3"/>
  <c r="P38" i="3"/>
  <c r="C39" i="3"/>
  <c r="D39" i="3"/>
  <c r="E39" i="3"/>
  <c r="F39" i="3"/>
  <c r="G39" i="3"/>
  <c r="H39" i="3"/>
  <c r="I39" i="3"/>
  <c r="J39" i="3"/>
  <c r="K39" i="3"/>
  <c r="L39" i="3"/>
  <c r="M39" i="3"/>
  <c r="N39" i="3"/>
  <c r="O39" i="3"/>
  <c r="P39" i="3"/>
  <c r="C36" i="3"/>
  <c r="D36" i="3"/>
  <c r="E36" i="3"/>
  <c r="F36" i="3"/>
  <c r="G36" i="3"/>
  <c r="H36" i="3"/>
  <c r="I36" i="3"/>
  <c r="J36" i="3"/>
  <c r="K36" i="3"/>
  <c r="L36" i="3"/>
  <c r="M36" i="3"/>
  <c r="N36" i="3"/>
  <c r="O36" i="3"/>
  <c r="P36" i="3"/>
  <c r="C35" i="3"/>
  <c r="D35" i="3"/>
  <c r="E35" i="3"/>
  <c r="F35" i="3"/>
  <c r="G35" i="3"/>
  <c r="H35" i="3"/>
  <c r="I35" i="3"/>
  <c r="J35" i="3"/>
  <c r="K35" i="3"/>
  <c r="L35" i="3"/>
  <c r="M35" i="3"/>
  <c r="N35" i="3"/>
  <c r="O35" i="3"/>
  <c r="P35" i="3"/>
  <c r="B39" i="3"/>
  <c r="B38" i="3"/>
  <c r="B37" i="3"/>
  <c r="B36" i="3"/>
  <c r="B35" i="3"/>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 i="2"/>
  <c r="G18" i="5" l="1"/>
  <c r="E18" i="5"/>
  <c r="F18" i="5" s="1"/>
  <c r="Q37" i="4"/>
  <c r="Q36" i="4"/>
  <c r="Q38" i="4"/>
  <c r="Q35" i="4"/>
  <c r="Q34" i="4"/>
  <c r="Q35" i="3"/>
  <c r="Q39" i="3"/>
  <c r="Q37" i="3"/>
  <c r="Q38" i="3"/>
  <c r="Q36" i="3"/>
  <c r="Q33" i="2"/>
  <c r="C41" i="2"/>
  <c r="D41" i="2"/>
  <c r="E41" i="2"/>
  <c r="F41" i="2"/>
  <c r="G41" i="2"/>
  <c r="H41" i="2"/>
  <c r="I41" i="2"/>
  <c r="J41" i="2"/>
  <c r="K41" i="2"/>
  <c r="L41" i="2"/>
  <c r="M41" i="2"/>
  <c r="N41" i="2"/>
  <c r="O41" i="2"/>
  <c r="P41" i="2"/>
  <c r="B41" i="2"/>
  <c r="C40" i="2"/>
  <c r="D40" i="2"/>
  <c r="E40" i="2"/>
  <c r="F40" i="2"/>
  <c r="G40" i="2"/>
  <c r="H40" i="2"/>
  <c r="I40" i="2"/>
  <c r="J40" i="2"/>
  <c r="K40" i="2"/>
  <c r="L40" i="2"/>
  <c r="M40" i="2"/>
  <c r="N40" i="2"/>
  <c r="O40" i="2"/>
  <c r="P40" i="2"/>
  <c r="C39" i="2"/>
  <c r="D39" i="2"/>
  <c r="E39" i="2"/>
  <c r="F39" i="2"/>
  <c r="G39" i="2"/>
  <c r="H39" i="2"/>
  <c r="I39" i="2"/>
  <c r="J39" i="2"/>
  <c r="K39" i="2"/>
  <c r="L39" i="2"/>
  <c r="M39" i="2"/>
  <c r="N39" i="2"/>
  <c r="O39" i="2"/>
  <c r="P39" i="2"/>
  <c r="C38" i="2"/>
  <c r="D38" i="2"/>
  <c r="E38" i="2"/>
  <c r="F38" i="2"/>
  <c r="G38" i="2"/>
  <c r="H38" i="2"/>
  <c r="I38" i="2"/>
  <c r="J38" i="2"/>
  <c r="K38" i="2"/>
  <c r="L38" i="2"/>
  <c r="M38" i="2"/>
  <c r="N38" i="2"/>
  <c r="O38" i="2"/>
  <c r="P38" i="2"/>
  <c r="C37" i="2"/>
  <c r="D37" i="2"/>
  <c r="E37" i="2"/>
  <c r="F37" i="2"/>
  <c r="G37" i="2"/>
  <c r="H37" i="2"/>
  <c r="I37" i="2"/>
  <c r="J37" i="2"/>
  <c r="K37" i="2"/>
  <c r="L37" i="2"/>
  <c r="M37" i="2"/>
  <c r="N37" i="2"/>
  <c r="O37" i="2"/>
  <c r="P37" i="2"/>
  <c r="B40" i="2"/>
  <c r="B39" i="2"/>
  <c r="B38" i="2"/>
  <c r="B37" i="2"/>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 i="3"/>
  <c r="M33" i="3"/>
  <c r="E33" i="3"/>
  <c r="D33" i="2"/>
  <c r="H33" i="2"/>
  <c r="L33" i="2"/>
  <c r="H18" i="5" l="1"/>
  <c r="Q33" i="3"/>
  <c r="Q39" i="2"/>
  <c r="Q37" i="2"/>
  <c r="Q40" i="2"/>
  <c r="Q41" i="2"/>
  <c r="Q38" i="2"/>
  <c r="I33" i="3"/>
  <c r="O33" i="3"/>
  <c r="K33" i="3"/>
  <c r="G33" i="3"/>
  <c r="C33" i="3"/>
  <c r="P33" i="3"/>
  <c r="L33" i="3"/>
  <c r="H33" i="3"/>
  <c r="D33" i="3"/>
  <c r="N33" i="3"/>
  <c r="J33" i="3"/>
  <c r="F33" i="3"/>
  <c r="B33" i="3"/>
  <c r="E33" i="2"/>
  <c r="G33" i="2"/>
  <c r="O33" i="2"/>
  <c r="I33" i="2"/>
  <c r="K33" i="2"/>
  <c r="C33" i="2"/>
  <c r="P33" i="2"/>
  <c r="N33" i="2"/>
  <c r="J33" i="2"/>
  <c r="F33" i="2"/>
  <c r="B33" i="2"/>
  <c r="M33" i="2"/>
</calcChain>
</file>

<file path=xl/sharedStrings.xml><?xml version="1.0" encoding="utf-8"?>
<sst xmlns="http://schemas.openxmlformats.org/spreadsheetml/2006/main" count="252" uniqueCount="85">
  <si>
    <t>Avinash</t>
  </si>
  <si>
    <t>Mahesh</t>
  </si>
  <si>
    <t>Rushitha</t>
  </si>
  <si>
    <t>Rohan</t>
  </si>
  <si>
    <t>Pooja</t>
  </si>
  <si>
    <t>Rhea</t>
  </si>
  <si>
    <t>Ranjith</t>
  </si>
  <si>
    <t>Rahul</t>
  </si>
  <si>
    <t>Abhishek</t>
  </si>
  <si>
    <t>Deepak</t>
  </si>
  <si>
    <t>Sarita</t>
  </si>
  <si>
    <t>Abhisha</t>
  </si>
  <si>
    <t>Saran</t>
  </si>
  <si>
    <t>Sharon</t>
  </si>
  <si>
    <t>Kamal</t>
  </si>
  <si>
    <t>Total</t>
  </si>
  <si>
    <t>Date</t>
  </si>
  <si>
    <t>Average Week 1</t>
  </si>
  <si>
    <t>Average Week 2</t>
  </si>
  <si>
    <t>Average Week 3</t>
  </si>
  <si>
    <t>Average Week 4</t>
  </si>
  <si>
    <t>Total Daily Calls</t>
  </si>
  <si>
    <t>Remaining Week</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</si>
  <si>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</si>
  <si>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</si>
  <si>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</si>
  <si>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</si>
  <si>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</si>
  <si>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</si>
  <si>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</si>
  <si>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</si>
  <si>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</si>
  <si>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</si>
  <si>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</si>
  <si>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</si>
  <si>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</si>
  <si>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</si>
  <si>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</si>
  <si>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</si>
  <si>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</si>
  <si>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Total Daily Rejects</t>
  </si>
  <si>
    <t>Total Daily Visits</t>
  </si>
  <si>
    <t>RM</t>
  </si>
  <si>
    <t>Overall Conversion Rate (%)</t>
  </si>
  <si>
    <t>Rejects</t>
  </si>
  <si>
    <t>Successful Calls</t>
  </si>
  <si>
    <t>Corelation Visits/Calls</t>
  </si>
  <si>
    <t>Corelation Visits/Rejects</t>
  </si>
  <si>
    <t>Corelation Rejects/Calls</t>
  </si>
  <si>
    <t>Average Rejects</t>
  </si>
  <si>
    <t>Average Calls</t>
  </si>
  <si>
    <t xml:space="preserve"> Total Calls</t>
  </si>
  <si>
    <t>Daily Calls</t>
  </si>
  <si>
    <t>Visits</t>
  </si>
  <si>
    <t xml:space="preserve">Average Visit </t>
  </si>
  <si>
    <t>Rejected</t>
  </si>
  <si>
    <t>Average Calls per RM</t>
  </si>
  <si>
    <t>Visit per RM</t>
  </si>
  <si>
    <t>Daily Performance Metrics</t>
  </si>
  <si>
    <t>CSR(%)</t>
  </si>
  <si>
    <t xml:space="preserve"> OCR (%)</t>
  </si>
  <si>
    <t>SVCR(%)</t>
  </si>
  <si>
    <t>Friday</t>
  </si>
  <si>
    <t>Thursday</t>
  </si>
  <si>
    <t>Wednesday</t>
  </si>
  <si>
    <t>Tuesday</t>
  </si>
  <si>
    <t>Monday</t>
  </si>
  <si>
    <t>Sunday</t>
  </si>
  <si>
    <t>Saturday</t>
  </si>
  <si>
    <t>Slope</t>
  </si>
  <si>
    <t>Intercept</t>
  </si>
  <si>
    <t>Values</t>
  </si>
  <si>
    <t>Functions</t>
  </si>
  <si>
    <t>Seasonality Index</t>
  </si>
  <si>
    <t>Day</t>
  </si>
  <si>
    <t>Seasonal Trend Forecast</t>
  </si>
  <si>
    <t>Linear Trend Forecast</t>
  </si>
  <si>
    <t>Total Visits</t>
  </si>
  <si>
    <t>Period</t>
  </si>
  <si>
    <t>Sindex</t>
  </si>
  <si>
    <t xml:space="preserve">RM  Performance matrics </t>
  </si>
  <si>
    <r>
      <t xml:space="preserve">To measure the overall productivity of the real estate pre-sales team based on the provided data, I focus on several key performance indicators (KPIs):
1. Call Success Rate (CSR)
2. Overall Conversion Rate (OCR)
3. Visit Conversion Rate (SVCR)
4. Correlation Metrics
</t>
    </r>
    <r>
      <rPr>
        <b/>
        <sz val="11"/>
        <color theme="1"/>
        <rFont val="Calibri"/>
        <family val="2"/>
        <scheme val="minor"/>
      </rPr>
      <t>1. Call Success Rate (CSR)</t>
    </r>
    <r>
      <rPr>
        <sz val="11"/>
        <color theme="1"/>
        <rFont val="Calibri"/>
        <family val="2"/>
        <scheme val="minor"/>
      </rPr>
      <t xml:space="preserve"> - This measures the efficiency of turning calls into effective interactions by each RM on a daily basis.
Observations:
There is no significant change in the overall success rate when analyzing the total number produced by the team. However, the average CSR per RM is 69.4%, with some team members performing below average.
Suggestions:
The higher rejection rates for these individuals could be the cause. This can be mitigated by observing and correcting their communication strategies with potential clients. Pairing them with the best-performing team members for a certain period could help them learn and implement better approaches in the coming months.
</t>
    </r>
    <r>
      <rPr>
        <b/>
        <sz val="11"/>
        <color theme="1"/>
        <rFont val="Calibri"/>
        <family val="2"/>
        <scheme val="minor"/>
      </rPr>
      <t>2. Overall Conversion Rate (OCR)</t>
    </r>
    <r>
      <rPr>
        <sz val="11"/>
        <color theme="1"/>
        <rFont val="Calibri"/>
        <family val="2"/>
        <scheme val="minor"/>
      </rPr>
      <t xml:space="preserve"> - This measures the percentage of site visits converted from the total calls made.
Observations:
The OCR is around 0.84% for every individual except Rohan, who has a 0.23% OCR. Analyzing daily OCR shows that the team underperforms on 20 out of 30 days in the month, contributing to the low overall average.
Suggestions:
Investigate the cause of the sudden increase in site visits in the middle of the month and the subsequent decline in OCR. Further analysis of the data gathered from the team is required.
The distribution of clients for site visits is not organized, posible cause  for random spikes and drops in trendline and less site visits on closing month.                                                                                       
</t>
    </r>
    <r>
      <rPr>
        <b/>
        <sz val="11"/>
        <color theme="1"/>
        <rFont val="Calibri"/>
        <family val="2"/>
        <scheme val="minor"/>
      </rPr>
      <t>3. Site Visit Conversion Rate (VCR)</t>
    </r>
    <r>
      <rPr>
        <sz val="11"/>
        <color theme="1"/>
        <rFont val="Calibri"/>
        <family val="2"/>
        <scheme val="minor"/>
      </rPr>
      <t xml:space="preserve"> - This measures the success in converting effective calls into site visits, directly impacting sales.
Observations:
The team has an average VCR of 1.21%, while Rohan's VCR is significantly lower at 0.41%, indicating a potential area for improvement. Additionally, the daily VCR is much lower towards the end of the month.
Suggestions:
Implementing the suggestions above can help mitigate the lower VCR, especially towards the month’s close.
</t>
    </r>
    <r>
      <rPr>
        <b/>
        <sz val="11"/>
        <color theme="1"/>
        <rFont val="Calibri"/>
        <family val="2"/>
        <scheme val="minor"/>
      </rPr>
      <t>4. Correlation Metrics</t>
    </r>
    <r>
      <rPr>
        <sz val="11"/>
        <color theme="1"/>
        <rFont val="Calibri"/>
        <family val="2"/>
        <scheme val="minor"/>
      </rPr>
      <t xml:space="preserve"> - These indicate the relationship between different parameters of the data.
Correlation Visits/Calls (RM): 0.14 (near zero correlation, indicating a weak relationship between calls and visits)
Correlation Visits/Rejects (RM): -0.67 (negative correlation, indicating that higher rejection rates are associated with fewer site visits and vice versa)
Correlation Rejects/Calls (RM): 0.15 (near zero correlation, indicating a weak relationship between rejection rate and calls)
Correlation Visits/Calls (Daily): 0.68 (positive correlation, indicating more calls are likely to lead to more visits)
Correlation Visits/Rejects (Daily): 0.68 (positive correlation, indicating that higher rejection rates are associated with higher site visits)
</t>
    </r>
    <r>
      <rPr>
        <b/>
        <sz val="11"/>
        <color theme="1"/>
        <rFont val="Calibri"/>
        <family val="2"/>
        <scheme val="minor"/>
      </rPr>
      <t>Correlation Rejects/Calls (Daily): 0.99</t>
    </r>
    <r>
      <rPr>
        <sz val="11"/>
        <color theme="1"/>
        <rFont val="Calibri"/>
        <family val="2"/>
        <scheme val="minor"/>
      </rPr>
      <t xml:space="preserve"> (very high positive correlation, indicating that as calls increase, rejections increase proportionally)
Improvement Areas
Focus on improving the conversion rate for individuals with lower performance metrics.
Provide training and support to those falling behind and ensure a balanced approach to making calls and managing rejections.
While high call volume is essential, the quality of calls and the ability to convert them to site visits are equally important.</t>
    </r>
  </si>
  <si>
    <t xml:space="preserve">Q1  [c] - Given the poor performance of RM Rohan in the April month, suggest 3 specific ways of pulling up his productivity </t>
  </si>
  <si>
    <t>Q.[a] How will you measure overall productivity of the team based on these numbers?</t>
  </si>
  <si>
    <r>
      <t xml:space="preserve">Ans. To enhance  Rohan's productivity, it's essential to address the root causes of his underperformance and implement targeted strategies. Here are three specific approaches:
</t>
    </r>
    <r>
      <rPr>
        <b/>
        <sz val="11"/>
        <color theme="1"/>
        <rFont val="Calibri"/>
        <family val="2"/>
        <scheme val="minor"/>
      </rPr>
      <t>1. Training and Mentorship</t>
    </r>
    <r>
      <rPr>
        <sz val="11"/>
        <color theme="1"/>
        <rFont val="Calibri"/>
        <family val="2"/>
        <scheme val="minor"/>
      </rPr>
      <t xml:space="preserve">
Rohan struggles with a lower Site Visit Conversion Rate (SVCR) and higher rejection rates, indicating a need for fundamental sales skills improvement.
•	Customized Training: Develop a  training program focused on reinforcing sales fundamentals and aligning with organizational goals/ideology. This could include role-playing exercises, questioner regarding organization to understand the ideology and initiatives behind the vertical, the handling common objections, and effective follow-up techniques. This module can also help future RM’s as well.
•	Mentorship Program: We can pair Rohan with a top-performing RM for hands-on learning. This mentorship will expose him to effective communication techniques, client management strategies, and successful closing approaches.
•	Technical Skills: Ensure Rohan becomes proficient in utilizing the CRM system to track leads, manage interactions, follow-up emails, reminders for callbacks, and tracking interactions.
</t>
    </r>
    <r>
      <rPr>
        <b/>
        <sz val="11"/>
        <color theme="1"/>
        <rFont val="Calibri"/>
        <family val="2"/>
        <scheme val="minor"/>
      </rPr>
      <t>2. Client Relationship Management</t>
    </r>
    <r>
      <rPr>
        <sz val="11"/>
        <color theme="1"/>
        <rFont val="Calibri"/>
        <family val="2"/>
        <scheme val="minor"/>
      </rPr>
      <t xml:space="preserve">
Client relationships is must when you are forfront of a company and it can lead to repeat business and referrals, essential for sustained success. Lower site visits and rejections rates indicates that Rohan is not proficient in building relationship and first impression. 
•	Personal Communication : After guiding him through the first phase of program we can encourage  Rohan to personalize his follow-up communications based on client preferences and past interactions, developing a more meaningful connection with clients.                                                                                                                                                                                                                                                       
•	Regular Feedback Sessions: Schedule consistent sessions with clients to actively listen to their needs, promptly address concerns, and proactive support from the first interactions.
•	Engagement Initiatives: Implement initiatives such as personalized thank-you notes, new availibity of properties based on their prioritites, or exclusive offers to deepen client engagement and loyalty.
</t>
    </r>
    <r>
      <rPr>
        <b/>
        <sz val="11"/>
        <color theme="1"/>
        <rFont val="Calibri"/>
        <family val="2"/>
        <scheme val="minor"/>
      </rPr>
      <t>3. Optimizing Lead Qualification Process</t>
    </r>
    <r>
      <rPr>
        <sz val="11"/>
        <color theme="1"/>
        <rFont val="Calibri"/>
        <family val="2"/>
        <scheme val="minor"/>
      </rPr>
      <t xml:space="preserve">
High rejection rates suggest Rohan may be investing time in leads with lower conversion potential.
•	Lead Scoring System: Introduce a systematic lead scoring approach to help Rohan prioritize leads based on  engagement level, source quality, and past behavior. This enables him to focus on leads with higher conversion potential.
•	Pre-Qualification Scripts: Equip Rohan with scripted guidelines to swiftly assess a lead’s readiness to buy, ensuring he spends time effectively pursuing viable opportunities.
</t>
    </r>
    <r>
      <rPr>
        <b/>
        <sz val="11"/>
        <color theme="1"/>
        <rFont val="Calibri"/>
        <family val="2"/>
        <scheme val="minor"/>
      </rPr>
      <t xml:space="preserve">Implementation </t>
    </r>
    <r>
      <rPr>
        <sz val="11"/>
        <color theme="1"/>
        <rFont val="Calibri"/>
        <family val="2"/>
        <scheme val="minor"/>
      </rPr>
      <t xml:space="preserve">
•	Target Setting : Define specific, measurable objectives for Rohan, such as increasing his SVCR or reducing rejection rates, with a clear timeline for achievement.
•	Progress Tracking: Utilize the CRM system to monitor Rohan’s performance metrics closely and conduct regular performance reviews to assess progress and provide timely feedback.
•	Strategical modifications: Stay flexible in adapting and adding new strategies based on Rohan’s performance feedback and evolving business conditions.
By focusing on these targeted areas and providing structured support, Rohan can elevate his productivity, improve key performance metrics, and align more effectively with his team’s success.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</si>
</sst>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0.000"/>
    <numFmt numFmtId="166" formatCode="[$-409]d\-mmm;@"/>
  </numFmts>
  <fonts count="14" x14ac:knownFonts="1">
    <font>
      <sz val="11"/>
      <color theme="1"/>
      <name val="Calibri"/>
      <family val="2"/>
      <scheme val="minor"/>
    </font>
    <font>
      <b/>
      <sz val="11"/>
      <color theme="1"/>
      <name val="Calibri"/>
      <family val="2"/>
      <scheme val="minor"/>
    </font>
    <font>
      <sz val="11"/>
      <color rgb="FFFF0000"/>
      <name val="Calibri"/>
      <family val="2"/>
      <scheme val="minor"/>
    </font>
    <font>
      <sz val="11"/>
      <color theme="0"/>
      <name val="Calibri"/>
      <family val="2"/>
      <scheme val="minor"/>
    </font>
    <font>
      <sz val="8"/>
      <name val="Calibri"/>
      <family val="2"/>
      <scheme val="minor"/>
    </font>
    <font>
      <b/>
      <sz val="12"/>
      <color theme="0"/>
      <name val="Calibri"/>
      <family val="2"/>
      <scheme val="minor"/>
    </font>
    <font>
      <b/>
      <sz val="12"/>
      <color theme="1"/>
      <name val="Calibri"/>
      <family val="2"/>
      <scheme val="minor"/>
    </font>
    <font>
      <sz val="11"/>
      <color rgb="FF00B050"/>
      <name val="Calibri"/>
      <family val="2"/>
      <scheme val="minor"/>
    </font>
    <font>
      <sz val="11"/>
      <color theme="1"/>
      <name val="Calibri"/>
      <family val="2"/>
      <scheme val="minor"/>
    </font>
    <font>
      <b/>
      <sz val="11"/>
      <color theme="0"/>
      <name val="Calibri"/>
      <family val="2"/>
      <scheme val="minor"/>
    </font>
    <font>
      <b/>
      <sz val="11"/>
      <color rgb="FF00B050"/>
      <name val="Calibri"/>
      <family val="2"/>
      <scheme val="minor"/>
    </font>
    <font>
      <b/>
      <sz val="11"/>
      <color rgb="FFFF0000"/>
      <name val="Calibri"/>
      <family val="2"/>
      <scheme val="minor"/>
    </font>
    <font>
      <sz val="11"/>
      <color theme="4" tint="-0.249977111117893"/>
      <name val="Calibri"/>
      <family val="2"/>
      <scheme val="minor"/>
    </font>
    <font>
      <b/>
      <sz val="11"/>
      <color theme="4" tint="-0.249977111117893"/>
      <name val="Calibri"/>
      <family val="2"/>
      <scheme val="minor"/>
    </font>
  </fonts>
  <fills count="8">
    <fill>
      <patternFill patternType="none"/>
    </fill>
    <fill>
      <patternFill patternType="gray125"/>
    </fill>
    <fill>
      <patternFill patternType="solid">
        <fgColor theme="4"/>
      </patternFill>
    </fill>
    <fill>
      <patternFill patternType="solid">
        <fgColor theme="4" tint="0.79998168889431442"/>
        <bgColor theme="4" tint="0.79998168889431442"/>
      </patternFill>
    </fill>
    <fill>
      <patternFill patternType="solid">
        <fgColor theme="4" tint="0.59999389629810485"/>
        <bgColor indexed="65"/>
      </patternFill>
    </fill>
    <fill>
      <patternFill patternType="solid">
        <fgColor theme="4" tint="0.39997558519241921"/>
        <bgColor indexed="65"/>
      </patternFill>
    </fill>
    <fill>
      <patternFill patternType="solid">
        <fgColor theme="4"/>
        <bgColor theme="4"/>
      </patternFill>
    </fill>
    <fill>
      <patternFill patternType="solid">
        <fgColor theme="4" tint="0.59999389629810485"/>
        <bgColor theme="4" tint="0.59999389629810485"/>
      </patternFill>
    </fill>
  </fills>
  <borders count="4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theme="4"/>
      </left>
      <right style="thin">
        <color theme="4"/>
      </right>
      <top style="thin">
        <color theme="4"/>
      </top>
      <bottom style="thin">
        <color theme="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theme="4"/>
      </left>
      <right/>
      <top style="thin">
        <color auto="1"/>
      </top>
      <bottom style="thin">
        <color auto="1"/>
      </bottom>
      <diagonal/>
    </border>
    <border>
      <left style="thin">
        <color theme="4"/>
      </left>
      <right/>
      <top style="thin">
        <color auto="1"/>
      </top>
      <bottom/>
      <diagonal/>
    </border>
    <border>
      <left/>
      <right style="thin">
        <color theme="4"/>
      </right>
      <top style="thin">
        <color theme="4"/>
      </top>
      <bottom style="thin">
        <color theme="4"/>
      </bottom>
      <diagonal/>
    </border>
    <border>
      <left style="thin">
        <color theme="4"/>
      </left>
      <right/>
      <top style="thin">
        <color theme="4"/>
      </top>
      <bottom style="thin">
        <color theme="4"/>
      </bottom>
      <diagonal/>
    </border>
    <border>
      <left/>
      <right style="thin">
        <color theme="4"/>
      </right>
      <top style="thin">
        <color theme="4"/>
      </top>
      <bottom/>
      <diagonal/>
    </border>
    <border>
      <left style="thin">
        <color theme="4"/>
      </left>
      <right/>
      <top style="thin">
        <color theme="4"/>
      </top>
      <bottom/>
      <diagonal/>
    </border>
    <border>
      <left/>
      <right/>
      <top/>
      <bottom style="thin">
        <color theme="4"/>
      </bottom>
      <diagonal/>
    </border>
    <border>
      <left style="thin">
        <color theme="0"/>
      </left>
      <right/>
      <top style="thin">
        <color theme="0"/>
      </top>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style="thin">
        <color theme="4" tint="0.39997558519241921"/>
      </left>
      <right/>
      <top style="thin">
        <color theme="0"/>
      </top>
      <bottom style="thin">
        <color theme="4" tint="0.39997558519241921"/>
      </bottom>
      <diagonal/>
    </border>
    <border>
      <left style="thin">
        <color theme="0"/>
      </left>
      <right/>
      <top style="thin">
        <color theme="0"/>
      </top>
      <bottom style="thin">
        <color theme="4" tint="0.39997558519241921"/>
      </bottom>
      <diagonal/>
    </border>
    <border>
      <left style="thin">
        <color theme="0"/>
      </left>
      <right style="thin">
        <color theme="4" tint="0.39997558519241921"/>
      </right>
      <top style="thin">
        <color theme="0"/>
      </top>
      <bottom style="thin">
        <color theme="4" tint="0.39997558519241921"/>
      </bottom>
      <diagonal/>
    </border>
    <border>
      <left style="thin">
        <color theme="0"/>
      </left>
      <right style="thin">
        <color theme="4"/>
      </right>
      <top style="thin">
        <color theme="4"/>
      </top>
      <bottom/>
      <diagonal/>
    </border>
    <border>
      <left style="thin">
        <color theme="4" tint="0.39997558519241921"/>
      </left>
      <right/>
      <top style="thin">
        <color theme="4" tint="0.39997558519241921"/>
      </top>
      <bottom/>
      <diagonal/>
    </border>
    <border>
      <left style="thin">
        <color theme="0"/>
      </left>
      <right/>
      <top style="thin">
        <color theme="4" tint="0.39997558519241921"/>
      </top>
      <bottom/>
      <diagonal/>
    </border>
    <border>
      <left style="thin">
        <color theme="0"/>
      </left>
      <right style="thin">
        <color theme="4" tint="0.39997558519241921"/>
      </right>
      <top style="thin">
        <color theme="4" tint="0.39997558519241921"/>
      </top>
      <bottom/>
      <diagonal/>
    </border>
    <border>
      <left style="thin">
        <color theme="4" tint="0.39997558519241921"/>
      </left>
      <right/>
      <top style="thick">
        <color theme="0"/>
      </top>
      <bottom/>
      <diagonal/>
    </border>
    <border>
      <left style="thin">
        <color theme="0"/>
      </left>
      <right style="thin">
        <color theme="4" tint="0.39997558519241921"/>
      </right>
      <top style="thick">
        <color theme="0"/>
      </top>
      <bottom/>
      <diagonal/>
    </border>
    <border>
      <left style="thin">
        <color theme="4" tint="0.39997558519241921"/>
      </left>
      <right/>
      <top style="thin">
        <color theme="0"/>
      </top>
      <bottom/>
      <diagonal/>
    </border>
    <border>
      <left style="thin">
        <color theme="0"/>
      </left>
      <right style="thin">
        <color theme="4" tint="0.39997558519241921"/>
      </right>
      <top style="thin">
        <color theme="0"/>
      </top>
      <bottom/>
      <diagonal/>
    </border>
    <border>
      <left style="thin">
        <color theme="0"/>
      </left>
      <right/>
      <top style="thin">
        <color indexed="64"/>
      </top>
      <bottom/>
      <diagonal/>
    </border>
    <border>
      <left style="thin">
        <color theme="0"/>
      </left>
      <right style="thin">
        <color theme="4"/>
      </right>
      <top style="thin">
        <color theme="4"/>
      </top>
      <bottom style="thin">
        <color theme="4"/>
      </bottom>
      <diagonal/>
    </border>
  </borders>
  <cellStyleXfs count="5">
    <xf numFmtId="0" fontId="0" fillId="0" borderId="0"/>
    <xf numFmtId="0" fontId="3" fillId="2"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16" fontId="8" fillId="0" borderId="9" applyFont="0" applyBorder="0" applyAlignment="0"/>
  </cellStyleXfs>
  <cellXfs count="142">
    <xf numFmtId="0" fontId="0" fillId="0" borderId="0" xfId="0"/>
    <xf numFmtId="16" fontId="0" fillId="0" borderId="0" xfId="0" applyNumberFormat="1"/>
    <xf numFmtId="0" fontId="0" fillId="0" borderId="0" xfId="0" applyAlignment="1">
      <alignment wrapText="1"/>
    </xf>
    <xf numFmtId="16" fontId="1" fillId="0" borderId="0" xfId="0" applyNumberFormat="1" applyFont="1"/>
    <xf numFmtId="0" fontId="1" fillId="0" borderId="0" xfId="0" applyFont="1"/>
    <xf numFmtId="1" fontId="0" fillId="0" borderId="0" xfId="0" applyNumberFormat="1"/>
    <xf numFmtId="1" fontId="1" fillId="0" borderId="0" xfId="0" applyNumberFormat="1" applyFont="1"/>
    <xf numFmtId="2" fontId="0" fillId="0" borderId="0" xfId="0" applyNumberFormat="1"/>
    <xf numFmtId="1" fontId="0" fillId="0" borderId="1" xfId="0" applyNumberFormat="1" applyBorder="1"/>
    <xf numFmtId="0" fontId="1" fillId="0" borderId="1" xfId="0" applyFont="1" applyBorder="1"/>
    <xf numFmtId="16" fontId="1" fillId="0" borderId="4" xfId="0" applyNumberFormat="1" applyFont="1" applyBorder="1" applyAlignment="1">
      <alignment horizontal="right"/>
    </xf>
    <xf numFmtId="0" fontId="1" fillId="0" borderId="5" xfId="0" applyFont="1" applyBorder="1"/>
    <xf numFmtId="0" fontId="1" fillId="0" borderId="3" xfId="0" applyFont="1" applyBorder="1"/>
    <xf numFmtId="0" fontId="0" fillId="0" borderId="2" xfId="0" applyBorder="1"/>
    <xf numFmtId="0" fontId="1" fillId="0" borderId="2" xfId="0" applyFont="1" applyBorder="1"/>
    <xf numFmtId="0" fontId="5" fillId="2" borderId="0" xfId="1" applyFont="1" applyBorder="1" applyAlignment="1">
      <alignment horizontal="right" wrapText="1"/>
    </xf>
    <xf numFmtId="0" fontId="6" fillId="0" borderId="0" xfId="0" applyFont="1" applyAlignment="1">
      <alignment wrapText="1"/>
    </xf>
    <xf numFmtId="0" fontId="6" fillId="0" borderId="0" xfId="0" applyFont="1" applyAlignment="1">
      <alignment horizontal="right" wrapText="1"/>
    </xf>
    <xf numFmtId="0" fontId="1" fillId="3" borderId="1" xfId="0" applyFont="1" applyFill="1" applyBorder="1"/>
    <xf numFmtId="1" fontId="0" fillId="3" borderId="1" xfId="0" applyNumberFormat="1" applyFill="1" applyBorder="1"/>
    <xf numFmtId="1" fontId="1" fillId="3" borderId="6" xfId="0" applyNumberFormat="1" applyFont="1" applyFill="1" applyBorder="1"/>
    <xf numFmtId="1" fontId="1" fillId="0" borderId="6" xfId="0" applyNumberFormat="1" applyFont="1" applyBorder="1"/>
    <xf numFmtId="0" fontId="6" fillId="0" borderId="0" xfId="0" applyFont="1"/>
    <xf numFmtId="0" fontId="5" fillId="2" borderId="0" xfId="1" applyFont="1" applyAlignment="1">
      <alignment horizontal="right" wrapText="1"/>
    </xf>
    <xf numFmtId="0" fontId="2" fillId="0" borderId="0" xfId="0" applyFont="1"/>
    <xf numFmtId="165" fontId="0" fillId="0" borderId="0" xfId="0" applyNumberFormat="1"/>
    <xf numFmtId="0" fontId="0" fillId="0" borderId="0" xfId="0" applyAlignment="1">
      <alignment horizontal="right"/>
    </xf>
    <xf numFmtId="0" fontId="2" fillId="0" borderId="0" xfId="0" applyFont="1" applyAlignment="1">
      <alignment horizontal="right"/>
    </xf>
    <xf numFmtId="0" fontId="2" fillId="0" borderId="15" xfId="0" applyFont="1" applyBorder="1"/>
    <xf numFmtId="0" fontId="2" fillId="0" borderId="16" xfId="0" applyFont="1" applyBorder="1"/>
    <xf numFmtId="0" fontId="0" fillId="0" borderId="16" xfId="0" applyBorder="1"/>
    <xf numFmtId="0" fontId="9" fillId="6" borderId="20" xfId="0" applyFont="1" applyFill="1" applyBorder="1"/>
    <xf numFmtId="0" fontId="9" fillId="6" borderId="19" xfId="0" applyFont="1" applyFill="1" applyBorder="1"/>
    <xf numFmtId="0" fontId="9" fillId="6" borderId="20" xfId="0" applyFont="1" applyFill="1" applyBorder="1" applyAlignment="1">
      <alignment horizontal="center"/>
    </xf>
    <xf numFmtId="0" fontId="9" fillId="6" borderId="20" xfId="0" applyFont="1" applyFill="1" applyBorder="1" applyAlignment="1">
      <alignment wrapText="1"/>
    </xf>
    <xf numFmtId="0" fontId="0" fillId="7" borderId="22" xfId="0" applyFill="1" applyBorder="1"/>
    <xf numFmtId="0" fontId="9" fillId="6" borderId="0" xfId="0" applyFont="1" applyFill="1"/>
    <xf numFmtId="0" fontId="9" fillId="6" borderId="23" xfId="0" applyFont="1" applyFill="1" applyBorder="1"/>
    <xf numFmtId="0" fontId="0" fillId="7" borderId="25" xfId="0" applyFill="1" applyBorder="1"/>
    <xf numFmtId="0" fontId="0" fillId="3" borderId="22" xfId="0" applyFill="1" applyBorder="1"/>
    <xf numFmtId="0" fontId="9" fillId="6" borderId="31" xfId="0" applyFont="1" applyFill="1" applyBorder="1" applyAlignment="1">
      <alignment horizontal="right"/>
    </xf>
    <xf numFmtId="0" fontId="9" fillId="6" borderId="32" xfId="0" applyFont="1" applyFill="1" applyBorder="1" applyAlignment="1">
      <alignment horizontal="right"/>
    </xf>
    <xf numFmtId="0" fontId="9" fillId="6" borderId="33" xfId="0" applyFont="1" applyFill="1" applyBorder="1" applyAlignment="1">
      <alignment horizontal="right"/>
    </xf>
    <xf numFmtId="0" fontId="0" fillId="7" borderId="34" xfId="0" applyFill="1" applyBorder="1"/>
    <xf numFmtId="0" fontId="0" fillId="7" borderId="35" xfId="0" applyFill="1" applyBorder="1"/>
    <xf numFmtId="0" fontId="0" fillId="3" borderId="36" xfId="0" applyFill="1" applyBorder="1"/>
    <xf numFmtId="0" fontId="0" fillId="3" borderId="37" xfId="0" applyFill="1" applyBorder="1"/>
    <xf numFmtId="0" fontId="0" fillId="7" borderId="36" xfId="0" applyFill="1" applyBorder="1"/>
    <xf numFmtId="0" fontId="0" fillId="7" borderId="37" xfId="0" applyFill="1" applyBorder="1"/>
    <xf numFmtId="0" fontId="1" fillId="7" borderId="27" xfId="0" applyFont="1" applyFill="1" applyBorder="1" applyAlignment="1">
      <alignment horizontal="right"/>
    </xf>
    <xf numFmtId="0" fontId="1" fillId="7" borderId="28" xfId="0" applyFont="1" applyFill="1" applyBorder="1"/>
    <xf numFmtId="0" fontId="1" fillId="7" borderId="29" xfId="0" applyFont="1" applyFill="1" applyBorder="1"/>
    <xf numFmtId="1" fontId="9" fillId="6" borderId="23" xfId="0" applyNumberFormat="1" applyFont="1" applyFill="1" applyBorder="1"/>
    <xf numFmtId="2" fontId="9" fillId="6" borderId="23" xfId="0" applyNumberFormat="1" applyFont="1" applyFill="1" applyBorder="1"/>
    <xf numFmtId="0" fontId="0" fillId="7" borderId="24" xfId="0" applyFill="1" applyBorder="1" applyAlignment="1">
      <alignment wrapText="1"/>
    </xf>
    <xf numFmtId="1" fontId="0" fillId="7" borderId="25" xfId="0" applyNumberFormat="1" applyFill="1" applyBorder="1"/>
    <xf numFmtId="2" fontId="0" fillId="7" borderId="25" xfId="0" applyNumberFormat="1" applyFill="1" applyBorder="1"/>
    <xf numFmtId="0" fontId="0" fillId="3" borderId="26" xfId="0" applyFill="1" applyBorder="1" applyAlignment="1">
      <alignment wrapText="1"/>
    </xf>
    <xf numFmtId="1" fontId="0" fillId="3" borderId="22" xfId="0" applyNumberFormat="1" applyFill="1" applyBorder="1"/>
    <xf numFmtId="2" fontId="11" fillId="3" borderId="22" xfId="0" applyNumberFormat="1" applyFont="1" applyFill="1" applyBorder="1"/>
    <xf numFmtId="2" fontId="0" fillId="3" borderId="22" xfId="0" applyNumberFormat="1" applyFill="1" applyBorder="1"/>
    <xf numFmtId="0" fontId="0" fillId="7" borderId="26" xfId="0" applyFill="1" applyBorder="1" applyAlignment="1">
      <alignment wrapText="1"/>
    </xf>
    <xf numFmtId="0" fontId="10" fillId="7" borderId="22" xfId="0" applyFont="1" applyFill="1" applyBorder="1"/>
    <xf numFmtId="1" fontId="0" fillId="7" borderId="22" xfId="0" applyNumberFormat="1" applyFill="1" applyBorder="1"/>
    <xf numFmtId="2" fontId="10" fillId="7" borderId="22" xfId="0" applyNumberFormat="1" applyFont="1" applyFill="1" applyBorder="1"/>
    <xf numFmtId="1" fontId="11" fillId="3" borderId="22" xfId="0" applyNumberFormat="1" applyFont="1" applyFill="1" applyBorder="1"/>
    <xf numFmtId="0" fontId="11" fillId="3" borderId="22" xfId="0" applyFont="1" applyFill="1" applyBorder="1"/>
    <xf numFmtId="1" fontId="7" fillId="7" borderId="22" xfId="0" applyNumberFormat="1" applyFont="1" applyFill="1" applyBorder="1"/>
    <xf numFmtId="2" fontId="0" fillId="7" borderId="22" xfId="0" applyNumberFormat="1" applyFill="1" applyBorder="1"/>
    <xf numFmtId="0" fontId="10" fillId="3" borderId="22" xfId="0" applyFont="1" applyFill="1" applyBorder="1"/>
    <xf numFmtId="2" fontId="10" fillId="3" borderId="22" xfId="0" applyNumberFormat="1" applyFont="1" applyFill="1" applyBorder="1"/>
    <xf numFmtId="1" fontId="10" fillId="3" borderId="22" xfId="0" applyNumberFormat="1" applyFont="1" applyFill="1" applyBorder="1"/>
    <xf numFmtId="1" fontId="10" fillId="7" borderId="22" xfId="0" applyNumberFormat="1" applyFont="1" applyFill="1" applyBorder="1"/>
    <xf numFmtId="16" fontId="1" fillId="3" borderId="26" xfId="0" applyNumberFormat="1" applyFont="1" applyFill="1" applyBorder="1"/>
    <xf numFmtId="0" fontId="1" fillId="3" borderId="22" xfId="0" applyFont="1" applyFill="1" applyBorder="1"/>
    <xf numFmtId="1" fontId="1" fillId="3" borderId="22" xfId="0" applyNumberFormat="1" applyFont="1" applyFill="1" applyBorder="1"/>
    <xf numFmtId="164" fontId="1" fillId="3" borderId="22" xfId="0" applyNumberFormat="1" applyFont="1" applyFill="1" applyBorder="1"/>
    <xf numFmtId="2" fontId="1" fillId="3" borderId="22" xfId="0" applyNumberFormat="1" applyFont="1" applyFill="1" applyBorder="1"/>
    <xf numFmtId="0" fontId="9" fillId="6" borderId="9" xfId="0" applyFont="1" applyFill="1" applyBorder="1" applyAlignment="1">
      <alignment horizontal="right"/>
    </xf>
    <xf numFmtId="0" fontId="9" fillId="6" borderId="9" xfId="0" applyFont="1" applyFill="1" applyBorder="1"/>
    <xf numFmtId="1" fontId="9" fillId="6" borderId="9" xfId="0" applyNumberFormat="1" applyFont="1" applyFill="1" applyBorder="1"/>
    <xf numFmtId="1" fontId="9" fillId="6" borderId="38" xfId="0" applyNumberFormat="1" applyFont="1" applyFill="1" applyBorder="1"/>
    <xf numFmtId="2" fontId="9" fillId="6" borderId="38" xfId="0" applyNumberFormat="1" applyFont="1" applyFill="1" applyBorder="1"/>
    <xf numFmtId="16" fontId="0" fillId="7" borderId="13" xfId="0" applyNumberFormat="1" applyFill="1" applyBorder="1"/>
    <xf numFmtId="0" fontId="0" fillId="7" borderId="38" xfId="0" applyFill="1" applyBorder="1"/>
    <xf numFmtId="1" fontId="0" fillId="7" borderId="38" xfId="0" applyNumberFormat="1" applyFill="1" applyBorder="1"/>
    <xf numFmtId="2" fontId="11" fillId="7" borderId="25" xfId="0" applyNumberFormat="1" applyFont="1" applyFill="1" applyBorder="1"/>
    <xf numFmtId="16" fontId="0" fillId="3" borderId="26" xfId="0" applyNumberFormat="1" applyFill="1" applyBorder="1"/>
    <xf numFmtId="16" fontId="0" fillId="7" borderId="26" xfId="0" applyNumberFormat="1" applyFill="1" applyBorder="1"/>
    <xf numFmtId="2" fontId="11" fillId="7" borderId="22" xfId="0" applyNumberFormat="1" applyFont="1" applyFill="1" applyBorder="1"/>
    <xf numFmtId="0" fontId="11" fillId="7" borderId="22" xfId="0" applyFont="1" applyFill="1" applyBorder="1"/>
    <xf numFmtId="0" fontId="13" fillId="3" borderId="9" xfId="0" applyFont="1" applyFill="1" applyBorder="1" applyAlignment="1">
      <alignment horizontal="left"/>
    </xf>
    <xf numFmtId="0" fontId="13" fillId="3" borderId="13" xfId="0" applyFont="1" applyFill="1" applyBorder="1" applyAlignment="1">
      <alignment horizontal="left"/>
    </xf>
    <xf numFmtId="1" fontId="12" fillId="3" borderId="7" xfId="0" applyNumberFormat="1" applyFont="1" applyFill="1" applyBorder="1" applyAlignment="1">
      <alignment vertical="center"/>
    </xf>
    <xf numFmtId="0" fontId="13" fillId="0" borderId="3" xfId="0" applyFont="1" applyBorder="1" applyAlignment="1">
      <alignment horizontal="left"/>
    </xf>
    <xf numFmtId="0" fontId="13" fillId="0" borderId="0" xfId="0" applyFont="1" applyAlignment="1">
      <alignment horizontal="left"/>
    </xf>
    <xf numFmtId="1" fontId="12" fillId="0" borderId="5" xfId="0" applyNumberFormat="1" applyFont="1" applyBorder="1" applyAlignment="1">
      <alignment vertical="center"/>
    </xf>
    <xf numFmtId="0" fontId="13" fillId="3" borderId="3" xfId="0" applyFont="1" applyFill="1" applyBorder="1" applyAlignment="1">
      <alignment horizontal="left"/>
    </xf>
    <xf numFmtId="0" fontId="13" fillId="3" borderId="0" xfId="0" applyFont="1" applyFill="1" applyAlignment="1">
      <alignment horizontal="left"/>
    </xf>
    <xf numFmtId="1" fontId="12" fillId="3" borderId="5" xfId="0" applyNumberFormat="1" applyFont="1" applyFill="1" applyBorder="1"/>
    <xf numFmtId="2" fontId="12" fillId="0" borderId="5" xfId="0" applyNumberFormat="1" applyFont="1" applyBorder="1" applyAlignment="1">
      <alignment vertical="center"/>
    </xf>
    <xf numFmtId="2" fontId="10" fillId="3" borderId="5" xfId="0" applyNumberFormat="1" applyFont="1" applyFill="1" applyBorder="1" applyAlignment="1">
      <alignment vertical="center"/>
    </xf>
    <xf numFmtId="0" fontId="13" fillId="0" borderId="11" xfId="0" applyFont="1" applyBorder="1" applyAlignment="1">
      <alignment horizontal="left"/>
    </xf>
    <xf numFmtId="0" fontId="13" fillId="0" borderId="14" xfId="0" applyFont="1" applyBorder="1" applyAlignment="1">
      <alignment horizontal="left"/>
    </xf>
    <xf numFmtId="2" fontId="12" fillId="0" borderId="8" xfId="0" applyNumberFormat="1" applyFont="1" applyBorder="1" applyAlignment="1">
      <alignment vertical="center"/>
    </xf>
    <xf numFmtId="166" fontId="0" fillId="7" borderId="24" xfId="0" applyNumberFormat="1" applyFill="1" applyBorder="1"/>
    <xf numFmtId="16" fontId="12" fillId="3" borderId="20" xfId="0" applyNumberFormat="1" applyFont="1" applyFill="1" applyBorder="1" applyAlignment="1">
      <alignment horizontal="right"/>
    </xf>
    <xf numFmtId="2" fontId="12" fillId="3" borderId="19" xfId="0" applyNumberFormat="1" applyFont="1" applyFill="1" applyBorder="1"/>
    <xf numFmtId="16" fontId="12" fillId="0" borderId="20" xfId="0" applyNumberFormat="1" applyFont="1" applyBorder="1" applyAlignment="1">
      <alignment horizontal="right"/>
    </xf>
    <xf numFmtId="2" fontId="12" fillId="0" borderId="19" xfId="0" applyNumberFormat="1" applyFont="1" applyBorder="1"/>
    <xf numFmtId="16" fontId="12" fillId="3" borderId="18" xfId="0" applyNumberFormat="1" applyFont="1" applyFill="1" applyBorder="1" applyAlignment="1">
      <alignment horizontal="right"/>
    </xf>
    <xf numFmtId="2" fontId="12" fillId="3" borderId="17" xfId="0" applyNumberFormat="1" applyFont="1" applyFill="1" applyBorder="1"/>
    <xf numFmtId="2" fontId="9" fillId="6" borderId="30" xfId="0" applyNumberFormat="1" applyFont="1" applyFill="1" applyBorder="1"/>
    <xf numFmtId="0" fontId="0" fillId="7" borderId="20" xfId="0" applyFill="1" applyBorder="1"/>
    <xf numFmtId="2" fontId="0" fillId="7" borderId="30" xfId="0" applyNumberFormat="1" applyFill="1" applyBorder="1"/>
    <xf numFmtId="0" fontId="0" fillId="3" borderId="18" xfId="0" applyFill="1" applyBorder="1"/>
    <xf numFmtId="2" fontId="0" fillId="3" borderId="39" xfId="0" applyNumberFormat="1" applyFill="1" applyBorder="1"/>
    <xf numFmtId="166" fontId="2" fillId="7" borderId="24" xfId="0" applyNumberFormat="1" applyFont="1" applyFill="1" applyBorder="1"/>
    <xf numFmtId="0" fontId="2" fillId="7" borderId="22" xfId="0" applyFont="1" applyFill="1" applyBorder="1"/>
    <xf numFmtId="2" fontId="2" fillId="7" borderId="22" xfId="0" applyNumberFormat="1" applyFont="1" applyFill="1" applyBorder="1"/>
    <xf numFmtId="0" fontId="2" fillId="3" borderId="22" xfId="0" applyFont="1" applyFill="1" applyBorder="1"/>
    <xf numFmtId="2" fontId="2" fillId="3" borderId="22" xfId="0" applyNumberFormat="1" applyFont="1" applyFill="1" applyBorder="1"/>
    <xf numFmtId="2" fontId="2" fillId="7" borderId="25" xfId="0" applyNumberFormat="1" applyFont="1" applyFill="1" applyBorder="1"/>
    <xf numFmtId="1" fontId="12" fillId="3" borderId="10" xfId="0" applyNumberFormat="1" applyFont="1" applyFill="1" applyBorder="1" applyAlignment="1">
      <alignment vertical="center"/>
    </xf>
    <xf numFmtId="1" fontId="12" fillId="0" borderId="4" xfId="0" applyNumberFormat="1" applyFont="1" applyBorder="1" applyAlignment="1">
      <alignment vertical="center"/>
    </xf>
    <xf numFmtId="1" fontId="12" fillId="3" borderId="4" xfId="0" applyNumberFormat="1" applyFont="1" applyFill="1" applyBorder="1"/>
    <xf numFmtId="2" fontId="12" fillId="0" borderId="4" xfId="0" applyNumberFormat="1" applyFont="1" applyBorder="1"/>
    <xf numFmtId="2" fontId="12" fillId="3" borderId="4" xfId="0" applyNumberFormat="1" applyFont="1" applyFill="1" applyBorder="1" applyAlignment="1">
      <alignment vertical="center"/>
    </xf>
    <xf numFmtId="2" fontId="12" fillId="0" borderId="4" xfId="0" applyNumberFormat="1" applyFont="1" applyBorder="1" applyAlignment="1">
      <alignment vertical="center"/>
    </xf>
    <xf numFmtId="0" fontId="13" fillId="3" borderId="11" xfId="0" applyFont="1" applyFill="1" applyBorder="1" applyAlignment="1">
      <alignment horizontal="left"/>
    </xf>
    <xf numFmtId="2" fontId="10" fillId="3" borderId="12" xfId="0" applyNumberFormat="1" applyFont="1" applyFill="1" applyBorder="1" applyAlignment="1">
      <alignment vertical="center"/>
    </xf>
    <xf numFmtId="0" fontId="13" fillId="3" borderId="10" xfId="0" applyFont="1" applyFill="1" applyBorder="1" applyAlignment="1">
      <alignment horizontal="left"/>
    </xf>
    <xf numFmtId="0" fontId="13" fillId="0" borderId="4" xfId="0" applyFont="1" applyBorder="1" applyAlignment="1">
      <alignment horizontal="left"/>
    </xf>
    <xf numFmtId="0" fontId="13" fillId="3" borderId="4" xfId="0" applyFont="1" applyFill="1" applyBorder="1" applyAlignment="1">
      <alignment horizontal="left"/>
    </xf>
    <xf numFmtId="0" fontId="13" fillId="3" borderId="12" xfId="0" applyFont="1" applyFill="1" applyBorder="1" applyAlignment="1">
      <alignment horizontal="left"/>
    </xf>
    <xf numFmtId="0" fontId="0" fillId="0" borderId="0" xfId="0" applyAlignment="1">
      <alignment vertical="top" wrapText="1"/>
    </xf>
    <xf numFmtId="16" fontId="1" fillId="0" borderId="0" xfId="0" applyNumberFormat="1" applyFont="1" applyAlignment="1">
      <alignment horizontal="left" vertical="top"/>
    </xf>
    <xf numFmtId="0" fontId="0" fillId="0" borderId="0" xfId="0" applyAlignment="1">
      <alignment vertical="top" wrapText="1"/>
    </xf>
    <xf numFmtId="0" fontId="1" fillId="0" borderId="0" xfId="0" applyFont="1" applyAlignment="1">
      <alignment horizontal="left" vertical="top" wrapText="1"/>
    </xf>
    <xf numFmtId="0" fontId="1" fillId="5" borderId="7" xfId="3" applyFont="1" applyBorder="1" applyAlignment="1">
      <alignment horizontal="center"/>
    </xf>
    <xf numFmtId="16" fontId="8" fillId="5" borderId="7" xfId="3" applyNumberFormat="1" applyBorder="1" applyAlignment="1">
      <alignment horizontal="center"/>
    </xf>
    <xf numFmtId="0" fontId="8" fillId="4" borderId="21" xfId="2" applyBorder="1" applyAlignment="1">
      <alignment horizontal="center" wrapText="1"/>
    </xf>
  </cellXfs>
  <cellStyles count="5">
    <cellStyle name="40% - Accent1" xfId="2" builtinId="31"/>
    <cellStyle name="60% - Accent1" xfId="3" builtinId="32"/>
    <cellStyle name="Accent1" xfId="1" builtinId="29"/>
    <cellStyle name="Normal" xfId="0" builtinId="0"/>
    <cellStyle name="Style 1" xfId="4" xr:uid="{C954C4DD-ABC8-4896-9662-FBC3D786B49F}"/>
  </cellStyles>
  <dxfs count="5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1" formatCode="d\-mmm"/>
    </dxf>
    <dxf>
      <font>
        <b/>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font>
      <numFmt numFmtId="1" formatCode="0"/>
    </dxf>
    <dxf>
      <numFmt numFmtId="1" formatCode="0"/>
      <border diagonalUp="0" diagonalDown="0" outline="0">
        <left style="thin">
          <color indexed="64"/>
        </left>
        <right/>
        <top style="thin">
          <color indexed="64"/>
        </top>
        <bottom style="thin">
          <color indexed="64"/>
        </bottom>
      </border>
    </dxf>
    <dxf>
      <numFmt numFmtId="1" formatCode="0"/>
      <border diagonalUp="0" diagonalDown="0">
        <left style="thin">
          <color indexed="64"/>
        </left>
        <right style="thin">
          <color indexed="64"/>
        </right>
        <top style="thin">
          <color indexed="64"/>
        </top>
        <bottom style="thin">
          <color indexed="64"/>
        </bottom>
        <vertical/>
        <horizontal/>
      </border>
    </dxf>
    <dxf>
      <numFmt numFmtId="1" formatCode="0"/>
      <border diagonalUp="0" diagonalDown="0">
        <left style="thin">
          <color indexed="64"/>
        </left>
        <right style="thin">
          <color indexed="64"/>
        </right>
        <top style="thin">
          <color indexed="64"/>
        </top>
        <bottom style="thin">
          <color indexed="64"/>
        </bottom>
        <vertical/>
        <horizontal/>
      </border>
    </dxf>
    <dxf>
      <numFmt numFmtId="1" formatCode="0"/>
      <border diagonalUp="0" diagonalDown="0">
        <left style="thin">
          <color indexed="64"/>
        </left>
        <right style="thin">
          <color indexed="64"/>
        </right>
        <top style="thin">
          <color indexed="64"/>
        </top>
        <bottom style="thin">
          <color indexed="64"/>
        </bottom>
        <vertical/>
        <horizontal/>
      </border>
    </dxf>
    <dxf>
      <numFmt numFmtId="1" formatCode="0"/>
      <border diagonalUp="0" diagonalDown="0">
        <left style="thin">
          <color indexed="64"/>
        </left>
        <right style="thin">
          <color indexed="64"/>
        </right>
        <top style="thin">
          <color indexed="64"/>
        </top>
        <bottom style="thin">
          <color indexed="64"/>
        </bottom>
        <vertical/>
        <horizontal/>
      </border>
    </dxf>
    <dxf>
      <numFmt numFmtId="1" formatCode="0"/>
      <border diagonalUp="0" diagonalDown="0">
        <left style="thin">
          <color indexed="64"/>
        </left>
        <right style="thin">
          <color indexed="64"/>
        </right>
        <top style="thin">
          <color indexed="64"/>
        </top>
        <bottom style="thin">
          <color indexed="64"/>
        </bottom>
        <vertical/>
        <horizontal/>
      </border>
    </dxf>
    <dxf>
      <numFmt numFmtId="1" formatCode="0"/>
      <border diagonalUp="0" diagonalDown="0">
        <left style="thin">
          <color indexed="64"/>
        </left>
        <right style="thin">
          <color indexed="64"/>
        </right>
        <top style="thin">
          <color indexed="64"/>
        </top>
        <bottom style="thin">
          <color indexed="64"/>
        </bottom>
        <vertical/>
        <horizontal/>
      </border>
    </dxf>
    <dxf>
      <numFmt numFmtId="1" formatCode="0"/>
      <border diagonalUp="0" diagonalDown="0">
        <left style="thin">
          <color indexed="64"/>
        </left>
        <right style="thin">
          <color indexed="64"/>
        </right>
        <top style="thin">
          <color indexed="64"/>
        </top>
        <bottom style="thin">
          <color indexed="64"/>
        </bottom>
        <vertical/>
        <horizontal/>
      </border>
    </dxf>
    <dxf>
      <numFmt numFmtId="1" formatCode="0"/>
      <border diagonalUp="0" diagonalDown="0">
        <left style="thin">
          <color indexed="64"/>
        </left>
        <right style="thin">
          <color indexed="64"/>
        </right>
        <top style="thin">
          <color indexed="64"/>
        </top>
        <bottom style="thin">
          <color indexed="64"/>
        </bottom>
        <vertical/>
        <horizontal/>
      </border>
    </dxf>
    <dxf>
      <numFmt numFmtId="1" formatCode="0"/>
      <border diagonalUp="0" diagonalDown="0">
        <left style="thin">
          <color indexed="64"/>
        </left>
        <right style="thin">
          <color indexed="64"/>
        </right>
        <top style="thin">
          <color indexed="64"/>
        </top>
        <bottom style="thin">
          <color indexed="64"/>
        </bottom>
        <vertical/>
        <horizontal/>
      </border>
    </dxf>
    <dxf>
      <numFmt numFmtId="1" formatCode="0"/>
      <border diagonalUp="0" diagonalDown="0">
        <left style="thin">
          <color indexed="64"/>
        </left>
        <right style="thin">
          <color indexed="64"/>
        </right>
        <top style="thin">
          <color indexed="64"/>
        </top>
        <bottom style="thin">
          <color indexed="64"/>
        </bottom>
        <vertical/>
        <horizontal/>
      </border>
    </dxf>
    <dxf>
      <numFmt numFmtId="1" formatCode="0"/>
      <border diagonalUp="0" diagonalDown="0">
        <left style="thin">
          <color indexed="64"/>
        </left>
        <right style="thin">
          <color indexed="64"/>
        </right>
        <top style="thin">
          <color indexed="64"/>
        </top>
        <bottom style="thin">
          <color indexed="64"/>
        </bottom>
        <vertical/>
        <horizontal/>
      </border>
    </dxf>
    <dxf>
      <numFmt numFmtId="1" formatCode="0"/>
      <border diagonalUp="0" diagonalDown="0">
        <left style="thin">
          <color indexed="64"/>
        </left>
        <right style="thin">
          <color indexed="64"/>
        </right>
        <top style="thin">
          <color indexed="64"/>
        </top>
        <bottom style="thin">
          <color indexed="64"/>
        </bottom>
        <vertical/>
        <horizontal/>
      </border>
    </dxf>
    <dxf>
      <numFmt numFmtId="1" formatCode="0"/>
      <border diagonalUp="0" diagonalDown="0">
        <left style="thin">
          <color indexed="64"/>
        </left>
        <right style="thin">
          <color indexed="64"/>
        </right>
        <top style="thin">
          <color indexed="64"/>
        </top>
        <bottom style="thin">
          <color indexed="64"/>
        </bottom>
        <vertical/>
        <horizontal/>
      </border>
    </dxf>
    <dxf>
      <numFmt numFmtId="1" formatCode="0"/>
      <border diagonalUp="0" diagonalDown="0" outline="0">
        <left/>
        <right style="thin">
          <color indexed="64"/>
        </right>
        <top style="thin">
          <color indexed="64"/>
        </top>
        <bottom style="thin">
          <color indexed="64"/>
        </bottom>
      </border>
    </dxf>
    <dxf>
      <font>
        <b/>
      </font>
      <border diagonalUp="0" diagonalDown="0" outline="0">
        <left/>
        <right style="thin">
          <color indexed="64"/>
        </right>
        <top style="thin">
          <color indexed="64"/>
        </top>
        <bottom style="thin">
          <color indexed="64"/>
        </bottom>
      </border>
    </dxf>
    <dxf>
      <border outline="0">
        <left style="thin">
          <color indexed="64"/>
        </left>
      </border>
    </dxf>
    <dxf>
      <numFmt numFmtId="1" formatCode="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1" formatCode="d\-mmm"/>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s>
  <tableStyles count="3" defaultTableStyle="Table Style 3" defaultPivotStyle="PivotStyleLight16">
    <tableStyle name="Table Style 1" pivot="0" count="0" xr9:uid="{AEEACACB-95C9-46BC-8D3C-1C5107213B6E}"/>
    <tableStyle name="Table Style 2" pivot="0" count="0" xr9:uid="{F30DD197-F88C-4337-93AB-63B3E6110689}"/>
    <tableStyle name="Table Style 3" pivot="0" count="0" xr9:uid="{867AB1B4-3EE4-4BDE-9BD1-A0A9834FCCD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Rejected</a:t>
            </a:r>
          </a:p>
        </c:rich>
      </c:tx>
      <c:layout>
        <c:manualLayout>
          <c:xMode val="edge"/>
          <c:yMode val="edge"/>
          <c:x val="0.42953181138646129"/>
          <c:y val="1.560475809962716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5.9250429266206064E-2"/>
          <c:y val="0.13494511507587559"/>
          <c:w val="0.91660698250279637"/>
          <c:h val="0.80785407514715024"/>
        </c:manualLayout>
      </c:layout>
      <c:lineChart>
        <c:grouping val="standard"/>
        <c:varyColors val="0"/>
        <c:ser>
          <c:idx val="0"/>
          <c:order val="0"/>
          <c:spPr>
            <a:ln w="34925" cap="rnd">
              <a:solidFill>
                <a:schemeClr val="accent1"/>
              </a:solidFill>
              <a:round/>
            </a:ln>
            <a:effectLst>
              <a:outerShdw blurRad="57150" dist="19050" dir="5400000" algn="ctr" rotWithShape="0">
                <a:srgbClr val="000000">
                  <a:alpha val="63000"/>
                </a:srgbClr>
              </a:outerShdw>
            </a:effectLst>
          </c:spPr>
          <c:marker>
            <c:symbol val="none"/>
          </c:marker>
          <c:val>
            <c:numRef>
              <c:f>'Q1.(a)Productivity Measurement'!$C$32:$C$61</c:f>
              <c:numCache>
                <c:formatCode>0</c:formatCode>
                <c:ptCount val="30"/>
                <c:pt idx="0">
                  <c:v>980.79</c:v>
                </c:pt>
                <c:pt idx="1">
                  <c:v>947.87</c:v>
                </c:pt>
                <c:pt idx="2">
                  <c:v>964.31999999999994</c:v>
                </c:pt>
                <c:pt idx="3">
                  <c:v>925.61000000000013</c:v>
                </c:pt>
                <c:pt idx="4">
                  <c:v>837.63000000000011</c:v>
                </c:pt>
                <c:pt idx="5">
                  <c:v>979.59</c:v>
                </c:pt>
                <c:pt idx="6">
                  <c:v>955.45000000000016</c:v>
                </c:pt>
                <c:pt idx="7">
                  <c:v>953.40000000000009</c:v>
                </c:pt>
                <c:pt idx="8">
                  <c:v>874.74</c:v>
                </c:pt>
                <c:pt idx="9">
                  <c:v>925.62000000000012</c:v>
                </c:pt>
                <c:pt idx="10">
                  <c:v>983.1400000000001</c:v>
                </c:pt>
                <c:pt idx="11">
                  <c:v>969.84</c:v>
                </c:pt>
                <c:pt idx="12">
                  <c:v>1006.2200000000001</c:v>
                </c:pt>
                <c:pt idx="13">
                  <c:v>1003.6400000000001</c:v>
                </c:pt>
                <c:pt idx="14">
                  <c:v>924.25</c:v>
                </c:pt>
                <c:pt idx="15">
                  <c:v>970.32999999999993</c:v>
                </c:pt>
                <c:pt idx="16">
                  <c:v>1024.48</c:v>
                </c:pt>
                <c:pt idx="17">
                  <c:v>1000.6800000000001</c:v>
                </c:pt>
                <c:pt idx="18">
                  <c:v>1016.1299999999999</c:v>
                </c:pt>
                <c:pt idx="19">
                  <c:v>994.7299999999999</c:v>
                </c:pt>
                <c:pt idx="20">
                  <c:v>960.2299999999999</c:v>
                </c:pt>
                <c:pt idx="21">
                  <c:v>913.8599999999999</c:v>
                </c:pt>
                <c:pt idx="22">
                  <c:v>891.3900000000001</c:v>
                </c:pt>
                <c:pt idx="23">
                  <c:v>942.73000000000013</c:v>
                </c:pt>
                <c:pt idx="24">
                  <c:v>988.20999999999992</c:v>
                </c:pt>
                <c:pt idx="25">
                  <c:v>930.52999999999986</c:v>
                </c:pt>
                <c:pt idx="26">
                  <c:v>961.7</c:v>
                </c:pt>
                <c:pt idx="27">
                  <c:v>879.43000000000006</c:v>
                </c:pt>
                <c:pt idx="28">
                  <c:v>865.23</c:v>
                </c:pt>
                <c:pt idx="29">
                  <c:v>917.28000000000009</c:v>
                </c:pt>
              </c:numCache>
            </c:numRef>
          </c:val>
          <c:smooth val="0"/>
          <c:extLst>
            <c:ext xmlns:c16="http://schemas.microsoft.com/office/drawing/2014/chart" uri="{C3380CC4-5D6E-409C-BE32-E72D297353CC}">
              <c16:uniqueId val="{00000000-BA7D-403F-A62F-98D1A7011785}"/>
            </c:ext>
          </c:extLst>
        </c:ser>
        <c:dLbls>
          <c:showLegendKey val="0"/>
          <c:showVal val="0"/>
          <c:showCatName val="0"/>
          <c:showSerName val="0"/>
          <c:showPercent val="0"/>
          <c:showBubbleSize val="0"/>
        </c:dLbls>
        <c:smooth val="0"/>
        <c:axId val="501582688"/>
        <c:axId val="501583048"/>
      </c:lineChart>
      <c:catAx>
        <c:axId val="501582688"/>
        <c:scaling>
          <c:orientation val="minMax"/>
        </c:scaling>
        <c:delete val="1"/>
        <c:axPos val="b"/>
        <c:majorTickMark val="none"/>
        <c:minorTickMark val="none"/>
        <c:tickLblPos val="nextTo"/>
        <c:crossAx val="501583048"/>
        <c:crosses val="autoZero"/>
        <c:auto val="1"/>
        <c:lblAlgn val="ctr"/>
        <c:lblOffset val="100"/>
        <c:noMultiLvlLbl val="0"/>
      </c:catAx>
      <c:valAx>
        <c:axId val="501583048"/>
        <c:scaling>
          <c:orientation val="minMax"/>
          <c:max val="1100"/>
          <c:min val="800"/>
        </c:scaling>
        <c:delete val="0"/>
        <c:axPos val="l"/>
        <c:numFmt formatCode="0_);\(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1582688"/>
        <c:crosses val="autoZero"/>
        <c:crossBetween val="between"/>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Calls</a:t>
            </a:r>
          </a:p>
        </c:rich>
      </c:tx>
      <c:layout>
        <c:manualLayout>
          <c:xMode val="edge"/>
          <c:yMode val="edge"/>
          <c:x val="0.45886789151356078"/>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5.5813624562425702E-2"/>
          <c:y val="0.11497720881683736"/>
          <c:w val="0.91433570626738392"/>
          <c:h val="0.85367259039448118"/>
        </c:manualLayout>
      </c:layout>
      <c:lineChart>
        <c:grouping val="standard"/>
        <c:varyColors val="0"/>
        <c:ser>
          <c:idx val="0"/>
          <c:order val="0"/>
          <c:spPr>
            <a:ln w="34925" cap="rnd">
              <a:solidFill>
                <a:srgbClr val="FF0000"/>
              </a:solidFill>
              <a:round/>
            </a:ln>
            <a:effectLst>
              <a:outerShdw blurRad="57150" dist="19050" dir="5400000" algn="ctr" rotWithShape="0">
                <a:srgbClr val="000000">
                  <a:alpha val="63000"/>
                </a:srgbClr>
              </a:outerShdw>
            </a:effectLst>
          </c:spPr>
          <c:marker>
            <c:symbol val="none"/>
          </c:marker>
          <c:val>
            <c:numRef>
              <c:f>'Q1.(a)Productivity Measurement'!$B$32:$B$61</c:f>
              <c:numCache>
                <c:formatCode>General</c:formatCode>
                <c:ptCount val="30"/>
                <c:pt idx="0">
                  <c:v>3213</c:v>
                </c:pt>
                <c:pt idx="1">
                  <c:v>3075</c:v>
                </c:pt>
                <c:pt idx="2">
                  <c:v>3124</c:v>
                </c:pt>
                <c:pt idx="3">
                  <c:v>3010</c:v>
                </c:pt>
                <c:pt idx="4">
                  <c:v>2761</c:v>
                </c:pt>
                <c:pt idx="5">
                  <c:v>3190</c:v>
                </c:pt>
                <c:pt idx="6">
                  <c:v>3122</c:v>
                </c:pt>
                <c:pt idx="7">
                  <c:v>3112</c:v>
                </c:pt>
                <c:pt idx="8">
                  <c:v>2861</c:v>
                </c:pt>
                <c:pt idx="9">
                  <c:v>3032</c:v>
                </c:pt>
                <c:pt idx="10">
                  <c:v>3214</c:v>
                </c:pt>
                <c:pt idx="11">
                  <c:v>3200</c:v>
                </c:pt>
                <c:pt idx="12">
                  <c:v>3285</c:v>
                </c:pt>
                <c:pt idx="13">
                  <c:v>3288</c:v>
                </c:pt>
                <c:pt idx="14">
                  <c:v>3001</c:v>
                </c:pt>
                <c:pt idx="15">
                  <c:v>3167</c:v>
                </c:pt>
                <c:pt idx="16">
                  <c:v>3329</c:v>
                </c:pt>
                <c:pt idx="17">
                  <c:v>3279</c:v>
                </c:pt>
                <c:pt idx="18">
                  <c:v>3303</c:v>
                </c:pt>
                <c:pt idx="19">
                  <c:v>3264</c:v>
                </c:pt>
                <c:pt idx="20">
                  <c:v>3118</c:v>
                </c:pt>
                <c:pt idx="21">
                  <c:v>2998</c:v>
                </c:pt>
                <c:pt idx="22">
                  <c:v>2938</c:v>
                </c:pt>
                <c:pt idx="23">
                  <c:v>3087</c:v>
                </c:pt>
                <c:pt idx="24">
                  <c:v>3242</c:v>
                </c:pt>
                <c:pt idx="25">
                  <c:v>3073</c:v>
                </c:pt>
                <c:pt idx="26">
                  <c:v>3131</c:v>
                </c:pt>
                <c:pt idx="27">
                  <c:v>2863</c:v>
                </c:pt>
                <c:pt idx="28">
                  <c:v>2820</c:v>
                </c:pt>
                <c:pt idx="29">
                  <c:v>3004</c:v>
                </c:pt>
              </c:numCache>
            </c:numRef>
          </c:val>
          <c:smooth val="0"/>
          <c:extLst>
            <c:ext xmlns:c16="http://schemas.microsoft.com/office/drawing/2014/chart" uri="{C3380CC4-5D6E-409C-BE32-E72D297353CC}">
              <c16:uniqueId val="{00000000-C17B-49E4-9C92-A5DA7F8EE6CB}"/>
            </c:ext>
          </c:extLst>
        </c:ser>
        <c:dLbls>
          <c:showLegendKey val="0"/>
          <c:showVal val="0"/>
          <c:showCatName val="0"/>
          <c:showSerName val="0"/>
          <c:showPercent val="0"/>
          <c:showBubbleSize val="0"/>
        </c:dLbls>
        <c:smooth val="0"/>
        <c:axId val="594408072"/>
        <c:axId val="594406272"/>
      </c:lineChart>
      <c:catAx>
        <c:axId val="594408072"/>
        <c:scaling>
          <c:orientation val="minMax"/>
        </c:scaling>
        <c:delete val="1"/>
        <c:axPos val="b"/>
        <c:majorTickMark val="none"/>
        <c:minorTickMark val="none"/>
        <c:tickLblPos val="nextTo"/>
        <c:crossAx val="594406272"/>
        <c:crosses val="autoZero"/>
        <c:auto val="1"/>
        <c:lblAlgn val="ctr"/>
        <c:lblOffset val="100"/>
        <c:noMultiLvlLbl val="0"/>
      </c:catAx>
      <c:valAx>
        <c:axId val="594406272"/>
        <c:scaling>
          <c:orientation val="minMax"/>
          <c:min val="26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4408072"/>
        <c:crosses val="autoZero"/>
        <c:crossBetween val="between"/>
        <c:majorUnit val="1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Site Visits</a:t>
            </a:r>
          </a:p>
        </c:rich>
      </c:tx>
      <c:layout>
        <c:manualLayout>
          <c:xMode val="edge"/>
          <c:yMode val="edge"/>
          <c:x val="0.4204686779912355"/>
          <c:y val="1.835289289280609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3.7978943596403837E-2"/>
          <c:y val="0.14062402399088186"/>
          <c:w val="0.94681069956383401"/>
          <c:h val="0.77685045726596158"/>
        </c:manualLayout>
      </c:layout>
      <c:lineChart>
        <c:grouping val="standard"/>
        <c:varyColors val="0"/>
        <c:ser>
          <c:idx val="0"/>
          <c:order val="0"/>
          <c:spPr>
            <a:ln w="34925" cap="rnd">
              <a:solidFill>
                <a:schemeClr val="accent6"/>
              </a:solidFill>
              <a:round/>
            </a:ln>
            <a:effectLst>
              <a:outerShdw blurRad="57150" dist="19050" dir="5400000" algn="ctr" rotWithShape="0">
                <a:srgbClr val="000000">
                  <a:alpha val="63000"/>
                </a:srgbClr>
              </a:outerShdw>
            </a:effectLst>
          </c:spPr>
          <c:marker>
            <c:symbol val="none"/>
          </c:marker>
          <c:val>
            <c:numRef>
              <c:f>'Q1.(a)Productivity Measurement'!$D$32:$D$61</c:f>
              <c:numCache>
                <c:formatCode>General</c:formatCode>
                <c:ptCount val="30"/>
                <c:pt idx="0">
                  <c:v>27</c:v>
                </c:pt>
                <c:pt idx="1">
                  <c:v>23</c:v>
                </c:pt>
                <c:pt idx="2">
                  <c:v>20</c:v>
                </c:pt>
                <c:pt idx="3">
                  <c:v>25</c:v>
                </c:pt>
                <c:pt idx="4">
                  <c:v>21</c:v>
                </c:pt>
                <c:pt idx="5">
                  <c:v>26</c:v>
                </c:pt>
                <c:pt idx="6">
                  <c:v>21</c:v>
                </c:pt>
                <c:pt idx="7">
                  <c:v>22</c:v>
                </c:pt>
                <c:pt idx="8">
                  <c:v>23</c:v>
                </c:pt>
                <c:pt idx="9">
                  <c:v>26</c:v>
                </c:pt>
                <c:pt idx="10">
                  <c:v>42</c:v>
                </c:pt>
                <c:pt idx="11">
                  <c:v>33</c:v>
                </c:pt>
                <c:pt idx="12">
                  <c:v>49</c:v>
                </c:pt>
                <c:pt idx="13">
                  <c:v>42</c:v>
                </c:pt>
                <c:pt idx="14">
                  <c:v>32</c:v>
                </c:pt>
                <c:pt idx="15">
                  <c:v>31</c:v>
                </c:pt>
                <c:pt idx="16">
                  <c:v>43</c:v>
                </c:pt>
                <c:pt idx="17">
                  <c:v>45</c:v>
                </c:pt>
                <c:pt idx="18">
                  <c:v>42</c:v>
                </c:pt>
                <c:pt idx="19">
                  <c:v>38</c:v>
                </c:pt>
                <c:pt idx="20">
                  <c:v>13</c:v>
                </c:pt>
                <c:pt idx="21">
                  <c:v>21</c:v>
                </c:pt>
                <c:pt idx="22">
                  <c:v>11</c:v>
                </c:pt>
                <c:pt idx="23">
                  <c:v>13</c:v>
                </c:pt>
                <c:pt idx="24">
                  <c:v>20</c:v>
                </c:pt>
                <c:pt idx="25">
                  <c:v>18</c:v>
                </c:pt>
                <c:pt idx="26">
                  <c:v>12</c:v>
                </c:pt>
                <c:pt idx="27">
                  <c:v>16</c:v>
                </c:pt>
                <c:pt idx="28">
                  <c:v>13</c:v>
                </c:pt>
                <c:pt idx="29">
                  <c:v>12</c:v>
                </c:pt>
              </c:numCache>
            </c:numRef>
          </c:val>
          <c:smooth val="0"/>
          <c:extLst>
            <c:ext xmlns:c16="http://schemas.microsoft.com/office/drawing/2014/chart" uri="{C3380CC4-5D6E-409C-BE32-E72D297353CC}">
              <c16:uniqueId val="{00000000-5D2E-4CA9-98AD-5370A9A9BB68}"/>
            </c:ext>
          </c:extLst>
        </c:ser>
        <c:dLbls>
          <c:showLegendKey val="0"/>
          <c:showVal val="0"/>
          <c:showCatName val="0"/>
          <c:showSerName val="0"/>
          <c:showPercent val="0"/>
          <c:showBubbleSize val="0"/>
        </c:dLbls>
        <c:smooth val="0"/>
        <c:axId val="592482872"/>
        <c:axId val="592481432"/>
      </c:lineChart>
      <c:catAx>
        <c:axId val="592482872"/>
        <c:scaling>
          <c:orientation val="minMax"/>
        </c:scaling>
        <c:delete val="1"/>
        <c:axPos val="b"/>
        <c:majorTickMark val="none"/>
        <c:minorTickMark val="none"/>
        <c:tickLblPos val="nextTo"/>
        <c:crossAx val="592481432"/>
        <c:crosses val="autoZero"/>
        <c:auto val="1"/>
        <c:lblAlgn val="ctr"/>
        <c:lblOffset val="100"/>
        <c:noMultiLvlLbl val="0"/>
      </c:catAx>
      <c:valAx>
        <c:axId val="592481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2482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Forecast</a:t>
            </a:r>
            <a:r>
              <a:rPr lang="en-US" baseline="0"/>
              <a:t> Model</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'Q1. (b)Predictive Modeling'!$D$1</c:f>
              <c:strCache>
                <c:ptCount val="1"/>
                <c:pt idx="0">
                  <c:v>Total Visits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multiLvlStrRef>
              <c:f>'Q1. (b)Predictive Modeling'!$B$2:$C$62</c:f>
              <c:multiLvlStrCache>
                <c:ptCount val="61"/>
                <c:lvl>
                  <c:pt idx="0">
                    <c:v>Monday</c:v>
                  </c:pt>
                  <c:pt idx="1">
                    <c:v>Tuesday</c:v>
                  </c:pt>
                  <c:pt idx="2">
                    <c:v>Wednesday</c:v>
                  </c:pt>
                  <c:pt idx="3">
                    <c:v>Thursday</c:v>
                  </c:pt>
                  <c:pt idx="4">
                    <c:v>Friday</c:v>
                  </c:pt>
                  <c:pt idx="5">
                    <c:v>Saturday</c:v>
                  </c:pt>
                  <c:pt idx="6">
                    <c:v>Sunday</c:v>
                  </c:pt>
                  <c:pt idx="7">
                    <c:v>Monday</c:v>
                  </c:pt>
                  <c:pt idx="8">
                    <c:v>Tuesday</c:v>
                  </c:pt>
                  <c:pt idx="9">
                    <c:v>Wednesday</c:v>
                  </c:pt>
                  <c:pt idx="10">
                    <c:v>Thursday</c:v>
                  </c:pt>
                  <c:pt idx="11">
                    <c:v>Friday</c:v>
                  </c:pt>
                  <c:pt idx="12">
                    <c:v>Saturday</c:v>
                  </c:pt>
                  <c:pt idx="13">
                    <c:v>Sunday</c:v>
                  </c:pt>
                  <c:pt idx="14">
                    <c:v>Monday</c:v>
                  </c:pt>
                  <c:pt idx="15">
                    <c:v>Tuesday</c:v>
                  </c:pt>
                  <c:pt idx="16">
                    <c:v>Wednesday</c:v>
                  </c:pt>
                  <c:pt idx="17">
                    <c:v>Thursday</c:v>
                  </c:pt>
                  <c:pt idx="18">
                    <c:v>Friday</c:v>
                  </c:pt>
                  <c:pt idx="19">
                    <c:v>Saturday</c:v>
                  </c:pt>
                  <c:pt idx="20">
                    <c:v>Sunday</c:v>
                  </c:pt>
                  <c:pt idx="21">
                    <c:v>Monday</c:v>
                  </c:pt>
                  <c:pt idx="22">
                    <c:v>Tuesday</c:v>
                  </c:pt>
                  <c:pt idx="23">
                    <c:v>Wednesday</c:v>
                  </c:pt>
                  <c:pt idx="24">
                    <c:v>Thursday</c:v>
                  </c:pt>
                  <c:pt idx="25">
                    <c:v>Friday</c:v>
                  </c:pt>
                  <c:pt idx="26">
                    <c:v>Saturday</c:v>
                  </c:pt>
                  <c:pt idx="27">
                    <c:v>Sunday</c:v>
                  </c:pt>
                  <c:pt idx="28">
                    <c:v>Monday</c:v>
                  </c:pt>
                  <c:pt idx="29">
                    <c:v>Tuesday</c:v>
                  </c:pt>
                  <c:pt idx="30">
                    <c:v>Wednesday</c:v>
                  </c:pt>
                  <c:pt idx="31">
                    <c:v>Thursday</c:v>
                  </c:pt>
                  <c:pt idx="32">
                    <c:v>Friday</c:v>
                  </c:pt>
                  <c:pt idx="33">
                    <c:v>Saturday</c:v>
                  </c:pt>
                  <c:pt idx="34">
                    <c:v>Sunday</c:v>
                  </c:pt>
                  <c:pt idx="35">
                    <c:v>Monday</c:v>
                  </c:pt>
                  <c:pt idx="36">
                    <c:v>Tuesday</c:v>
                  </c:pt>
                  <c:pt idx="37">
                    <c:v>Wednesday</c:v>
                  </c:pt>
                  <c:pt idx="38">
                    <c:v>Thursday</c:v>
                  </c:pt>
                  <c:pt idx="39">
                    <c:v>Friday</c:v>
                  </c:pt>
                  <c:pt idx="40">
                    <c:v>Saturday</c:v>
                  </c:pt>
                  <c:pt idx="41">
                    <c:v>Sunday</c:v>
                  </c:pt>
                  <c:pt idx="42">
                    <c:v>Monday</c:v>
                  </c:pt>
                  <c:pt idx="43">
                    <c:v>Tuesday</c:v>
                  </c:pt>
                  <c:pt idx="44">
                    <c:v>Wednesday</c:v>
                  </c:pt>
                  <c:pt idx="45">
                    <c:v>Thursday</c:v>
                  </c:pt>
                  <c:pt idx="46">
                    <c:v>Friday</c:v>
                  </c:pt>
                  <c:pt idx="47">
                    <c:v>Saturday</c:v>
                  </c:pt>
                  <c:pt idx="48">
                    <c:v>Sunday</c:v>
                  </c:pt>
                  <c:pt idx="49">
                    <c:v>Monday</c:v>
                  </c:pt>
                  <c:pt idx="50">
                    <c:v>Tuesday</c:v>
                  </c:pt>
                  <c:pt idx="51">
                    <c:v>Wednesday</c:v>
                  </c:pt>
                  <c:pt idx="52">
                    <c:v>Thursday</c:v>
                  </c:pt>
                  <c:pt idx="53">
                    <c:v>Friday</c:v>
                  </c:pt>
                  <c:pt idx="54">
                    <c:v>Saturday</c:v>
                  </c:pt>
                  <c:pt idx="55">
                    <c:v>Sunday</c:v>
                  </c:pt>
                  <c:pt idx="56">
                    <c:v>Monday</c:v>
                  </c:pt>
                  <c:pt idx="57">
                    <c:v>Tuesday</c:v>
                  </c:pt>
                  <c:pt idx="58">
                    <c:v>Wednesday</c:v>
                  </c:pt>
                  <c:pt idx="59">
                    <c:v>Thursday</c:v>
                  </c:pt>
                  <c:pt idx="60">
                    <c:v>Friday</c:v>
                  </c:pt>
                </c:lvl>
                <c:lvl>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pt idx="30">
                    <c:v>1-May</c:v>
                  </c:pt>
                  <c:pt idx="31">
                    <c:v>2-May</c:v>
                  </c:pt>
                  <c:pt idx="32">
                    <c:v>3-May</c:v>
                  </c:pt>
                  <c:pt idx="33">
                    <c:v>4-May</c:v>
                  </c:pt>
                  <c:pt idx="34">
                    <c:v>5-May</c:v>
                  </c:pt>
                  <c:pt idx="35">
                    <c:v>6-May</c:v>
                  </c:pt>
                  <c:pt idx="36">
                    <c:v>7-May</c:v>
                  </c:pt>
                  <c:pt idx="37">
                    <c:v>8-May</c:v>
                  </c:pt>
                  <c:pt idx="38">
                    <c:v>9-May</c:v>
                  </c:pt>
                  <c:pt idx="39">
                    <c:v>10-May</c:v>
                  </c:pt>
                  <c:pt idx="40">
                    <c:v>11-May</c:v>
                  </c:pt>
                  <c:pt idx="41">
                    <c:v>12-May</c:v>
                  </c:pt>
                  <c:pt idx="42">
                    <c:v>13-May</c:v>
                  </c:pt>
                  <c:pt idx="43">
                    <c:v>14-May</c:v>
                  </c:pt>
                  <c:pt idx="44">
                    <c:v>15-May</c:v>
                  </c:pt>
                  <c:pt idx="45">
                    <c:v>16-May</c:v>
                  </c:pt>
                  <c:pt idx="46">
                    <c:v>17-May</c:v>
                  </c:pt>
                  <c:pt idx="47">
                    <c:v>18-May</c:v>
                  </c:pt>
                  <c:pt idx="48">
                    <c:v>19-May</c:v>
                  </c:pt>
                  <c:pt idx="49">
                    <c:v>20-May</c:v>
                  </c:pt>
                  <c:pt idx="50">
                    <c:v>21-May</c:v>
                  </c:pt>
                  <c:pt idx="51">
                    <c:v>22-May</c:v>
                  </c:pt>
                  <c:pt idx="52">
                    <c:v>23-May</c:v>
                  </c:pt>
                  <c:pt idx="53">
                    <c:v>24-May</c:v>
                  </c:pt>
                  <c:pt idx="54">
                    <c:v>25-May</c:v>
                  </c:pt>
                  <c:pt idx="55">
                    <c:v>26-May</c:v>
                  </c:pt>
                  <c:pt idx="56">
                    <c:v>27-May</c:v>
                  </c:pt>
                  <c:pt idx="57">
                    <c:v>28-May</c:v>
                  </c:pt>
                  <c:pt idx="58">
                    <c:v>29-May</c:v>
                  </c:pt>
                  <c:pt idx="59">
                    <c:v>30-May</c:v>
                  </c:pt>
                  <c:pt idx="60">
                    <c:v>31-May</c:v>
                  </c:pt>
                </c:lvl>
              </c:multiLvlStrCache>
            </c:multiLvlStrRef>
          </c:cat>
          <c:val>
            <c:numRef>
              <c:f>'Q1. (b)Predictive Modeling'!$D$2:$D$62</c:f>
              <c:numCache>
                <c:formatCode>General</c:formatCode>
                <c:ptCount val="61"/>
                <c:pt idx="0">
                  <c:v>27</c:v>
                </c:pt>
                <c:pt idx="1">
                  <c:v>23</c:v>
                </c:pt>
                <c:pt idx="2">
                  <c:v>20</c:v>
                </c:pt>
                <c:pt idx="3">
                  <c:v>25</c:v>
                </c:pt>
                <c:pt idx="4">
                  <c:v>21</c:v>
                </c:pt>
                <c:pt idx="5">
                  <c:v>26</c:v>
                </c:pt>
                <c:pt idx="6">
                  <c:v>21</c:v>
                </c:pt>
                <c:pt idx="7">
                  <c:v>22</c:v>
                </c:pt>
                <c:pt idx="8">
                  <c:v>23</c:v>
                </c:pt>
                <c:pt idx="9">
                  <c:v>26</c:v>
                </c:pt>
                <c:pt idx="10">
                  <c:v>42</c:v>
                </c:pt>
                <c:pt idx="11">
                  <c:v>33</c:v>
                </c:pt>
                <c:pt idx="12">
                  <c:v>49</c:v>
                </c:pt>
                <c:pt idx="13">
                  <c:v>42</c:v>
                </c:pt>
                <c:pt idx="14">
                  <c:v>32</c:v>
                </c:pt>
                <c:pt idx="15">
                  <c:v>31</c:v>
                </c:pt>
                <c:pt idx="16">
                  <c:v>43</c:v>
                </c:pt>
                <c:pt idx="17">
                  <c:v>45</c:v>
                </c:pt>
                <c:pt idx="18">
                  <c:v>42</c:v>
                </c:pt>
                <c:pt idx="19">
                  <c:v>38</c:v>
                </c:pt>
                <c:pt idx="20">
                  <c:v>13</c:v>
                </c:pt>
                <c:pt idx="21">
                  <c:v>21</c:v>
                </c:pt>
                <c:pt idx="22">
                  <c:v>11</c:v>
                </c:pt>
                <c:pt idx="23">
                  <c:v>13</c:v>
                </c:pt>
                <c:pt idx="24">
                  <c:v>20</c:v>
                </c:pt>
                <c:pt idx="25">
                  <c:v>18</c:v>
                </c:pt>
                <c:pt idx="26">
                  <c:v>12</c:v>
                </c:pt>
                <c:pt idx="27">
                  <c:v>16</c:v>
                </c:pt>
                <c:pt idx="28">
                  <c:v>13</c:v>
                </c:pt>
                <c:pt idx="29">
                  <c:v>12</c:v>
                </c:pt>
              </c:numCache>
            </c:numRef>
          </c:val>
          <c:smooth val="0"/>
          <c:extLst>
            <c:ext xmlns:c16="http://schemas.microsoft.com/office/drawing/2014/chart" uri="{C3380CC4-5D6E-409C-BE32-E72D297353CC}">
              <c16:uniqueId val="{00000000-04DB-4FB5-AAC1-CD6581A47B89}"/>
            </c:ext>
          </c:extLst>
        </c:ser>
        <c:ser>
          <c:idx val="1"/>
          <c:order val="1"/>
          <c:tx>
            <c:strRef>
              <c:f>'Q1. (b)Predictive Modeling'!$E$1</c:f>
              <c:strCache>
                <c:ptCount val="1"/>
                <c:pt idx="0">
                  <c:v>Linear Trend Forecast</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multiLvlStrRef>
              <c:f>'Q1. (b)Predictive Modeling'!$B$2:$C$62</c:f>
              <c:multiLvlStrCache>
                <c:ptCount val="61"/>
                <c:lvl>
                  <c:pt idx="0">
                    <c:v>Monday</c:v>
                  </c:pt>
                  <c:pt idx="1">
                    <c:v>Tuesday</c:v>
                  </c:pt>
                  <c:pt idx="2">
                    <c:v>Wednesday</c:v>
                  </c:pt>
                  <c:pt idx="3">
                    <c:v>Thursday</c:v>
                  </c:pt>
                  <c:pt idx="4">
                    <c:v>Friday</c:v>
                  </c:pt>
                  <c:pt idx="5">
                    <c:v>Saturday</c:v>
                  </c:pt>
                  <c:pt idx="6">
                    <c:v>Sunday</c:v>
                  </c:pt>
                  <c:pt idx="7">
                    <c:v>Monday</c:v>
                  </c:pt>
                  <c:pt idx="8">
                    <c:v>Tuesday</c:v>
                  </c:pt>
                  <c:pt idx="9">
                    <c:v>Wednesday</c:v>
                  </c:pt>
                  <c:pt idx="10">
                    <c:v>Thursday</c:v>
                  </c:pt>
                  <c:pt idx="11">
                    <c:v>Friday</c:v>
                  </c:pt>
                  <c:pt idx="12">
                    <c:v>Saturday</c:v>
                  </c:pt>
                  <c:pt idx="13">
                    <c:v>Sunday</c:v>
                  </c:pt>
                  <c:pt idx="14">
                    <c:v>Monday</c:v>
                  </c:pt>
                  <c:pt idx="15">
                    <c:v>Tuesday</c:v>
                  </c:pt>
                  <c:pt idx="16">
                    <c:v>Wednesday</c:v>
                  </c:pt>
                  <c:pt idx="17">
                    <c:v>Thursday</c:v>
                  </c:pt>
                  <c:pt idx="18">
                    <c:v>Friday</c:v>
                  </c:pt>
                  <c:pt idx="19">
                    <c:v>Saturday</c:v>
                  </c:pt>
                  <c:pt idx="20">
                    <c:v>Sunday</c:v>
                  </c:pt>
                  <c:pt idx="21">
                    <c:v>Monday</c:v>
                  </c:pt>
                  <c:pt idx="22">
                    <c:v>Tuesday</c:v>
                  </c:pt>
                  <c:pt idx="23">
                    <c:v>Wednesday</c:v>
                  </c:pt>
                  <c:pt idx="24">
                    <c:v>Thursday</c:v>
                  </c:pt>
                  <c:pt idx="25">
                    <c:v>Friday</c:v>
                  </c:pt>
                  <c:pt idx="26">
                    <c:v>Saturday</c:v>
                  </c:pt>
                  <c:pt idx="27">
                    <c:v>Sunday</c:v>
                  </c:pt>
                  <c:pt idx="28">
                    <c:v>Monday</c:v>
                  </c:pt>
                  <c:pt idx="29">
                    <c:v>Tuesday</c:v>
                  </c:pt>
                  <c:pt idx="30">
                    <c:v>Wednesday</c:v>
                  </c:pt>
                  <c:pt idx="31">
                    <c:v>Thursday</c:v>
                  </c:pt>
                  <c:pt idx="32">
                    <c:v>Friday</c:v>
                  </c:pt>
                  <c:pt idx="33">
                    <c:v>Saturday</c:v>
                  </c:pt>
                  <c:pt idx="34">
                    <c:v>Sunday</c:v>
                  </c:pt>
                  <c:pt idx="35">
                    <c:v>Monday</c:v>
                  </c:pt>
                  <c:pt idx="36">
                    <c:v>Tuesday</c:v>
                  </c:pt>
                  <c:pt idx="37">
                    <c:v>Wednesday</c:v>
                  </c:pt>
                  <c:pt idx="38">
                    <c:v>Thursday</c:v>
                  </c:pt>
                  <c:pt idx="39">
                    <c:v>Friday</c:v>
                  </c:pt>
                  <c:pt idx="40">
                    <c:v>Saturday</c:v>
                  </c:pt>
                  <c:pt idx="41">
                    <c:v>Sunday</c:v>
                  </c:pt>
                  <c:pt idx="42">
                    <c:v>Monday</c:v>
                  </c:pt>
                  <c:pt idx="43">
                    <c:v>Tuesday</c:v>
                  </c:pt>
                  <c:pt idx="44">
                    <c:v>Wednesday</c:v>
                  </c:pt>
                  <c:pt idx="45">
                    <c:v>Thursday</c:v>
                  </c:pt>
                  <c:pt idx="46">
                    <c:v>Friday</c:v>
                  </c:pt>
                  <c:pt idx="47">
                    <c:v>Saturday</c:v>
                  </c:pt>
                  <c:pt idx="48">
                    <c:v>Sunday</c:v>
                  </c:pt>
                  <c:pt idx="49">
                    <c:v>Monday</c:v>
                  </c:pt>
                  <c:pt idx="50">
                    <c:v>Tuesday</c:v>
                  </c:pt>
                  <c:pt idx="51">
                    <c:v>Wednesday</c:v>
                  </c:pt>
                  <c:pt idx="52">
                    <c:v>Thursday</c:v>
                  </c:pt>
                  <c:pt idx="53">
                    <c:v>Friday</c:v>
                  </c:pt>
                  <c:pt idx="54">
                    <c:v>Saturday</c:v>
                  </c:pt>
                  <c:pt idx="55">
                    <c:v>Sunday</c:v>
                  </c:pt>
                  <c:pt idx="56">
                    <c:v>Monday</c:v>
                  </c:pt>
                  <c:pt idx="57">
                    <c:v>Tuesday</c:v>
                  </c:pt>
                  <c:pt idx="58">
                    <c:v>Wednesday</c:v>
                  </c:pt>
                  <c:pt idx="59">
                    <c:v>Thursday</c:v>
                  </c:pt>
                  <c:pt idx="60">
                    <c:v>Friday</c:v>
                  </c:pt>
                </c:lvl>
                <c:lvl>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pt idx="30">
                    <c:v>1-May</c:v>
                  </c:pt>
                  <c:pt idx="31">
                    <c:v>2-May</c:v>
                  </c:pt>
                  <c:pt idx="32">
                    <c:v>3-May</c:v>
                  </c:pt>
                  <c:pt idx="33">
                    <c:v>4-May</c:v>
                  </c:pt>
                  <c:pt idx="34">
                    <c:v>5-May</c:v>
                  </c:pt>
                  <c:pt idx="35">
                    <c:v>6-May</c:v>
                  </c:pt>
                  <c:pt idx="36">
                    <c:v>7-May</c:v>
                  </c:pt>
                  <c:pt idx="37">
                    <c:v>8-May</c:v>
                  </c:pt>
                  <c:pt idx="38">
                    <c:v>9-May</c:v>
                  </c:pt>
                  <c:pt idx="39">
                    <c:v>10-May</c:v>
                  </c:pt>
                  <c:pt idx="40">
                    <c:v>11-May</c:v>
                  </c:pt>
                  <c:pt idx="41">
                    <c:v>12-May</c:v>
                  </c:pt>
                  <c:pt idx="42">
                    <c:v>13-May</c:v>
                  </c:pt>
                  <c:pt idx="43">
                    <c:v>14-May</c:v>
                  </c:pt>
                  <c:pt idx="44">
                    <c:v>15-May</c:v>
                  </c:pt>
                  <c:pt idx="45">
                    <c:v>16-May</c:v>
                  </c:pt>
                  <c:pt idx="46">
                    <c:v>17-May</c:v>
                  </c:pt>
                  <c:pt idx="47">
                    <c:v>18-May</c:v>
                  </c:pt>
                  <c:pt idx="48">
                    <c:v>19-May</c:v>
                  </c:pt>
                  <c:pt idx="49">
                    <c:v>20-May</c:v>
                  </c:pt>
                  <c:pt idx="50">
                    <c:v>21-May</c:v>
                  </c:pt>
                  <c:pt idx="51">
                    <c:v>22-May</c:v>
                  </c:pt>
                  <c:pt idx="52">
                    <c:v>23-May</c:v>
                  </c:pt>
                  <c:pt idx="53">
                    <c:v>24-May</c:v>
                  </c:pt>
                  <c:pt idx="54">
                    <c:v>25-May</c:v>
                  </c:pt>
                  <c:pt idx="55">
                    <c:v>26-May</c:v>
                  </c:pt>
                  <c:pt idx="56">
                    <c:v>27-May</c:v>
                  </c:pt>
                  <c:pt idx="57">
                    <c:v>28-May</c:v>
                  </c:pt>
                  <c:pt idx="58">
                    <c:v>29-May</c:v>
                  </c:pt>
                  <c:pt idx="59">
                    <c:v>30-May</c:v>
                  </c:pt>
                  <c:pt idx="60">
                    <c:v>31-May</c:v>
                  </c:pt>
                </c:lvl>
              </c:multiLvlStrCache>
            </c:multiLvlStrRef>
          </c:cat>
          <c:val>
            <c:numRef>
              <c:f>'Q1. (b)Predictive Modeling'!$E$2:$E$62</c:f>
              <c:numCache>
                <c:formatCode>0.00</c:formatCode>
                <c:ptCount val="61"/>
                <c:pt idx="0">
                  <c:v>31.619354838709679</c:v>
                </c:pt>
                <c:pt idx="1">
                  <c:v>31.231813125695219</c:v>
                </c:pt>
                <c:pt idx="2">
                  <c:v>30.844271412680758</c:v>
                </c:pt>
                <c:pt idx="3">
                  <c:v>30.456729699666298</c:v>
                </c:pt>
                <c:pt idx="4">
                  <c:v>30.069187986651837</c:v>
                </c:pt>
                <c:pt idx="5">
                  <c:v>29.681646273637377</c:v>
                </c:pt>
                <c:pt idx="6">
                  <c:v>29.294104560622916</c:v>
                </c:pt>
                <c:pt idx="7">
                  <c:v>28.906562847608456</c:v>
                </c:pt>
                <c:pt idx="8">
                  <c:v>28.519021134593995</c:v>
                </c:pt>
                <c:pt idx="9">
                  <c:v>28.131479421579535</c:v>
                </c:pt>
                <c:pt idx="10">
                  <c:v>27.743937708565074</c:v>
                </c:pt>
                <c:pt idx="11">
                  <c:v>27.356395995550614</c:v>
                </c:pt>
                <c:pt idx="12">
                  <c:v>26.968854282536153</c:v>
                </c:pt>
                <c:pt idx="13">
                  <c:v>26.581312569521693</c:v>
                </c:pt>
                <c:pt idx="14">
                  <c:v>26.193770856507232</c:v>
                </c:pt>
                <c:pt idx="15">
                  <c:v>25.806229143492772</c:v>
                </c:pt>
                <c:pt idx="16">
                  <c:v>25.418687430478311</c:v>
                </c:pt>
                <c:pt idx="17">
                  <c:v>25.031145717463851</c:v>
                </c:pt>
                <c:pt idx="18">
                  <c:v>24.64360400444939</c:v>
                </c:pt>
                <c:pt idx="19">
                  <c:v>24.25606229143493</c:v>
                </c:pt>
                <c:pt idx="20">
                  <c:v>23.868520578420469</c:v>
                </c:pt>
                <c:pt idx="21">
                  <c:v>23.480978865406009</c:v>
                </c:pt>
                <c:pt idx="22">
                  <c:v>23.093437152391548</c:v>
                </c:pt>
                <c:pt idx="23">
                  <c:v>22.705895439377088</c:v>
                </c:pt>
                <c:pt idx="24">
                  <c:v>22.318353726362627</c:v>
                </c:pt>
                <c:pt idx="25">
                  <c:v>21.930812013348167</c:v>
                </c:pt>
                <c:pt idx="26">
                  <c:v>21.543270300333706</c:v>
                </c:pt>
                <c:pt idx="27">
                  <c:v>21.155728587319246</c:v>
                </c:pt>
                <c:pt idx="28">
                  <c:v>20.768186874304785</c:v>
                </c:pt>
                <c:pt idx="29">
                  <c:v>20.380645161290325</c:v>
                </c:pt>
                <c:pt idx="30">
                  <c:v>19.993103448275864</c:v>
                </c:pt>
                <c:pt idx="31">
                  <c:v>19.605561735261404</c:v>
                </c:pt>
                <c:pt idx="32">
                  <c:v>19.218020022246943</c:v>
                </c:pt>
                <c:pt idx="33">
                  <c:v>18.830478309232483</c:v>
                </c:pt>
                <c:pt idx="34">
                  <c:v>18.442936596218022</c:v>
                </c:pt>
                <c:pt idx="35">
                  <c:v>18.055394883203562</c:v>
                </c:pt>
                <c:pt idx="36">
                  <c:v>17.667853170189101</c:v>
                </c:pt>
                <c:pt idx="37">
                  <c:v>17.280311457174641</c:v>
                </c:pt>
                <c:pt idx="38">
                  <c:v>16.89276974416018</c:v>
                </c:pt>
                <c:pt idx="39">
                  <c:v>16.50522803114572</c:v>
                </c:pt>
                <c:pt idx="40">
                  <c:v>16.117686318131259</c:v>
                </c:pt>
                <c:pt idx="41">
                  <c:v>15.730144605116799</c:v>
                </c:pt>
                <c:pt idx="42">
                  <c:v>15.342602892102338</c:v>
                </c:pt>
                <c:pt idx="43">
                  <c:v>14.955061179087878</c:v>
                </c:pt>
                <c:pt idx="44">
                  <c:v>14.567519466073417</c:v>
                </c:pt>
                <c:pt idx="45">
                  <c:v>14.179977753058957</c:v>
                </c:pt>
                <c:pt idx="46">
                  <c:v>13.792436040044496</c:v>
                </c:pt>
                <c:pt idx="47">
                  <c:v>13.404894327030036</c:v>
                </c:pt>
                <c:pt idx="48">
                  <c:v>13.017352614015575</c:v>
                </c:pt>
                <c:pt idx="49">
                  <c:v>12.629810901001115</c:v>
                </c:pt>
                <c:pt idx="50">
                  <c:v>12.242269187986654</c:v>
                </c:pt>
                <c:pt idx="51">
                  <c:v>11.854727474972194</c:v>
                </c:pt>
                <c:pt idx="52">
                  <c:v>11.467185761957733</c:v>
                </c:pt>
                <c:pt idx="53">
                  <c:v>11.079644048943273</c:v>
                </c:pt>
                <c:pt idx="54">
                  <c:v>10.692102335928812</c:v>
                </c:pt>
                <c:pt idx="55">
                  <c:v>10.304560622914352</c:v>
                </c:pt>
                <c:pt idx="56">
                  <c:v>9.9170189098998911</c:v>
                </c:pt>
                <c:pt idx="57">
                  <c:v>9.5294771968854306</c:v>
                </c:pt>
                <c:pt idx="58">
                  <c:v>9.1419354838709701</c:v>
                </c:pt>
                <c:pt idx="59">
                  <c:v>8.7543937708565096</c:v>
                </c:pt>
                <c:pt idx="60">
                  <c:v>8.3668520578420491</c:v>
                </c:pt>
              </c:numCache>
            </c:numRef>
          </c:val>
          <c:smooth val="0"/>
          <c:extLst>
            <c:ext xmlns:c16="http://schemas.microsoft.com/office/drawing/2014/chart" uri="{C3380CC4-5D6E-409C-BE32-E72D297353CC}">
              <c16:uniqueId val="{00000001-04DB-4FB5-AAC1-CD6581A47B89}"/>
            </c:ext>
          </c:extLst>
        </c:ser>
        <c:ser>
          <c:idx val="2"/>
          <c:order val="2"/>
          <c:tx>
            <c:strRef>
              <c:f>'Q1. (b)Predictive Modeling'!$F$1</c:f>
              <c:strCache>
                <c:ptCount val="1"/>
                <c:pt idx="0">
                  <c:v>Seasonal Trend Forecast</c:v>
                </c:pt>
              </c:strCache>
            </c:strRef>
          </c:tx>
          <c:spPr>
            <a:ln w="34925" cap="rnd">
              <a:solidFill>
                <a:srgbClr val="C00000"/>
              </a:solidFill>
              <a:round/>
            </a:ln>
            <a:effectLst>
              <a:outerShdw blurRad="57150" dist="19050" dir="5400000" algn="ctr" rotWithShape="0">
                <a:srgbClr val="000000">
                  <a:alpha val="63000"/>
                </a:srgbClr>
              </a:outerShdw>
            </a:effectLst>
          </c:spPr>
          <c:marker>
            <c:symbol val="none"/>
          </c:marker>
          <c:cat>
            <c:multiLvlStrRef>
              <c:f>'Q1. (b)Predictive Modeling'!$B$2:$C$62</c:f>
              <c:multiLvlStrCache>
                <c:ptCount val="61"/>
                <c:lvl>
                  <c:pt idx="0">
                    <c:v>Monday</c:v>
                  </c:pt>
                  <c:pt idx="1">
                    <c:v>Tuesday</c:v>
                  </c:pt>
                  <c:pt idx="2">
                    <c:v>Wednesday</c:v>
                  </c:pt>
                  <c:pt idx="3">
                    <c:v>Thursday</c:v>
                  </c:pt>
                  <c:pt idx="4">
                    <c:v>Friday</c:v>
                  </c:pt>
                  <c:pt idx="5">
                    <c:v>Saturday</c:v>
                  </c:pt>
                  <c:pt idx="6">
                    <c:v>Sunday</c:v>
                  </c:pt>
                  <c:pt idx="7">
                    <c:v>Monday</c:v>
                  </c:pt>
                  <c:pt idx="8">
                    <c:v>Tuesday</c:v>
                  </c:pt>
                  <c:pt idx="9">
                    <c:v>Wednesday</c:v>
                  </c:pt>
                  <c:pt idx="10">
                    <c:v>Thursday</c:v>
                  </c:pt>
                  <c:pt idx="11">
                    <c:v>Friday</c:v>
                  </c:pt>
                  <c:pt idx="12">
                    <c:v>Saturday</c:v>
                  </c:pt>
                  <c:pt idx="13">
                    <c:v>Sunday</c:v>
                  </c:pt>
                  <c:pt idx="14">
                    <c:v>Monday</c:v>
                  </c:pt>
                  <c:pt idx="15">
                    <c:v>Tuesday</c:v>
                  </c:pt>
                  <c:pt idx="16">
                    <c:v>Wednesday</c:v>
                  </c:pt>
                  <c:pt idx="17">
                    <c:v>Thursday</c:v>
                  </c:pt>
                  <c:pt idx="18">
                    <c:v>Friday</c:v>
                  </c:pt>
                  <c:pt idx="19">
                    <c:v>Saturday</c:v>
                  </c:pt>
                  <c:pt idx="20">
                    <c:v>Sunday</c:v>
                  </c:pt>
                  <c:pt idx="21">
                    <c:v>Monday</c:v>
                  </c:pt>
                  <c:pt idx="22">
                    <c:v>Tuesday</c:v>
                  </c:pt>
                  <c:pt idx="23">
                    <c:v>Wednesday</c:v>
                  </c:pt>
                  <c:pt idx="24">
                    <c:v>Thursday</c:v>
                  </c:pt>
                  <c:pt idx="25">
                    <c:v>Friday</c:v>
                  </c:pt>
                  <c:pt idx="26">
                    <c:v>Saturday</c:v>
                  </c:pt>
                  <c:pt idx="27">
                    <c:v>Sunday</c:v>
                  </c:pt>
                  <c:pt idx="28">
                    <c:v>Monday</c:v>
                  </c:pt>
                  <c:pt idx="29">
                    <c:v>Tuesday</c:v>
                  </c:pt>
                  <c:pt idx="30">
                    <c:v>Wednesday</c:v>
                  </c:pt>
                  <c:pt idx="31">
                    <c:v>Thursday</c:v>
                  </c:pt>
                  <c:pt idx="32">
                    <c:v>Friday</c:v>
                  </c:pt>
                  <c:pt idx="33">
                    <c:v>Saturday</c:v>
                  </c:pt>
                  <c:pt idx="34">
                    <c:v>Sunday</c:v>
                  </c:pt>
                  <c:pt idx="35">
                    <c:v>Monday</c:v>
                  </c:pt>
                  <c:pt idx="36">
                    <c:v>Tuesday</c:v>
                  </c:pt>
                  <c:pt idx="37">
                    <c:v>Wednesday</c:v>
                  </c:pt>
                  <c:pt idx="38">
                    <c:v>Thursday</c:v>
                  </c:pt>
                  <c:pt idx="39">
                    <c:v>Friday</c:v>
                  </c:pt>
                  <c:pt idx="40">
                    <c:v>Saturday</c:v>
                  </c:pt>
                  <c:pt idx="41">
                    <c:v>Sunday</c:v>
                  </c:pt>
                  <c:pt idx="42">
                    <c:v>Monday</c:v>
                  </c:pt>
                  <c:pt idx="43">
                    <c:v>Tuesday</c:v>
                  </c:pt>
                  <c:pt idx="44">
                    <c:v>Wednesday</c:v>
                  </c:pt>
                  <c:pt idx="45">
                    <c:v>Thursday</c:v>
                  </c:pt>
                  <c:pt idx="46">
                    <c:v>Friday</c:v>
                  </c:pt>
                  <c:pt idx="47">
                    <c:v>Saturday</c:v>
                  </c:pt>
                  <c:pt idx="48">
                    <c:v>Sunday</c:v>
                  </c:pt>
                  <c:pt idx="49">
                    <c:v>Monday</c:v>
                  </c:pt>
                  <c:pt idx="50">
                    <c:v>Tuesday</c:v>
                  </c:pt>
                  <c:pt idx="51">
                    <c:v>Wednesday</c:v>
                  </c:pt>
                  <c:pt idx="52">
                    <c:v>Thursday</c:v>
                  </c:pt>
                  <c:pt idx="53">
                    <c:v>Friday</c:v>
                  </c:pt>
                  <c:pt idx="54">
                    <c:v>Saturday</c:v>
                  </c:pt>
                  <c:pt idx="55">
                    <c:v>Sunday</c:v>
                  </c:pt>
                  <c:pt idx="56">
                    <c:v>Monday</c:v>
                  </c:pt>
                  <c:pt idx="57">
                    <c:v>Tuesday</c:v>
                  </c:pt>
                  <c:pt idx="58">
                    <c:v>Wednesday</c:v>
                  </c:pt>
                  <c:pt idx="59">
                    <c:v>Thursday</c:v>
                  </c:pt>
                  <c:pt idx="60">
                    <c:v>Friday</c:v>
                  </c:pt>
                </c:lvl>
                <c:lvl>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pt idx="30">
                    <c:v>1-May</c:v>
                  </c:pt>
                  <c:pt idx="31">
                    <c:v>2-May</c:v>
                  </c:pt>
                  <c:pt idx="32">
                    <c:v>3-May</c:v>
                  </c:pt>
                  <c:pt idx="33">
                    <c:v>4-May</c:v>
                  </c:pt>
                  <c:pt idx="34">
                    <c:v>5-May</c:v>
                  </c:pt>
                  <c:pt idx="35">
                    <c:v>6-May</c:v>
                  </c:pt>
                  <c:pt idx="36">
                    <c:v>7-May</c:v>
                  </c:pt>
                  <c:pt idx="37">
                    <c:v>8-May</c:v>
                  </c:pt>
                  <c:pt idx="38">
                    <c:v>9-May</c:v>
                  </c:pt>
                  <c:pt idx="39">
                    <c:v>10-May</c:v>
                  </c:pt>
                  <c:pt idx="40">
                    <c:v>11-May</c:v>
                  </c:pt>
                  <c:pt idx="41">
                    <c:v>12-May</c:v>
                  </c:pt>
                  <c:pt idx="42">
                    <c:v>13-May</c:v>
                  </c:pt>
                  <c:pt idx="43">
                    <c:v>14-May</c:v>
                  </c:pt>
                  <c:pt idx="44">
                    <c:v>15-May</c:v>
                  </c:pt>
                  <c:pt idx="45">
                    <c:v>16-May</c:v>
                  </c:pt>
                  <c:pt idx="46">
                    <c:v>17-May</c:v>
                  </c:pt>
                  <c:pt idx="47">
                    <c:v>18-May</c:v>
                  </c:pt>
                  <c:pt idx="48">
                    <c:v>19-May</c:v>
                  </c:pt>
                  <c:pt idx="49">
                    <c:v>20-May</c:v>
                  </c:pt>
                  <c:pt idx="50">
                    <c:v>21-May</c:v>
                  </c:pt>
                  <c:pt idx="51">
                    <c:v>22-May</c:v>
                  </c:pt>
                  <c:pt idx="52">
                    <c:v>23-May</c:v>
                  </c:pt>
                  <c:pt idx="53">
                    <c:v>24-May</c:v>
                  </c:pt>
                  <c:pt idx="54">
                    <c:v>25-May</c:v>
                  </c:pt>
                  <c:pt idx="55">
                    <c:v>26-May</c:v>
                  </c:pt>
                  <c:pt idx="56">
                    <c:v>27-May</c:v>
                  </c:pt>
                  <c:pt idx="57">
                    <c:v>28-May</c:v>
                  </c:pt>
                  <c:pt idx="58">
                    <c:v>29-May</c:v>
                  </c:pt>
                  <c:pt idx="59">
                    <c:v>30-May</c:v>
                  </c:pt>
                  <c:pt idx="60">
                    <c:v>31-May</c:v>
                  </c:pt>
                </c:lvl>
              </c:multiLvlStrCache>
            </c:multiLvlStrRef>
          </c:cat>
          <c:val>
            <c:numRef>
              <c:f>'Q1. (b)Predictive Modeling'!$F$2:$F$62</c:f>
              <c:numCache>
                <c:formatCode>0.00</c:formatCode>
                <c:ptCount val="61"/>
                <c:pt idx="0">
                  <c:v>27.970967741935485</c:v>
                </c:pt>
                <c:pt idx="1">
                  <c:v>24.024471635150171</c:v>
                </c:pt>
                <c:pt idx="2">
                  <c:v>30.251112347052281</c:v>
                </c:pt>
                <c:pt idx="3">
                  <c:v>38.65661846496107</c:v>
                </c:pt>
                <c:pt idx="4">
                  <c:v>32.960456062291442</c:v>
                </c:pt>
                <c:pt idx="5">
                  <c:v>35.675055617352612</c:v>
                </c:pt>
                <c:pt idx="6">
                  <c:v>25.914015572858734</c:v>
                </c:pt>
                <c:pt idx="7">
                  <c:v>25.57119021134594</c:v>
                </c:pt>
                <c:pt idx="8">
                  <c:v>21.937708565072306</c:v>
                </c:pt>
                <c:pt idx="9">
                  <c:v>27.590489432703002</c:v>
                </c:pt>
                <c:pt idx="10">
                  <c:v>35.213459399332592</c:v>
                </c:pt>
                <c:pt idx="11">
                  <c:v>29.986818687430482</c:v>
                </c:pt>
                <c:pt idx="12">
                  <c:v>32.41448832035595</c:v>
                </c:pt>
                <c:pt idx="13">
                  <c:v>23.514238042269188</c:v>
                </c:pt>
                <c:pt idx="14">
                  <c:v>23.171412680756397</c:v>
                </c:pt>
                <c:pt idx="15">
                  <c:v>19.850945494994441</c:v>
                </c:pt>
                <c:pt idx="16">
                  <c:v>24.929866518353727</c:v>
                </c:pt>
                <c:pt idx="17">
                  <c:v>31.770300333704117</c:v>
                </c:pt>
                <c:pt idx="18">
                  <c:v>27.013181312569525</c:v>
                </c:pt>
                <c:pt idx="19">
                  <c:v>29.153921023359288</c:v>
                </c:pt>
                <c:pt idx="20">
                  <c:v>21.114460511679646</c:v>
                </c:pt>
                <c:pt idx="21">
                  <c:v>20.771635150166851</c:v>
                </c:pt>
                <c:pt idx="22">
                  <c:v>17.764182424916577</c:v>
                </c:pt>
                <c:pt idx="23">
                  <c:v>22.269243604004451</c:v>
                </c:pt>
                <c:pt idx="24">
                  <c:v>28.327141268075639</c:v>
                </c:pt>
                <c:pt idx="25">
                  <c:v>24.039543937708569</c:v>
                </c:pt>
                <c:pt idx="26">
                  <c:v>25.893353726362626</c:v>
                </c:pt>
                <c:pt idx="27">
                  <c:v>18.7146829810901</c:v>
                </c:pt>
                <c:pt idx="28">
                  <c:v>18.371857619577309</c:v>
                </c:pt>
                <c:pt idx="29">
                  <c:v>15.677419354838712</c:v>
                </c:pt>
                <c:pt idx="30">
                  <c:v>19.608620689655172</c:v>
                </c:pt>
                <c:pt idx="31">
                  <c:v>24.883982202447164</c:v>
                </c:pt>
                <c:pt idx="32">
                  <c:v>21.065906562847612</c:v>
                </c:pt>
                <c:pt idx="33">
                  <c:v>22.632786429365964</c:v>
                </c:pt>
                <c:pt idx="34">
                  <c:v>16.314905450500557</c:v>
                </c:pt>
                <c:pt idx="35">
                  <c:v>15.972080088987765</c:v>
                </c:pt>
                <c:pt idx="36">
                  <c:v>13.590656284760847</c:v>
                </c:pt>
                <c:pt idx="37">
                  <c:v>16.947997775305897</c:v>
                </c:pt>
                <c:pt idx="38">
                  <c:v>21.44082313681869</c:v>
                </c:pt>
                <c:pt idx="39">
                  <c:v>18.092269187986656</c:v>
                </c:pt>
                <c:pt idx="40">
                  <c:v>19.372219132369302</c:v>
                </c:pt>
                <c:pt idx="41">
                  <c:v>13.915127919911013</c:v>
                </c:pt>
                <c:pt idx="42">
                  <c:v>13.572302558398222</c:v>
                </c:pt>
                <c:pt idx="43">
                  <c:v>11.503893214682984</c:v>
                </c:pt>
                <c:pt idx="44">
                  <c:v>14.28737486095662</c:v>
                </c:pt>
                <c:pt idx="45">
                  <c:v>17.997664071190211</c:v>
                </c:pt>
                <c:pt idx="46">
                  <c:v>15.118631813125699</c:v>
                </c:pt>
                <c:pt idx="47">
                  <c:v>16.111651835372637</c:v>
                </c:pt>
                <c:pt idx="48">
                  <c:v>11.515350389321469</c:v>
                </c:pt>
                <c:pt idx="49">
                  <c:v>11.172525027808678</c:v>
                </c:pt>
                <c:pt idx="50">
                  <c:v>9.4171301446051192</c:v>
                </c:pt>
                <c:pt idx="51">
                  <c:v>11.626751946607342</c:v>
                </c:pt>
                <c:pt idx="52">
                  <c:v>14.554505005561737</c:v>
                </c:pt>
                <c:pt idx="53">
                  <c:v>12.144994438264742</c:v>
                </c:pt>
                <c:pt idx="54">
                  <c:v>12.851084538375975</c:v>
                </c:pt>
                <c:pt idx="55">
                  <c:v>9.1155728587319267</c:v>
                </c:pt>
                <c:pt idx="56">
                  <c:v>8.7727474972191342</c:v>
                </c:pt>
                <c:pt idx="57">
                  <c:v>7.3303670745272544</c:v>
                </c:pt>
                <c:pt idx="58">
                  <c:v>8.9661290322580669</c:v>
                </c:pt>
                <c:pt idx="59">
                  <c:v>11.111345939933262</c:v>
                </c:pt>
                <c:pt idx="60">
                  <c:v>9.1713570634037858</c:v>
                </c:pt>
              </c:numCache>
            </c:numRef>
          </c:val>
          <c:smooth val="0"/>
          <c:extLst>
            <c:ext xmlns:c16="http://schemas.microsoft.com/office/drawing/2014/chart" uri="{C3380CC4-5D6E-409C-BE32-E72D297353CC}">
              <c16:uniqueId val="{00000002-04DB-4FB5-AAC1-CD6581A47B89}"/>
            </c:ext>
          </c:extLst>
        </c:ser>
        <c:dLbls>
          <c:showLegendKey val="0"/>
          <c:showVal val="0"/>
          <c:showCatName val="0"/>
          <c:showSerName val="0"/>
          <c:showPercent val="0"/>
          <c:showBubbleSize val="0"/>
        </c:dLbls>
        <c:smooth val="0"/>
        <c:axId val="679307448"/>
        <c:axId val="679305288"/>
      </c:lineChart>
      <c:catAx>
        <c:axId val="679307448"/>
        <c:scaling>
          <c:orientation val="minMax"/>
        </c:scaling>
        <c:delete val="0"/>
        <c:axPos val="b"/>
        <c:numFmt formatCode="General" sourceLinked="1"/>
        <c:majorTickMark val="none"/>
        <c:minorTickMark val="none"/>
        <c:tickLblPos val="low"/>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bg1"/>
                </a:solidFill>
                <a:effectLst>
                  <a:glow>
                    <a:schemeClr val="accent1">
                      <a:alpha val="0"/>
                    </a:schemeClr>
                  </a:glow>
                  <a:outerShdw blurRad="50800" dist="50800" dir="5400000" algn="ctr" rotWithShape="0">
                    <a:srgbClr val="000000"/>
                  </a:outerShdw>
                </a:effectLst>
                <a:latin typeface="+mn-lt"/>
                <a:ea typeface="+mn-ea"/>
                <a:cs typeface="+mn-cs"/>
              </a:defRPr>
            </a:pPr>
            <a:endParaRPr lang="en-US"/>
          </a:p>
        </c:txPr>
        <c:crossAx val="679305288"/>
        <c:crossesAt val="1"/>
        <c:auto val="1"/>
        <c:lblAlgn val="ctr"/>
        <c:lblOffset val="50"/>
        <c:tickLblSkip val="7"/>
        <c:tickMarkSkip val="7"/>
        <c:noMultiLvlLbl val="0"/>
      </c:catAx>
      <c:valAx>
        <c:axId val="6793052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79307448"/>
        <c:crossesAt val="7"/>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legend>
    <c:plotVisOnly val="1"/>
    <c:dispBlanksAs val="gap"/>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138807</xdr:colOff>
      <xdr:row>71</xdr:row>
      <xdr:rowOff>82524</xdr:rowOff>
    </xdr:from>
    <xdr:to>
      <xdr:col>7</xdr:col>
      <xdr:colOff>390900</xdr:colOff>
      <xdr:row>84</xdr:row>
      <xdr:rowOff>74802</xdr:rowOff>
    </xdr:to>
    <xdr:graphicFrame macro="">
      <xdr:nvGraphicFramePr>
        <xdr:cNvPr id="7" name="Chart 6">
          <a:extLst>
            <a:ext uri="{FF2B5EF4-FFF2-40B4-BE49-F238E27FC236}">
              <a16:creationId xmlns:a16="http://schemas.microsoft.com/office/drawing/2014/main" id="{691415B2-38C3-950A-0296-C863093F8C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133716</xdr:colOff>
      <xdr:row>84</xdr:row>
      <xdr:rowOff>95375</xdr:rowOff>
    </xdr:from>
    <xdr:to>
      <xdr:col>7</xdr:col>
      <xdr:colOff>396184</xdr:colOff>
      <xdr:row>97</xdr:row>
      <xdr:rowOff>136278</xdr:rowOff>
    </xdr:to>
    <xdr:graphicFrame macro="">
      <xdr:nvGraphicFramePr>
        <xdr:cNvPr id="8" name="Chart 7">
          <a:extLst>
            <a:ext uri="{FF2B5EF4-FFF2-40B4-BE49-F238E27FC236}">
              <a16:creationId xmlns:a16="http://schemas.microsoft.com/office/drawing/2014/main" id="{2F2ED482-37B3-04D8-C790-D72382FE08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141407</xdr:colOff>
      <xdr:row>97</xdr:row>
      <xdr:rowOff>161618</xdr:rowOff>
    </xdr:from>
    <xdr:to>
      <xdr:col>7</xdr:col>
      <xdr:colOff>415797</xdr:colOff>
      <xdr:row>109</xdr:row>
      <xdr:rowOff>68035</xdr:rowOff>
    </xdr:to>
    <xdr:graphicFrame macro="">
      <xdr:nvGraphicFramePr>
        <xdr:cNvPr id="9" name="Chart 8">
          <a:extLst>
            <a:ext uri="{FF2B5EF4-FFF2-40B4-BE49-F238E27FC236}">
              <a16:creationId xmlns:a16="http://schemas.microsoft.com/office/drawing/2014/main" id="{BB5EFB67-DEAB-0DE6-301B-742593B0B3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70998</xdr:colOff>
      <xdr:row>14</xdr:row>
      <xdr:rowOff>95124</xdr:rowOff>
    </xdr:from>
    <xdr:to>
      <xdr:col>23</xdr:col>
      <xdr:colOff>377716</xdr:colOff>
      <xdr:row>50</xdr:row>
      <xdr:rowOff>98535</xdr:rowOff>
    </xdr:to>
    <xdr:graphicFrame macro="">
      <xdr:nvGraphicFramePr>
        <xdr:cNvPr id="2" name="Chart 1">
          <a:extLst>
            <a:ext uri="{FF2B5EF4-FFF2-40B4-BE49-F238E27FC236}">
              <a16:creationId xmlns:a16="http://schemas.microsoft.com/office/drawing/2014/main" id="{CDFEB90C-3EFB-43DC-BFDE-09A67D8BF3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rakes\Downloads\Predictive%20Modeling.xlsx" TargetMode="External"/><Relationship Id="rId1" Type="http://schemas.openxmlformats.org/officeDocument/2006/relationships/externalLinkPath" Target="file:///C:\Users\rakes\Downloads\Predictive%20Model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alls Done"/>
      <sheetName val="Rejects"/>
      <sheetName val="Site Scheduless"/>
      <sheetName val="Predictive Modeling"/>
    </sheetNames>
    <sheetDataSet>
      <sheetData sheetId="0" refreshError="1"/>
      <sheetData sheetId="1" refreshError="1"/>
      <sheetData sheetId="2">
        <row r="2">
          <cell r="B2">
            <v>1</v>
          </cell>
          <cell r="C2">
            <v>2</v>
          </cell>
          <cell r="D2">
            <v>2</v>
          </cell>
          <cell r="E2">
            <v>1</v>
          </cell>
          <cell r="F2">
            <v>2</v>
          </cell>
          <cell r="G2">
            <v>0</v>
          </cell>
          <cell r="H2">
            <v>2</v>
          </cell>
          <cell r="I2">
            <v>2</v>
          </cell>
          <cell r="J2">
            <v>1</v>
          </cell>
          <cell r="K2">
            <v>1</v>
          </cell>
          <cell r="L2">
            <v>3</v>
          </cell>
          <cell r="M2">
            <v>3</v>
          </cell>
          <cell r="N2">
            <v>2</v>
          </cell>
          <cell r="O2">
            <v>2</v>
          </cell>
          <cell r="P2">
            <v>3</v>
          </cell>
        </row>
        <row r="3">
          <cell r="B3">
            <v>2</v>
          </cell>
          <cell r="C3">
            <v>0</v>
          </cell>
          <cell r="D3">
            <v>3</v>
          </cell>
          <cell r="E3">
            <v>0</v>
          </cell>
          <cell r="F3">
            <v>0</v>
          </cell>
          <cell r="G3">
            <v>2</v>
          </cell>
          <cell r="H3">
            <v>1</v>
          </cell>
          <cell r="I3">
            <v>3</v>
          </cell>
          <cell r="J3">
            <v>3</v>
          </cell>
          <cell r="K3">
            <v>1</v>
          </cell>
          <cell r="L3">
            <v>2</v>
          </cell>
          <cell r="M3">
            <v>0</v>
          </cell>
          <cell r="N3">
            <v>3</v>
          </cell>
          <cell r="O3">
            <v>1</v>
          </cell>
          <cell r="P3">
            <v>2</v>
          </cell>
        </row>
        <row r="4">
          <cell r="B4">
            <v>1</v>
          </cell>
          <cell r="C4">
            <v>2</v>
          </cell>
          <cell r="D4">
            <v>3</v>
          </cell>
          <cell r="E4">
            <v>1</v>
          </cell>
          <cell r="F4">
            <v>1</v>
          </cell>
          <cell r="G4">
            <v>0</v>
          </cell>
          <cell r="H4">
            <v>1</v>
          </cell>
          <cell r="I4">
            <v>2</v>
          </cell>
          <cell r="J4">
            <v>2</v>
          </cell>
          <cell r="K4">
            <v>0</v>
          </cell>
          <cell r="L4">
            <v>1</v>
          </cell>
          <cell r="M4">
            <v>2</v>
          </cell>
          <cell r="N4">
            <v>1</v>
          </cell>
          <cell r="O4">
            <v>1</v>
          </cell>
          <cell r="P4">
            <v>2</v>
          </cell>
        </row>
        <row r="5">
          <cell r="B5">
            <v>0</v>
          </cell>
          <cell r="C5">
            <v>2</v>
          </cell>
          <cell r="D5">
            <v>2</v>
          </cell>
          <cell r="E5">
            <v>1</v>
          </cell>
          <cell r="F5">
            <v>2</v>
          </cell>
          <cell r="G5">
            <v>2</v>
          </cell>
          <cell r="H5">
            <v>2</v>
          </cell>
          <cell r="I5">
            <v>2</v>
          </cell>
          <cell r="J5">
            <v>0</v>
          </cell>
          <cell r="K5">
            <v>3</v>
          </cell>
          <cell r="L5">
            <v>2</v>
          </cell>
          <cell r="M5">
            <v>1</v>
          </cell>
          <cell r="N5">
            <v>3</v>
          </cell>
          <cell r="O5">
            <v>1</v>
          </cell>
          <cell r="P5">
            <v>2</v>
          </cell>
        </row>
        <row r="6">
          <cell r="B6">
            <v>0</v>
          </cell>
          <cell r="C6">
            <v>3</v>
          </cell>
          <cell r="D6">
            <v>3</v>
          </cell>
          <cell r="E6">
            <v>0</v>
          </cell>
          <cell r="F6">
            <v>1</v>
          </cell>
          <cell r="G6">
            <v>0</v>
          </cell>
          <cell r="H6">
            <v>0</v>
          </cell>
          <cell r="I6">
            <v>3</v>
          </cell>
          <cell r="J6">
            <v>2</v>
          </cell>
          <cell r="K6">
            <v>2</v>
          </cell>
          <cell r="L6">
            <v>1</v>
          </cell>
          <cell r="M6">
            <v>1</v>
          </cell>
          <cell r="N6">
            <v>1</v>
          </cell>
          <cell r="O6">
            <v>2</v>
          </cell>
          <cell r="P6">
            <v>2</v>
          </cell>
        </row>
        <row r="7">
          <cell r="B7">
            <v>1</v>
          </cell>
          <cell r="C7">
            <v>2</v>
          </cell>
          <cell r="D7">
            <v>0</v>
          </cell>
          <cell r="E7">
            <v>0</v>
          </cell>
          <cell r="F7">
            <v>3</v>
          </cell>
          <cell r="G7">
            <v>3</v>
          </cell>
          <cell r="H7">
            <v>3</v>
          </cell>
          <cell r="I7">
            <v>2</v>
          </cell>
          <cell r="J7">
            <v>0</v>
          </cell>
          <cell r="K7">
            <v>3</v>
          </cell>
          <cell r="L7">
            <v>1</v>
          </cell>
          <cell r="M7">
            <v>3</v>
          </cell>
          <cell r="N7">
            <v>2</v>
          </cell>
          <cell r="O7">
            <v>3</v>
          </cell>
          <cell r="P7">
            <v>0</v>
          </cell>
        </row>
        <row r="8">
          <cell r="B8">
            <v>0</v>
          </cell>
          <cell r="C8">
            <v>3</v>
          </cell>
          <cell r="D8">
            <v>2</v>
          </cell>
          <cell r="E8">
            <v>0</v>
          </cell>
          <cell r="F8">
            <v>3</v>
          </cell>
          <cell r="G8">
            <v>1</v>
          </cell>
          <cell r="H8">
            <v>2</v>
          </cell>
          <cell r="I8">
            <v>0</v>
          </cell>
          <cell r="J8">
            <v>3</v>
          </cell>
          <cell r="K8">
            <v>1</v>
          </cell>
          <cell r="L8">
            <v>0</v>
          </cell>
          <cell r="M8">
            <v>0</v>
          </cell>
          <cell r="N8">
            <v>5</v>
          </cell>
          <cell r="O8">
            <v>0</v>
          </cell>
          <cell r="P8">
            <v>1</v>
          </cell>
        </row>
        <row r="9">
          <cell r="B9">
            <v>3</v>
          </cell>
          <cell r="C9">
            <v>1</v>
          </cell>
          <cell r="D9">
            <v>0</v>
          </cell>
          <cell r="E9">
            <v>0</v>
          </cell>
          <cell r="F9">
            <v>3</v>
          </cell>
          <cell r="G9">
            <v>2</v>
          </cell>
          <cell r="H9">
            <v>3</v>
          </cell>
          <cell r="I9">
            <v>2</v>
          </cell>
          <cell r="J9">
            <v>3</v>
          </cell>
          <cell r="K9">
            <v>0</v>
          </cell>
          <cell r="L9">
            <v>0</v>
          </cell>
          <cell r="M9">
            <v>2</v>
          </cell>
          <cell r="N9">
            <v>0</v>
          </cell>
          <cell r="O9">
            <v>2</v>
          </cell>
          <cell r="P9">
            <v>1</v>
          </cell>
        </row>
        <row r="10">
          <cell r="B10">
            <v>2</v>
          </cell>
          <cell r="C10">
            <v>0</v>
          </cell>
          <cell r="D10">
            <v>3</v>
          </cell>
          <cell r="E10">
            <v>1</v>
          </cell>
          <cell r="F10">
            <v>0</v>
          </cell>
          <cell r="G10">
            <v>2</v>
          </cell>
          <cell r="H10">
            <v>3</v>
          </cell>
          <cell r="I10">
            <v>0</v>
          </cell>
          <cell r="J10">
            <v>0</v>
          </cell>
          <cell r="K10">
            <v>3</v>
          </cell>
          <cell r="L10">
            <v>3</v>
          </cell>
          <cell r="M10">
            <v>0</v>
          </cell>
          <cell r="N10">
            <v>6</v>
          </cell>
          <cell r="O10">
            <v>0</v>
          </cell>
          <cell r="P10">
            <v>0</v>
          </cell>
        </row>
        <row r="11">
          <cell r="B11">
            <v>2</v>
          </cell>
          <cell r="C11">
            <v>0</v>
          </cell>
          <cell r="D11">
            <v>3</v>
          </cell>
          <cell r="E11">
            <v>1</v>
          </cell>
          <cell r="F11">
            <v>3</v>
          </cell>
          <cell r="G11">
            <v>3</v>
          </cell>
          <cell r="H11">
            <v>2</v>
          </cell>
          <cell r="I11">
            <v>1</v>
          </cell>
          <cell r="J11">
            <v>3</v>
          </cell>
          <cell r="K11">
            <v>1</v>
          </cell>
          <cell r="L11">
            <v>0</v>
          </cell>
          <cell r="M11">
            <v>2</v>
          </cell>
          <cell r="N11">
            <v>3</v>
          </cell>
          <cell r="O11">
            <v>1</v>
          </cell>
          <cell r="P11">
            <v>1</v>
          </cell>
        </row>
        <row r="12">
          <cell r="B12">
            <v>2</v>
          </cell>
          <cell r="C12">
            <v>2</v>
          </cell>
          <cell r="D12">
            <v>2</v>
          </cell>
          <cell r="E12">
            <v>0</v>
          </cell>
          <cell r="F12">
            <v>4</v>
          </cell>
          <cell r="G12">
            <v>2</v>
          </cell>
          <cell r="H12">
            <v>5</v>
          </cell>
          <cell r="I12">
            <v>1</v>
          </cell>
          <cell r="J12">
            <v>3</v>
          </cell>
          <cell r="K12">
            <v>5</v>
          </cell>
          <cell r="L12">
            <v>3</v>
          </cell>
          <cell r="M12">
            <v>4</v>
          </cell>
          <cell r="N12">
            <v>2</v>
          </cell>
          <cell r="O12">
            <v>2</v>
          </cell>
          <cell r="P12">
            <v>5</v>
          </cell>
        </row>
        <row r="13">
          <cell r="B13">
            <v>2</v>
          </cell>
          <cell r="C13">
            <v>3</v>
          </cell>
          <cell r="D13">
            <v>3</v>
          </cell>
          <cell r="E13">
            <v>0</v>
          </cell>
          <cell r="F13">
            <v>3</v>
          </cell>
          <cell r="G13">
            <v>1</v>
          </cell>
          <cell r="H13">
            <v>1</v>
          </cell>
          <cell r="I13">
            <v>1</v>
          </cell>
          <cell r="J13">
            <v>3</v>
          </cell>
          <cell r="K13">
            <v>2</v>
          </cell>
          <cell r="L13">
            <v>4</v>
          </cell>
          <cell r="M13">
            <v>5</v>
          </cell>
          <cell r="N13">
            <v>2</v>
          </cell>
          <cell r="O13">
            <v>1</v>
          </cell>
          <cell r="P13">
            <v>2</v>
          </cell>
        </row>
        <row r="14">
          <cell r="B14">
            <v>5</v>
          </cell>
          <cell r="C14">
            <v>1</v>
          </cell>
          <cell r="D14">
            <v>5</v>
          </cell>
          <cell r="E14">
            <v>1</v>
          </cell>
          <cell r="F14">
            <v>3</v>
          </cell>
          <cell r="G14">
            <v>5</v>
          </cell>
          <cell r="H14">
            <v>5</v>
          </cell>
          <cell r="I14">
            <v>5</v>
          </cell>
          <cell r="J14">
            <v>5</v>
          </cell>
          <cell r="K14">
            <v>2</v>
          </cell>
          <cell r="L14">
            <v>2</v>
          </cell>
          <cell r="M14">
            <v>2</v>
          </cell>
          <cell r="N14">
            <v>2</v>
          </cell>
          <cell r="O14">
            <v>5</v>
          </cell>
          <cell r="P14">
            <v>1</v>
          </cell>
        </row>
        <row r="15">
          <cell r="B15">
            <v>3</v>
          </cell>
          <cell r="C15">
            <v>1</v>
          </cell>
          <cell r="D15">
            <v>3</v>
          </cell>
          <cell r="E15">
            <v>1</v>
          </cell>
          <cell r="F15">
            <v>3</v>
          </cell>
          <cell r="G15">
            <v>4</v>
          </cell>
          <cell r="H15">
            <v>1</v>
          </cell>
          <cell r="I15">
            <v>5</v>
          </cell>
          <cell r="J15">
            <v>4</v>
          </cell>
          <cell r="K15">
            <v>2</v>
          </cell>
          <cell r="L15">
            <v>4</v>
          </cell>
          <cell r="M15">
            <v>1</v>
          </cell>
          <cell r="N15">
            <v>1</v>
          </cell>
          <cell r="O15">
            <v>4</v>
          </cell>
          <cell r="P15">
            <v>5</v>
          </cell>
        </row>
        <row r="16">
          <cell r="B16">
            <v>3</v>
          </cell>
          <cell r="C16">
            <v>1</v>
          </cell>
          <cell r="D16">
            <v>2</v>
          </cell>
          <cell r="E16">
            <v>0</v>
          </cell>
          <cell r="F16">
            <v>5</v>
          </cell>
          <cell r="G16">
            <v>1</v>
          </cell>
          <cell r="H16">
            <v>3</v>
          </cell>
          <cell r="I16">
            <v>5</v>
          </cell>
          <cell r="J16">
            <v>1</v>
          </cell>
          <cell r="K16">
            <v>2</v>
          </cell>
          <cell r="L16">
            <v>1</v>
          </cell>
          <cell r="M16">
            <v>2</v>
          </cell>
          <cell r="N16">
            <v>2</v>
          </cell>
          <cell r="O16">
            <v>1</v>
          </cell>
          <cell r="P16">
            <v>3</v>
          </cell>
        </row>
        <row r="17">
          <cell r="B17">
            <v>1</v>
          </cell>
          <cell r="C17">
            <v>1</v>
          </cell>
          <cell r="D17">
            <v>2</v>
          </cell>
          <cell r="E17">
            <v>0</v>
          </cell>
          <cell r="F17">
            <v>1</v>
          </cell>
          <cell r="G17">
            <v>1</v>
          </cell>
          <cell r="H17">
            <v>2</v>
          </cell>
          <cell r="I17">
            <v>2</v>
          </cell>
          <cell r="J17">
            <v>1</v>
          </cell>
          <cell r="K17">
            <v>5</v>
          </cell>
          <cell r="L17">
            <v>5</v>
          </cell>
          <cell r="M17">
            <v>1</v>
          </cell>
          <cell r="N17">
            <v>3</v>
          </cell>
          <cell r="O17">
            <v>5</v>
          </cell>
          <cell r="P17">
            <v>1</v>
          </cell>
        </row>
        <row r="18">
          <cell r="B18">
            <v>2</v>
          </cell>
          <cell r="C18">
            <v>2</v>
          </cell>
          <cell r="D18">
            <v>3</v>
          </cell>
          <cell r="E18">
            <v>0</v>
          </cell>
          <cell r="F18">
            <v>2</v>
          </cell>
          <cell r="G18">
            <v>5</v>
          </cell>
          <cell r="H18">
            <v>3</v>
          </cell>
          <cell r="I18">
            <v>5</v>
          </cell>
          <cell r="J18">
            <v>4</v>
          </cell>
          <cell r="K18">
            <v>1</v>
          </cell>
          <cell r="L18">
            <v>2</v>
          </cell>
          <cell r="M18">
            <v>2</v>
          </cell>
          <cell r="N18">
            <v>4</v>
          </cell>
          <cell r="O18">
            <v>5</v>
          </cell>
          <cell r="P18">
            <v>3</v>
          </cell>
        </row>
        <row r="19">
          <cell r="B19">
            <v>4</v>
          </cell>
          <cell r="C19">
            <v>0</v>
          </cell>
          <cell r="D19">
            <v>4</v>
          </cell>
          <cell r="E19">
            <v>0</v>
          </cell>
          <cell r="F19">
            <v>5</v>
          </cell>
          <cell r="G19">
            <v>5</v>
          </cell>
          <cell r="H19">
            <v>1</v>
          </cell>
          <cell r="I19">
            <v>4</v>
          </cell>
          <cell r="J19">
            <v>2</v>
          </cell>
          <cell r="K19">
            <v>4</v>
          </cell>
          <cell r="L19">
            <v>5</v>
          </cell>
          <cell r="M19">
            <v>3</v>
          </cell>
          <cell r="N19">
            <v>3</v>
          </cell>
          <cell r="O19">
            <v>2</v>
          </cell>
          <cell r="P19">
            <v>3</v>
          </cell>
        </row>
        <row r="20">
          <cell r="B20">
            <v>4</v>
          </cell>
          <cell r="C20">
            <v>4</v>
          </cell>
          <cell r="D20">
            <v>3</v>
          </cell>
          <cell r="E20">
            <v>1</v>
          </cell>
          <cell r="F20">
            <v>4</v>
          </cell>
          <cell r="G20">
            <v>1</v>
          </cell>
          <cell r="H20">
            <v>1</v>
          </cell>
          <cell r="I20">
            <v>4</v>
          </cell>
          <cell r="J20">
            <v>3</v>
          </cell>
          <cell r="K20">
            <v>4</v>
          </cell>
          <cell r="L20">
            <v>2</v>
          </cell>
          <cell r="M20">
            <v>2</v>
          </cell>
          <cell r="N20">
            <v>4</v>
          </cell>
          <cell r="O20">
            <v>2</v>
          </cell>
          <cell r="P20">
            <v>3</v>
          </cell>
        </row>
        <row r="21">
          <cell r="B21">
            <v>4</v>
          </cell>
          <cell r="C21">
            <v>1</v>
          </cell>
          <cell r="D21">
            <v>5</v>
          </cell>
          <cell r="E21">
            <v>0</v>
          </cell>
          <cell r="F21">
            <v>1</v>
          </cell>
          <cell r="G21">
            <v>1</v>
          </cell>
          <cell r="H21">
            <v>4</v>
          </cell>
          <cell r="I21">
            <v>1</v>
          </cell>
          <cell r="J21">
            <v>3</v>
          </cell>
          <cell r="K21">
            <v>2</v>
          </cell>
          <cell r="L21">
            <v>5</v>
          </cell>
          <cell r="M21">
            <v>2</v>
          </cell>
          <cell r="N21">
            <v>1</v>
          </cell>
          <cell r="O21">
            <v>4</v>
          </cell>
          <cell r="P21">
            <v>4</v>
          </cell>
        </row>
        <row r="22">
          <cell r="B22">
            <v>0</v>
          </cell>
          <cell r="C22">
            <v>2</v>
          </cell>
          <cell r="D22">
            <v>2</v>
          </cell>
          <cell r="E22">
            <v>1</v>
          </cell>
          <cell r="F22">
            <v>1</v>
          </cell>
          <cell r="G22">
            <v>0</v>
          </cell>
          <cell r="H22">
            <v>1</v>
          </cell>
          <cell r="I22">
            <v>1</v>
          </cell>
          <cell r="J22">
            <v>0</v>
          </cell>
          <cell r="K22">
            <v>1</v>
          </cell>
          <cell r="L22">
            <v>2</v>
          </cell>
          <cell r="M22">
            <v>2</v>
          </cell>
          <cell r="N22">
            <v>0</v>
          </cell>
          <cell r="O22">
            <v>0</v>
          </cell>
          <cell r="P22">
            <v>0</v>
          </cell>
        </row>
        <row r="23">
          <cell r="B23">
            <v>1</v>
          </cell>
          <cell r="C23">
            <v>2</v>
          </cell>
          <cell r="D23">
            <v>6</v>
          </cell>
          <cell r="E23">
            <v>1</v>
          </cell>
          <cell r="F23">
            <v>2</v>
          </cell>
          <cell r="G23">
            <v>0</v>
          </cell>
          <cell r="H23">
            <v>0</v>
          </cell>
          <cell r="I23">
            <v>1</v>
          </cell>
          <cell r="J23">
            <v>1</v>
          </cell>
          <cell r="K23">
            <v>1</v>
          </cell>
          <cell r="L23">
            <v>1</v>
          </cell>
          <cell r="M23">
            <v>1</v>
          </cell>
          <cell r="N23">
            <v>2</v>
          </cell>
          <cell r="O23">
            <v>0</v>
          </cell>
          <cell r="P23">
            <v>2</v>
          </cell>
        </row>
        <row r="24">
          <cell r="B24">
            <v>0</v>
          </cell>
          <cell r="C24">
            <v>1</v>
          </cell>
          <cell r="D24">
            <v>1</v>
          </cell>
          <cell r="E24">
            <v>0</v>
          </cell>
          <cell r="F24">
            <v>0</v>
          </cell>
          <cell r="G24">
            <v>2</v>
          </cell>
          <cell r="H24">
            <v>0</v>
          </cell>
          <cell r="I24">
            <v>0</v>
          </cell>
          <cell r="J24">
            <v>0</v>
          </cell>
          <cell r="K24">
            <v>2</v>
          </cell>
          <cell r="L24">
            <v>2</v>
          </cell>
          <cell r="M24">
            <v>1</v>
          </cell>
          <cell r="N24">
            <v>0</v>
          </cell>
          <cell r="O24">
            <v>1</v>
          </cell>
          <cell r="P24">
            <v>1</v>
          </cell>
        </row>
        <row r="25">
          <cell r="B25">
            <v>0</v>
          </cell>
          <cell r="C25">
            <v>1</v>
          </cell>
          <cell r="D25">
            <v>0</v>
          </cell>
          <cell r="E25">
            <v>0</v>
          </cell>
          <cell r="F25">
            <v>1</v>
          </cell>
          <cell r="G25">
            <v>2</v>
          </cell>
          <cell r="H25">
            <v>1</v>
          </cell>
          <cell r="I25">
            <v>2</v>
          </cell>
          <cell r="J25">
            <v>0</v>
          </cell>
          <cell r="K25">
            <v>0</v>
          </cell>
          <cell r="L25">
            <v>1</v>
          </cell>
          <cell r="M25">
            <v>1</v>
          </cell>
          <cell r="N25">
            <v>2</v>
          </cell>
          <cell r="O25">
            <v>1</v>
          </cell>
          <cell r="P25">
            <v>1</v>
          </cell>
        </row>
        <row r="26">
          <cell r="B26">
            <v>1</v>
          </cell>
          <cell r="C26">
            <v>1</v>
          </cell>
          <cell r="D26">
            <v>0</v>
          </cell>
          <cell r="E26">
            <v>1</v>
          </cell>
          <cell r="F26">
            <v>2</v>
          </cell>
          <cell r="G26">
            <v>1</v>
          </cell>
          <cell r="H26">
            <v>1</v>
          </cell>
          <cell r="I26">
            <v>1</v>
          </cell>
          <cell r="J26">
            <v>1</v>
          </cell>
          <cell r="K26">
            <v>1</v>
          </cell>
          <cell r="L26">
            <v>2</v>
          </cell>
          <cell r="M26">
            <v>0</v>
          </cell>
          <cell r="N26">
            <v>5</v>
          </cell>
          <cell r="O26">
            <v>1</v>
          </cell>
          <cell r="P26">
            <v>2</v>
          </cell>
        </row>
        <row r="27">
          <cell r="B27">
            <v>2</v>
          </cell>
          <cell r="C27">
            <v>2</v>
          </cell>
          <cell r="D27">
            <v>3</v>
          </cell>
          <cell r="E27">
            <v>0</v>
          </cell>
          <cell r="F27">
            <v>0</v>
          </cell>
          <cell r="G27">
            <v>1</v>
          </cell>
          <cell r="H27">
            <v>2</v>
          </cell>
          <cell r="I27">
            <v>1</v>
          </cell>
          <cell r="J27">
            <v>0</v>
          </cell>
          <cell r="K27">
            <v>0</v>
          </cell>
          <cell r="L27">
            <v>1</v>
          </cell>
          <cell r="M27">
            <v>2</v>
          </cell>
          <cell r="N27">
            <v>1</v>
          </cell>
          <cell r="O27">
            <v>2</v>
          </cell>
          <cell r="P27">
            <v>1</v>
          </cell>
        </row>
        <row r="28">
          <cell r="B28">
            <v>1</v>
          </cell>
          <cell r="C28">
            <v>2</v>
          </cell>
          <cell r="D28">
            <v>1</v>
          </cell>
          <cell r="E28">
            <v>1</v>
          </cell>
          <cell r="F28">
            <v>1</v>
          </cell>
          <cell r="G28">
            <v>2</v>
          </cell>
          <cell r="H28">
            <v>0</v>
          </cell>
          <cell r="I28">
            <v>0</v>
          </cell>
          <cell r="J28">
            <v>2</v>
          </cell>
          <cell r="K28">
            <v>0</v>
          </cell>
          <cell r="L28">
            <v>0</v>
          </cell>
          <cell r="M28">
            <v>0</v>
          </cell>
          <cell r="N28">
            <v>0</v>
          </cell>
          <cell r="O28">
            <v>1</v>
          </cell>
          <cell r="P28">
            <v>1</v>
          </cell>
        </row>
        <row r="29">
          <cell r="B29">
            <v>1</v>
          </cell>
          <cell r="C29">
            <v>1</v>
          </cell>
          <cell r="D29">
            <v>1</v>
          </cell>
          <cell r="E29">
            <v>1</v>
          </cell>
          <cell r="F29">
            <v>2</v>
          </cell>
          <cell r="G29">
            <v>2</v>
          </cell>
          <cell r="H29">
            <v>2</v>
          </cell>
          <cell r="I29">
            <v>1</v>
          </cell>
          <cell r="J29">
            <v>1</v>
          </cell>
          <cell r="K29">
            <v>0</v>
          </cell>
          <cell r="L29">
            <v>0</v>
          </cell>
          <cell r="M29">
            <v>2</v>
          </cell>
          <cell r="N29">
            <v>0</v>
          </cell>
          <cell r="O29">
            <v>2</v>
          </cell>
          <cell r="P29">
            <v>0</v>
          </cell>
        </row>
        <row r="30">
          <cell r="B30">
            <v>2</v>
          </cell>
          <cell r="C30">
            <v>0</v>
          </cell>
          <cell r="D30">
            <v>1</v>
          </cell>
          <cell r="E30">
            <v>1</v>
          </cell>
          <cell r="F30">
            <v>0</v>
          </cell>
          <cell r="G30">
            <v>1</v>
          </cell>
          <cell r="H30">
            <v>0</v>
          </cell>
          <cell r="I30">
            <v>2</v>
          </cell>
          <cell r="J30">
            <v>0</v>
          </cell>
          <cell r="K30">
            <v>2</v>
          </cell>
          <cell r="L30">
            <v>1</v>
          </cell>
          <cell r="M30">
            <v>0</v>
          </cell>
          <cell r="N30">
            <v>0</v>
          </cell>
          <cell r="O30">
            <v>1</v>
          </cell>
          <cell r="P30">
            <v>2</v>
          </cell>
        </row>
        <row r="31">
          <cell r="B31">
            <v>0</v>
          </cell>
          <cell r="C31">
            <v>1</v>
          </cell>
          <cell r="D31">
            <v>1</v>
          </cell>
          <cell r="E31">
            <v>0</v>
          </cell>
          <cell r="F31">
            <v>0</v>
          </cell>
          <cell r="G31">
            <v>1</v>
          </cell>
          <cell r="H31">
            <v>1</v>
          </cell>
          <cell r="I31">
            <v>2</v>
          </cell>
          <cell r="J31">
            <v>2</v>
          </cell>
          <cell r="K31">
            <v>1</v>
          </cell>
          <cell r="L31">
            <v>0</v>
          </cell>
          <cell r="M31">
            <v>0</v>
          </cell>
          <cell r="N31">
            <v>1</v>
          </cell>
          <cell r="O31">
            <v>2</v>
          </cell>
          <cell r="P31">
            <v>0</v>
          </cell>
        </row>
      </sheetData>
      <sheetData sheetId="3">
        <row r="2">
          <cell r="A2">
            <v>1</v>
          </cell>
          <cell r="C2" t="str">
            <v>Monday</v>
          </cell>
          <cell r="D2">
            <v>27</v>
          </cell>
          <cell r="H2" t="str">
            <v>Monday</v>
          </cell>
          <cell r="I2">
            <v>0.88461538461538458</v>
          </cell>
        </row>
        <row r="3">
          <cell r="A3">
            <v>2</v>
          </cell>
          <cell r="C3" t="str">
            <v>Tuesday</v>
          </cell>
          <cell r="D3">
            <v>23</v>
          </cell>
          <cell r="H3" t="str">
            <v>Tuesday</v>
          </cell>
          <cell r="I3">
            <v>0.76923076923076927</v>
          </cell>
        </row>
        <row r="4">
          <cell r="A4">
            <v>3</v>
          </cell>
          <cell r="C4" t="str">
            <v>Wednesday</v>
          </cell>
          <cell r="D4">
            <v>20</v>
          </cell>
          <cell r="H4" t="str">
            <v>Wednesday</v>
          </cell>
          <cell r="I4">
            <v>0.98076923076923073</v>
          </cell>
        </row>
        <row r="5">
          <cell r="A5">
            <v>4</v>
          </cell>
          <cell r="C5" t="str">
            <v>Thursday</v>
          </cell>
          <cell r="D5">
            <v>25</v>
          </cell>
          <cell r="H5" t="str">
            <v>Thursday</v>
          </cell>
          <cell r="I5">
            <v>1.2692307692307692</v>
          </cell>
        </row>
        <row r="6">
          <cell r="A6">
            <v>5</v>
          </cell>
          <cell r="C6" t="str">
            <v>Friday</v>
          </cell>
          <cell r="D6">
            <v>21</v>
          </cell>
          <cell r="H6" t="str">
            <v>Friday</v>
          </cell>
          <cell r="I6">
            <v>1.0961538461538463</v>
          </cell>
        </row>
        <row r="7">
          <cell r="A7">
            <v>6</v>
          </cell>
          <cell r="C7" t="str">
            <v>Saturday</v>
          </cell>
          <cell r="D7">
            <v>26</v>
          </cell>
          <cell r="H7" t="str">
            <v>Saturday</v>
          </cell>
          <cell r="I7">
            <v>1.2019230769230769</v>
          </cell>
        </row>
        <row r="8">
          <cell r="A8">
            <v>7</v>
          </cell>
          <cell r="C8" t="str">
            <v>Sunday</v>
          </cell>
          <cell r="D8">
            <v>21</v>
          </cell>
          <cell r="H8" t="str">
            <v>Sunday</v>
          </cell>
          <cell r="I8">
            <v>0.88461538461538458</v>
          </cell>
        </row>
        <row r="9">
          <cell r="A9">
            <v>8</v>
          </cell>
          <cell r="C9" t="str">
            <v>Monday</v>
          </cell>
          <cell r="D9">
            <v>22</v>
          </cell>
        </row>
        <row r="10">
          <cell r="A10">
            <v>9</v>
          </cell>
          <cell r="C10" t="str">
            <v>Tuesday</v>
          </cell>
          <cell r="D10">
            <v>23</v>
          </cell>
        </row>
        <row r="11">
          <cell r="A11">
            <v>10</v>
          </cell>
          <cell r="C11" t="str">
            <v>Wednesday</v>
          </cell>
          <cell r="D11">
            <v>26</v>
          </cell>
        </row>
        <row r="12">
          <cell r="A12">
            <v>11</v>
          </cell>
          <cell r="C12" t="str">
            <v>Thursday</v>
          </cell>
          <cell r="D12">
            <v>42</v>
          </cell>
        </row>
        <row r="13">
          <cell r="A13">
            <v>12</v>
          </cell>
          <cell r="C13" t="str">
            <v>Friday</v>
          </cell>
          <cell r="D13">
            <v>33</v>
          </cell>
        </row>
        <row r="14">
          <cell r="A14">
            <v>13</v>
          </cell>
          <cell r="C14" t="str">
            <v>Saturday</v>
          </cell>
          <cell r="D14">
            <v>49</v>
          </cell>
        </row>
        <row r="15">
          <cell r="A15">
            <v>14</v>
          </cell>
          <cell r="C15" t="str">
            <v>Sunday</v>
          </cell>
          <cell r="D15">
            <v>42</v>
          </cell>
        </row>
        <row r="16">
          <cell r="A16">
            <v>15</v>
          </cell>
          <cell r="C16" t="str">
            <v>Monday</v>
          </cell>
          <cell r="D16">
            <v>32</v>
          </cell>
        </row>
        <row r="17">
          <cell r="A17">
            <v>16</v>
          </cell>
          <cell r="C17" t="str">
            <v>Tuesday</v>
          </cell>
          <cell r="D17">
            <v>31</v>
          </cell>
        </row>
        <row r="18">
          <cell r="A18">
            <v>17</v>
          </cell>
          <cell r="C18" t="str">
            <v>Wednesday</v>
          </cell>
          <cell r="D18">
            <v>43</v>
          </cell>
        </row>
        <row r="19">
          <cell r="A19">
            <v>18</v>
          </cell>
          <cell r="C19" t="str">
            <v>Thursday</v>
          </cell>
          <cell r="D19">
            <v>45</v>
          </cell>
        </row>
        <row r="20">
          <cell r="A20">
            <v>19</v>
          </cell>
          <cell r="C20" t="str">
            <v>Friday</v>
          </cell>
          <cell r="D20">
            <v>42</v>
          </cell>
        </row>
        <row r="21">
          <cell r="A21">
            <v>20</v>
          </cell>
          <cell r="C21" t="str">
            <v>Saturday</v>
          </cell>
          <cell r="D21">
            <v>38</v>
          </cell>
        </row>
        <row r="22">
          <cell r="A22">
            <v>21</v>
          </cell>
          <cell r="C22" t="str">
            <v>Sunday</v>
          </cell>
          <cell r="D22">
            <v>13</v>
          </cell>
        </row>
        <row r="23">
          <cell r="A23">
            <v>22</v>
          </cell>
          <cell r="C23" t="str">
            <v>Monday</v>
          </cell>
          <cell r="D23">
            <v>21</v>
          </cell>
        </row>
        <row r="24">
          <cell r="A24">
            <v>23</v>
          </cell>
          <cell r="C24" t="str">
            <v>Tuesday</v>
          </cell>
          <cell r="D24">
            <v>11</v>
          </cell>
        </row>
        <row r="25">
          <cell r="A25">
            <v>24</v>
          </cell>
          <cell r="C25" t="str">
            <v>Wednesday</v>
          </cell>
          <cell r="D25">
            <v>13</v>
          </cell>
        </row>
        <row r="26">
          <cell r="A26">
            <v>25</v>
          </cell>
          <cell r="C26" t="str">
            <v>Thursday</v>
          </cell>
          <cell r="D26">
            <v>20</v>
          </cell>
        </row>
        <row r="27">
          <cell r="A27">
            <v>26</v>
          </cell>
          <cell r="C27" t="str">
            <v>Friday</v>
          </cell>
          <cell r="D27">
            <v>18</v>
          </cell>
        </row>
        <row r="28">
          <cell r="A28">
            <v>27</v>
          </cell>
          <cell r="C28" t="str">
            <v>Saturday</v>
          </cell>
          <cell r="D28">
            <v>12</v>
          </cell>
        </row>
        <row r="29">
          <cell r="A29">
            <v>28</v>
          </cell>
          <cell r="C29" t="str">
            <v>Sunday</v>
          </cell>
          <cell r="D29">
            <v>16</v>
          </cell>
        </row>
        <row r="30">
          <cell r="A30">
            <v>29</v>
          </cell>
          <cell r="C30" t="str">
            <v>Monday</v>
          </cell>
          <cell r="D30">
            <v>13</v>
          </cell>
        </row>
        <row r="31">
          <cell r="A31">
            <v>30</v>
          </cell>
          <cell r="C31" t="str">
            <v>Tuesday</v>
          </cell>
          <cell r="D31">
            <v>12</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D01CEC-FE7B-41A6-9124-24E2ECC74F93}" name="Table1" displayName="Table1" ref="A2:Q33" totalsRowShown="0" headerRowDxfId="57" headerRowBorderDxfId="56" tableBorderDxfId="55" totalsRowBorderDxfId="54">
  <autoFilter ref="A2:Q33" xr:uid="{94D01CEC-FE7B-41A6-9124-24E2ECC74F93}"/>
  <tableColumns count="17">
    <tableColumn id="1" xr3:uid="{6E935E87-EF7A-41DE-8F43-A7518D81E4D9}" name="Column1" dataDxfId="53"/>
    <tableColumn id="2" xr3:uid="{D40FBC09-1A88-42BB-9DE1-6F87539A7AA8}" name="Column2" dataDxfId="52"/>
    <tableColumn id="3" xr3:uid="{A586EB3B-7328-49A4-888C-74947E492695}" name="Column3" dataDxfId="51"/>
    <tableColumn id="4" xr3:uid="{96CAEBCA-F76A-480D-B2DD-B697571D16BA}" name="Column4" dataDxfId="50"/>
    <tableColumn id="5" xr3:uid="{CE2E6DFB-711A-481D-97C5-536BE3D52E1A}" name="Column5" dataDxfId="49"/>
    <tableColumn id="6" xr3:uid="{9D0161B6-4265-474E-A32B-6EB77DCD47DB}" name="Column6" dataDxfId="48"/>
    <tableColumn id="7" xr3:uid="{E58CC65D-8F01-461F-B9AC-0887D511F216}" name="Column7" dataDxfId="47"/>
    <tableColumn id="8" xr3:uid="{708EB10F-865E-4D70-99B4-29D15AD2062F}" name="Column8" dataDxfId="46"/>
    <tableColumn id="9" xr3:uid="{9D892E55-FB1F-4CA3-8FBD-9AF563B20501}" name="Column9" dataDxfId="45"/>
    <tableColumn id="10" xr3:uid="{34D0BE4D-BC24-4745-930A-B82F250241A4}" name="Column10" dataDxfId="44"/>
    <tableColumn id="11" xr3:uid="{8626489F-83D1-4F73-AC54-DC486FD505C8}" name="Column11" dataDxfId="43"/>
    <tableColumn id="12" xr3:uid="{8E09F2B9-6FA3-4911-AD2A-432A12608F5D}" name="Column12" dataDxfId="42"/>
    <tableColumn id="13" xr3:uid="{A2B9BD52-9FFE-4071-A7A6-1BB176FB80B7}" name="Column13" dataDxfId="41"/>
    <tableColumn id="14" xr3:uid="{60C36524-3B81-41BF-806B-B725854A9237}" name="Column14" dataDxfId="40"/>
    <tableColumn id="15" xr3:uid="{27EBE179-1F28-4AEC-B46E-8E6E7BE3DF5B}" name="Column15" dataDxfId="39"/>
    <tableColumn id="16" xr3:uid="{A097E647-CAF8-4B67-B24F-4195641C308B}" name="Column16" dataDxfId="38"/>
    <tableColumn id="17" xr3:uid="{3C2FFBEE-9253-43D4-A8A8-B054C996899C}" name="Column17" dataDxfId="37"/>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E05AAEA-6263-4863-96EA-246E49CEF631}" name="Table2" displayName="Table2" ref="A36:Q41" totalsRowShown="0" headerRowDxfId="36" tableBorderDxfId="35">
  <autoFilter ref="A36:Q41" xr:uid="{1E05AAEA-6263-4863-96EA-246E49CEF631}"/>
  <tableColumns count="17">
    <tableColumn id="1" xr3:uid="{93D43F27-9F54-4EE8-9713-82312A94D6EB}" name="Column1" dataDxfId="34"/>
    <tableColumn id="2" xr3:uid="{41C89FCF-011F-4DCB-B3D8-1D1A9B6CE566}" name="Column2" dataDxfId="33"/>
    <tableColumn id="3" xr3:uid="{73704D7E-3FA1-4047-B661-08530FCE291E}" name="Column3" dataDxfId="32"/>
    <tableColumn id="4" xr3:uid="{5D68D15C-B51D-46A9-A7FC-711E9DF2CEDD}" name="Column4" dataDxfId="31"/>
    <tableColumn id="5" xr3:uid="{8CB91572-143C-46DB-AA13-832131351648}" name="Column5" dataDxfId="30"/>
    <tableColumn id="6" xr3:uid="{2CBC86CA-BBD9-41A5-B242-67D58EA8B8A9}" name="Column6" dataDxfId="29"/>
    <tableColumn id="7" xr3:uid="{3EFDD09D-12CD-42B0-A6F3-69DCE76BFE99}" name="Column7" dataDxfId="28"/>
    <tableColumn id="8" xr3:uid="{F6354EFA-6DAD-4F21-AD02-5A86AB16AC51}" name="Column8" dataDxfId="27"/>
    <tableColumn id="9" xr3:uid="{7B81553E-EBF4-4C1F-A4AC-BED948C6EF46}" name="Column9" dataDxfId="26"/>
    <tableColumn id="10" xr3:uid="{E4F812E7-2E81-46A6-9844-D96B70F6E65F}" name="Column10" dataDxfId="25"/>
    <tableColumn id="11" xr3:uid="{F8213A82-6627-48D7-806D-B11A2F37C872}" name="Column11" dataDxfId="24"/>
    <tableColumn id="12" xr3:uid="{EDBD379C-EAF5-438C-91D6-4753B9A18314}" name="Column12" dataDxfId="23"/>
    <tableColumn id="13" xr3:uid="{EB69A5F0-E4CB-452A-A86C-42F8883B2192}" name="Column13" dataDxfId="22"/>
    <tableColumn id="14" xr3:uid="{CD35D4C8-2DA7-43E8-B39D-85CE258E15EC}" name="Column14" dataDxfId="21"/>
    <tableColumn id="15" xr3:uid="{F5FAA298-83FA-48E1-958D-E30332EA7A6D}" name="Column15" dataDxfId="20"/>
    <tableColumn id="16" xr3:uid="{9E359EA8-7E38-4760-A7BE-25F0E2BB5A8D}" name="Column16" dataDxfId="19"/>
    <tableColumn id="17" xr3:uid="{2438029B-CC56-4771-B489-1EF01E7FF83E}" name="Column17" dataDxfId="18">
      <calculatedColumnFormula>AVERAGE(B37:P37)</calculatedColumnFormula>
    </tableColumn>
  </tableColumns>
  <tableStyleInfo name="TableStyleLight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B3768D1-BCCB-436C-A045-F052C966019B}" name="Table3" displayName="Table3" ref="A2:Q33" totalsRowShown="0" headerRowDxfId="17">
  <autoFilter ref="A2:Q33" xr:uid="{DB3768D1-BCCB-436C-A045-F052C966019B}"/>
  <tableColumns count="17">
    <tableColumn id="1" xr3:uid="{C4C0F982-92B0-43E8-B462-51AECCF1C7BA}" name="Column1" dataDxfId="16"/>
    <tableColumn id="2" xr3:uid="{E6B96946-9E66-4061-9634-511483872427}" name="Column2" dataDxfId="15"/>
    <tableColumn id="3" xr3:uid="{BDD2441F-1AE4-430F-9CBA-C5CDD4964DA7}" name="Column3" dataDxfId="14"/>
    <tableColumn id="4" xr3:uid="{1BCE07A4-4617-43CA-B2D1-B24E9224300D}" name="Column4" dataDxfId="13"/>
    <tableColumn id="5" xr3:uid="{BDD37B12-191A-4FA5-A122-FCA8E79F9F8E}" name="Column5" dataDxfId="12"/>
    <tableColumn id="6" xr3:uid="{063C4D10-7971-4420-8AD6-2BDBC100C8A1}" name="Column6" dataDxfId="11"/>
    <tableColumn id="7" xr3:uid="{3F0E1610-7F3B-4E0F-A499-BAA41D6C3A1A}" name="Column7" dataDxfId="10"/>
    <tableColumn id="8" xr3:uid="{64100251-15B0-4F6E-8818-783F47002BB8}" name="Column8" dataDxfId="9"/>
    <tableColumn id="9" xr3:uid="{7988DFFB-53BA-4389-8F46-14BE98D62887}" name="Column9" dataDxfId="8"/>
    <tableColumn id="10" xr3:uid="{18BBA44C-4E3B-4C77-9403-7F9F573A58E1}" name="Column10" dataDxfId="7"/>
    <tableColumn id="11" xr3:uid="{BBAC681A-FE5C-4C4B-A589-D3E5BDBF56C8}" name="Column11" dataDxfId="6"/>
    <tableColumn id="12" xr3:uid="{C5171D63-7D1F-4594-A6C2-AB5B5D0EA472}" name="Column12" dataDxfId="5"/>
    <tableColumn id="13" xr3:uid="{5252F8E6-2029-492F-897D-58B71778C7E6}" name="Column13" dataDxfId="4"/>
    <tableColumn id="14" xr3:uid="{E71E6166-61CA-46F2-8691-075818BE50CE}" name="Column14" dataDxfId="3"/>
    <tableColumn id="15" xr3:uid="{B61FDCF3-7579-492F-A706-F7CB683AB886}" name="Column15" dataDxfId="2"/>
    <tableColumn id="16" xr3:uid="{19BD0878-4106-41C6-B2A7-50FF74CD7DE6}" name="Column16" dataDxfId="1"/>
    <tableColumn id="17" xr3:uid="{AA04AAE2-3B7B-4A5D-929A-B0E42E761C3F}" name="Column17" dataDxfId="0"/>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540E4-B0A3-4AA7-B18A-9F0B9C99A90D}">
  <dimension ref="A1:Q41"/>
  <sheetViews>
    <sheetView zoomScale="79" workbookViewId="0">
      <selection activeCell="H1" sqref="H1"/>
    </sheetView>
  </sheetViews>
  <sheetFormatPr defaultRowHeight="15" x14ac:dyDescent="0.25"/>
  <cols>
    <col min="1" max="1" width="17.85546875" bestFit="1" customWidth="1"/>
    <col min="2" max="16" width="12.85546875" customWidth="1"/>
    <col min="17" max="17" width="17.85546875" customWidth="1"/>
  </cols>
  <sheetData>
    <row r="1" spans="1:17" s="17" customFormat="1" ht="15.75" x14ac:dyDescent="0.25">
      <c r="A1" s="15" t="s">
        <v>16</v>
      </c>
      <c r="B1" s="15" t="s">
        <v>0</v>
      </c>
      <c r="C1" s="15" t="s">
        <v>1</v>
      </c>
      <c r="D1" s="15" t="s">
        <v>2</v>
      </c>
      <c r="E1" s="15" t="s">
        <v>3</v>
      </c>
      <c r="F1" s="15" t="s">
        <v>4</v>
      </c>
      <c r="G1" s="15" t="s">
        <v>5</v>
      </c>
      <c r="H1" s="15" t="s">
        <v>6</v>
      </c>
      <c r="I1" s="15" t="s">
        <v>7</v>
      </c>
      <c r="J1" s="15" t="s">
        <v>8</v>
      </c>
      <c r="K1" s="15" t="s">
        <v>9</v>
      </c>
      <c r="L1" s="15" t="s">
        <v>10</v>
      </c>
      <c r="M1" s="15" t="s">
        <v>11</v>
      </c>
      <c r="N1" s="15" t="s">
        <v>12</v>
      </c>
      <c r="O1" s="15" t="s">
        <v>13</v>
      </c>
      <c r="P1" s="15" t="s">
        <v>14</v>
      </c>
      <c r="Q1" s="15" t="s">
        <v>21</v>
      </c>
    </row>
    <row r="2" spans="1:17" hidden="1" x14ac:dyDescent="0.25">
      <c r="A2" s="1" t="s">
        <v>23</v>
      </c>
      <c r="B2" t="s">
        <v>24</v>
      </c>
      <c r="C2" t="s">
        <v>25</v>
      </c>
      <c r="D2" t="s">
        <v>26</v>
      </c>
      <c r="E2" t="s">
        <v>27</v>
      </c>
      <c r="F2" t="s">
        <v>28</v>
      </c>
      <c r="G2" t="s">
        <v>29</v>
      </c>
      <c r="H2" t="s">
        <v>30</v>
      </c>
      <c r="I2" t="s">
        <v>31</v>
      </c>
      <c r="J2" t="s">
        <v>32</v>
      </c>
      <c r="K2" t="s">
        <v>33</v>
      </c>
      <c r="L2" t="s">
        <v>34</v>
      </c>
      <c r="M2" t="s">
        <v>35</v>
      </c>
      <c r="N2" t="s">
        <v>36</v>
      </c>
      <c r="O2" t="s">
        <v>37</v>
      </c>
      <c r="P2" t="s">
        <v>38</v>
      </c>
      <c r="Q2" t="s">
        <v>39</v>
      </c>
    </row>
    <row r="3" spans="1:17" x14ac:dyDescent="0.25">
      <c r="A3" s="1">
        <v>45017</v>
      </c>
      <c r="B3">
        <v>192</v>
      </c>
      <c r="C3">
        <v>246</v>
      </c>
      <c r="D3">
        <v>246</v>
      </c>
      <c r="E3">
        <v>229</v>
      </c>
      <c r="F3">
        <v>190</v>
      </c>
      <c r="G3">
        <v>169</v>
      </c>
      <c r="H3">
        <v>184</v>
      </c>
      <c r="I3">
        <v>180</v>
      </c>
      <c r="J3">
        <v>160</v>
      </c>
      <c r="K3">
        <v>243</v>
      </c>
      <c r="L3">
        <v>248</v>
      </c>
      <c r="M3">
        <v>241</v>
      </c>
      <c r="N3">
        <v>187</v>
      </c>
      <c r="O3">
        <v>250</v>
      </c>
      <c r="P3">
        <v>248</v>
      </c>
      <c r="Q3">
        <f>SUM(B3:P3)</f>
        <v>3213</v>
      </c>
    </row>
    <row r="4" spans="1:17" x14ac:dyDescent="0.25">
      <c r="A4" s="1">
        <v>45018</v>
      </c>
      <c r="B4">
        <v>228</v>
      </c>
      <c r="C4">
        <v>178</v>
      </c>
      <c r="D4">
        <v>192</v>
      </c>
      <c r="E4">
        <v>231</v>
      </c>
      <c r="F4">
        <v>171</v>
      </c>
      <c r="G4">
        <v>225</v>
      </c>
      <c r="H4">
        <v>221</v>
      </c>
      <c r="I4">
        <v>191</v>
      </c>
      <c r="J4">
        <v>188</v>
      </c>
      <c r="K4">
        <v>188</v>
      </c>
      <c r="L4">
        <v>240</v>
      </c>
      <c r="M4">
        <v>246</v>
      </c>
      <c r="N4">
        <v>244</v>
      </c>
      <c r="O4">
        <v>182</v>
      </c>
      <c r="P4">
        <v>150</v>
      </c>
      <c r="Q4">
        <f t="shared" ref="Q4:Q32" si="0">SUM(B4:P4)</f>
        <v>3075</v>
      </c>
    </row>
    <row r="5" spans="1:17" x14ac:dyDescent="0.25">
      <c r="A5" s="1">
        <v>45019</v>
      </c>
      <c r="B5">
        <v>213</v>
      </c>
      <c r="C5">
        <v>189</v>
      </c>
      <c r="D5">
        <v>215</v>
      </c>
      <c r="E5">
        <v>242</v>
      </c>
      <c r="F5">
        <v>248</v>
      </c>
      <c r="G5">
        <v>204</v>
      </c>
      <c r="H5">
        <v>191</v>
      </c>
      <c r="I5">
        <v>230</v>
      </c>
      <c r="J5">
        <v>227</v>
      </c>
      <c r="K5">
        <v>176</v>
      </c>
      <c r="L5">
        <v>160</v>
      </c>
      <c r="M5">
        <v>239</v>
      </c>
      <c r="N5">
        <v>221</v>
      </c>
      <c r="O5">
        <v>199</v>
      </c>
      <c r="P5">
        <v>170</v>
      </c>
      <c r="Q5">
        <f t="shared" si="0"/>
        <v>3124</v>
      </c>
    </row>
    <row r="6" spans="1:17" x14ac:dyDescent="0.25">
      <c r="A6" s="1">
        <v>45020</v>
      </c>
      <c r="B6">
        <v>198</v>
      </c>
      <c r="C6">
        <v>173</v>
      </c>
      <c r="D6">
        <v>182</v>
      </c>
      <c r="E6">
        <v>247</v>
      </c>
      <c r="F6">
        <v>232</v>
      </c>
      <c r="G6">
        <v>209</v>
      </c>
      <c r="H6">
        <v>175</v>
      </c>
      <c r="I6">
        <v>164</v>
      </c>
      <c r="J6">
        <v>224</v>
      </c>
      <c r="K6">
        <v>247</v>
      </c>
      <c r="L6">
        <v>182</v>
      </c>
      <c r="M6">
        <v>234</v>
      </c>
      <c r="N6">
        <v>169</v>
      </c>
      <c r="O6">
        <v>170</v>
      </c>
      <c r="P6">
        <v>204</v>
      </c>
      <c r="Q6">
        <f t="shared" si="0"/>
        <v>3010</v>
      </c>
    </row>
    <row r="7" spans="1:17" x14ac:dyDescent="0.25">
      <c r="A7" s="1">
        <v>45021</v>
      </c>
      <c r="B7">
        <v>181</v>
      </c>
      <c r="C7">
        <v>174</v>
      </c>
      <c r="D7">
        <v>196</v>
      </c>
      <c r="E7">
        <v>173</v>
      </c>
      <c r="F7">
        <v>190</v>
      </c>
      <c r="G7">
        <v>152</v>
      </c>
      <c r="H7">
        <v>192</v>
      </c>
      <c r="I7">
        <v>168</v>
      </c>
      <c r="J7">
        <v>161</v>
      </c>
      <c r="K7">
        <v>169</v>
      </c>
      <c r="L7">
        <v>227</v>
      </c>
      <c r="M7">
        <v>195</v>
      </c>
      <c r="N7">
        <v>187</v>
      </c>
      <c r="O7">
        <v>153</v>
      </c>
      <c r="P7">
        <v>243</v>
      </c>
      <c r="Q7">
        <f t="shared" si="0"/>
        <v>2761</v>
      </c>
    </row>
    <row r="8" spans="1:17" x14ac:dyDescent="0.25">
      <c r="A8" s="1">
        <v>45022</v>
      </c>
      <c r="B8">
        <v>177</v>
      </c>
      <c r="C8">
        <v>234</v>
      </c>
      <c r="D8">
        <v>200</v>
      </c>
      <c r="E8">
        <v>235</v>
      </c>
      <c r="F8">
        <v>233</v>
      </c>
      <c r="G8">
        <v>219</v>
      </c>
      <c r="H8">
        <v>233</v>
      </c>
      <c r="I8">
        <v>188</v>
      </c>
      <c r="J8">
        <v>205</v>
      </c>
      <c r="K8">
        <v>189</v>
      </c>
      <c r="L8">
        <v>230</v>
      </c>
      <c r="M8">
        <v>245</v>
      </c>
      <c r="N8">
        <v>194</v>
      </c>
      <c r="O8">
        <v>217</v>
      </c>
      <c r="P8">
        <v>191</v>
      </c>
      <c r="Q8">
        <f t="shared" si="0"/>
        <v>3190</v>
      </c>
    </row>
    <row r="9" spans="1:17" x14ac:dyDescent="0.25">
      <c r="A9" s="1">
        <v>45023</v>
      </c>
      <c r="B9">
        <v>216</v>
      </c>
      <c r="C9">
        <v>190</v>
      </c>
      <c r="D9">
        <v>189</v>
      </c>
      <c r="E9">
        <v>219</v>
      </c>
      <c r="F9">
        <v>227</v>
      </c>
      <c r="G9">
        <v>203</v>
      </c>
      <c r="H9">
        <v>197</v>
      </c>
      <c r="I9">
        <v>220</v>
      </c>
      <c r="J9">
        <v>165</v>
      </c>
      <c r="K9">
        <v>236</v>
      </c>
      <c r="L9">
        <v>164</v>
      </c>
      <c r="M9">
        <v>244</v>
      </c>
      <c r="N9">
        <v>209</v>
      </c>
      <c r="O9">
        <v>219</v>
      </c>
      <c r="P9">
        <v>224</v>
      </c>
      <c r="Q9">
        <f t="shared" si="0"/>
        <v>3122</v>
      </c>
    </row>
    <row r="10" spans="1:17" x14ac:dyDescent="0.25">
      <c r="A10" s="1">
        <v>45024</v>
      </c>
      <c r="B10">
        <v>159</v>
      </c>
      <c r="C10">
        <v>161</v>
      </c>
      <c r="D10">
        <v>202</v>
      </c>
      <c r="E10">
        <v>230</v>
      </c>
      <c r="F10">
        <v>199</v>
      </c>
      <c r="G10">
        <v>176</v>
      </c>
      <c r="H10">
        <v>193</v>
      </c>
      <c r="I10">
        <v>243</v>
      </c>
      <c r="J10">
        <v>213</v>
      </c>
      <c r="K10">
        <v>223</v>
      </c>
      <c r="L10">
        <v>177</v>
      </c>
      <c r="M10">
        <v>237</v>
      </c>
      <c r="N10">
        <v>204</v>
      </c>
      <c r="O10">
        <v>249</v>
      </c>
      <c r="P10">
        <v>246</v>
      </c>
      <c r="Q10">
        <f t="shared" si="0"/>
        <v>3112</v>
      </c>
    </row>
    <row r="11" spans="1:17" x14ac:dyDescent="0.25">
      <c r="A11" s="1">
        <v>45025</v>
      </c>
      <c r="B11">
        <v>165</v>
      </c>
      <c r="C11">
        <v>157</v>
      </c>
      <c r="D11">
        <v>163</v>
      </c>
      <c r="E11">
        <v>180</v>
      </c>
      <c r="F11">
        <v>165</v>
      </c>
      <c r="G11">
        <v>189</v>
      </c>
      <c r="H11">
        <v>162</v>
      </c>
      <c r="I11">
        <v>177</v>
      </c>
      <c r="J11">
        <v>210</v>
      </c>
      <c r="K11">
        <v>216</v>
      </c>
      <c r="L11">
        <v>196</v>
      </c>
      <c r="M11">
        <v>182</v>
      </c>
      <c r="N11">
        <v>280</v>
      </c>
      <c r="O11">
        <v>244</v>
      </c>
      <c r="P11">
        <v>175</v>
      </c>
      <c r="Q11">
        <f t="shared" si="0"/>
        <v>2861</v>
      </c>
    </row>
    <row r="12" spans="1:17" x14ac:dyDescent="0.25">
      <c r="A12" s="1">
        <v>45026</v>
      </c>
      <c r="B12">
        <v>174</v>
      </c>
      <c r="C12">
        <v>235</v>
      </c>
      <c r="D12">
        <v>219</v>
      </c>
      <c r="E12">
        <v>186</v>
      </c>
      <c r="F12">
        <v>214</v>
      </c>
      <c r="G12">
        <v>215</v>
      </c>
      <c r="H12">
        <v>205</v>
      </c>
      <c r="I12">
        <v>192</v>
      </c>
      <c r="J12">
        <v>227</v>
      </c>
      <c r="K12">
        <v>184</v>
      </c>
      <c r="L12">
        <v>189</v>
      </c>
      <c r="M12">
        <v>182</v>
      </c>
      <c r="N12">
        <v>232</v>
      </c>
      <c r="O12">
        <v>179</v>
      </c>
      <c r="P12">
        <v>199</v>
      </c>
      <c r="Q12">
        <f t="shared" si="0"/>
        <v>3032</v>
      </c>
    </row>
    <row r="13" spans="1:17" x14ac:dyDescent="0.25">
      <c r="A13" s="1">
        <v>45027</v>
      </c>
      <c r="B13">
        <v>154</v>
      </c>
      <c r="C13">
        <v>174</v>
      </c>
      <c r="D13">
        <v>182</v>
      </c>
      <c r="E13">
        <v>250</v>
      </c>
      <c r="F13">
        <v>236</v>
      </c>
      <c r="G13">
        <v>185</v>
      </c>
      <c r="H13">
        <v>266</v>
      </c>
      <c r="I13">
        <v>229</v>
      </c>
      <c r="J13">
        <v>230</v>
      </c>
      <c r="K13">
        <v>203</v>
      </c>
      <c r="L13">
        <v>227</v>
      </c>
      <c r="M13">
        <v>294</v>
      </c>
      <c r="N13">
        <v>157</v>
      </c>
      <c r="O13">
        <v>154</v>
      </c>
      <c r="P13">
        <v>273</v>
      </c>
      <c r="Q13">
        <f t="shared" si="0"/>
        <v>3214</v>
      </c>
    </row>
    <row r="14" spans="1:17" x14ac:dyDescent="0.25">
      <c r="A14" s="1">
        <v>45028</v>
      </c>
      <c r="B14">
        <v>205</v>
      </c>
      <c r="C14">
        <v>226</v>
      </c>
      <c r="D14">
        <v>245</v>
      </c>
      <c r="E14">
        <v>166</v>
      </c>
      <c r="F14">
        <v>174</v>
      </c>
      <c r="G14">
        <v>174</v>
      </c>
      <c r="H14">
        <v>218</v>
      </c>
      <c r="I14">
        <v>221</v>
      </c>
      <c r="J14">
        <v>229</v>
      </c>
      <c r="K14">
        <v>240</v>
      </c>
      <c r="L14">
        <v>265</v>
      </c>
      <c r="M14">
        <v>223</v>
      </c>
      <c r="N14">
        <v>216</v>
      </c>
      <c r="O14">
        <v>155</v>
      </c>
      <c r="P14">
        <v>243</v>
      </c>
      <c r="Q14">
        <f t="shared" si="0"/>
        <v>3200</v>
      </c>
    </row>
    <row r="15" spans="1:17" x14ac:dyDescent="0.25">
      <c r="A15" s="1">
        <v>45029</v>
      </c>
      <c r="B15">
        <v>245</v>
      </c>
      <c r="C15">
        <v>196</v>
      </c>
      <c r="D15">
        <v>284</v>
      </c>
      <c r="E15">
        <v>204</v>
      </c>
      <c r="F15">
        <v>163</v>
      </c>
      <c r="G15">
        <v>220</v>
      </c>
      <c r="H15">
        <v>274</v>
      </c>
      <c r="I15">
        <v>223</v>
      </c>
      <c r="J15">
        <v>219</v>
      </c>
      <c r="K15">
        <v>233</v>
      </c>
      <c r="L15">
        <v>155</v>
      </c>
      <c r="M15">
        <v>216</v>
      </c>
      <c r="N15">
        <v>213</v>
      </c>
      <c r="O15">
        <v>259</v>
      </c>
      <c r="P15">
        <v>181</v>
      </c>
      <c r="Q15">
        <f t="shared" si="0"/>
        <v>3285</v>
      </c>
    </row>
    <row r="16" spans="1:17" x14ac:dyDescent="0.25">
      <c r="A16" s="1">
        <v>45030</v>
      </c>
      <c r="B16">
        <v>180</v>
      </c>
      <c r="C16">
        <v>250</v>
      </c>
      <c r="D16">
        <v>216</v>
      </c>
      <c r="E16">
        <v>186</v>
      </c>
      <c r="F16">
        <v>186</v>
      </c>
      <c r="G16">
        <v>212</v>
      </c>
      <c r="H16">
        <v>232</v>
      </c>
      <c r="I16">
        <v>275</v>
      </c>
      <c r="J16">
        <v>264</v>
      </c>
      <c r="K16">
        <v>195</v>
      </c>
      <c r="L16">
        <v>237</v>
      </c>
      <c r="M16">
        <v>211</v>
      </c>
      <c r="N16">
        <v>190</v>
      </c>
      <c r="O16">
        <v>236</v>
      </c>
      <c r="P16">
        <v>218</v>
      </c>
      <c r="Q16">
        <f t="shared" si="0"/>
        <v>3288</v>
      </c>
    </row>
    <row r="17" spans="1:17" x14ac:dyDescent="0.25">
      <c r="A17" s="1">
        <v>45031</v>
      </c>
      <c r="B17">
        <v>151</v>
      </c>
      <c r="C17">
        <v>164</v>
      </c>
      <c r="D17">
        <v>201</v>
      </c>
      <c r="E17">
        <v>203</v>
      </c>
      <c r="F17">
        <v>261</v>
      </c>
      <c r="G17">
        <v>189</v>
      </c>
      <c r="H17">
        <v>238</v>
      </c>
      <c r="I17">
        <v>291</v>
      </c>
      <c r="J17">
        <v>197</v>
      </c>
      <c r="K17">
        <v>218</v>
      </c>
      <c r="L17">
        <v>152</v>
      </c>
      <c r="M17">
        <v>187</v>
      </c>
      <c r="N17">
        <v>183</v>
      </c>
      <c r="O17">
        <v>186</v>
      </c>
      <c r="P17">
        <v>180</v>
      </c>
      <c r="Q17">
        <f t="shared" si="0"/>
        <v>3001</v>
      </c>
    </row>
    <row r="18" spans="1:17" x14ac:dyDescent="0.25">
      <c r="A18" s="1">
        <v>45032</v>
      </c>
      <c r="B18">
        <v>177</v>
      </c>
      <c r="C18">
        <v>225</v>
      </c>
      <c r="D18">
        <v>224</v>
      </c>
      <c r="E18">
        <v>239</v>
      </c>
      <c r="F18">
        <v>154</v>
      </c>
      <c r="G18">
        <v>176</v>
      </c>
      <c r="H18">
        <v>213</v>
      </c>
      <c r="I18">
        <v>176</v>
      </c>
      <c r="J18">
        <v>233</v>
      </c>
      <c r="K18">
        <v>201</v>
      </c>
      <c r="L18">
        <v>266</v>
      </c>
      <c r="M18">
        <v>233</v>
      </c>
      <c r="N18">
        <v>157</v>
      </c>
      <c r="O18">
        <v>268</v>
      </c>
      <c r="P18">
        <v>225</v>
      </c>
      <c r="Q18">
        <f t="shared" si="0"/>
        <v>3167</v>
      </c>
    </row>
    <row r="19" spans="1:17" x14ac:dyDescent="0.25">
      <c r="A19" s="1">
        <v>45033</v>
      </c>
      <c r="B19">
        <v>171</v>
      </c>
      <c r="C19">
        <v>241</v>
      </c>
      <c r="D19">
        <v>190</v>
      </c>
      <c r="E19">
        <v>242</v>
      </c>
      <c r="F19">
        <v>238</v>
      </c>
      <c r="G19">
        <v>260</v>
      </c>
      <c r="H19">
        <v>156</v>
      </c>
      <c r="I19">
        <v>224</v>
      </c>
      <c r="J19">
        <v>291</v>
      </c>
      <c r="K19">
        <v>249</v>
      </c>
      <c r="L19">
        <v>202</v>
      </c>
      <c r="M19">
        <v>182</v>
      </c>
      <c r="N19">
        <v>260</v>
      </c>
      <c r="O19">
        <v>225</v>
      </c>
      <c r="P19">
        <v>198</v>
      </c>
      <c r="Q19">
        <f t="shared" si="0"/>
        <v>3329</v>
      </c>
    </row>
    <row r="20" spans="1:17" x14ac:dyDescent="0.25">
      <c r="A20" s="1">
        <v>45034</v>
      </c>
      <c r="B20">
        <v>285</v>
      </c>
      <c r="C20">
        <v>159</v>
      </c>
      <c r="D20">
        <v>236</v>
      </c>
      <c r="E20">
        <v>190</v>
      </c>
      <c r="F20">
        <v>252</v>
      </c>
      <c r="G20">
        <v>240</v>
      </c>
      <c r="H20">
        <v>184</v>
      </c>
      <c r="I20">
        <v>272</v>
      </c>
      <c r="J20">
        <v>177</v>
      </c>
      <c r="K20">
        <v>239</v>
      </c>
      <c r="L20">
        <v>252</v>
      </c>
      <c r="M20">
        <v>172</v>
      </c>
      <c r="N20">
        <v>222</v>
      </c>
      <c r="O20">
        <v>162</v>
      </c>
      <c r="P20">
        <v>237</v>
      </c>
      <c r="Q20">
        <f t="shared" si="0"/>
        <v>3279</v>
      </c>
    </row>
    <row r="21" spans="1:17" x14ac:dyDescent="0.25">
      <c r="A21" s="1">
        <v>45035</v>
      </c>
      <c r="B21">
        <v>218</v>
      </c>
      <c r="C21">
        <v>284</v>
      </c>
      <c r="D21">
        <v>227</v>
      </c>
      <c r="E21">
        <v>243</v>
      </c>
      <c r="F21">
        <v>204</v>
      </c>
      <c r="G21">
        <v>184</v>
      </c>
      <c r="H21">
        <v>161</v>
      </c>
      <c r="I21">
        <v>270</v>
      </c>
      <c r="J21">
        <v>241</v>
      </c>
      <c r="K21">
        <v>233</v>
      </c>
      <c r="L21">
        <v>215</v>
      </c>
      <c r="M21">
        <v>181</v>
      </c>
      <c r="N21">
        <v>252</v>
      </c>
      <c r="O21">
        <v>160</v>
      </c>
      <c r="P21">
        <v>230</v>
      </c>
      <c r="Q21">
        <f t="shared" si="0"/>
        <v>3303</v>
      </c>
    </row>
    <row r="22" spans="1:17" x14ac:dyDescent="0.25">
      <c r="A22" s="1">
        <v>45036</v>
      </c>
      <c r="B22">
        <v>243</v>
      </c>
      <c r="C22">
        <v>197</v>
      </c>
      <c r="D22">
        <v>283</v>
      </c>
      <c r="E22">
        <v>177</v>
      </c>
      <c r="F22">
        <v>244</v>
      </c>
      <c r="G22">
        <v>150</v>
      </c>
      <c r="H22">
        <v>207</v>
      </c>
      <c r="I22">
        <v>246</v>
      </c>
      <c r="J22">
        <v>215</v>
      </c>
      <c r="K22">
        <v>247</v>
      </c>
      <c r="L22">
        <v>221</v>
      </c>
      <c r="M22">
        <v>171</v>
      </c>
      <c r="N22">
        <v>206</v>
      </c>
      <c r="O22">
        <v>239</v>
      </c>
      <c r="P22">
        <v>218</v>
      </c>
      <c r="Q22">
        <f t="shared" si="0"/>
        <v>3264</v>
      </c>
    </row>
    <row r="23" spans="1:17" x14ac:dyDescent="0.25">
      <c r="A23" s="1">
        <v>45037</v>
      </c>
      <c r="B23">
        <v>239</v>
      </c>
      <c r="C23">
        <v>250</v>
      </c>
      <c r="D23">
        <v>170</v>
      </c>
      <c r="E23">
        <v>243</v>
      </c>
      <c r="F23">
        <v>238</v>
      </c>
      <c r="G23">
        <v>191</v>
      </c>
      <c r="H23">
        <v>207</v>
      </c>
      <c r="I23">
        <v>228</v>
      </c>
      <c r="J23">
        <v>200</v>
      </c>
      <c r="K23">
        <v>180</v>
      </c>
      <c r="L23">
        <v>241</v>
      </c>
      <c r="M23">
        <v>197</v>
      </c>
      <c r="N23">
        <v>153</v>
      </c>
      <c r="O23">
        <v>171</v>
      </c>
      <c r="P23">
        <v>210</v>
      </c>
      <c r="Q23">
        <f t="shared" si="0"/>
        <v>3118</v>
      </c>
    </row>
    <row r="24" spans="1:17" x14ac:dyDescent="0.25">
      <c r="A24" s="1">
        <v>45038</v>
      </c>
      <c r="B24">
        <v>194</v>
      </c>
      <c r="C24">
        <v>169</v>
      </c>
      <c r="D24">
        <v>251</v>
      </c>
      <c r="E24">
        <v>182</v>
      </c>
      <c r="F24">
        <v>208</v>
      </c>
      <c r="G24">
        <v>230</v>
      </c>
      <c r="H24">
        <v>157</v>
      </c>
      <c r="I24">
        <v>172</v>
      </c>
      <c r="J24">
        <v>231</v>
      </c>
      <c r="K24">
        <v>241</v>
      </c>
      <c r="L24">
        <v>180</v>
      </c>
      <c r="M24">
        <v>242</v>
      </c>
      <c r="N24">
        <v>171</v>
      </c>
      <c r="O24">
        <v>184</v>
      </c>
      <c r="P24">
        <v>186</v>
      </c>
      <c r="Q24">
        <f t="shared" si="0"/>
        <v>2998</v>
      </c>
    </row>
    <row r="25" spans="1:17" x14ac:dyDescent="0.25">
      <c r="A25" s="1">
        <v>45039</v>
      </c>
      <c r="B25">
        <v>196</v>
      </c>
      <c r="C25">
        <v>166</v>
      </c>
      <c r="D25">
        <v>163</v>
      </c>
      <c r="E25">
        <v>173</v>
      </c>
      <c r="F25">
        <v>202</v>
      </c>
      <c r="G25">
        <v>150</v>
      </c>
      <c r="H25">
        <v>199</v>
      </c>
      <c r="I25">
        <v>201</v>
      </c>
      <c r="J25">
        <v>212</v>
      </c>
      <c r="K25">
        <v>177</v>
      </c>
      <c r="L25">
        <v>214</v>
      </c>
      <c r="M25">
        <v>248</v>
      </c>
      <c r="N25">
        <v>193</v>
      </c>
      <c r="O25">
        <v>206</v>
      </c>
      <c r="P25">
        <v>238</v>
      </c>
      <c r="Q25">
        <f t="shared" si="0"/>
        <v>2938</v>
      </c>
    </row>
    <row r="26" spans="1:17" x14ac:dyDescent="0.25">
      <c r="A26" s="1">
        <v>45040</v>
      </c>
      <c r="B26">
        <v>213</v>
      </c>
      <c r="C26">
        <v>201</v>
      </c>
      <c r="D26">
        <v>202</v>
      </c>
      <c r="E26">
        <v>179</v>
      </c>
      <c r="F26">
        <v>225</v>
      </c>
      <c r="G26">
        <v>221</v>
      </c>
      <c r="H26">
        <v>235</v>
      </c>
      <c r="I26">
        <v>206</v>
      </c>
      <c r="J26">
        <v>159</v>
      </c>
      <c r="K26">
        <v>152</v>
      </c>
      <c r="L26">
        <v>250</v>
      </c>
      <c r="M26">
        <v>199</v>
      </c>
      <c r="N26">
        <v>249</v>
      </c>
      <c r="O26">
        <v>215</v>
      </c>
      <c r="P26">
        <v>181</v>
      </c>
      <c r="Q26">
        <f t="shared" si="0"/>
        <v>3087</v>
      </c>
    </row>
    <row r="27" spans="1:17" x14ac:dyDescent="0.25">
      <c r="A27" s="1">
        <v>45041</v>
      </c>
      <c r="B27">
        <v>158</v>
      </c>
      <c r="C27">
        <v>204</v>
      </c>
      <c r="D27">
        <v>185</v>
      </c>
      <c r="E27">
        <v>199</v>
      </c>
      <c r="F27">
        <v>242</v>
      </c>
      <c r="G27">
        <v>229</v>
      </c>
      <c r="H27">
        <v>227</v>
      </c>
      <c r="I27">
        <v>238</v>
      </c>
      <c r="J27">
        <v>214</v>
      </c>
      <c r="K27">
        <v>184</v>
      </c>
      <c r="L27">
        <v>206</v>
      </c>
      <c r="M27">
        <v>212</v>
      </c>
      <c r="N27">
        <v>262</v>
      </c>
      <c r="O27">
        <v>238</v>
      </c>
      <c r="P27">
        <v>244</v>
      </c>
      <c r="Q27">
        <f t="shared" si="0"/>
        <v>3242</v>
      </c>
    </row>
    <row r="28" spans="1:17" x14ac:dyDescent="0.25">
      <c r="A28" s="1">
        <v>45042</v>
      </c>
      <c r="B28">
        <v>202</v>
      </c>
      <c r="C28">
        <v>201</v>
      </c>
      <c r="D28">
        <v>181</v>
      </c>
      <c r="E28">
        <v>153</v>
      </c>
      <c r="F28">
        <v>172</v>
      </c>
      <c r="G28">
        <v>238</v>
      </c>
      <c r="H28">
        <v>175</v>
      </c>
      <c r="I28">
        <v>184</v>
      </c>
      <c r="J28">
        <v>216</v>
      </c>
      <c r="K28">
        <v>231</v>
      </c>
      <c r="L28">
        <v>226</v>
      </c>
      <c r="M28">
        <v>220</v>
      </c>
      <c r="N28">
        <v>210</v>
      </c>
      <c r="O28">
        <v>248</v>
      </c>
      <c r="P28">
        <v>216</v>
      </c>
      <c r="Q28">
        <f t="shared" si="0"/>
        <v>3073</v>
      </c>
    </row>
    <row r="29" spans="1:17" x14ac:dyDescent="0.25">
      <c r="A29" s="1">
        <v>45043</v>
      </c>
      <c r="B29">
        <v>234</v>
      </c>
      <c r="C29">
        <v>187</v>
      </c>
      <c r="D29">
        <v>218</v>
      </c>
      <c r="E29">
        <v>230</v>
      </c>
      <c r="F29">
        <v>248</v>
      </c>
      <c r="G29">
        <v>233</v>
      </c>
      <c r="H29">
        <v>179</v>
      </c>
      <c r="I29">
        <v>219</v>
      </c>
      <c r="J29">
        <v>201</v>
      </c>
      <c r="K29">
        <v>180</v>
      </c>
      <c r="L29">
        <v>194</v>
      </c>
      <c r="M29">
        <v>223</v>
      </c>
      <c r="N29">
        <v>195</v>
      </c>
      <c r="O29">
        <v>185</v>
      </c>
      <c r="P29">
        <v>205</v>
      </c>
      <c r="Q29">
        <f t="shared" si="0"/>
        <v>3131</v>
      </c>
    </row>
    <row r="30" spans="1:17" x14ac:dyDescent="0.25">
      <c r="A30" s="1">
        <v>45044</v>
      </c>
      <c r="B30">
        <v>215</v>
      </c>
      <c r="C30">
        <v>184</v>
      </c>
      <c r="D30">
        <v>181</v>
      </c>
      <c r="E30">
        <v>211</v>
      </c>
      <c r="F30">
        <v>195</v>
      </c>
      <c r="G30">
        <v>162</v>
      </c>
      <c r="H30">
        <v>169</v>
      </c>
      <c r="I30">
        <v>154</v>
      </c>
      <c r="J30">
        <v>228</v>
      </c>
      <c r="K30">
        <v>222</v>
      </c>
      <c r="L30">
        <v>169</v>
      </c>
      <c r="M30">
        <v>212</v>
      </c>
      <c r="N30">
        <v>192</v>
      </c>
      <c r="O30">
        <v>206</v>
      </c>
      <c r="P30">
        <v>163</v>
      </c>
      <c r="Q30">
        <f t="shared" si="0"/>
        <v>2863</v>
      </c>
    </row>
    <row r="31" spans="1:17" x14ac:dyDescent="0.25">
      <c r="A31" s="1">
        <v>45045</v>
      </c>
      <c r="B31">
        <v>167</v>
      </c>
      <c r="C31">
        <v>227</v>
      </c>
      <c r="D31">
        <v>246</v>
      </c>
      <c r="E31">
        <v>187</v>
      </c>
      <c r="F31">
        <v>175</v>
      </c>
      <c r="G31">
        <v>183</v>
      </c>
      <c r="H31">
        <v>217</v>
      </c>
      <c r="I31">
        <v>216</v>
      </c>
      <c r="J31">
        <v>168</v>
      </c>
      <c r="K31">
        <v>158</v>
      </c>
      <c r="L31">
        <v>206</v>
      </c>
      <c r="M31">
        <v>181</v>
      </c>
      <c r="N31">
        <v>152</v>
      </c>
      <c r="O31">
        <v>164</v>
      </c>
      <c r="P31">
        <v>173</v>
      </c>
      <c r="Q31">
        <f t="shared" si="0"/>
        <v>2820</v>
      </c>
    </row>
    <row r="32" spans="1:17" s="4" customFormat="1" x14ac:dyDescent="0.25">
      <c r="A32" s="1">
        <v>45046</v>
      </c>
      <c r="B32">
        <v>194</v>
      </c>
      <c r="C32">
        <v>236</v>
      </c>
      <c r="D32">
        <v>222</v>
      </c>
      <c r="E32">
        <v>176</v>
      </c>
      <c r="F32">
        <v>186</v>
      </c>
      <c r="G32">
        <v>158</v>
      </c>
      <c r="H32">
        <v>207</v>
      </c>
      <c r="I32">
        <v>191</v>
      </c>
      <c r="J32">
        <v>247</v>
      </c>
      <c r="K32">
        <v>219</v>
      </c>
      <c r="L32">
        <v>222</v>
      </c>
      <c r="M32">
        <v>198</v>
      </c>
      <c r="N32">
        <v>177</v>
      </c>
      <c r="O32">
        <v>196</v>
      </c>
      <c r="P32">
        <v>175</v>
      </c>
      <c r="Q32">
        <f t="shared" si="0"/>
        <v>3004</v>
      </c>
    </row>
    <row r="33" spans="1:17" s="4" customFormat="1" x14ac:dyDescent="0.25">
      <c r="A33" s="10" t="s">
        <v>15</v>
      </c>
      <c r="B33" s="11">
        <f>SUM(B3:B32)</f>
        <v>5944</v>
      </c>
      <c r="C33" s="11">
        <f t="shared" ref="C33:P33" si="1">SUM(C3:C32)</f>
        <v>6078</v>
      </c>
      <c r="D33" s="11">
        <f t="shared" si="1"/>
        <v>6311</v>
      </c>
      <c r="E33" s="11">
        <f t="shared" si="1"/>
        <v>6205</v>
      </c>
      <c r="F33" s="11">
        <f t="shared" si="1"/>
        <v>6272</v>
      </c>
      <c r="G33" s="11">
        <f t="shared" si="1"/>
        <v>5946</v>
      </c>
      <c r="H33" s="11">
        <f t="shared" si="1"/>
        <v>6074</v>
      </c>
      <c r="I33" s="11">
        <f t="shared" si="1"/>
        <v>6389</v>
      </c>
      <c r="J33" s="11">
        <f t="shared" si="1"/>
        <v>6352</v>
      </c>
      <c r="K33" s="11">
        <f t="shared" si="1"/>
        <v>6273</v>
      </c>
      <c r="L33" s="11">
        <f t="shared" si="1"/>
        <v>6313</v>
      </c>
      <c r="M33" s="11">
        <f t="shared" si="1"/>
        <v>6447</v>
      </c>
      <c r="N33" s="11">
        <f t="shared" si="1"/>
        <v>6137</v>
      </c>
      <c r="O33" s="11">
        <f t="shared" si="1"/>
        <v>6119</v>
      </c>
      <c r="P33" s="11">
        <f t="shared" si="1"/>
        <v>6244</v>
      </c>
      <c r="Q33" s="12">
        <f>SUM(Q3:Q32)</f>
        <v>93104</v>
      </c>
    </row>
    <row r="34" spans="1:17" s="4" customFormat="1" x14ac:dyDescent="0.25">
      <c r="A34" s="3"/>
    </row>
    <row r="35" spans="1:17" s="4" customFormat="1" x14ac:dyDescent="0.25">
      <c r="A35" s="3"/>
    </row>
    <row r="36" spans="1:17" hidden="1" x14ac:dyDescent="0.25">
      <c r="A36" s="13" t="s">
        <v>23</v>
      </c>
      <c r="B36" s="8" t="s">
        <v>24</v>
      </c>
      <c r="C36" s="8" t="s">
        <v>25</v>
      </c>
      <c r="D36" s="8" t="s">
        <v>26</v>
      </c>
      <c r="E36" s="8" t="s">
        <v>27</v>
      </c>
      <c r="F36" s="8" t="s">
        <v>28</v>
      </c>
      <c r="G36" s="8" t="s">
        <v>29</v>
      </c>
      <c r="H36" s="8" t="s">
        <v>30</v>
      </c>
      <c r="I36" s="8" t="s">
        <v>31</v>
      </c>
      <c r="J36" s="8" t="s">
        <v>32</v>
      </c>
      <c r="K36" s="8" t="s">
        <v>33</v>
      </c>
      <c r="L36" s="8" t="s">
        <v>34</v>
      </c>
      <c r="M36" s="8" t="s">
        <v>35</v>
      </c>
      <c r="N36" s="8" t="s">
        <v>36</v>
      </c>
      <c r="O36" s="8" t="s">
        <v>37</v>
      </c>
      <c r="P36" s="8" t="s">
        <v>38</v>
      </c>
      <c r="Q36" s="5" t="s">
        <v>39</v>
      </c>
    </row>
    <row r="37" spans="1:17" x14ac:dyDescent="0.25">
      <c r="A37" s="14" t="s">
        <v>17</v>
      </c>
      <c r="B37" s="8">
        <f t="shared" ref="B37:P37" si="2">AVERAGE(B3:B9)</f>
        <v>200.71428571428572</v>
      </c>
      <c r="C37" s="8">
        <f t="shared" si="2"/>
        <v>197.71428571428572</v>
      </c>
      <c r="D37" s="8">
        <f t="shared" si="2"/>
        <v>202.85714285714286</v>
      </c>
      <c r="E37" s="8">
        <f t="shared" si="2"/>
        <v>225.14285714285714</v>
      </c>
      <c r="F37" s="8">
        <f t="shared" si="2"/>
        <v>213</v>
      </c>
      <c r="G37" s="8">
        <f t="shared" si="2"/>
        <v>197.28571428571428</v>
      </c>
      <c r="H37" s="8">
        <f t="shared" si="2"/>
        <v>199</v>
      </c>
      <c r="I37" s="8">
        <f t="shared" si="2"/>
        <v>191.57142857142858</v>
      </c>
      <c r="J37" s="8">
        <f t="shared" si="2"/>
        <v>190</v>
      </c>
      <c r="K37" s="8">
        <f t="shared" si="2"/>
        <v>206.85714285714286</v>
      </c>
      <c r="L37" s="8">
        <f t="shared" si="2"/>
        <v>207.28571428571428</v>
      </c>
      <c r="M37" s="8">
        <f t="shared" si="2"/>
        <v>234.85714285714286</v>
      </c>
      <c r="N37" s="8">
        <f t="shared" si="2"/>
        <v>201.57142857142858</v>
      </c>
      <c r="O37" s="8">
        <f t="shared" si="2"/>
        <v>198.57142857142858</v>
      </c>
      <c r="P37" s="8">
        <f t="shared" si="2"/>
        <v>204.28571428571428</v>
      </c>
      <c r="Q37" s="6">
        <f>AVERAGE(B37:P37)</f>
        <v>204.71428571428569</v>
      </c>
    </row>
    <row r="38" spans="1:17" x14ac:dyDescent="0.25">
      <c r="A38" s="14" t="s">
        <v>18</v>
      </c>
      <c r="B38" s="8">
        <f t="shared" ref="B38:P38" si="3">AVERAGE(B10:B16)</f>
        <v>183.14285714285714</v>
      </c>
      <c r="C38" s="8">
        <f t="shared" si="3"/>
        <v>199.85714285714286</v>
      </c>
      <c r="D38" s="8">
        <f t="shared" si="3"/>
        <v>215.85714285714286</v>
      </c>
      <c r="E38" s="8">
        <f t="shared" si="3"/>
        <v>200.28571428571428</v>
      </c>
      <c r="F38" s="8">
        <f t="shared" si="3"/>
        <v>191</v>
      </c>
      <c r="G38" s="8">
        <f t="shared" si="3"/>
        <v>195.85714285714286</v>
      </c>
      <c r="H38" s="8">
        <f t="shared" si="3"/>
        <v>221.42857142857142</v>
      </c>
      <c r="I38" s="8">
        <f t="shared" si="3"/>
        <v>222.85714285714286</v>
      </c>
      <c r="J38" s="8">
        <f t="shared" si="3"/>
        <v>227.42857142857142</v>
      </c>
      <c r="K38" s="8">
        <f t="shared" si="3"/>
        <v>213.42857142857142</v>
      </c>
      <c r="L38" s="8">
        <f t="shared" si="3"/>
        <v>206.57142857142858</v>
      </c>
      <c r="M38" s="8">
        <f t="shared" si="3"/>
        <v>220.71428571428572</v>
      </c>
      <c r="N38" s="8">
        <f t="shared" si="3"/>
        <v>213.14285714285714</v>
      </c>
      <c r="O38" s="8">
        <f t="shared" si="3"/>
        <v>210.85714285714286</v>
      </c>
      <c r="P38" s="8">
        <f t="shared" si="3"/>
        <v>219.28571428571428</v>
      </c>
      <c r="Q38" s="6">
        <f t="shared" ref="Q38:Q41" si="4">AVERAGE(B38:P38)</f>
        <v>209.44761904761901</v>
      </c>
    </row>
    <row r="39" spans="1:17" x14ac:dyDescent="0.25">
      <c r="A39" s="14" t="s">
        <v>19</v>
      </c>
      <c r="B39" s="8">
        <f t="shared" ref="B39:P39" si="5">AVERAGE(B17:B23)</f>
        <v>212</v>
      </c>
      <c r="C39" s="8">
        <f t="shared" si="5"/>
        <v>217.14285714285714</v>
      </c>
      <c r="D39" s="8">
        <f t="shared" si="5"/>
        <v>218.71428571428572</v>
      </c>
      <c r="E39" s="8">
        <f t="shared" si="5"/>
        <v>219.57142857142858</v>
      </c>
      <c r="F39" s="8">
        <f t="shared" si="5"/>
        <v>227.28571428571428</v>
      </c>
      <c r="G39" s="8">
        <f t="shared" si="5"/>
        <v>198.57142857142858</v>
      </c>
      <c r="H39" s="8">
        <f t="shared" si="5"/>
        <v>195.14285714285714</v>
      </c>
      <c r="I39" s="8">
        <f t="shared" si="5"/>
        <v>243.85714285714286</v>
      </c>
      <c r="J39" s="8">
        <f t="shared" si="5"/>
        <v>222</v>
      </c>
      <c r="K39" s="8">
        <f t="shared" si="5"/>
        <v>223.85714285714286</v>
      </c>
      <c r="L39" s="8">
        <f t="shared" si="5"/>
        <v>221.28571428571428</v>
      </c>
      <c r="M39" s="8">
        <f t="shared" si="5"/>
        <v>189</v>
      </c>
      <c r="N39" s="8">
        <f t="shared" si="5"/>
        <v>204.71428571428572</v>
      </c>
      <c r="O39" s="8">
        <f t="shared" si="5"/>
        <v>201.57142857142858</v>
      </c>
      <c r="P39" s="8">
        <f t="shared" si="5"/>
        <v>214</v>
      </c>
      <c r="Q39" s="6">
        <f t="shared" si="4"/>
        <v>213.91428571428571</v>
      </c>
    </row>
    <row r="40" spans="1:17" x14ac:dyDescent="0.25">
      <c r="A40" s="14" t="s">
        <v>20</v>
      </c>
      <c r="B40" s="8">
        <f t="shared" ref="B40:P40" si="6">AVERAGE(B24:B30)</f>
        <v>201.71428571428572</v>
      </c>
      <c r="C40" s="8">
        <f t="shared" si="6"/>
        <v>187.42857142857142</v>
      </c>
      <c r="D40" s="8">
        <f t="shared" si="6"/>
        <v>197.28571428571428</v>
      </c>
      <c r="E40" s="8">
        <f t="shared" si="6"/>
        <v>189.57142857142858</v>
      </c>
      <c r="F40" s="8">
        <f t="shared" si="6"/>
        <v>213.14285714285714</v>
      </c>
      <c r="G40" s="8">
        <f t="shared" si="6"/>
        <v>209</v>
      </c>
      <c r="H40" s="8">
        <f t="shared" si="6"/>
        <v>191.57142857142858</v>
      </c>
      <c r="I40" s="8">
        <f t="shared" si="6"/>
        <v>196.28571428571428</v>
      </c>
      <c r="J40" s="8">
        <f t="shared" si="6"/>
        <v>208.71428571428572</v>
      </c>
      <c r="K40" s="8">
        <f t="shared" si="6"/>
        <v>198.14285714285714</v>
      </c>
      <c r="L40" s="8">
        <f t="shared" si="6"/>
        <v>205.57142857142858</v>
      </c>
      <c r="M40" s="8">
        <f t="shared" si="6"/>
        <v>222.28571428571428</v>
      </c>
      <c r="N40" s="8">
        <f t="shared" si="6"/>
        <v>210.28571428571428</v>
      </c>
      <c r="O40" s="8">
        <f t="shared" si="6"/>
        <v>211.71428571428572</v>
      </c>
      <c r="P40" s="8">
        <f t="shared" si="6"/>
        <v>204.71428571428572</v>
      </c>
      <c r="Q40" s="6">
        <f t="shared" si="4"/>
        <v>203.16190476190474</v>
      </c>
    </row>
    <row r="41" spans="1:17" x14ac:dyDescent="0.25">
      <c r="A41" s="14" t="s">
        <v>22</v>
      </c>
      <c r="B41" s="8">
        <f t="shared" ref="B41:P41" si="7">AVERAGE(B31:B32)</f>
        <v>180.5</v>
      </c>
      <c r="C41" s="8">
        <f t="shared" si="7"/>
        <v>231.5</v>
      </c>
      <c r="D41" s="8">
        <f t="shared" si="7"/>
        <v>234</v>
      </c>
      <c r="E41" s="8">
        <f t="shared" si="7"/>
        <v>181.5</v>
      </c>
      <c r="F41" s="8">
        <f t="shared" si="7"/>
        <v>180.5</v>
      </c>
      <c r="G41" s="8">
        <f t="shared" si="7"/>
        <v>170.5</v>
      </c>
      <c r="H41" s="8">
        <f t="shared" si="7"/>
        <v>212</v>
      </c>
      <c r="I41" s="8">
        <f t="shared" si="7"/>
        <v>203.5</v>
      </c>
      <c r="J41" s="8">
        <f t="shared" si="7"/>
        <v>207.5</v>
      </c>
      <c r="K41" s="8">
        <f t="shared" si="7"/>
        <v>188.5</v>
      </c>
      <c r="L41" s="8">
        <f t="shared" si="7"/>
        <v>214</v>
      </c>
      <c r="M41" s="8">
        <f t="shared" si="7"/>
        <v>189.5</v>
      </c>
      <c r="N41" s="8">
        <f t="shared" si="7"/>
        <v>164.5</v>
      </c>
      <c r="O41" s="8">
        <f t="shared" si="7"/>
        <v>180</v>
      </c>
      <c r="P41" s="8">
        <f t="shared" si="7"/>
        <v>174</v>
      </c>
      <c r="Q41" s="6">
        <f t="shared" si="4"/>
        <v>194.13333333333333</v>
      </c>
    </row>
  </sheetData>
  <phoneticPr fontId="4" type="noConversion"/>
  <pageMargins left="0.7" right="0.7" top="0.75" bottom="0.75" header="0.3" footer="0.3"/>
  <ignoredErrors>
    <ignoredError sqref="Q3 B37:P41 Q4:Q32" formulaRange="1"/>
  </ignoredErrors>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740AE-4F0C-4DC7-B3F3-F988D23B227B}">
  <dimension ref="A1:Q39"/>
  <sheetViews>
    <sheetView zoomScale="86" zoomScaleNormal="86" workbookViewId="0">
      <selection activeCell="S15" sqref="S15"/>
    </sheetView>
  </sheetViews>
  <sheetFormatPr defaultRowHeight="15" x14ac:dyDescent="0.25"/>
  <cols>
    <col min="1" max="1" width="8" bestFit="1" customWidth="1"/>
    <col min="2" max="2" width="11" customWidth="1"/>
    <col min="3" max="3" width="11.140625" customWidth="1"/>
    <col min="4" max="4" width="12" customWidth="1"/>
    <col min="5" max="5" width="11.5703125" bestFit="1" customWidth="1"/>
    <col min="6" max="7" width="10.140625" bestFit="1" customWidth="1"/>
    <col min="8" max="8" width="10.28515625" customWidth="1"/>
    <col min="9" max="9" width="11.5703125" bestFit="1" customWidth="1"/>
    <col min="10" max="10" width="12.28515625" customWidth="1"/>
    <col min="11" max="11" width="10.5703125" customWidth="1"/>
    <col min="12" max="12" width="10.140625" bestFit="1" customWidth="1"/>
    <col min="13" max="13" width="11.5703125" bestFit="1" customWidth="1"/>
    <col min="14" max="14" width="10.140625" bestFit="1" customWidth="1"/>
    <col min="15" max="15" width="10.28515625" customWidth="1"/>
    <col min="16" max="16" width="11.5703125" bestFit="1" customWidth="1"/>
    <col min="17" max="17" width="21.140625" customWidth="1"/>
  </cols>
  <sheetData>
    <row r="1" spans="1:17" s="22" customFormat="1" ht="15.75" x14ac:dyDescent="0.25">
      <c r="A1" s="23" t="s">
        <v>16</v>
      </c>
      <c r="B1" s="23" t="s">
        <v>0</v>
      </c>
      <c r="C1" s="23" t="s">
        <v>1</v>
      </c>
      <c r="D1" s="23" t="s">
        <v>2</v>
      </c>
      <c r="E1" s="23" t="s">
        <v>3</v>
      </c>
      <c r="F1" s="23" t="s">
        <v>4</v>
      </c>
      <c r="G1" s="23" t="s">
        <v>5</v>
      </c>
      <c r="H1" s="23" t="s">
        <v>6</v>
      </c>
      <c r="I1" s="23" t="s">
        <v>7</v>
      </c>
      <c r="J1" s="23" t="s">
        <v>8</v>
      </c>
      <c r="K1" s="23" t="s">
        <v>9</v>
      </c>
      <c r="L1" s="23" t="s">
        <v>10</v>
      </c>
      <c r="M1" s="23" t="s">
        <v>11</v>
      </c>
      <c r="N1" s="23" t="s">
        <v>12</v>
      </c>
      <c r="O1" s="23" t="s">
        <v>13</v>
      </c>
      <c r="P1" s="23" t="s">
        <v>14</v>
      </c>
      <c r="Q1" s="23" t="s">
        <v>40</v>
      </c>
    </row>
    <row r="2" spans="1:17" s="22" customFormat="1" ht="31.5" hidden="1" x14ac:dyDescent="0.25">
      <c r="A2" s="16" t="s">
        <v>23</v>
      </c>
      <c r="B2" s="16" t="s">
        <v>24</v>
      </c>
      <c r="C2" s="16" t="s">
        <v>25</v>
      </c>
      <c r="D2" s="16" t="s">
        <v>26</v>
      </c>
      <c r="E2" s="16" t="s">
        <v>27</v>
      </c>
      <c r="F2" s="16" t="s">
        <v>28</v>
      </c>
      <c r="G2" s="16" t="s">
        <v>29</v>
      </c>
      <c r="H2" s="16" t="s">
        <v>30</v>
      </c>
      <c r="I2" s="16" t="s">
        <v>31</v>
      </c>
      <c r="J2" s="16" t="s">
        <v>32</v>
      </c>
      <c r="K2" s="16" t="s">
        <v>33</v>
      </c>
      <c r="L2" s="16" t="s">
        <v>34</v>
      </c>
      <c r="M2" s="16" t="s">
        <v>35</v>
      </c>
      <c r="N2" s="16" t="s">
        <v>36</v>
      </c>
      <c r="O2" s="16" t="s">
        <v>37</v>
      </c>
      <c r="P2" s="16" t="s">
        <v>38</v>
      </c>
      <c r="Q2" s="16" t="s">
        <v>39</v>
      </c>
    </row>
    <row r="3" spans="1:17" x14ac:dyDescent="0.25">
      <c r="A3" s="1">
        <v>45017</v>
      </c>
      <c r="B3" s="5">
        <v>57.599999999999994</v>
      </c>
      <c r="C3" s="5">
        <v>73.8</v>
      </c>
      <c r="D3" s="5">
        <v>73.8</v>
      </c>
      <c r="E3" s="5">
        <v>103.05</v>
      </c>
      <c r="F3" s="5">
        <v>57</v>
      </c>
      <c r="G3" s="5">
        <v>50.699999999999996</v>
      </c>
      <c r="H3" s="5">
        <v>55.199999999999996</v>
      </c>
      <c r="I3" s="5">
        <v>61.2</v>
      </c>
      <c r="J3" s="5">
        <v>48</v>
      </c>
      <c r="K3" s="5">
        <v>72.899999999999991</v>
      </c>
      <c r="L3" s="5">
        <v>74.399999999999991</v>
      </c>
      <c r="M3" s="5">
        <v>67.48</v>
      </c>
      <c r="N3" s="5">
        <v>56.1</v>
      </c>
      <c r="O3" s="5">
        <v>75</v>
      </c>
      <c r="P3" s="5">
        <v>54.56</v>
      </c>
      <c r="Q3" s="5">
        <f>SUM(B3:P3)</f>
        <v>980.79</v>
      </c>
    </row>
    <row r="4" spans="1:17" x14ac:dyDescent="0.25">
      <c r="A4" s="1">
        <v>45018</v>
      </c>
      <c r="B4" s="5">
        <v>68.399999999999991</v>
      </c>
      <c r="C4" s="5">
        <v>53.4</v>
      </c>
      <c r="D4" s="5">
        <v>57.599999999999994</v>
      </c>
      <c r="E4" s="5">
        <v>103.95</v>
      </c>
      <c r="F4" s="5">
        <v>51.3</v>
      </c>
      <c r="G4" s="5">
        <v>67.5</v>
      </c>
      <c r="H4" s="5">
        <v>66.3</v>
      </c>
      <c r="I4" s="5">
        <v>64.94</v>
      </c>
      <c r="J4" s="5">
        <v>56.4</v>
      </c>
      <c r="K4" s="5">
        <v>56.4</v>
      </c>
      <c r="L4" s="5">
        <v>72</v>
      </c>
      <c r="M4" s="5">
        <v>68.88000000000001</v>
      </c>
      <c r="N4" s="5">
        <v>73.2</v>
      </c>
      <c r="O4" s="5">
        <v>54.6</v>
      </c>
      <c r="P4" s="5">
        <v>33</v>
      </c>
      <c r="Q4" s="5">
        <f t="shared" ref="Q4:Q32" si="0">SUM(B4:P4)</f>
        <v>947.87</v>
      </c>
    </row>
    <row r="5" spans="1:17" x14ac:dyDescent="0.25">
      <c r="A5" s="1">
        <v>45019</v>
      </c>
      <c r="B5" s="5">
        <v>63.9</v>
      </c>
      <c r="C5" s="5">
        <v>56.699999999999996</v>
      </c>
      <c r="D5" s="5">
        <v>64.5</v>
      </c>
      <c r="E5" s="5">
        <v>108.9</v>
      </c>
      <c r="F5" s="5">
        <v>74.399999999999991</v>
      </c>
      <c r="G5" s="5">
        <v>61.199999999999996</v>
      </c>
      <c r="H5" s="5">
        <v>57.3</v>
      </c>
      <c r="I5" s="5">
        <v>78.2</v>
      </c>
      <c r="J5" s="5">
        <v>68.099999999999994</v>
      </c>
      <c r="K5" s="5">
        <v>52.8</v>
      </c>
      <c r="L5" s="5">
        <v>48</v>
      </c>
      <c r="M5" s="5">
        <v>66.92</v>
      </c>
      <c r="N5" s="5">
        <v>66.3</v>
      </c>
      <c r="O5" s="5">
        <v>59.699999999999996</v>
      </c>
      <c r="P5" s="5">
        <v>37.4</v>
      </c>
      <c r="Q5" s="5">
        <f t="shared" si="0"/>
        <v>964.31999999999994</v>
      </c>
    </row>
    <row r="6" spans="1:17" x14ac:dyDescent="0.25">
      <c r="A6" s="1">
        <v>45020</v>
      </c>
      <c r="B6" s="5">
        <v>59.4</v>
      </c>
      <c r="C6" s="5">
        <v>51.9</v>
      </c>
      <c r="D6" s="5">
        <v>54.6</v>
      </c>
      <c r="E6" s="5">
        <v>111.15</v>
      </c>
      <c r="F6" s="5">
        <v>69.599999999999994</v>
      </c>
      <c r="G6" s="5">
        <v>62.699999999999996</v>
      </c>
      <c r="H6" s="5">
        <v>52.5</v>
      </c>
      <c r="I6" s="5">
        <v>55.760000000000005</v>
      </c>
      <c r="J6" s="5">
        <v>67.2</v>
      </c>
      <c r="K6" s="5">
        <v>74.099999999999994</v>
      </c>
      <c r="L6" s="5">
        <v>54.6</v>
      </c>
      <c r="M6" s="5">
        <v>65.52000000000001</v>
      </c>
      <c r="N6" s="5">
        <v>50.699999999999996</v>
      </c>
      <c r="O6" s="5">
        <v>51</v>
      </c>
      <c r="P6" s="5">
        <v>44.88</v>
      </c>
      <c r="Q6" s="5">
        <f t="shared" si="0"/>
        <v>925.61000000000013</v>
      </c>
    </row>
    <row r="7" spans="1:17" x14ac:dyDescent="0.25">
      <c r="A7" s="1">
        <v>45021</v>
      </c>
      <c r="B7" s="5">
        <v>54.3</v>
      </c>
      <c r="C7" s="5">
        <v>52.199999999999996</v>
      </c>
      <c r="D7" s="5">
        <v>58.8</v>
      </c>
      <c r="E7" s="5">
        <v>77.850000000000009</v>
      </c>
      <c r="F7" s="5">
        <v>57</v>
      </c>
      <c r="G7" s="5">
        <v>45.6</v>
      </c>
      <c r="H7" s="5">
        <v>57.599999999999994</v>
      </c>
      <c r="I7" s="5">
        <v>57.120000000000005</v>
      </c>
      <c r="J7" s="5">
        <v>48.3</v>
      </c>
      <c r="K7" s="5">
        <v>50.699999999999996</v>
      </c>
      <c r="L7" s="5">
        <v>68.099999999999994</v>
      </c>
      <c r="M7" s="5">
        <v>54.600000000000009</v>
      </c>
      <c r="N7" s="5">
        <v>56.1</v>
      </c>
      <c r="O7" s="5">
        <v>45.9</v>
      </c>
      <c r="P7" s="5">
        <v>53.46</v>
      </c>
      <c r="Q7" s="5">
        <f t="shared" si="0"/>
        <v>837.63000000000011</v>
      </c>
    </row>
    <row r="8" spans="1:17" x14ac:dyDescent="0.25">
      <c r="A8" s="1">
        <v>45022</v>
      </c>
      <c r="B8" s="5">
        <v>53.1</v>
      </c>
      <c r="C8" s="5">
        <v>70.2</v>
      </c>
      <c r="D8" s="5">
        <v>60</v>
      </c>
      <c r="E8" s="5">
        <v>105.75</v>
      </c>
      <c r="F8" s="5">
        <v>69.899999999999991</v>
      </c>
      <c r="G8" s="5">
        <v>65.7</v>
      </c>
      <c r="H8" s="5">
        <v>69.899999999999991</v>
      </c>
      <c r="I8" s="5">
        <v>63.92</v>
      </c>
      <c r="J8" s="5">
        <v>61.5</v>
      </c>
      <c r="K8" s="5">
        <v>56.699999999999996</v>
      </c>
      <c r="L8" s="5">
        <v>69</v>
      </c>
      <c r="M8" s="5">
        <v>68.600000000000009</v>
      </c>
      <c r="N8" s="5">
        <v>58.199999999999996</v>
      </c>
      <c r="O8" s="5">
        <v>65.099999999999994</v>
      </c>
      <c r="P8" s="5">
        <v>42.02</v>
      </c>
      <c r="Q8" s="5">
        <f t="shared" si="0"/>
        <v>979.59</v>
      </c>
    </row>
    <row r="9" spans="1:17" x14ac:dyDescent="0.25">
      <c r="A9" s="1">
        <v>45023</v>
      </c>
      <c r="B9" s="5">
        <v>64.8</v>
      </c>
      <c r="C9" s="5">
        <v>57</v>
      </c>
      <c r="D9" s="5">
        <v>56.699999999999996</v>
      </c>
      <c r="E9" s="5">
        <v>98.55</v>
      </c>
      <c r="F9" s="5">
        <v>68.099999999999994</v>
      </c>
      <c r="G9" s="5">
        <v>60.9</v>
      </c>
      <c r="H9" s="5">
        <v>59.099999999999994</v>
      </c>
      <c r="I9" s="5">
        <v>74.800000000000011</v>
      </c>
      <c r="J9" s="5">
        <v>49.5</v>
      </c>
      <c r="K9" s="5">
        <v>70.8</v>
      </c>
      <c r="L9" s="5">
        <v>49.199999999999996</v>
      </c>
      <c r="M9" s="5">
        <v>68.320000000000007</v>
      </c>
      <c r="N9" s="5">
        <v>62.699999999999996</v>
      </c>
      <c r="O9" s="5">
        <v>65.7</v>
      </c>
      <c r="P9" s="5">
        <v>49.28</v>
      </c>
      <c r="Q9" s="5">
        <f t="shared" si="0"/>
        <v>955.45000000000016</v>
      </c>
    </row>
    <row r="10" spans="1:17" x14ac:dyDescent="0.25">
      <c r="A10" s="1">
        <v>45024</v>
      </c>
      <c r="B10" s="5">
        <v>47.699999999999996</v>
      </c>
      <c r="C10" s="5">
        <v>48.3</v>
      </c>
      <c r="D10" s="5">
        <v>60.599999999999994</v>
      </c>
      <c r="E10" s="5">
        <v>103.5</v>
      </c>
      <c r="F10" s="5">
        <v>59.699999999999996</v>
      </c>
      <c r="G10" s="5">
        <v>52.8</v>
      </c>
      <c r="H10" s="5">
        <v>57.9</v>
      </c>
      <c r="I10" s="5">
        <v>82.62</v>
      </c>
      <c r="J10" s="5">
        <v>63.9</v>
      </c>
      <c r="K10" s="5">
        <v>66.899999999999991</v>
      </c>
      <c r="L10" s="5">
        <v>53.1</v>
      </c>
      <c r="M10" s="5">
        <v>66.36</v>
      </c>
      <c r="N10" s="5">
        <v>61.199999999999996</v>
      </c>
      <c r="O10" s="5">
        <v>74.7</v>
      </c>
      <c r="P10" s="5">
        <v>54.12</v>
      </c>
      <c r="Q10" s="5">
        <f t="shared" si="0"/>
        <v>953.40000000000009</v>
      </c>
    </row>
    <row r="11" spans="1:17" x14ac:dyDescent="0.25">
      <c r="A11" s="1">
        <v>45025</v>
      </c>
      <c r="B11" s="5">
        <v>49.5</v>
      </c>
      <c r="C11" s="5">
        <v>47.1</v>
      </c>
      <c r="D11" s="5">
        <v>48.9</v>
      </c>
      <c r="E11" s="5">
        <v>81</v>
      </c>
      <c r="F11" s="5">
        <v>49.5</v>
      </c>
      <c r="G11" s="5">
        <v>56.699999999999996</v>
      </c>
      <c r="H11" s="5">
        <v>48.6</v>
      </c>
      <c r="I11" s="5">
        <v>60.180000000000007</v>
      </c>
      <c r="J11" s="5">
        <v>63</v>
      </c>
      <c r="K11" s="5">
        <v>64.8</v>
      </c>
      <c r="L11" s="5">
        <v>58.8</v>
      </c>
      <c r="M11" s="5">
        <v>50.960000000000008</v>
      </c>
      <c r="N11" s="5">
        <v>84</v>
      </c>
      <c r="O11" s="5">
        <v>73.2</v>
      </c>
      <c r="P11" s="5">
        <v>38.5</v>
      </c>
      <c r="Q11" s="5">
        <f t="shared" si="0"/>
        <v>874.74</v>
      </c>
    </row>
    <row r="12" spans="1:17" x14ac:dyDescent="0.25">
      <c r="A12" s="1">
        <v>45026</v>
      </c>
      <c r="B12" s="5">
        <v>52.199999999999996</v>
      </c>
      <c r="C12" s="5">
        <v>70.5</v>
      </c>
      <c r="D12" s="5">
        <v>65.7</v>
      </c>
      <c r="E12" s="5">
        <v>83.7</v>
      </c>
      <c r="F12" s="5">
        <v>64.2</v>
      </c>
      <c r="G12" s="5">
        <v>64.5</v>
      </c>
      <c r="H12" s="5">
        <v>61.5</v>
      </c>
      <c r="I12" s="5">
        <v>65.28</v>
      </c>
      <c r="J12" s="5">
        <v>68.099999999999994</v>
      </c>
      <c r="K12" s="5">
        <v>55.199999999999996</v>
      </c>
      <c r="L12" s="5">
        <v>56.699999999999996</v>
      </c>
      <c r="M12" s="5">
        <v>50.960000000000008</v>
      </c>
      <c r="N12" s="5">
        <v>69.599999999999994</v>
      </c>
      <c r="O12" s="5">
        <v>53.699999999999996</v>
      </c>
      <c r="P12" s="5">
        <v>43.78</v>
      </c>
      <c r="Q12" s="5">
        <f t="shared" si="0"/>
        <v>925.62000000000012</v>
      </c>
    </row>
    <row r="13" spans="1:17" x14ac:dyDescent="0.25">
      <c r="A13" s="1">
        <v>45027</v>
      </c>
      <c r="B13" s="5">
        <v>46.199999999999996</v>
      </c>
      <c r="C13" s="5">
        <v>52.199999999999996</v>
      </c>
      <c r="D13" s="5">
        <v>54.6</v>
      </c>
      <c r="E13" s="5">
        <v>112.5</v>
      </c>
      <c r="F13" s="5">
        <v>70.8</v>
      </c>
      <c r="G13" s="5">
        <v>55.5</v>
      </c>
      <c r="H13" s="5">
        <v>79.8</v>
      </c>
      <c r="I13" s="5">
        <v>77.86</v>
      </c>
      <c r="J13" s="5">
        <v>69</v>
      </c>
      <c r="K13" s="5">
        <v>60.9</v>
      </c>
      <c r="L13" s="5">
        <v>68.099999999999994</v>
      </c>
      <c r="M13" s="5">
        <v>82.320000000000007</v>
      </c>
      <c r="N13" s="5">
        <v>47.1</v>
      </c>
      <c r="O13" s="5">
        <v>46.199999999999996</v>
      </c>
      <c r="P13" s="5">
        <v>60.06</v>
      </c>
      <c r="Q13" s="5">
        <f t="shared" si="0"/>
        <v>983.1400000000001</v>
      </c>
    </row>
    <row r="14" spans="1:17" x14ac:dyDescent="0.25">
      <c r="A14" s="1">
        <v>45028</v>
      </c>
      <c r="B14" s="5">
        <v>61.5</v>
      </c>
      <c r="C14" s="5">
        <v>67.8</v>
      </c>
      <c r="D14" s="5">
        <v>73.5</v>
      </c>
      <c r="E14" s="5">
        <v>74.7</v>
      </c>
      <c r="F14" s="5">
        <v>52.199999999999996</v>
      </c>
      <c r="G14" s="5">
        <v>52.199999999999996</v>
      </c>
      <c r="H14" s="5">
        <v>65.399999999999991</v>
      </c>
      <c r="I14" s="5">
        <v>75.14</v>
      </c>
      <c r="J14" s="5">
        <v>68.7</v>
      </c>
      <c r="K14" s="5">
        <v>72</v>
      </c>
      <c r="L14" s="5">
        <v>79.5</v>
      </c>
      <c r="M14" s="5">
        <v>62.440000000000005</v>
      </c>
      <c r="N14" s="5">
        <v>64.8</v>
      </c>
      <c r="O14" s="5">
        <v>46.5</v>
      </c>
      <c r="P14" s="5">
        <v>53.46</v>
      </c>
      <c r="Q14" s="5">
        <f t="shared" si="0"/>
        <v>969.84</v>
      </c>
    </row>
    <row r="15" spans="1:17" x14ac:dyDescent="0.25">
      <c r="A15" s="1">
        <v>45029</v>
      </c>
      <c r="B15" s="5">
        <v>73.5</v>
      </c>
      <c r="C15" s="5">
        <v>58.8</v>
      </c>
      <c r="D15" s="5">
        <v>85.2</v>
      </c>
      <c r="E15" s="5">
        <v>91.8</v>
      </c>
      <c r="F15" s="5">
        <v>48.9</v>
      </c>
      <c r="G15" s="5">
        <v>66</v>
      </c>
      <c r="H15" s="5">
        <v>82.2</v>
      </c>
      <c r="I15" s="5">
        <v>75.820000000000007</v>
      </c>
      <c r="J15" s="5">
        <v>65.7</v>
      </c>
      <c r="K15" s="5">
        <v>69.899999999999991</v>
      </c>
      <c r="L15" s="5">
        <v>46.5</v>
      </c>
      <c r="M15" s="5">
        <v>60.480000000000004</v>
      </c>
      <c r="N15" s="5">
        <v>63.9</v>
      </c>
      <c r="O15" s="5">
        <v>77.7</v>
      </c>
      <c r="P15" s="5">
        <v>39.82</v>
      </c>
      <c r="Q15" s="5">
        <f t="shared" si="0"/>
        <v>1006.2200000000001</v>
      </c>
    </row>
    <row r="16" spans="1:17" x14ac:dyDescent="0.25">
      <c r="A16" s="1">
        <v>45030</v>
      </c>
      <c r="B16" s="5">
        <v>54</v>
      </c>
      <c r="C16" s="5">
        <v>75</v>
      </c>
      <c r="D16" s="5">
        <v>64.8</v>
      </c>
      <c r="E16" s="5">
        <v>83.7</v>
      </c>
      <c r="F16" s="5">
        <v>55.8</v>
      </c>
      <c r="G16" s="5">
        <v>63.599999999999994</v>
      </c>
      <c r="H16" s="5">
        <v>69.599999999999994</v>
      </c>
      <c r="I16" s="5">
        <v>93.5</v>
      </c>
      <c r="J16" s="5">
        <v>79.2</v>
      </c>
      <c r="K16" s="5">
        <v>58.5</v>
      </c>
      <c r="L16" s="5">
        <v>71.099999999999994</v>
      </c>
      <c r="M16" s="5">
        <v>59.080000000000005</v>
      </c>
      <c r="N16" s="5">
        <v>57</v>
      </c>
      <c r="O16" s="5">
        <v>70.8</v>
      </c>
      <c r="P16" s="5">
        <v>47.96</v>
      </c>
      <c r="Q16" s="5">
        <f t="shared" si="0"/>
        <v>1003.6400000000001</v>
      </c>
    </row>
    <row r="17" spans="1:17" x14ac:dyDescent="0.25">
      <c r="A17" s="1">
        <v>45031</v>
      </c>
      <c r="B17" s="5">
        <v>45.3</v>
      </c>
      <c r="C17" s="5">
        <v>49.199999999999996</v>
      </c>
      <c r="D17" s="5">
        <v>60.3</v>
      </c>
      <c r="E17" s="5">
        <v>91.350000000000009</v>
      </c>
      <c r="F17" s="5">
        <v>78.3</v>
      </c>
      <c r="G17" s="5">
        <v>56.699999999999996</v>
      </c>
      <c r="H17" s="5">
        <v>71.399999999999991</v>
      </c>
      <c r="I17" s="5">
        <v>98.940000000000012</v>
      </c>
      <c r="J17" s="5">
        <v>59.099999999999994</v>
      </c>
      <c r="K17" s="5">
        <v>65.399999999999991</v>
      </c>
      <c r="L17" s="5">
        <v>45.6</v>
      </c>
      <c r="M17" s="5">
        <v>52.360000000000007</v>
      </c>
      <c r="N17" s="5">
        <v>54.9</v>
      </c>
      <c r="O17" s="5">
        <v>55.8</v>
      </c>
      <c r="P17" s="5">
        <v>39.6</v>
      </c>
      <c r="Q17" s="5">
        <f t="shared" si="0"/>
        <v>924.25</v>
      </c>
    </row>
    <row r="18" spans="1:17" x14ac:dyDescent="0.25">
      <c r="A18" s="1">
        <v>45032</v>
      </c>
      <c r="B18" s="5">
        <v>53.1</v>
      </c>
      <c r="C18" s="5">
        <v>67.5</v>
      </c>
      <c r="D18" s="5">
        <v>67.2</v>
      </c>
      <c r="E18" s="5">
        <v>107.55</v>
      </c>
      <c r="F18" s="5">
        <v>46.199999999999996</v>
      </c>
      <c r="G18" s="5">
        <v>52.8</v>
      </c>
      <c r="H18" s="5">
        <v>63.9</v>
      </c>
      <c r="I18" s="5">
        <v>59.84</v>
      </c>
      <c r="J18" s="5">
        <v>69.899999999999991</v>
      </c>
      <c r="K18" s="5">
        <v>60.3</v>
      </c>
      <c r="L18" s="5">
        <v>79.8</v>
      </c>
      <c r="M18" s="5">
        <v>65.240000000000009</v>
      </c>
      <c r="N18" s="5">
        <v>47.1</v>
      </c>
      <c r="O18" s="5">
        <v>80.399999999999991</v>
      </c>
      <c r="P18" s="5">
        <v>49.5</v>
      </c>
      <c r="Q18" s="5">
        <f t="shared" si="0"/>
        <v>970.32999999999993</v>
      </c>
    </row>
    <row r="19" spans="1:17" x14ac:dyDescent="0.25">
      <c r="A19" s="1">
        <v>45033</v>
      </c>
      <c r="B19" s="5">
        <v>51.3</v>
      </c>
      <c r="C19" s="5">
        <v>72.3</v>
      </c>
      <c r="D19" s="5">
        <v>57</v>
      </c>
      <c r="E19" s="5">
        <v>108.9</v>
      </c>
      <c r="F19" s="5">
        <v>71.399999999999991</v>
      </c>
      <c r="G19" s="5">
        <v>78</v>
      </c>
      <c r="H19" s="5">
        <v>46.8</v>
      </c>
      <c r="I19" s="5">
        <v>76.160000000000011</v>
      </c>
      <c r="J19" s="5">
        <v>87.3</v>
      </c>
      <c r="K19" s="5">
        <v>74.7</v>
      </c>
      <c r="L19" s="5">
        <v>60.599999999999994</v>
      </c>
      <c r="M19" s="5">
        <v>50.960000000000008</v>
      </c>
      <c r="N19" s="5">
        <v>78</v>
      </c>
      <c r="O19" s="5">
        <v>67.5</v>
      </c>
      <c r="P19" s="5">
        <v>43.56</v>
      </c>
      <c r="Q19" s="5">
        <f t="shared" si="0"/>
        <v>1024.48</v>
      </c>
    </row>
    <row r="20" spans="1:17" x14ac:dyDescent="0.25">
      <c r="A20" s="1">
        <v>45034</v>
      </c>
      <c r="B20" s="5">
        <v>85.5</v>
      </c>
      <c r="C20" s="5">
        <v>47.699999999999996</v>
      </c>
      <c r="D20" s="5">
        <v>70.8</v>
      </c>
      <c r="E20" s="5">
        <v>85.5</v>
      </c>
      <c r="F20" s="5">
        <v>75.599999999999994</v>
      </c>
      <c r="G20" s="5">
        <v>72</v>
      </c>
      <c r="H20" s="5">
        <v>55.199999999999996</v>
      </c>
      <c r="I20" s="5">
        <v>92.48</v>
      </c>
      <c r="J20" s="5">
        <v>53.1</v>
      </c>
      <c r="K20" s="5">
        <v>71.7</v>
      </c>
      <c r="L20" s="5">
        <v>75.599999999999994</v>
      </c>
      <c r="M20" s="5">
        <v>48.160000000000004</v>
      </c>
      <c r="N20" s="5">
        <v>66.599999999999994</v>
      </c>
      <c r="O20" s="5">
        <v>48.6</v>
      </c>
      <c r="P20" s="5">
        <v>52.14</v>
      </c>
      <c r="Q20" s="5">
        <f t="shared" si="0"/>
        <v>1000.6800000000001</v>
      </c>
    </row>
    <row r="21" spans="1:17" x14ac:dyDescent="0.25">
      <c r="A21" s="1">
        <v>45035</v>
      </c>
      <c r="B21" s="5">
        <v>65.399999999999991</v>
      </c>
      <c r="C21" s="5">
        <v>85.2</v>
      </c>
      <c r="D21" s="5">
        <v>68.099999999999994</v>
      </c>
      <c r="E21" s="5">
        <v>109.35000000000001</v>
      </c>
      <c r="F21" s="5">
        <v>61.199999999999996</v>
      </c>
      <c r="G21" s="5">
        <v>55.199999999999996</v>
      </c>
      <c r="H21" s="5">
        <v>48.3</v>
      </c>
      <c r="I21" s="5">
        <v>91.800000000000011</v>
      </c>
      <c r="J21" s="5">
        <v>72.3</v>
      </c>
      <c r="K21" s="5">
        <v>69.899999999999991</v>
      </c>
      <c r="L21" s="5">
        <v>64.5</v>
      </c>
      <c r="M21" s="5">
        <v>50.680000000000007</v>
      </c>
      <c r="N21" s="5">
        <v>75.599999999999994</v>
      </c>
      <c r="O21" s="5">
        <v>48</v>
      </c>
      <c r="P21" s="5">
        <v>50.6</v>
      </c>
      <c r="Q21" s="5">
        <f t="shared" si="0"/>
        <v>1016.1299999999999</v>
      </c>
    </row>
    <row r="22" spans="1:17" x14ac:dyDescent="0.25">
      <c r="A22" s="1">
        <v>45036</v>
      </c>
      <c r="B22" s="5">
        <v>72.899999999999991</v>
      </c>
      <c r="C22" s="5">
        <v>59.099999999999994</v>
      </c>
      <c r="D22" s="5">
        <v>84.899999999999991</v>
      </c>
      <c r="E22" s="5">
        <v>79.650000000000006</v>
      </c>
      <c r="F22" s="5">
        <v>73.2</v>
      </c>
      <c r="G22" s="5">
        <v>45</v>
      </c>
      <c r="H22" s="5">
        <v>62.099999999999994</v>
      </c>
      <c r="I22" s="5">
        <v>83.64</v>
      </c>
      <c r="J22" s="5">
        <v>64.5</v>
      </c>
      <c r="K22" s="5">
        <v>74.099999999999994</v>
      </c>
      <c r="L22" s="5">
        <v>66.3</v>
      </c>
      <c r="M22" s="5">
        <v>47.88</v>
      </c>
      <c r="N22" s="5">
        <v>61.8</v>
      </c>
      <c r="O22" s="5">
        <v>71.7</v>
      </c>
      <c r="P22" s="5">
        <v>47.96</v>
      </c>
      <c r="Q22" s="5">
        <f t="shared" si="0"/>
        <v>994.7299999999999</v>
      </c>
    </row>
    <row r="23" spans="1:17" x14ac:dyDescent="0.25">
      <c r="A23" s="1">
        <v>45037</v>
      </c>
      <c r="B23" s="5">
        <v>71.7</v>
      </c>
      <c r="C23" s="5">
        <v>75</v>
      </c>
      <c r="D23" s="5">
        <v>51</v>
      </c>
      <c r="E23" s="5">
        <v>109.35000000000001</v>
      </c>
      <c r="F23" s="5">
        <v>71.399999999999991</v>
      </c>
      <c r="G23" s="5">
        <v>57.3</v>
      </c>
      <c r="H23" s="5">
        <v>62.099999999999994</v>
      </c>
      <c r="I23" s="5">
        <v>77.52000000000001</v>
      </c>
      <c r="J23" s="5">
        <v>60</v>
      </c>
      <c r="K23" s="5">
        <v>54</v>
      </c>
      <c r="L23" s="5">
        <v>72.3</v>
      </c>
      <c r="M23" s="5">
        <v>55.160000000000004</v>
      </c>
      <c r="N23" s="5">
        <v>45.9</v>
      </c>
      <c r="O23" s="5">
        <v>51.3</v>
      </c>
      <c r="P23" s="5">
        <v>46.2</v>
      </c>
      <c r="Q23" s="5">
        <f t="shared" si="0"/>
        <v>960.2299999999999</v>
      </c>
    </row>
    <row r="24" spans="1:17" x14ac:dyDescent="0.25">
      <c r="A24" s="1">
        <v>45038</v>
      </c>
      <c r="B24" s="5">
        <v>58.199999999999996</v>
      </c>
      <c r="C24" s="5">
        <v>50.699999999999996</v>
      </c>
      <c r="D24" s="5">
        <v>75.3</v>
      </c>
      <c r="E24" s="5">
        <v>81.900000000000006</v>
      </c>
      <c r="F24" s="5">
        <v>62.4</v>
      </c>
      <c r="G24" s="5">
        <v>69</v>
      </c>
      <c r="H24" s="5">
        <v>47.1</v>
      </c>
      <c r="I24" s="5">
        <v>58.480000000000004</v>
      </c>
      <c r="J24" s="5">
        <v>69.3</v>
      </c>
      <c r="K24" s="5">
        <v>72.3</v>
      </c>
      <c r="L24" s="5">
        <v>54</v>
      </c>
      <c r="M24" s="5">
        <v>67.760000000000005</v>
      </c>
      <c r="N24" s="5">
        <v>51.3</v>
      </c>
      <c r="O24" s="5">
        <v>55.199999999999996</v>
      </c>
      <c r="P24" s="5">
        <v>40.92</v>
      </c>
      <c r="Q24" s="5">
        <f t="shared" si="0"/>
        <v>913.8599999999999</v>
      </c>
    </row>
    <row r="25" spans="1:17" x14ac:dyDescent="0.25">
      <c r="A25" s="1">
        <v>45039</v>
      </c>
      <c r="B25" s="5">
        <v>58.8</v>
      </c>
      <c r="C25" s="5">
        <v>49.8</v>
      </c>
      <c r="D25" s="5">
        <v>48.9</v>
      </c>
      <c r="E25" s="5">
        <v>77.850000000000009</v>
      </c>
      <c r="F25" s="5">
        <v>60.599999999999994</v>
      </c>
      <c r="G25" s="5">
        <v>45</v>
      </c>
      <c r="H25" s="5">
        <v>59.699999999999996</v>
      </c>
      <c r="I25" s="5">
        <v>68.34</v>
      </c>
      <c r="J25" s="5">
        <v>63.599999999999994</v>
      </c>
      <c r="K25" s="5">
        <v>53.1</v>
      </c>
      <c r="L25" s="5">
        <v>64.2</v>
      </c>
      <c r="M25" s="5">
        <v>69.440000000000012</v>
      </c>
      <c r="N25" s="5">
        <v>57.9</v>
      </c>
      <c r="O25" s="5">
        <v>61.8</v>
      </c>
      <c r="P25" s="5">
        <v>52.36</v>
      </c>
      <c r="Q25" s="5">
        <f t="shared" si="0"/>
        <v>891.3900000000001</v>
      </c>
    </row>
    <row r="26" spans="1:17" x14ac:dyDescent="0.25">
      <c r="A26" s="1">
        <v>45040</v>
      </c>
      <c r="B26" s="5">
        <v>63.9</v>
      </c>
      <c r="C26" s="5">
        <v>60.3</v>
      </c>
      <c r="D26" s="5">
        <v>60.599999999999994</v>
      </c>
      <c r="E26" s="5">
        <v>80.55</v>
      </c>
      <c r="F26" s="5">
        <v>67.5</v>
      </c>
      <c r="G26" s="5">
        <v>66.3</v>
      </c>
      <c r="H26" s="5">
        <v>70.5</v>
      </c>
      <c r="I26" s="5">
        <v>70.040000000000006</v>
      </c>
      <c r="J26" s="5">
        <v>47.699999999999996</v>
      </c>
      <c r="K26" s="5">
        <v>45.6</v>
      </c>
      <c r="L26" s="5">
        <v>75</v>
      </c>
      <c r="M26" s="5">
        <v>55.720000000000006</v>
      </c>
      <c r="N26" s="5">
        <v>74.7</v>
      </c>
      <c r="O26" s="5">
        <v>64.5</v>
      </c>
      <c r="P26" s="5">
        <v>39.82</v>
      </c>
      <c r="Q26" s="5">
        <f t="shared" si="0"/>
        <v>942.73000000000013</v>
      </c>
    </row>
    <row r="27" spans="1:17" x14ac:dyDescent="0.25">
      <c r="A27" s="1">
        <v>45041</v>
      </c>
      <c r="B27" s="5">
        <v>47.4</v>
      </c>
      <c r="C27" s="5">
        <v>61.199999999999996</v>
      </c>
      <c r="D27" s="5">
        <v>55.5</v>
      </c>
      <c r="E27" s="5">
        <v>89.55</v>
      </c>
      <c r="F27" s="5">
        <v>72.599999999999994</v>
      </c>
      <c r="G27" s="5">
        <v>68.7</v>
      </c>
      <c r="H27" s="5">
        <v>68.099999999999994</v>
      </c>
      <c r="I27" s="5">
        <v>80.92</v>
      </c>
      <c r="J27" s="5">
        <v>64.2</v>
      </c>
      <c r="K27" s="5">
        <v>55.199999999999996</v>
      </c>
      <c r="L27" s="5">
        <v>61.8</v>
      </c>
      <c r="M27" s="5">
        <v>59.360000000000007</v>
      </c>
      <c r="N27" s="5">
        <v>78.599999999999994</v>
      </c>
      <c r="O27" s="5">
        <v>71.399999999999991</v>
      </c>
      <c r="P27" s="5">
        <v>53.68</v>
      </c>
      <c r="Q27" s="5">
        <f t="shared" si="0"/>
        <v>988.20999999999992</v>
      </c>
    </row>
    <row r="28" spans="1:17" x14ac:dyDescent="0.25">
      <c r="A28" s="1">
        <v>45042</v>
      </c>
      <c r="B28" s="5">
        <v>60.599999999999994</v>
      </c>
      <c r="C28" s="5">
        <v>60.3</v>
      </c>
      <c r="D28" s="5">
        <v>54.3</v>
      </c>
      <c r="E28" s="5">
        <v>68.850000000000009</v>
      </c>
      <c r="F28" s="5">
        <v>51.6</v>
      </c>
      <c r="G28" s="5">
        <v>71.399999999999991</v>
      </c>
      <c r="H28" s="5">
        <v>52.5</v>
      </c>
      <c r="I28" s="5">
        <v>62.56</v>
      </c>
      <c r="J28" s="5">
        <v>64.8</v>
      </c>
      <c r="K28" s="5">
        <v>69.3</v>
      </c>
      <c r="L28" s="5">
        <v>67.8</v>
      </c>
      <c r="M28" s="5">
        <v>61.600000000000009</v>
      </c>
      <c r="N28" s="5">
        <v>63</v>
      </c>
      <c r="O28" s="5">
        <v>74.399999999999991</v>
      </c>
      <c r="P28" s="5">
        <v>47.52</v>
      </c>
      <c r="Q28" s="5">
        <f t="shared" si="0"/>
        <v>930.52999999999986</v>
      </c>
    </row>
    <row r="29" spans="1:17" x14ac:dyDescent="0.25">
      <c r="A29" s="1">
        <v>45043</v>
      </c>
      <c r="B29" s="5">
        <v>70.2</v>
      </c>
      <c r="C29" s="5">
        <v>56.1</v>
      </c>
      <c r="D29" s="5">
        <v>65.399999999999991</v>
      </c>
      <c r="E29" s="5">
        <v>103.5</v>
      </c>
      <c r="F29" s="5">
        <v>74.399999999999991</v>
      </c>
      <c r="G29" s="5">
        <v>69.899999999999991</v>
      </c>
      <c r="H29" s="5">
        <v>53.699999999999996</v>
      </c>
      <c r="I29" s="5">
        <v>74.460000000000008</v>
      </c>
      <c r="J29" s="5">
        <v>60.3</v>
      </c>
      <c r="K29" s="5">
        <v>54</v>
      </c>
      <c r="L29" s="5">
        <v>58.199999999999996</v>
      </c>
      <c r="M29" s="5">
        <v>62.440000000000005</v>
      </c>
      <c r="N29" s="5">
        <v>58.5</v>
      </c>
      <c r="O29" s="5">
        <v>55.5</v>
      </c>
      <c r="P29" s="5">
        <v>45.1</v>
      </c>
      <c r="Q29" s="5">
        <f t="shared" si="0"/>
        <v>961.7</v>
      </c>
    </row>
    <row r="30" spans="1:17" x14ac:dyDescent="0.25">
      <c r="A30" s="1">
        <v>45044</v>
      </c>
      <c r="B30" s="5">
        <v>64.5</v>
      </c>
      <c r="C30" s="5">
        <v>55.199999999999996</v>
      </c>
      <c r="D30" s="5">
        <v>54.3</v>
      </c>
      <c r="E30" s="5">
        <v>94.95</v>
      </c>
      <c r="F30" s="5">
        <v>58.5</v>
      </c>
      <c r="G30" s="5">
        <v>48.6</v>
      </c>
      <c r="H30" s="5">
        <v>50.699999999999996</v>
      </c>
      <c r="I30" s="5">
        <v>52.360000000000007</v>
      </c>
      <c r="J30" s="5">
        <v>68.399999999999991</v>
      </c>
      <c r="K30" s="5">
        <v>66.599999999999994</v>
      </c>
      <c r="L30" s="5">
        <v>50.699999999999996</v>
      </c>
      <c r="M30" s="5">
        <v>59.360000000000007</v>
      </c>
      <c r="N30" s="5">
        <v>57.599999999999994</v>
      </c>
      <c r="O30" s="5">
        <v>61.8</v>
      </c>
      <c r="P30" s="5">
        <v>35.86</v>
      </c>
      <c r="Q30" s="5">
        <f t="shared" si="0"/>
        <v>879.43000000000006</v>
      </c>
    </row>
    <row r="31" spans="1:17" x14ac:dyDescent="0.25">
      <c r="A31" s="1">
        <v>45045</v>
      </c>
      <c r="B31" s="5">
        <v>50.1</v>
      </c>
      <c r="C31" s="5">
        <v>68.099999999999994</v>
      </c>
      <c r="D31" s="5">
        <v>73.8</v>
      </c>
      <c r="E31" s="5">
        <v>84.15</v>
      </c>
      <c r="F31" s="5">
        <v>52.5</v>
      </c>
      <c r="G31" s="5">
        <v>54.9</v>
      </c>
      <c r="H31" s="5">
        <v>65.099999999999994</v>
      </c>
      <c r="I31" s="5">
        <v>73.440000000000012</v>
      </c>
      <c r="J31" s="5">
        <v>50.4</v>
      </c>
      <c r="K31" s="5">
        <v>47.4</v>
      </c>
      <c r="L31" s="5">
        <v>61.8</v>
      </c>
      <c r="M31" s="5">
        <v>50.680000000000007</v>
      </c>
      <c r="N31" s="5">
        <v>45.6</v>
      </c>
      <c r="O31" s="5">
        <v>49.199999999999996</v>
      </c>
      <c r="P31" s="5">
        <v>38.06</v>
      </c>
      <c r="Q31" s="5">
        <f t="shared" si="0"/>
        <v>865.23</v>
      </c>
    </row>
    <row r="32" spans="1:17" x14ac:dyDescent="0.25">
      <c r="A32" s="1">
        <v>45046</v>
      </c>
      <c r="B32" s="5">
        <v>58.199999999999996</v>
      </c>
      <c r="C32" s="5">
        <v>70.8</v>
      </c>
      <c r="D32" s="5">
        <v>66.599999999999994</v>
      </c>
      <c r="E32" s="5">
        <v>79.2</v>
      </c>
      <c r="F32" s="5">
        <v>55.8</v>
      </c>
      <c r="G32" s="5">
        <v>47.4</v>
      </c>
      <c r="H32" s="5">
        <v>62.099999999999994</v>
      </c>
      <c r="I32" s="5">
        <v>64.94</v>
      </c>
      <c r="J32" s="5">
        <v>74.099999999999994</v>
      </c>
      <c r="K32" s="5">
        <v>65.7</v>
      </c>
      <c r="L32" s="5">
        <v>66.599999999999994</v>
      </c>
      <c r="M32" s="5">
        <v>55.440000000000005</v>
      </c>
      <c r="N32" s="5">
        <v>53.1</v>
      </c>
      <c r="O32" s="5">
        <v>58.8</v>
      </c>
      <c r="P32" s="5">
        <v>38.5</v>
      </c>
      <c r="Q32" s="5">
        <f t="shared" si="0"/>
        <v>917.28000000000009</v>
      </c>
    </row>
    <row r="33" spans="1:17" s="4" customFormat="1" x14ac:dyDescent="0.25">
      <c r="A33" s="3" t="s">
        <v>15</v>
      </c>
      <c r="B33" s="6">
        <f>SUM(B3:B32)</f>
        <v>1783.2000000000005</v>
      </c>
      <c r="C33" s="6">
        <f t="shared" ref="C33:P33" si="1">SUM(C3:C32)</f>
        <v>1823.3999999999996</v>
      </c>
      <c r="D33" s="6">
        <f t="shared" si="1"/>
        <v>1893.2999999999997</v>
      </c>
      <c r="E33" s="6">
        <f t="shared" si="1"/>
        <v>2792.25</v>
      </c>
      <c r="F33" s="6">
        <f t="shared" si="1"/>
        <v>1881.6</v>
      </c>
      <c r="G33" s="6">
        <f t="shared" si="1"/>
        <v>1783.8000000000002</v>
      </c>
      <c r="H33" s="6">
        <f t="shared" si="1"/>
        <v>1822.1999999999996</v>
      </c>
      <c r="I33" s="6">
        <f t="shared" si="1"/>
        <v>2172.2599999999998</v>
      </c>
      <c r="J33" s="6">
        <f t="shared" si="1"/>
        <v>1905.6</v>
      </c>
      <c r="K33" s="6">
        <f t="shared" si="1"/>
        <v>1881.8999999999996</v>
      </c>
      <c r="L33" s="6">
        <f t="shared" si="1"/>
        <v>1893.8999999999996</v>
      </c>
      <c r="M33" s="6">
        <f t="shared" si="1"/>
        <v>1805.1600000000005</v>
      </c>
      <c r="N33" s="6">
        <f t="shared" si="1"/>
        <v>1841.0999999999997</v>
      </c>
      <c r="O33" s="6">
        <f t="shared" si="1"/>
        <v>1835.7</v>
      </c>
      <c r="P33" s="6">
        <f t="shared" si="1"/>
        <v>1373.6799999999998</v>
      </c>
      <c r="Q33" s="6">
        <f>SUM(Q3:Q32)</f>
        <v>28489.049999999996</v>
      </c>
    </row>
    <row r="34" spans="1:17" x14ac:dyDescent="0.25">
      <c r="B34" s="5"/>
      <c r="C34" s="5"/>
      <c r="D34" s="5"/>
      <c r="E34" s="5"/>
      <c r="F34" s="5"/>
      <c r="G34" s="5"/>
      <c r="H34" s="5"/>
      <c r="I34" s="5"/>
      <c r="J34" s="5"/>
      <c r="K34" s="5"/>
      <c r="L34" s="5"/>
      <c r="M34" s="5"/>
      <c r="N34" s="5"/>
      <c r="O34" s="5"/>
      <c r="P34" s="5"/>
    </row>
    <row r="35" spans="1:17" x14ac:dyDescent="0.25">
      <c r="A35" s="18" t="s">
        <v>17</v>
      </c>
      <c r="B35" s="19">
        <f>AVERAGE(B3:B9)</f>
        <v>60.214285714285715</v>
      </c>
      <c r="C35" s="19">
        <f t="shared" ref="C35:P35" si="2">AVERAGE(C3:C9)</f>
        <v>59.31428571428571</v>
      </c>
      <c r="D35" s="19">
        <f t="shared" si="2"/>
        <v>60.857142857142847</v>
      </c>
      <c r="E35" s="19">
        <f t="shared" si="2"/>
        <v>101.3142857142857</v>
      </c>
      <c r="F35" s="19">
        <f t="shared" si="2"/>
        <v>63.899999999999991</v>
      </c>
      <c r="G35" s="19">
        <f t="shared" si="2"/>
        <v>59.185714285714276</v>
      </c>
      <c r="H35" s="19">
        <f t="shared" si="2"/>
        <v>59.699999999999996</v>
      </c>
      <c r="I35" s="19">
        <f t="shared" si="2"/>
        <v>65.134285714285724</v>
      </c>
      <c r="J35" s="19">
        <f t="shared" si="2"/>
        <v>57</v>
      </c>
      <c r="K35" s="19">
        <f t="shared" si="2"/>
        <v>62.057142857142843</v>
      </c>
      <c r="L35" s="19">
        <f t="shared" si="2"/>
        <v>62.185714285714276</v>
      </c>
      <c r="M35" s="19">
        <f t="shared" si="2"/>
        <v>65.760000000000019</v>
      </c>
      <c r="N35" s="19">
        <f t="shared" si="2"/>
        <v>60.471428571428575</v>
      </c>
      <c r="O35" s="19">
        <f t="shared" si="2"/>
        <v>59.571428571428562</v>
      </c>
      <c r="P35" s="19">
        <f t="shared" si="2"/>
        <v>44.942857142857143</v>
      </c>
      <c r="Q35" s="20">
        <f>AVERAGE(B35:P35)</f>
        <v>62.773904761904753</v>
      </c>
    </row>
    <row r="36" spans="1:17" x14ac:dyDescent="0.25">
      <c r="A36" s="9" t="s">
        <v>18</v>
      </c>
      <c r="B36" s="8">
        <f>AVERAGE(B10:B16)</f>
        <v>54.942857142857136</v>
      </c>
      <c r="C36" s="8">
        <f t="shared" ref="C36:P36" si="3">AVERAGE(C10:C16)</f>
        <v>59.957142857142856</v>
      </c>
      <c r="D36" s="8">
        <f t="shared" si="3"/>
        <v>64.757142857142853</v>
      </c>
      <c r="E36" s="8">
        <f t="shared" si="3"/>
        <v>90.128571428571419</v>
      </c>
      <c r="F36" s="8">
        <f t="shared" si="3"/>
        <v>57.3</v>
      </c>
      <c r="G36" s="8">
        <f t="shared" si="3"/>
        <v>58.757142857142853</v>
      </c>
      <c r="H36" s="8">
        <f t="shared" si="3"/>
        <v>66.428571428571431</v>
      </c>
      <c r="I36" s="8">
        <f t="shared" si="3"/>
        <v>75.771428571428572</v>
      </c>
      <c r="J36" s="8">
        <f t="shared" si="3"/>
        <v>68.228571428571428</v>
      </c>
      <c r="K36" s="8">
        <f t="shared" si="3"/>
        <v>64.028571428571425</v>
      </c>
      <c r="L36" s="8">
        <f t="shared" si="3"/>
        <v>61.971428571428568</v>
      </c>
      <c r="M36" s="8">
        <f t="shared" si="3"/>
        <v>61.800000000000004</v>
      </c>
      <c r="N36" s="8">
        <f t="shared" si="3"/>
        <v>63.942857142857136</v>
      </c>
      <c r="O36" s="8">
        <f t="shared" si="3"/>
        <v>63.257142857142853</v>
      </c>
      <c r="P36" s="8">
        <f t="shared" si="3"/>
        <v>48.24285714285714</v>
      </c>
      <c r="Q36" s="21">
        <f t="shared" ref="Q36:Q39" si="4">AVERAGE(B36:P36)</f>
        <v>63.967619047619046</v>
      </c>
    </row>
    <row r="37" spans="1:17" x14ac:dyDescent="0.25">
      <c r="A37" s="18" t="s">
        <v>19</v>
      </c>
      <c r="B37" s="19">
        <f>AVERAGE(B17:B23)</f>
        <v>63.599999999999987</v>
      </c>
      <c r="C37" s="19">
        <f t="shared" ref="C37:P37" si="5">AVERAGE(C17:C23)</f>
        <v>65.142857142857139</v>
      </c>
      <c r="D37" s="19">
        <f t="shared" si="5"/>
        <v>65.614285714285714</v>
      </c>
      <c r="E37" s="19">
        <f t="shared" si="5"/>
        <v>98.807142857142864</v>
      </c>
      <c r="F37" s="19">
        <f t="shared" si="5"/>
        <v>68.185714285714283</v>
      </c>
      <c r="G37" s="19">
        <f t="shared" si="5"/>
        <v>59.571428571428569</v>
      </c>
      <c r="H37" s="19">
        <f t="shared" si="5"/>
        <v>58.542857142857137</v>
      </c>
      <c r="I37" s="19">
        <f t="shared" si="5"/>
        <v>82.911428571428587</v>
      </c>
      <c r="J37" s="19">
        <f t="shared" si="5"/>
        <v>66.600000000000009</v>
      </c>
      <c r="K37" s="19">
        <f t="shared" si="5"/>
        <v>67.157142857142844</v>
      </c>
      <c r="L37" s="19">
        <f t="shared" si="5"/>
        <v>66.385714285714286</v>
      </c>
      <c r="M37" s="19">
        <f t="shared" si="5"/>
        <v>52.920000000000009</v>
      </c>
      <c r="N37" s="19">
        <f t="shared" si="5"/>
        <v>61.414285714285711</v>
      </c>
      <c r="O37" s="19">
        <f t="shared" si="5"/>
        <v>60.471428571428568</v>
      </c>
      <c r="P37" s="19">
        <f t="shared" si="5"/>
        <v>47.08</v>
      </c>
      <c r="Q37" s="20">
        <f t="shared" si="4"/>
        <v>65.626952380952375</v>
      </c>
    </row>
    <row r="38" spans="1:17" x14ac:dyDescent="0.25">
      <c r="A38" s="9" t="s">
        <v>20</v>
      </c>
      <c r="B38" s="8">
        <f>AVERAGE(B24:B30)</f>
        <v>60.514285714285712</v>
      </c>
      <c r="C38" s="8">
        <f t="shared" ref="C38:P38" si="6">AVERAGE(C24:C30)</f>
        <v>56.228571428571435</v>
      </c>
      <c r="D38" s="8">
        <f t="shared" si="6"/>
        <v>59.185714285714276</v>
      </c>
      <c r="E38" s="8">
        <f t="shared" si="6"/>
        <v>85.307142857142864</v>
      </c>
      <c r="F38" s="8">
        <f t="shared" si="6"/>
        <v>63.942857142857143</v>
      </c>
      <c r="G38" s="8">
        <f t="shared" si="6"/>
        <v>62.699999999999996</v>
      </c>
      <c r="H38" s="8">
        <f t="shared" si="6"/>
        <v>57.471428571428568</v>
      </c>
      <c r="I38" s="8">
        <f t="shared" si="6"/>
        <v>66.737142857142871</v>
      </c>
      <c r="J38" s="8">
        <f t="shared" si="6"/>
        <v>62.614285714285707</v>
      </c>
      <c r="K38" s="8">
        <f t="shared" si="6"/>
        <v>59.442857142857143</v>
      </c>
      <c r="L38" s="8">
        <f t="shared" si="6"/>
        <v>61.671428571428571</v>
      </c>
      <c r="M38" s="8">
        <f t="shared" si="6"/>
        <v>62.240000000000009</v>
      </c>
      <c r="N38" s="8">
        <f t="shared" si="6"/>
        <v>63.085714285714289</v>
      </c>
      <c r="O38" s="8">
        <f t="shared" si="6"/>
        <v>63.514285714285712</v>
      </c>
      <c r="P38" s="8">
        <f t="shared" si="6"/>
        <v>45.037142857142861</v>
      </c>
      <c r="Q38" s="21">
        <f t="shared" si="4"/>
        <v>61.979523809523812</v>
      </c>
    </row>
    <row r="39" spans="1:17" x14ac:dyDescent="0.25">
      <c r="A39" s="18" t="s">
        <v>22</v>
      </c>
      <c r="B39" s="19">
        <f>AVERAGE(B31:B32)</f>
        <v>54.15</v>
      </c>
      <c r="C39" s="19">
        <f t="shared" ref="C39:P39" si="7">AVERAGE(C31:C32)</f>
        <v>69.449999999999989</v>
      </c>
      <c r="D39" s="19">
        <f t="shared" si="7"/>
        <v>70.199999999999989</v>
      </c>
      <c r="E39" s="19">
        <f t="shared" si="7"/>
        <v>81.675000000000011</v>
      </c>
      <c r="F39" s="19">
        <f t="shared" si="7"/>
        <v>54.15</v>
      </c>
      <c r="G39" s="19">
        <f t="shared" si="7"/>
        <v>51.15</v>
      </c>
      <c r="H39" s="19">
        <f t="shared" si="7"/>
        <v>63.599999999999994</v>
      </c>
      <c r="I39" s="19">
        <f t="shared" si="7"/>
        <v>69.19</v>
      </c>
      <c r="J39" s="19">
        <f t="shared" si="7"/>
        <v>62.25</v>
      </c>
      <c r="K39" s="19">
        <f t="shared" si="7"/>
        <v>56.55</v>
      </c>
      <c r="L39" s="19">
        <f t="shared" si="7"/>
        <v>64.199999999999989</v>
      </c>
      <c r="M39" s="19">
        <f t="shared" si="7"/>
        <v>53.06</v>
      </c>
      <c r="N39" s="19">
        <f t="shared" si="7"/>
        <v>49.35</v>
      </c>
      <c r="O39" s="19">
        <f t="shared" si="7"/>
        <v>54</v>
      </c>
      <c r="P39" s="19">
        <f t="shared" si="7"/>
        <v>38.28</v>
      </c>
      <c r="Q39" s="20">
        <f t="shared" si="4"/>
        <v>59.417000000000002</v>
      </c>
    </row>
  </sheetData>
  <pageMargins left="0.7" right="0.7" top="0.75" bottom="0.75" header="0.3" footer="0.3"/>
  <ignoredErrors>
    <ignoredError sqref="B35:P39 Q3:Q32" formulaRange="1"/>
  </ignoredErrors>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C8739-EB24-40DB-89D2-C17C64339023}">
  <dimension ref="A1:Q38"/>
  <sheetViews>
    <sheetView topLeftCell="A25" zoomScale="93" zoomScaleNormal="93" workbookViewId="0">
      <selection activeCell="T21" sqref="T21"/>
    </sheetView>
  </sheetViews>
  <sheetFormatPr defaultRowHeight="15" x14ac:dyDescent="0.25"/>
  <cols>
    <col min="1" max="1" width="16.28515625" bestFit="1" customWidth="1"/>
    <col min="2" max="2" width="10.140625" customWidth="1"/>
    <col min="3" max="3" width="10.28515625" customWidth="1"/>
    <col min="4" max="4" width="10.85546875" customWidth="1"/>
    <col min="8" max="8" width="9.42578125" customWidth="1"/>
    <col min="10" max="10" width="11.42578125" customWidth="1"/>
    <col min="11" max="11" width="9.85546875" customWidth="1"/>
    <col min="13" max="13" width="10.28515625" customWidth="1"/>
    <col min="15" max="15" width="9.28515625" customWidth="1"/>
    <col min="17" max="17" width="19.42578125" customWidth="1"/>
  </cols>
  <sheetData>
    <row r="1" spans="1:17" s="26" customFormat="1" ht="20.25" customHeight="1" thickBot="1" x14ac:dyDescent="0.3">
      <c r="A1" s="40" t="s">
        <v>16</v>
      </c>
      <c r="B1" s="41" t="s">
        <v>0</v>
      </c>
      <c r="C1" s="41" t="s">
        <v>1</v>
      </c>
      <c r="D1" s="41" t="s">
        <v>2</v>
      </c>
      <c r="E1" s="41" t="s">
        <v>3</v>
      </c>
      <c r="F1" s="41" t="s">
        <v>4</v>
      </c>
      <c r="G1" s="41" t="s">
        <v>5</v>
      </c>
      <c r="H1" s="41" t="s">
        <v>6</v>
      </c>
      <c r="I1" s="41" t="s">
        <v>7</v>
      </c>
      <c r="J1" s="41" t="s">
        <v>8</v>
      </c>
      <c r="K1" s="41" t="s">
        <v>9</v>
      </c>
      <c r="L1" s="41" t="s">
        <v>10</v>
      </c>
      <c r="M1" s="41" t="s">
        <v>11</v>
      </c>
      <c r="N1" s="41" t="s">
        <v>12</v>
      </c>
      <c r="O1" s="41" t="s">
        <v>13</v>
      </c>
      <c r="P1" s="41" t="s">
        <v>14</v>
      </c>
      <c r="Q1" s="42" t="s">
        <v>41</v>
      </c>
    </row>
    <row r="2" spans="1:17" ht="15.75" thickTop="1" x14ac:dyDescent="0.25">
      <c r="A2" s="43">
        <v>45017</v>
      </c>
      <c r="B2" s="38">
        <v>1</v>
      </c>
      <c r="C2" s="38">
        <v>2</v>
      </c>
      <c r="D2" s="38">
        <v>2</v>
      </c>
      <c r="E2" s="38">
        <v>1</v>
      </c>
      <c r="F2" s="38">
        <v>2</v>
      </c>
      <c r="G2" s="38">
        <v>0</v>
      </c>
      <c r="H2" s="38">
        <v>2</v>
      </c>
      <c r="I2" s="38">
        <v>2</v>
      </c>
      <c r="J2" s="38">
        <v>1</v>
      </c>
      <c r="K2" s="38">
        <v>1</v>
      </c>
      <c r="L2" s="38">
        <v>3</v>
      </c>
      <c r="M2" s="38">
        <v>3</v>
      </c>
      <c r="N2" s="38">
        <v>2</v>
      </c>
      <c r="O2" s="38">
        <v>2</v>
      </c>
      <c r="P2" s="38">
        <v>3</v>
      </c>
      <c r="Q2" s="44">
        <f>SUM(B2:P2)</f>
        <v>27</v>
      </c>
    </row>
    <row r="3" spans="1:17" x14ac:dyDescent="0.25">
      <c r="A3" s="45">
        <v>45018</v>
      </c>
      <c r="B3" s="39">
        <v>2</v>
      </c>
      <c r="C3" s="39">
        <v>0</v>
      </c>
      <c r="D3" s="39">
        <v>3</v>
      </c>
      <c r="E3" s="39">
        <v>0</v>
      </c>
      <c r="F3" s="39">
        <v>0</v>
      </c>
      <c r="G3" s="39">
        <v>2</v>
      </c>
      <c r="H3" s="39">
        <v>1</v>
      </c>
      <c r="I3" s="39">
        <v>3</v>
      </c>
      <c r="J3" s="39">
        <v>3</v>
      </c>
      <c r="K3" s="39">
        <v>1</v>
      </c>
      <c r="L3" s="39">
        <v>2</v>
      </c>
      <c r="M3" s="39">
        <v>0</v>
      </c>
      <c r="N3" s="39">
        <v>3</v>
      </c>
      <c r="O3" s="39">
        <v>1</v>
      </c>
      <c r="P3" s="39">
        <v>2</v>
      </c>
      <c r="Q3" s="46">
        <f t="shared" ref="Q3:Q31" si="0">SUM(B3:P3)</f>
        <v>23</v>
      </c>
    </row>
    <row r="4" spans="1:17" x14ac:dyDescent="0.25">
      <c r="A4" s="47">
        <v>45019</v>
      </c>
      <c r="B4" s="35">
        <v>1</v>
      </c>
      <c r="C4" s="35">
        <v>2</v>
      </c>
      <c r="D4" s="35">
        <v>3</v>
      </c>
      <c r="E4" s="35">
        <v>1</v>
      </c>
      <c r="F4" s="35">
        <v>1</v>
      </c>
      <c r="G4" s="35">
        <v>0</v>
      </c>
      <c r="H4" s="35">
        <v>1</v>
      </c>
      <c r="I4" s="35">
        <v>2</v>
      </c>
      <c r="J4" s="35">
        <v>2</v>
      </c>
      <c r="K4" s="35">
        <v>0</v>
      </c>
      <c r="L4" s="35">
        <v>1</v>
      </c>
      <c r="M4" s="35">
        <v>2</v>
      </c>
      <c r="N4" s="35">
        <v>1</v>
      </c>
      <c r="O4" s="35">
        <v>1</v>
      </c>
      <c r="P4" s="35">
        <v>2</v>
      </c>
      <c r="Q4" s="48">
        <f t="shared" si="0"/>
        <v>20</v>
      </c>
    </row>
    <row r="5" spans="1:17" x14ac:dyDescent="0.25">
      <c r="A5" s="45">
        <v>45020</v>
      </c>
      <c r="B5" s="39">
        <v>0</v>
      </c>
      <c r="C5" s="39">
        <v>2</v>
      </c>
      <c r="D5" s="39">
        <v>2</v>
      </c>
      <c r="E5" s="39">
        <v>1</v>
      </c>
      <c r="F5" s="39">
        <v>2</v>
      </c>
      <c r="G5" s="39">
        <v>2</v>
      </c>
      <c r="H5" s="39">
        <v>2</v>
      </c>
      <c r="I5" s="39">
        <v>2</v>
      </c>
      <c r="J5" s="39">
        <v>0</v>
      </c>
      <c r="K5" s="39">
        <v>3</v>
      </c>
      <c r="L5" s="39">
        <v>2</v>
      </c>
      <c r="M5" s="39">
        <v>1</v>
      </c>
      <c r="N5" s="39">
        <v>3</v>
      </c>
      <c r="O5" s="39">
        <v>1</v>
      </c>
      <c r="P5" s="39">
        <v>2</v>
      </c>
      <c r="Q5" s="46">
        <f t="shared" si="0"/>
        <v>25</v>
      </c>
    </row>
    <row r="6" spans="1:17" x14ac:dyDescent="0.25">
      <c r="A6" s="47">
        <v>45021</v>
      </c>
      <c r="B6" s="35">
        <v>0</v>
      </c>
      <c r="C6" s="35">
        <v>3</v>
      </c>
      <c r="D6" s="35">
        <v>3</v>
      </c>
      <c r="E6" s="35">
        <v>0</v>
      </c>
      <c r="F6" s="35">
        <v>1</v>
      </c>
      <c r="G6" s="35">
        <v>0</v>
      </c>
      <c r="H6" s="35">
        <v>0</v>
      </c>
      <c r="I6" s="35">
        <v>3</v>
      </c>
      <c r="J6" s="35">
        <v>2</v>
      </c>
      <c r="K6" s="35">
        <v>2</v>
      </c>
      <c r="L6" s="35">
        <v>1</v>
      </c>
      <c r="M6" s="35">
        <v>1</v>
      </c>
      <c r="N6" s="35">
        <v>1</v>
      </c>
      <c r="O6" s="35">
        <v>2</v>
      </c>
      <c r="P6" s="35">
        <v>2</v>
      </c>
      <c r="Q6" s="48">
        <f t="shared" si="0"/>
        <v>21</v>
      </c>
    </row>
    <row r="7" spans="1:17" x14ac:dyDescent="0.25">
      <c r="A7" s="45">
        <v>45022</v>
      </c>
      <c r="B7" s="39">
        <v>1</v>
      </c>
      <c r="C7" s="39">
        <v>2</v>
      </c>
      <c r="D7" s="39">
        <v>0</v>
      </c>
      <c r="E7" s="39">
        <v>0</v>
      </c>
      <c r="F7" s="39">
        <v>3</v>
      </c>
      <c r="G7" s="39">
        <v>3</v>
      </c>
      <c r="H7" s="39">
        <v>3</v>
      </c>
      <c r="I7" s="39">
        <v>2</v>
      </c>
      <c r="J7" s="39">
        <v>0</v>
      </c>
      <c r="K7" s="39">
        <v>3</v>
      </c>
      <c r="L7" s="39">
        <v>1</v>
      </c>
      <c r="M7" s="39">
        <v>3</v>
      </c>
      <c r="N7" s="39">
        <v>2</v>
      </c>
      <c r="O7" s="39">
        <v>3</v>
      </c>
      <c r="P7" s="39">
        <v>0</v>
      </c>
      <c r="Q7" s="46">
        <f t="shared" si="0"/>
        <v>26</v>
      </c>
    </row>
    <row r="8" spans="1:17" x14ac:dyDescent="0.25">
      <c r="A8" s="47">
        <v>45023</v>
      </c>
      <c r="B8" s="35">
        <v>0</v>
      </c>
      <c r="C8" s="35">
        <v>3</v>
      </c>
      <c r="D8" s="35">
        <v>2</v>
      </c>
      <c r="E8" s="35">
        <v>0</v>
      </c>
      <c r="F8" s="35">
        <v>3</v>
      </c>
      <c r="G8" s="35">
        <v>1</v>
      </c>
      <c r="H8" s="35">
        <v>2</v>
      </c>
      <c r="I8" s="35">
        <v>0</v>
      </c>
      <c r="J8" s="35">
        <v>3</v>
      </c>
      <c r="K8" s="35">
        <v>1</v>
      </c>
      <c r="L8" s="35">
        <v>0</v>
      </c>
      <c r="M8" s="35">
        <v>0</v>
      </c>
      <c r="N8" s="35">
        <v>5</v>
      </c>
      <c r="O8" s="35">
        <v>0</v>
      </c>
      <c r="P8" s="35">
        <v>1</v>
      </c>
      <c r="Q8" s="48">
        <f t="shared" si="0"/>
        <v>21</v>
      </c>
    </row>
    <row r="9" spans="1:17" x14ac:dyDescent="0.25">
      <c r="A9" s="45">
        <v>45024</v>
      </c>
      <c r="B9" s="39">
        <v>3</v>
      </c>
      <c r="C9" s="39">
        <v>1</v>
      </c>
      <c r="D9" s="39">
        <v>0</v>
      </c>
      <c r="E9" s="39">
        <v>0</v>
      </c>
      <c r="F9" s="39">
        <v>3</v>
      </c>
      <c r="G9" s="39">
        <v>2</v>
      </c>
      <c r="H9" s="39">
        <v>3</v>
      </c>
      <c r="I9" s="39">
        <v>2</v>
      </c>
      <c r="J9" s="39">
        <v>3</v>
      </c>
      <c r="K9" s="39">
        <v>0</v>
      </c>
      <c r="L9" s="39">
        <v>0</v>
      </c>
      <c r="M9" s="39">
        <v>2</v>
      </c>
      <c r="N9" s="39">
        <v>0</v>
      </c>
      <c r="O9" s="39">
        <v>2</v>
      </c>
      <c r="P9" s="39">
        <v>1</v>
      </c>
      <c r="Q9" s="46">
        <f t="shared" si="0"/>
        <v>22</v>
      </c>
    </row>
    <row r="10" spans="1:17" x14ac:dyDescent="0.25">
      <c r="A10" s="47">
        <v>45025</v>
      </c>
      <c r="B10" s="35">
        <v>2</v>
      </c>
      <c r="C10" s="35">
        <v>0</v>
      </c>
      <c r="D10" s="35">
        <v>3</v>
      </c>
      <c r="E10" s="35">
        <v>1</v>
      </c>
      <c r="F10" s="35">
        <v>0</v>
      </c>
      <c r="G10" s="35">
        <v>2</v>
      </c>
      <c r="H10" s="35">
        <v>3</v>
      </c>
      <c r="I10" s="35">
        <v>0</v>
      </c>
      <c r="J10" s="35">
        <v>0</v>
      </c>
      <c r="K10" s="35">
        <v>3</v>
      </c>
      <c r="L10" s="35">
        <v>3</v>
      </c>
      <c r="M10" s="35">
        <v>0</v>
      </c>
      <c r="N10" s="35">
        <v>6</v>
      </c>
      <c r="O10" s="35">
        <v>0</v>
      </c>
      <c r="P10" s="35">
        <v>0</v>
      </c>
      <c r="Q10" s="48">
        <f t="shared" si="0"/>
        <v>23</v>
      </c>
    </row>
    <row r="11" spans="1:17" x14ac:dyDescent="0.25">
      <c r="A11" s="45">
        <v>45026</v>
      </c>
      <c r="B11" s="39">
        <v>2</v>
      </c>
      <c r="C11" s="39">
        <v>0</v>
      </c>
      <c r="D11" s="39">
        <v>3</v>
      </c>
      <c r="E11" s="39">
        <v>1</v>
      </c>
      <c r="F11" s="39">
        <v>3</v>
      </c>
      <c r="G11" s="39">
        <v>3</v>
      </c>
      <c r="H11" s="39">
        <v>2</v>
      </c>
      <c r="I11" s="39">
        <v>1</v>
      </c>
      <c r="J11" s="39">
        <v>3</v>
      </c>
      <c r="K11" s="39">
        <v>1</v>
      </c>
      <c r="L11" s="39">
        <v>0</v>
      </c>
      <c r="M11" s="39">
        <v>2</v>
      </c>
      <c r="N11" s="39">
        <v>3</v>
      </c>
      <c r="O11" s="39">
        <v>1</v>
      </c>
      <c r="P11" s="39">
        <v>1</v>
      </c>
      <c r="Q11" s="46">
        <f t="shared" si="0"/>
        <v>26</v>
      </c>
    </row>
    <row r="12" spans="1:17" x14ac:dyDescent="0.25">
      <c r="A12" s="47">
        <v>45027</v>
      </c>
      <c r="B12" s="35">
        <v>2</v>
      </c>
      <c r="C12" s="35">
        <v>2</v>
      </c>
      <c r="D12" s="35">
        <v>2</v>
      </c>
      <c r="E12" s="35">
        <v>0</v>
      </c>
      <c r="F12" s="35">
        <v>4</v>
      </c>
      <c r="G12" s="35">
        <v>2</v>
      </c>
      <c r="H12" s="35">
        <v>5</v>
      </c>
      <c r="I12" s="35">
        <v>1</v>
      </c>
      <c r="J12" s="35">
        <v>3</v>
      </c>
      <c r="K12" s="35">
        <v>5</v>
      </c>
      <c r="L12" s="35">
        <v>3</v>
      </c>
      <c r="M12" s="35">
        <v>4</v>
      </c>
      <c r="N12" s="35">
        <v>2</v>
      </c>
      <c r="O12" s="35">
        <v>2</v>
      </c>
      <c r="P12" s="35">
        <v>5</v>
      </c>
      <c r="Q12" s="48">
        <f t="shared" si="0"/>
        <v>42</v>
      </c>
    </row>
    <row r="13" spans="1:17" x14ac:dyDescent="0.25">
      <c r="A13" s="45">
        <v>45028</v>
      </c>
      <c r="B13" s="39">
        <v>2</v>
      </c>
      <c r="C13" s="39">
        <v>3</v>
      </c>
      <c r="D13" s="39">
        <v>3</v>
      </c>
      <c r="E13" s="39">
        <v>0</v>
      </c>
      <c r="F13" s="39">
        <v>3</v>
      </c>
      <c r="G13" s="39">
        <v>1</v>
      </c>
      <c r="H13" s="39">
        <v>1</v>
      </c>
      <c r="I13" s="39">
        <v>1</v>
      </c>
      <c r="J13" s="39">
        <v>3</v>
      </c>
      <c r="K13" s="39">
        <v>2</v>
      </c>
      <c r="L13" s="39">
        <v>4</v>
      </c>
      <c r="M13" s="39">
        <v>5</v>
      </c>
      <c r="N13" s="39">
        <v>2</v>
      </c>
      <c r="O13" s="39">
        <v>1</v>
      </c>
      <c r="P13" s="39">
        <v>2</v>
      </c>
      <c r="Q13" s="46">
        <f t="shared" si="0"/>
        <v>33</v>
      </c>
    </row>
    <row r="14" spans="1:17" x14ac:dyDescent="0.25">
      <c r="A14" s="47">
        <v>45029</v>
      </c>
      <c r="B14" s="35">
        <v>5</v>
      </c>
      <c r="C14" s="35">
        <v>1</v>
      </c>
      <c r="D14" s="35">
        <v>5</v>
      </c>
      <c r="E14" s="35">
        <v>1</v>
      </c>
      <c r="F14" s="35">
        <v>3</v>
      </c>
      <c r="G14" s="35">
        <v>5</v>
      </c>
      <c r="H14" s="35">
        <v>5</v>
      </c>
      <c r="I14" s="35">
        <v>5</v>
      </c>
      <c r="J14" s="35">
        <v>5</v>
      </c>
      <c r="K14" s="35">
        <v>2</v>
      </c>
      <c r="L14" s="35">
        <v>2</v>
      </c>
      <c r="M14" s="35">
        <v>2</v>
      </c>
      <c r="N14" s="35">
        <v>2</v>
      </c>
      <c r="O14" s="35">
        <v>5</v>
      </c>
      <c r="P14" s="35">
        <v>1</v>
      </c>
      <c r="Q14" s="48">
        <f t="shared" si="0"/>
        <v>49</v>
      </c>
    </row>
    <row r="15" spans="1:17" x14ac:dyDescent="0.25">
      <c r="A15" s="45">
        <v>45030</v>
      </c>
      <c r="B15" s="39">
        <v>3</v>
      </c>
      <c r="C15" s="39">
        <v>1</v>
      </c>
      <c r="D15" s="39">
        <v>3</v>
      </c>
      <c r="E15" s="39">
        <v>1</v>
      </c>
      <c r="F15" s="39">
        <v>3</v>
      </c>
      <c r="G15" s="39">
        <v>4</v>
      </c>
      <c r="H15" s="39">
        <v>1</v>
      </c>
      <c r="I15" s="39">
        <v>5</v>
      </c>
      <c r="J15" s="39">
        <v>4</v>
      </c>
      <c r="K15" s="39">
        <v>2</v>
      </c>
      <c r="L15" s="39">
        <v>4</v>
      </c>
      <c r="M15" s="39">
        <v>1</v>
      </c>
      <c r="N15" s="39">
        <v>1</v>
      </c>
      <c r="O15" s="39">
        <v>4</v>
      </c>
      <c r="P15" s="39">
        <v>5</v>
      </c>
      <c r="Q15" s="46">
        <f t="shared" si="0"/>
        <v>42</v>
      </c>
    </row>
    <row r="16" spans="1:17" x14ac:dyDescent="0.25">
      <c r="A16" s="47">
        <v>45031</v>
      </c>
      <c r="B16" s="35">
        <v>3</v>
      </c>
      <c r="C16" s="35">
        <v>1</v>
      </c>
      <c r="D16" s="35">
        <v>2</v>
      </c>
      <c r="E16" s="35">
        <v>0</v>
      </c>
      <c r="F16" s="35">
        <v>5</v>
      </c>
      <c r="G16" s="35">
        <v>1</v>
      </c>
      <c r="H16" s="35">
        <v>3</v>
      </c>
      <c r="I16" s="35">
        <v>5</v>
      </c>
      <c r="J16" s="35">
        <v>1</v>
      </c>
      <c r="K16" s="35">
        <v>2</v>
      </c>
      <c r="L16" s="35">
        <v>1</v>
      </c>
      <c r="M16" s="35">
        <v>2</v>
      </c>
      <c r="N16" s="35">
        <v>2</v>
      </c>
      <c r="O16" s="35">
        <v>1</v>
      </c>
      <c r="P16" s="35">
        <v>3</v>
      </c>
      <c r="Q16" s="48">
        <f t="shared" si="0"/>
        <v>32</v>
      </c>
    </row>
    <row r="17" spans="1:17" x14ac:dyDescent="0.25">
      <c r="A17" s="45">
        <v>45032</v>
      </c>
      <c r="B17" s="39">
        <v>1</v>
      </c>
      <c r="C17" s="39">
        <v>1</v>
      </c>
      <c r="D17" s="39">
        <v>2</v>
      </c>
      <c r="E17" s="39">
        <v>0</v>
      </c>
      <c r="F17" s="39">
        <v>1</v>
      </c>
      <c r="G17" s="39">
        <v>1</v>
      </c>
      <c r="H17" s="39">
        <v>2</v>
      </c>
      <c r="I17" s="39">
        <v>2</v>
      </c>
      <c r="J17" s="39">
        <v>1</v>
      </c>
      <c r="K17" s="39">
        <v>5</v>
      </c>
      <c r="L17" s="39">
        <v>5</v>
      </c>
      <c r="M17" s="39">
        <v>1</v>
      </c>
      <c r="N17" s="39">
        <v>3</v>
      </c>
      <c r="O17" s="39">
        <v>5</v>
      </c>
      <c r="P17" s="39">
        <v>1</v>
      </c>
      <c r="Q17" s="46">
        <f t="shared" si="0"/>
        <v>31</v>
      </c>
    </row>
    <row r="18" spans="1:17" x14ac:dyDescent="0.25">
      <c r="A18" s="47">
        <v>45033</v>
      </c>
      <c r="B18" s="35">
        <v>2</v>
      </c>
      <c r="C18" s="35">
        <v>2</v>
      </c>
      <c r="D18" s="35">
        <v>3</v>
      </c>
      <c r="E18" s="35">
        <v>0</v>
      </c>
      <c r="F18" s="35">
        <v>2</v>
      </c>
      <c r="G18" s="35">
        <v>5</v>
      </c>
      <c r="H18" s="35">
        <v>3</v>
      </c>
      <c r="I18" s="35">
        <v>5</v>
      </c>
      <c r="J18" s="35">
        <v>4</v>
      </c>
      <c r="K18" s="35">
        <v>1</v>
      </c>
      <c r="L18" s="35">
        <v>2</v>
      </c>
      <c r="M18" s="35">
        <v>2</v>
      </c>
      <c r="N18" s="35">
        <v>4</v>
      </c>
      <c r="O18" s="35">
        <v>5</v>
      </c>
      <c r="P18" s="35">
        <v>3</v>
      </c>
      <c r="Q18" s="48">
        <f t="shared" si="0"/>
        <v>43</v>
      </c>
    </row>
    <row r="19" spans="1:17" x14ac:dyDescent="0.25">
      <c r="A19" s="45">
        <v>45034</v>
      </c>
      <c r="B19" s="39">
        <v>4</v>
      </c>
      <c r="C19" s="39">
        <v>0</v>
      </c>
      <c r="D19" s="39">
        <v>4</v>
      </c>
      <c r="E19" s="39">
        <v>0</v>
      </c>
      <c r="F19" s="39">
        <v>5</v>
      </c>
      <c r="G19" s="39">
        <v>5</v>
      </c>
      <c r="H19" s="39">
        <v>1</v>
      </c>
      <c r="I19" s="39">
        <v>4</v>
      </c>
      <c r="J19" s="39">
        <v>2</v>
      </c>
      <c r="K19" s="39">
        <v>4</v>
      </c>
      <c r="L19" s="39">
        <v>5</v>
      </c>
      <c r="M19" s="39">
        <v>3</v>
      </c>
      <c r="N19" s="39">
        <v>3</v>
      </c>
      <c r="O19" s="39">
        <v>2</v>
      </c>
      <c r="P19" s="39">
        <v>3</v>
      </c>
      <c r="Q19" s="46">
        <f t="shared" si="0"/>
        <v>45</v>
      </c>
    </row>
    <row r="20" spans="1:17" x14ac:dyDescent="0.25">
      <c r="A20" s="47">
        <v>45035</v>
      </c>
      <c r="B20" s="35">
        <v>4</v>
      </c>
      <c r="C20" s="35">
        <v>4</v>
      </c>
      <c r="D20" s="35">
        <v>3</v>
      </c>
      <c r="E20" s="35">
        <v>1</v>
      </c>
      <c r="F20" s="35">
        <v>4</v>
      </c>
      <c r="G20" s="35">
        <v>1</v>
      </c>
      <c r="H20" s="35">
        <v>1</v>
      </c>
      <c r="I20" s="35">
        <v>4</v>
      </c>
      <c r="J20" s="35">
        <v>3</v>
      </c>
      <c r="K20" s="35">
        <v>4</v>
      </c>
      <c r="L20" s="35">
        <v>2</v>
      </c>
      <c r="M20" s="35">
        <v>2</v>
      </c>
      <c r="N20" s="35">
        <v>4</v>
      </c>
      <c r="O20" s="35">
        <v>2</v>
      </c>
      <c r="P20" s="35">
        <v>3</v>
      </c>
      <c r="Q20" s="48">
        <f t="shared" si="0"/>
        <v>42</v>
      </c>
    </row>
    <row r="21" spans="1:17" x14ac:dyDescent="0.25">
      <c r="A21" s="45">
        <v>45036</v>
      </c>
      <c r="B21" s="39">
        <v>4</v>
      </c>
      <c r="C21" s="39">
        <v>1</v>
      </c>
      <c r="D21" s="39">
        <v>5</v>
      </c>
      <c r="E21" s="39">
        <v>0</v>
      </c>
      <c r="F21" s="39">
        <v>1</v>
      </c>
      <c r="G21" s="39">
        <v>1</v>
      </c>
      <c r="H21" s="39">
        <v>4</v>
      </c>
      <c r="I21" s="39">
        <v>1</v>
      </c>
      <c r="J21" s="39">
        <v>3</v>
      </c>
      <c r="K21" s="39">
        <v>2</v>
      </c>
      <c r="L21" s="39">
        <v>5</v>
      </c>
      <c r="M21" s="39">
        <v>2</v>
      </c>
      <c r="N21" s="39">
        <v>1</v>
      </c>
      <c r="O21" s="39">
        <v>4</v>
      </c>
      <c r="P21" s="39">
        <v>4</v>
      </c>
      <c r="Q21" s="46">
        <f t="shared" si="0"/>
        <v>38</v>
      </c>
    </row>
    <row r="22" spans="1:17" x14ac:dyDescent="0.25">
      <c r="A22" s="47">
        <v>45037</v>
      </c>
      <c r="B22" s="35">
        <v>0</v>
      </c>
      <c r="C22" s="35">
        <v>2</v>
      </c>
      <c r="D22" s="35">
        <v>2</v>
      </c>
      <c r="E22" s="35">
        <v>1</v>
      </c>
      <c r="F22" s="35">
        <v>1</v>
      </c>
      <c r="G22" s="35">
        <v>0</v>
      </c>
      <c r="H22" s="35">
        <v>1</v>
      </c>
      <c r="I22" s="35">
        <v>1</v>
      </c>
      <c r="J22" s="35">
        <v>0</v>
      </c>
      <c r="K22" s="35">
        <v>1</v>
      </c>
      <c r="L22" s="35">
        <v>2</v>
      </c>
      <c r="M22" s="35">
        <v>2</v>
      </c>
      <c r="N22" s="35">
        <v>0</v>
      </c>
      <c r="O22" s="35">
        <v>0</v>
      </c>
      <c r="P22" s="35">
        <v>0</v>
      </c>
      <c r="Q22" s="48">
        <f t="shared" si="0"/>
        <v>13</v>
      </c>
    </row>
    <row r="23" spans="1:17" x14ac:dyDescent="0.25">
      <c r="A23" s="45">
        <v>45038</v>
      </c>
      <c r="B23" s="39">
        <v>1</v>
      </c>
      <c r="C23" s="39">
        <v>2</v>
      </c>
      <c r="D23" s="39">
        <v>6</v>
      </c>
      <c r="E23" s="39">
        <v>1</v>
      </c>
      <c r="F23" s="39">
        <v>2</v>
      </c>
      <c r="G23" s="39">
        <v>0</v>
      </c>
      <c r="H23" s="39">
        <v>0</v>
      </c>
      <c r="I23" s="39">
        <v>1</v>
      </c>
      <c r="J23" s="39">
        <v>1</v>
      </c>
      <c r="K23" s="39">
        <v>1</v>
      </c>
      <c r="L23" s="39">
        <v>1</v>
      </c>
      <c r="M23" s="39">
        <v>1</v>
      </c>
      <c r="N23" s="39">
        <v>2</v>
      </c>
      <c r="O23" s="39">
        <v>0</v>
      </c>
      <c r="P23" s="39">
        <v>2</v>
      </c>
      <c r="Q23" s="46">
        <f t="shared" si="0"/>
        <v>21</v>
      </c>
    </row>
    <row r="24" spans="1:17" x14ac:dyDescent="0.25">
      <c r="A24" s="47">
        <v>45039</v>
      </c>
      <c r="B24" s="35">
        <v>0</v>
      </c>
      <c r="C24" s="35">
        <v>1</v>
      </c>
      <c r="D24" s="35">
        <v>1</v>
      </c>
      <c r="E24" s="35">
        <v>0</v>
      </c>
      <c r="F24" s="35">
        <v>0</v>
      </c>
      <c r="G24" s="35">
        <v>2</v>
      </c>
      <c r="H24" s="35">
        <v>0</v>
      </c>
      <c r="I24" s="35">
        <v>0</v>
      </c>
      <c r="J24" s="35">
        <v>0</v>
      </c>
      <c r="K24" s="35">
        <v>2</v>
      </c>
      <c r="L24" s="35">
        <v>2</v>
      </c>
      <c r="M24" s="35">
        <v>1</v>
      </c>
      <c r="N24" s="35">
        <v>0</v>
      </c>
      <c r="O24" s="35">
        <v>1</v>
      </c>
      <c r="P24" s="35">
        <v>1</v>
      </c>
      <c r="Q24" s="48">
        <f t="shared" si="0"/>
        <v>11</v>
      </c>
    </row>
    <row r="25" spans="1:17" x14ac:dyDescent="0.25">
      <c r="A25" s="45">
        <v>45040</v>
      </c>
      <c r="B25" s="39">
        <v>0</v>
      </c>
      <c r="C25" s="39">
        <v>1</v>
      </c>
      <c r="D25" s="39">
        <v>0</v>
      </c>
      <c r="E25" s="39">
        <v>0</v>
      </c>
      <c r="F25" s="39">
        <v>1</v>
      </c>
      <c r="G25" s="39">
        <v>2</v>
      </c>
      <c r="H25" s="39">
        <v>1</v>
      </c>
      <c r="I25" s="39">
        <v>2</v>
      </c>
      <c r="J25" s="39">
        <v>0</v>
      </c>
      <c r="K25" s="39">
        <v>0</v>
      </c>
      <c r="L25" s="39">
        <v>1</v>
      </c>
      <c r="M25" s="39">
        <v>1</v>
      </c>
      <c r="N25" s="39">
        <v>2</v>
      </c>
      <c r="O25" s="39">
        <v>1</v>
      </c>
      <c r="P25" s="39">
        <v>1</v>
      </c>
      <c r="Q25" s="46">
        <f t="shared" si="0"/>
        <v>13</v>
      </c>
    </row>
    <row r="26" spans="1:17" x14ac:dyDescent="0.25">
      <c r="A26" s="47">
        <v>45041</v>
      </c>
      <c r="B26" s="35">
        <v>1</v>
      </c>
      <c r="C26" s="35">
        <v>1</v>
      </c>
      <c r="D26" s="35">
        <v>0</v>
      </c>
      <c r="E26" s="35">
        <v>1</v>
      </c>
      <c r="F26" s="35">
        <v>2</v>
      </c>
      <c r="G26" s="35">
        <v>1</v>
      </c>
      <c r="H26" s="35">
        <v>1</v>
      </c>
      <c r="I26" s="35">
        <v>1</v>
      </c>
      <c r="J26" s="35">
        <v>1</v>
      </c>
      <c r="K26" s="35">
        <v>1</v>
      </c>
      <c r="L26" s="35">
        <v>2</v>
      </c>
      <c r="M26" s="35">
        <v>0</v>
      </c>
      <c r="N26" s="35">
        <v>5</v>
      </c>
      <c r="O26" s="35">
        <v>1</v>
      </c>
      <c r="P26" s="35">
        <v>2</v>
      </c>
      <c r="Q26" s="48">
        <f t="shared" si="0"/>
        <v>20</v>
      </c>
    </row>
    <row r="27" spans="1:17" x14ac:dyDescent="0.25">
      <c r="A27" s="45">
        <v>45042</v>
      </c>
      <c r="B27" s="39">
        <v>2</v>
      </c>
      <c r="C27" s="39">
        <v>2</v>
      </c>
      <c r="D27" s="39">
        <v>3</v>
      </c>
      <c r="E27" s="39">
        <v>0</v>
      </c>
      <c r="F27" s="39">
        <v>0</v>
      </c>
      <c r="G27" s="39">
        <v>1</v>
      </c>
      <c r="H27" s="39">
        <v>2</v>
      </c>
      <c r="I27" s="39">
        <v>1</v>
      </c>
      <c r="J27" s="39">
        <v>0</v>
      </c>
      <c r="K27" s="39">
        <v>0</v>
      </c>
      <c r="L27" s="39">
        <v>1</v>
      </c>
      <c r="M27" s="39">
        <v>2</v>
      </c>
      <c r="N27" s="39">
        <v>1</v>
      </c>
      <c r="O27" s="39">
        <v>2</v>
      </c>
      <c r="P27" s="39">
        <v>1</v>
      </c>
      <c r="Q27" s="46">
        <f t="shared" si="0"/>
        <v>18</v>
      </c>
    </row>
    <row r="28" spans="1:17" x14ac:dyDescent="0.25">
      <c r="A28" s="47">
        <v>45043</v>
      </c>
      <c r="B28" s="35">
        <v>1</v>
      </c>
      <c r="C28" s="35">
        <v>2</v>
      </c>
      <c r="D28" s="35">
        <v>1</v>
      </c>
      <c r="E28" s="35">
        <v>1</v>
      </c>
      <c r="F28" s="35">
        <v>1</v>
      </c>
      <c r="G28" s="35">
        <v>2</v>
      </c>
      <c r="H28" s="35">
        <v>0</v>
      </c>
      <c r="I28" s="35">
        <v>0</v>
      </c>
      <c r="J28" s="35">
        <v>2</v>
      </c>
      <c r="K28" s="35">
        <v>0</v>
      </c>
      <c r="L28" s="35">
        <v>0</v>
      </c>
      <c r="M28" s="35">
        <v>0</v>
      </c>
      <c r="N28" s="35">
        <v>0</v>
      </c>
      <c r="O28" s="35">
        <v>1</v>
      </c>
      <c r="P28" s="35">
        <v>1</v>
      </c>
      <c r="Q28" s="48">
        <f t="shared" si="0"/>
        <v>12</v>
      </c>
    </row>
    <row r="29" spans="1:17" x14ac:dyDescent="0.25">
      <c r="A29" s="45">
        <v>45044</v>
      </c>
      <c r="B29" s="39">
        <v>1</v>
      </c>
      <c r="C29" s="39">
        <v>1</v>
      </c>
      <c r="D29" s="39">
        <v>1</v>
      </c>
      <c r="E29" s="39">
        <v>1</v>
      </c>
      <c r="F29" s="39">
        <v>2</v>
      </c>
      <c r="G29" s="39">
        <v>2</v>
      </c>
      <c r="H29" s="39">
        <v>2</v>
      </c>
      <c r="I29" s="39">
        <v>1</v>
      </c>
      <c r="J29" s="39">
        <v>1</v>
      </c>
      <c r="K29" s="39">
        <v>0</v>
      </c>
      <c r="L29" s="39">
        <v>0</v>
      </c>
      <c r="M29" s="39">
        <v>2</v>
      </c>
      <c r="N29" s="39">
        <v>0</v>
      </c>
      <c r="O29" s="39">
        <v>2</v>
      </c>
      <c r="P29" s="39">
        <v>0</v>
      </c>
      <c r="Q29" s="46">
        <f t="shared" si="0"/>
        <v>16</v>
      </c>
    </row>
    <row r="30" spans="1:17" x14ac:dyDescent="0.25">
      <c r="A30" s="47">
        <v>45045</v>
      </c>
      <c r="B30" s="35">
        <v>2</v>
      </c>
      <c r="C30" s="35">
        <v>0</v>
      </c>
      <c r="D30" s="35">
        <v>1</v>
      </c>
      <c r="E30" s="35">
        <v>1</v>
      </c>
      <c r="F30" s="35">
        <v>0</v>
      </c>
      <c r="G30" s="35">
        <v>1</v>
      </c>
      <c r="H30" s="35">
        <v>0</v>
      </c>
      <c r="I30" s="35">
        <v>2</v>
      </c>
      <c r="J30" s="35">
        <v>0</v>
      </c>
      <c r="K30" s="35">
        <v>2</v>
      </c>
      <c r="L30" s="35">
        <v>1</v>
      </c>
      <c r="M30" s="35">
        <v>0</v>
      </c>
      <c r="N30" s="35">
        <v>0</v>
      </c>
      <c r="O30" s="35">
        <v>1</v>
      </c>
      <c r="P30" s="35">
        <v>2</v>
      </c>
      <c r="Q30" s="48">
        <f t="shared" si="0"/>
        <v>13</v>
      </c>
    </row>
    <row r="31" spans="1:17" x14ac:dyDescent="0.25">
      <c r="A31" s="45">
        <v>45046</v>
      </c>
      <c r="B31" s="39">
        <v>0</v>
      </c>
      <c r="C31" s="39">
        <v>1</v>
      </c>
      <c r="D31" s="39">
        <v>1</v>
      </c>
      <c r="E31" s="39">
        <v>0</v>
      </c>
      <c r="F31" s="39">
        <v>0</v>
      </c>
      <c r="G31" s="39">
        <v>1</v>
      </c>
      <c r="H31" s="39">
        <v>1</v>
      </c>
      <c r="I31" s="39">
        <v>2</v>
      </c>
      <c r="J31" s="39">
        <v>2</v>
      </c>
      <c r="K31" s="39">
        <v>1</v>
      </c>
      <c r="L31" s="39">
        <v>0</v>
      </c>
      <c r="M31" s="39">
        <v>0</v>
      </c>
      <c r="N31" s="39">
        <v>1</v>
      </c>
      <c r="O31" s="39">
        <v>2</v>
      </c>
      <c r="P31" s="39">
        <v>0</v>
      </c>
      <c r="Q31" s="46">
        <f t="shared" si="0"/>
        <v>12</v>
      </c>
    </row>
    <row r="32" spans="1:17" s="4" customFormat="1" x14ac:dyDescent="0.25">
      <c r="A32" s="49" t="s">
        <v>15</v>
      </c>
      <c r="B32" s="50">
        <f>SUM(B2:B31)</f>
        <v>50</v>
      </c>
      <c r="C32" s="50">
        <f t="shared" ref="C32:P32" si="1">SUM(C2:C31)</f>
        <v>44</v>
      </c>
      <c r="D32" s="50">
        <f t="shared" si="1"/>
        <v>69</v>
      </c>
      <c r="E32" s="50">
        <f t="shared" si="1"/>
        <v>14</v>
      </c>
      <c r="F32" s="50">
        <f t="shared" si="1"/>
        <v>58</v>
      </c>
      <c r="G32" s="50">
        <f t="shared" si="1"/>
        <v>53</v>
      </c>
      <c r="H32" s="50">
        <f t="shared" si="1"/>
        <v>53</v>
      </c>
      <c r="I32" s="50">
        <f t="shared" si="1"/>
        <v>61</v>
      </c>
      <c r="J32" s="50">
        <f t="shared" si="1"/>
        <v>53</v>
      </c>
      <c r="K32" s="50">
        <f t="shared" si="1"/>
        <v>52</v>
      </c>
      <c r="L32" s="50">
        <f t="shared" si="1"/>
        <v>56</v>
      </c>
      <c r="M32" s="50">
        <f t="shared" si="1"/>
        <v>47</v>
      </c>
      <c r="N32" s="50">
        <f t="shared" si="1"/>
        <v>61</v>
      </c>
      <c r="O32" s="50">
        <f t="shared" si="1"/>
        <v>55</v>
      </c>
      <c r="P32" s="50">
        <f t="shared" si="1"/>
        <v>54</v>
      </c>
      <c r="Q32" s="51">
        <f>SUM(Q2:Q31)</f>
        <v>780</v>
      </c>
    </row>
    <row r="33" spans="1:17" x14ac:dyDescent="0.25">
      <c r="B33" s="5"/>
      <c r="C33" s="5"/>
      <c r="D33" s="5"/>
      <c r="E33" s="5"/>
      <c r="F33" s="5"/>
      <c r="G33" s="5"/>
      <c r="H33" s="5"/>
      <c r="I33" s="5"/>
      <c r="J33" s="5"/>
      <c r="K33" s="5"/>
      <c r="L33" s="5"/>
      <c r="M33" s="5"/>
      <c r="N33" s="5"/>
      <c r="O33" s="5"/>
      <c r="P33" s="5"/>
    </row>
    <row r="34" spans="1:17" x14ac:dyDescent="0.25">
      <c r="A34" s="18" t="s">
        <v>17</v>
      </c>
      <c r="B34" s="19">
        <f>AVERAGE(B2:B8)</f>
        <v>0.7142857142857143</v>
      </c>
      <c r="C34" s="19">
        <f t="shared" ref="C34:P34" si="2">AVERAGE(C2:C8)</f>
        <v>2</v>
      </c>
      <c r="D34" s="19">
        <f t="shared" si="2"/>
        <v>2.1428571428571428</v>
      </c>
      <c r="E34" s="19">
        <f t="shared" si="2"/>
        <v>0.42857142857142855</v>
      </c>
      <c r="F34" s="19">
        <f t="shared" si="2"/>
        <v>1.7142857142857142</v>
      </c>
      <c r="G34" s="19">
        <f t="shared" si="2"/>
        <v>1.1428571428571428</v>
      </c>
      <c r="H34" s="19">
        <f t="shared" si="2"/>
        <v>1.5714285714285714</v>
      </c>
      <c r="I34" s="19">
        <f t="shared" si="2"/>
        <v>2</v>
      </c>
      <c r="J34" s="19">
        <f t="shared" si="2"/>
        <v>1.5714285714285714</v>
      </c>
      <c r="K34" s="19">
        <f t="shared" si="2"/>
        <v>1.5714285714285714</v>
      </c>
      <c r="L34" s="19">
        <f t="shared" si="2"/>
        <v>1.4285714285714286</v>
      </c>
      <c r="M34" s="19">
        <f t="shared" si="2"/>
        <v>1.4285714285714286</v>
      </c>
      <c r="N34" s="19">
        <f t="shared" si="2"/>
        <v>2.4285714285714284</v>
      </c>
      <c r="O34" s="19">
        <f t="shared" si="2"/>
        <v>1.4285714285714286</v>
      </c>
      <c r="P34" s="19">
        <f t="shared" si="2"/>
        <v>1.7142857142857142</v>
      </c>
      <c r="Q34" s="20">
        <f>AVERAGE(B34:P34)</f>
        <v>1.552380952380952</v>
      </c>
    </row>
    <row r="35" spans="1:17" x14ac:dyDescent="0.25">
      <c r="A35" s="9" t="s">
        <v>18</v>
      </c>
      <c r="B35" s="8">
        <f>AVERAGE(B9:B15)</f>
        <v>2.7142857142857144</v>
      </c>
      <c r="C35" s="8">
        <f t="shared" ref="C35:P35" si="3">AVERAGE(C9:C15)</f>
        <v>1.1428571428571428</v>
      </c>
      <c r="D35" s="8">
        <f t="shared" si="3"/>
        <v>2.7142857142857144</v>
      </c>
      <c r="E35" s="8">
        <f t="shared" si="3"/>
        <v>0.5714285714285714</v>
      </c>
      <c r="F35" s="8">
        <f t="shared" si="3"/>
        <v>2.7142857142857144</v>
      </c>
      <c r="G35" s="8">
        <f t="shared" si="3"/>
        <v>2.7142857142857144</v>
      </c>
      <c r="H35" s="8">
        <f t="shared" si="3"/>
        <v>2.8571428571428572</v>
      </c>
      <c r="I35" s="8">
        <f t="shared" si="3"/>
        <v>2.1428571428571428</v>
      </c>
      <c r="J35" s="8">
        <f t="shared" si="3"/>
        <v>3</v>
      </c>
      <c r="K35" s="8">
        <f t="shared" si="3"/>
        <v>2.1428571428571428</v>
      </c>
      <c r="L35" s="8">
        <f t="shared" si="3"/>
        <v>2.2857142857142856</v>
      </c>
      <c r="M35" s="8">
        <f t="shared" si="3"/>
        <v>2.2857142857142856</v>
      </c>
      <c r="N35" s="8">
        <f t="shared" si="3"/>
        <v>2.2857142857142856</v>
      </c>
      <c r="O35" s="8">
        <f t="shared" si="3"/>
        <v>2.1428571428571428</v>
      </c>
      <c r="P35" s="8">
        <f t="shared" si="3"/>
        <v>2.1428571428571428</v>
      </c>
      <c r="Q35" s="21">
        <f t="shared" ref="Q35:Q38" si="4">AVERAGE(B35:P35)</f>
        <v>2.2571428571428571</v>
      </c>
    </row>
    <row r="36" spans="1:17" x14ac:dyDescent="0.25">
      <c r="A36" s="18" t="s">
        <v>19</v>
      </c>
      <c r="B36" s="19">
        <f>AVERAGE(B16:B22)</f>
        <v>2.5714285714285716</v>
      </c>
      <c r="C36" s="19">
        <f t="shared" ref="C36:P36" si="5">AVERAGE(C16:C22)</f>
        <v>1.5714285714285714</v>
      </c>
      <c r="D36" s="19">
        <f t="shared" si="5"/>
        <v>3</v>
      </c>
      <c r="E36" s="19">
        <f t="shared" si="5"/>
        <v>0.2857142857142857</v>
      </c>
      <c r="F36" s="19">
        <f t="shared" si="5"/>
        <v>2.7142857142857144</v>
      </c>
      <c r="G36" s="19">
        <f t="shared" si="5"/>
        <v>2</v>
      </c>
      <c r="H36" s="19">
        <f t="shared" si="5"/>
        <v>2.1428571428571428</v>
      </c>
      <c r="I36" s="19">
        <f t="shared" si="5"/>
        <v>3.1428571428571428</v>
      </c>
      <c r="J36" s="19">
        <f t="shared" si="5"/>
        <v>2</v>
      </c>
      <c r="K36" s="19">
        <f t="shared" si="5"/>
        <v>2.7142857142857144</v>
      </c>
      <c r="L36" s="19">
        <f t="shared" si="5"/>
        <v>3.1428571428571428</v>
      </c>
      <c r="M36" s="19">
        <f t="shared" si="5"/>
        <v>2</v>
      </c>
      <c r="N36" s="19">
        <f t="shared" si="5"/>
        <v>2.4285714285714284</v>
      </c>
      <c r="O36" s="19">
        <f t="shared" si="5"/>
        <v>2.7142857142857144</v>
      </c>
      <c r="P36" s="19">
        <f t="shared" si="5"/>
        <v>2.4285714285714284</v>
      </c>
      <c r="Q36" s="20">
        <f t="shared" si="4"/>
        <v>2.3238095238095235</v>
      </c>
    </row>
    <row r="37" spans="1:17" x14ac:dyDescent="0.25">
      <c r="A37" s="9" t="s">
        <v>20</v>
      </c>
      <c r="B37" s="8">
        <f>AVERAGE(B23:B29)</f>
        <v>0.8571428571428571</v>
      </c>
      <c r="C37" s="8">
        <f t="shared" ref="C37:P37" si="6">AVERAGE(C23:C29)</f>
        <v>1.4285714285714286</v>
      </c>
      <c r="D37" s="8">
        <f t="shared" si="6"/>
        <v>1.7142857142857142</v>
      </c>
      <c r="E37" s="8">
        <f t="shared" si="6"/>
        <v>0.5714285714285714</v>
      </c>
      <c r="F37" s="8">
        <f t="shared" si="6"/>
        <v>1.1428571428571428</v>
      </c>
      <c r="G37" s="8">
        <f t="shared" si="6"/>
        <v>1.4285714285714286</v>
      </c>
      <c r="H37" s="8">
        <f t="shared" si="6"/>
        <v>0.8571428571428571</v>
      </c>
      <c r="I37" s="8">
        <f t="shared" si="6"/>
        <v>0.8571428571428571</v>
      </c>
      <c r="J37" s="8">
        <f t="shared" si="6"/>
        <v>0.7142857142857143</v>
      </c>
      <c r="K37" s="8">
        <f t="shared" si="6"/>
        <v>0.5714285714285714</v>
      </c>
      <c r="L37" s="8">
        <f t="shared" si="6"/>
        <v>1</v>
      </c>
      <c r="M37" s="8">
        <f t="shared" si="6"/>
        <v>1</v>
      </c>
      <c r="N37" s="8">
        <f t="shared" si="6"/>
        <v>1.4285714285714286</v>
      </c>
      <c r="O37" s="8">
        <f t="shared" si="6"/>
        <v>1.1428571428571428</v>
      </c>
      <c r="P37" s="8">
        <f t="shared" si="6"/>
        <v>1.1428571428571428</v>
      </c>
      <c r="Q37" s="21">
        <f t="shared" si="4"/>
        <v>1.0571428571428569</v>
      </c>
    </row>
    <row r="38" spans="1:17" x14ac:dyDescent="0.25">
      <c r="A38" s="18" t="s">
        <v>22</v>
      </c>
      <c r="B38" s="19">
        <f>AVERAGE(B30:B31)</f>
        <v>1</v>
      </c>
      <c r="C38" s="19">
        <f t="shared" ref="C38:P38" si="7">AVERAGE(C30:C31)</f>
        <v>0.5</v>
      </c>
      <c r="D38" s="19">
        <f t="shared" si="7"/>
        <v>1</v>
      </c>
      <c r="E38" s="19">
        <f t="shared" si="7"/>
        <v>0.5</v>
      </c>
      <c r="F38" s="19">
        <f t="shared" si="7"/>
        <v>0</v>
      </c>
      <c r="G38" s="19">
        <f t="shared" si="7"/>
        <v>1</v>
      </c>
      <c r="H38" s="19">
        <f t="shared" si="7"/>
        <v>0.5</v>
      </c>
      <c r="I38" s="19">
        <f t="shared" si="7"/>
        <v>2</v>
      </c>
      <c r="J38" s="19">
        <f t="shared" si="7"/>
        <v>1</v>
      </c>
      <c r="K38" s="19">
        <f t="shared" si="7"/>
        <v>1.5</v>
      </c>
      <c r="L38" s="19">
        <f t="shared" si="7"/>
        <v>0.5</v>
      </c>
      <c r="M38" s="19">
        <f t="shared" si="7"/>
        <v>0</v>
      </c>
      <c r="N38" s="19">
        <f t="shared" si="7"/>
        <v>0.5</v>
      </c>
      <c r="O38" s="19">
        <f t="shared" si="7"/>
        <v>1.5</v>
      </c>
      <c r="P38" s="19">
        <f t="shared" si="7"/>
        <v>1</v>
      </c>
      <c r="Q38" s="20">
        <f t="shared" si="4"/>
        <v>0.83333333333333337</v>
      </c>
    </row>
  </sheetData>
  <pageMargins left="0.7" right="0.7" top="0.75" bottom="0.75" header="0.3" footer="0.3"/>
  <ignoredErrors>
    <ignoredError sqref="B34:Q38 Q2:Q3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994F3-1801-48FA-A36F-1B2F8ED656A0}">
  <dimension ref="A1:AM86"/>
  <sheetViews>
    <sheetView tabSelected="1" topLeftCell="F49" zoomScale="85" zoomScaleNormal="85" workbookViewId="0">
      <selection activeCell="J50" sqref="J50:L86"/>
    </sheetView>
  </sheetViews>
  <sheetFormatPr defaultRowHeight="15" x14ac:dyDescent="0.25"/>
  <cols>
    <col min="1" max="1" width="9.42578125" bestFit="1" customWidth="1"/>
    <col min="2" max="2" width="16" bestFit="1" customWidth="1"/>
    <col min="3" max="3" width="13.7109375" customWidth="1"/>
    <col min="4" max="4" width="9.5703125" customWidth="1"/>
    <col min="5" max="5" width="22.42578125" bestFit="1" customWidth="1"/>
    <col min="6" max="6" width="12.85546875" style="5" customWidth="1"/>
    <col min="7" max="7" width="24.7109375" style="5" customWidth="1"/>
    <col min="8" max="8" width="18.85546875" style="7" bestFit="1" customWidth="1"/>
    <col min="9" max="9" width="17.5703125" customWidth="1"/>
    <col min="10" max="10" width="48" customWidth="1"/>
    <col min="11" max="11" width="26.28515625" bestFit="1" customWidth="1"/>
    <col min="12" max="12" width="65" customWidth="1"/>
    <col min="13" max="13" width="13.140625" bestFit="1" customWidth="1"/>
    <col min="14" max="14" width="13.140625" customWidth="1"/>
    <col min="39" max="39" width="7.140625" bestFit="1" customWidth="1"/>
  </cols>
  <sheetData>
    <row r="1" spans="1:39" x14ac:dyDescent="0.25">
      <c r="A1" s="139" t="s">
        <v>80</v>
      </c>
      <c r="B1" s="139"/>
      <c r="C1" s="139"/>
      <c r="D1" s="139"/>
      <c r="E1" s="139"/>
      <c r="F1" s="139"/>
      <c r="G1" s="139"/>
      <c r="H1" s="139"/>
    </row>
    <row r="2" spans="1:39" s="4" customFormat="1" ht="15.75" thickBot="1" x14ac:dyDescent="0.3">
      <c r="A2" s="36" t="s">
        <v>42</v>
      </c>
      <c r="B2" s="37" t="s">
        <v>51</v>
      </c>
      <c r="C2" s="37" t="s">
        <v>44</v>
      </c>
      <c r="D2" s="37" t="s">
        <v>53</v>
      </c>
      <c r="E2" s="37" t="s">
        <v>45</v>
      </c>
      <c r="F2" s="52" t="s">
        <v>59</v>
      </c>
      <c r="G2" s="52" t="s">
        <v>60</v>
      </c>
      <c r="H2" s="53" t="s">
        <v>61</v>
      </c>
      <c r="J2" s="136" t="s">
        <v>83</v>
      </c>
      <c r="K2" s="136"/>
      <c r="L2" s="136"/>
      <c r="M2" s="1"/>
      <c r="N2" s="1"/>
      <c r="O2" s="1"/>
      <c r="P2" s="1"/>
      <c r="Q2" s="1"/>
      <c r="R2" s="1"/>
      <c r="S2" s="1"/>
      <c r="T2" s="1"/>
      <c r="U2" s="1"/>
      <c r="V2" s="1"/>
      <c r="W2" s="1"/>
      <c r="X2" s="1"/>
      <c r="Y2" s="1"/>
      <c r="Z2" s="1"/>
      <c r="AA2" s="1"/>
      <c r="AB2" s="1"/>
      <c r="AC2" s="1"/>
      <c r="AD2" s="1"/>
      <c r="AE2" s="1"/>
      <c r="AF2" s="1"/>
      <c r="AG2" s="1"/>
      <c r="AH2" s="1"/>
      <c r="AI2" s="1"/>
      <c r="AJ2" s="1"/>
      <c r="AK2" s="1"/>
      <c r="AL2" s="1"/>
      <c r="AM2" s="1"/>
    </row>
    <row r="3" spans="1:39" ht="15.75" customHeight="1" thickTop="1" x14ac:dyDescent="0.25">
      <c r="A3" s="54" t="s">
        <v>0</v>
      </c>
      <c r="B3" s="38">
        <v>5944</v>
      </c>
      <c r="C3" s="55">
        <v>1783.2000000000005</v>
      </c>
      <c r="D3" s="38">
        <v>50</v>
      </c>
      <c r="E3" s="55">
        <f>B3-C3</f>
        <v>4160.7999999999993</v>
      </c>
      <c r="F3" s="55">
        <f>E3/B3*100</f>
        <v>69.999999999999986</v>
      </c>
      <c r="G3" s="56">
        <f>D3/B3*100</f>
        <v>0.84118438761776582</v>
      </c>
      <c r="H3" s="56">
        <f t="shared" ref="H3:H13" si="0">D3/E3*100</f>
        <v>1.2016919823110943</v>
      </c>
      <c r="J3" s="137" t="s">
        <v>81</v>
      </c>
      <c r="K3" s="137"/>
      <c r="L3" s="137"/>
      <c r="N3" s="7"/>
    </row>
    <row r="4" spans="1:39" x14ac:dyDescent="0.25">
      <c r="A4" s="57" t="s">
        <v>1</v>
      </c>
      <c r="B4" s="39">
        <v>6078</v>
      </c>
      <c r="C4" s="58">
        <v>1823.3999999999996</v>
      </c>
      <c r="D4" s="39">
        <v>44</v>
      </c>
      <c r="E4" s="58">
        <f t="shared" ref="E4:E18" si="1">B4-C4</f>
        <v>4254.6000000000004</v>
      </c>
      <c r="F4" s="58">
        <f t="shared" ref="F4:F18" si="2">E4/B4*100</f>
        <v>70</v>
      </c>
      <c r="G4" s="60">
        <f t="shared" ref="G4:G18" si="3">D4/B4*100</f>
        <v>0.72392234287594603</v>
      </c>
      <c r="H4" s="60">
        <f t="shared" si="0"/>
        <v>1.0341747755370656</v>
      </c>
      <c r="J4" s="137"/>
      <c r="K4" s="137"/>
      <c r="L4" s="137"/>
      <c r="N4" s="7"/>
    </row>
    <row r="5" spans="1:39" x14ac:dyDescent="0.25">
      <c r="A5" s="61" t="s">
        <v>2</v>
      </c>
      <c r="B5" s="62">
        <v>6311</v>
      </c>
      <c r="C5" s="63">
        <v>1893.2999999999997</v>
      </c>
      <c r="D5" s="62">
        <v>69</v>
      </c>
      <c r="E5" s="63">
        <f t="shared" si="1"/>
        <v>4417.7000000000007</v>
      </c>
      <c r="F5" s="63">
        <f t="shared" si="2"/>
        <v>70</v>
      </c>
      <c r="G5" s="64">
        <f t="shared" si="3"/>
        <v>1.0933291079068292</v>
      </c>
      <c r="H5" s="64">
        <f t="shared" si="0"/>
        <v>1.5618987255811845</v>
      </c>
      <c r="J5" s="137"/>
      <c r="K5" s="137"/>
      <c r="L5" s="137"/>
      <c r="N5" s="7"/>
    </row>
    <row r="6" spans="1:39" x14ac:dyDescent="0.25">
      <c r="A6" s="57" t="s">
        <v>3</v>
      </c>
      <c r="B6" s="39">
        <v>6205</v>
      </c>
      <c r="C6" s="65">
        <v>2792.25</v>
      </c>
      <c r="D6" s="66">
        <v>14</v>
      </c>
      <c r="E6" s="65">
        <f t="shared" si="1"/>
        <v>3412.75</v>
      </c>
      <c r="F6" s="65">
        <f t="shared" si="2"/>
        <v>55.000000000000007</v>
      </c>
      <c r="G6" s="59">
        <f t="shared" si="3"/>
        <v>0.22562449637389204</v>
      </c>
      <c r="H6" s="59">
        <f t="shared" si="0"/>
        <v>0.41022635704344002</v>
      </c>
      <c r="J6" s="137"/>
      <c r="K6" s="137"/>
      <c r="L6" s="137"/>
      <c r="N6" s="7"/>
    </row>
    <row r="7" spans="1:39" x14ac:dyDescent="0.25">
      <c r="A7" s="61" t="s">
        <v>4</v>
      </c>
      <c r="B7" s="35">
        <v>6272</v>
      </c>
      <c r="C7" s="63">
        <v>1881.6</v>
      </c>
      <c r="D7" s="35">
        <v>58</v>
      </c>
      <c r="E7" s="67">
        <f t="shared" si="1"/>
        <v>4390.3999999999996</v>
      </c>
      <c r="F7" s="63">
        <f t="shared" si="2"/>
        <v>70</v>
      </c>
      <c r="G7" s="68">
        <f t="shared" si="3"/>
        <v>0.92474489795918369</v>
      </c>
      <c r="H7" s="68">
        <f t="shared" si="0"/>
        <v>1.3210641399416911</v>
      </c>
      <c r="J7" s="137"/>
      <c r="K7" s="137"/>
      <c r="L7" s="137"/>
      <c r="N7" s="7"/>
    </row>
    <row r="8" spans="1:39" x14ac:dyDescent="0.25">
      <c r="A8" s="57" t="s">
        <v>5</v>
      </c>
      <c r="B8" s="39">
        <v>5946</v>
      </c>
      <c r="C8" s="58">
        <v>1783.8000000000002</v>
      </c>
      <c r="D8" s="39">
        <v>53</v>
      </c>
      <c r="E8" s="58">
        <f t="shared" si="1"/>
        <v>4162.2</v>
      </c>
      <c r="F8" s="58">
        <f t="shared" si="2"/>
        <v>70</v>
      </c>
      <c r="G8" s="60">
        <f t="shared" si="3"/>
        <v>0.89135553313151694</v>
      </c>
      <c r="H8" s="60">
        <f t="shared" si="0"/>
        <v>1.2733650473307385</v>
      </c>
      <c r="J8" s="137"/>
      <c r="K8" s="137"/>
      <c r="L8" s="137"/>
      <c r="N8" s="7"/>
    </row>
    <row r="9" spans="1:39" x14ac:dyDescent="0.25">
      <c r="A9" s="61" t="s">
        <v>6</v>
      </c>
      <c r="B9" s="35">
        <v>6074</v>
      </c>
      <c r="C9" s="63">
        <v>1822.1999999999996</v>
      </c>
      <c r="D9" s="35">
        <v>53</v>
      </c>
      <c r="E9" s="63">
        <f t="shared" si="1"/>
        <v>4251.8</v>
      </c>
      <c r="F9" s="63">
        <f t="shared" si="2"/>
        <v>70</v>
      </c>
      <c r="G9" s="68">
        <f t="shared" si="3"/>
        <v>0.87257161672703332</v>
      </c>
      <c r="H9" s="68">
        <f t="shared" si="0"/>
        <v>1.2465308810386189</v>
      </c>
      <c r="J9" s="137"/>
      <c r="K9" s="137"/>
      <c r="L9" s="137"/>
      <c r="M9" s="2"/>
      <c r="N9" s="7"/>
      <c r="O9" s="2"/>
      <c r="P9" s="2"/>
      <c r="Q9" s="2"/>
      <c r="R9" s="2"/>
      <c r="S9" s="2"/>
      <c r="T9" s="2"/>
      <c r="U9" s="2"/>
      <c r="V9" s="2"/>
      <c r="W9" s="2"/>
      <c r="X9" s="2"/>
      <c r="Y9" s="2"/>
      <c r="Z9" s="2"/>
    </row>
    <row r="10" spans="1:39" x14ac:dyDescent="0.25">
      <c r="A10" s="57" t="s">
        <v>7</v>
      </c>
      <c r="B10" s="69">
        <v>6389</v>
      </c>
      <c r="C10" s="65">
        <v>2172.2599999999998</v>
      </c>
      <c r="D10" s="69">
        <v>61</v>
      </c>
      <c r="E10" s="58">
        <f t="shared" si="1"/>
        <v>4216.74</v>
      </c>
      <c r="F10" s="65">
        <f t="shared" si="2"/>
        <v>65.999999999999986</v>
      </c>
      <c r="G10" s="60">
        <f t="shared" si="3"/>
        <v>0.95476600406949452</v>
      </c>
      <c r="H10" s="70">
        <f t="shared" si="0"/>
        <v>1.4466151576810522</v>
      </c>
      <c r="J10" s="137"/>
      <c r="K10" s="137"/>
      <c r="L10" s="137"/>
      <c r="N10" s="7"/>
    </row>
    <row r="11" spans="1:39" ht="15.75" customHeight="1" x14ac:dyDescent="0.25">
      <c r="A11" s="61" t="s">
        <v>8</v>
      </c>
      <c r="B11" s="35">
        <v>6352</v>
      </c>
      <c r="C11" s="63">
        <v>1905.6</v>
      </c>
      <c r="D11" s="35">
        <v>53</v>
      </c>
      <c r="E11" s="63">
        <f t="shared" si="1"/>
        <v>4446.3999999999996</v>
      </c>
      <c r="F11" s="63">
        <f t="shared" si="2"/>
        <v>70</v>
      </c>
      <c r="G11" s="68">
        <f t="shared" si="3"/>
        <v>0.83438287153652391</v>
      </c>
      <c r="H11" s="68">
        <f t="shared" si="0"/>
        <v>1.1919755307664628</v>
      </c>
      <c r="J11" s="137"/>
      <c r="K11" s="137"/>
      <c r="L11" s="137"/>
      <c r="M11" s="4"/>
      <c r="N11" s="7"/>
    </row>
    <row r="12" spans="1:39" x14ac:dyDescent="0.25">
      <c r="A12" s="57" t="s">
        <v>9</v>
      </c>
      <c r="B12" s="39">
        <v>6273</v>
      </c>
      <c r="C12" s="58">
        <v>1881.8999999999996</v>
      </c>
      <c r="D12" s="39">
        <v>52</v>
      </c>
      <c r="E12" s="58">
        <f t="shared" si="1"/>
        <v>4391.1000000000004</v>
      </c>
      <c r="F12" s="58">
        <f t="shared" si="2"/>
        <v>70</v>
      </c>
      <c r="G12" s="60">
        <f t="shared" si="3"/>
        <v>0.82894946596524777</v>
      </c>
      <c r="H12" s="60">
        <f t="shared" si="0"/>
        <v>1.1842135228074968</v>
      </c>
      <c r="J12" s="137"/>
      <c r="K12" s="137"/>
      <c r="L12" s="137"/>
      <c r="N12" s="7"/>
    </row>
    <row r="13" spans="1:39" x14ac:dyDescent="0.25">
      <c r="A13" s="61" t="s">
        <v>10</v>
      </c>
      <c r="B13" s="35">
        <v>6313</v>
      </c>
      <c r="C13" s="63">
        <v>1893.8999999999996</v>
      </c>
      <c r="D13" s="35">
        <v>56</v>
      </c>
      <c r="E13" s="63">
        <f t="shared" si="1"/>
        <v>4419.1000000000004</v>
      </c>
      <c r="F13" s="63">
        <f t="shared" si="2"/>
        <v>70</v>
      </c>
      <c r="G13" s="68">
        <f t="shared" si="3"/>
        <v>0.88705845081577706</v>
      </c>
      <c r="H13" s="68">
        <f t="shared" si="0"/>
        <v>1.2672263583082526</v>
      </c>
      <c r="J13" s="137"/>
      <c r="K13" s="137"/>
      <c r="L13" s="137"/>
      <c r="N13" s="7"/>
    </row>
    <row r="14" spans="1:39" x14ac:dyDescent="0.25">
      <c r="A14" s="57" t="s">
        <v>11</v>
      </c>
      <c r="B14" s="69">
        <v>6447</v>
      </c>
      <c r="C14" s="58">
        <v>1805.1600000000005</v>
      </c>
      <c r="D14" s="39">
        <v>47</v>
      </c>
      <c r="E14" s="71">
        <f t="shared" si="1"/>
        <v>4641.8399999999992</v>
      </c>
      <c r="F14" s="58">
        <f t="shared" si="2"/>
        <v>71.999999999999986</v>
      </c>
      <c r="G14" s="60">
        <f t="shared" si="3"/>
        <v>0.72902125019388864</v>
      </c>
      <c r="H14" s="60">
        <f t="shared" ref="H14:H18" si="4">D14/E14*100</f>
        <v>1.0125295141581787</v>
      </c>
      <c r="J14" s="137"/>
      <c r="K14" s="137"/>
      <c r="L14" s="137"/>
      <c r="N14" s="7"/>
    </row>
    <row r="15" spans="1:39" x14ac:dyDescent="0.25">
      <c r="A15" s="61" t="s">
        <v>12</v>
      </c>
      <c r="B15" s="35">
        <v>6137</v>
      </c>
      <c r="C15" s="63">
        <v>1841.0999999999997</v>
      </c>
      <c r="D15" s="62">
        <v>61</v>
      </c>
      <c r="E15" s="63">
        <f t="shared" si="1"/>
        <v>4295.9000000000005</v>
      </c>
      <c r="F15" s="63">
        <f t="shared" si="2"/>
        <v>70</v>
      </c>
      <c r="G15" s="68">
        <f t="shared" si="3"/>
        <v>0.99397099560045621</v>
      </c>
      <c r="H15" s="64">
        <f t="shared" si="4"/>
        <v>1.4199585651435087</v>
      </c>
      <c r="J15" s="137"/>
      <c r="K15" s="137"/>
      <c r="L15" s="137"/>
      <c r="N15" s="7"/>
    </row>
    <row r="16" spans="1:39" x14ac:dyDescent="0.25">
      <c r="A16" s="57" t="s">
        <v>13</v>
      </c>
      <c r="B16" s="39">
        <v>6119</v>
      </c>
      <c r="C16" s="58">
        <v>1835.7</v>
      </c>
      <c r="D16" s="39">
        <v>55</v>
      </c>
      <c r="E16" s="58">
        <f t="shared" si="1"/>
        <v>4283.3</v>
      </c>
      <c r="F16" s="58">
        <f t="shared" si="2"/>
        <v>70</v>
      </c>
      <c r="G16" s="60">
        <f t="shared" si="3"/>
        <v>0.89883967968622314</v>
      </c>
      <c r="H16" s="60">
        <f t="shared" si="4"/>
        <v>1.2840566852660331</v>
      </c>
      <c r="J16" s="137"/>
      <c r="K16" s="137"/>
      <c r="L16" s="137"/>
      <c r="N16" s="7"/>
    </row>
    <row r="17" spans="1:28" x14ac:dyDescent="0.25">
      <c r="A17" s="61" t="s">
        <v>14</v>
      </c>
      <c r="B17" s="35">
        <v>6244</v>
      </c>
      <c r="C17" s="72">
        <v>1373.6799999999998</v>
      </c>
      <c r="D17" s="35">
        <v>54</v>
      </c>
      <c r="E17" s="72">
        <f t="shared" si="1"/>
        <v>4870.32</v>
      </c>
      <c r="F17" s="72">
        <f t="shared" si="2"/>
        <v>77.999999999999986</v>
      </c>
      <c r="G17" s="68">
        <f t="shared" si="3"/>
        <v>0.86483023702754647</v>
      </c>
      <c r="H17" s="68">
        <f t="shared" si="4"/>
        <v>1.10875671413788</v>
      </c>
      <c r="J17" s="137"/>
      <c r="K17" s="137"/>
      <c r="L17" s="137"/>
      <c r="N17" s="7"/>
    </row>
    <row r="18" spans="1:28" x14ac:dyDescent="0.25">
      <c r="A18" s="73" t="s">
        <v>15</v>
      </c>
      <c r="B18" s="74">
        <f>SUM(B3:B17)</f>
        <v>93104</v>
      </c>
      <c r="C18" s="75">
        <f t="shared" ref="C18:D18" si="5">SUM(C3:C17)</f>
        <v>28489.049999999996</v>
      </c>
      <c r="D18" s="74">
        <f t="shared" si="5"/>
        <v>780</v>
      </c>
      <c r="E18" s="75">
        <f t="shared" si="1"/>
        <v>64614.950000000004</v>
      </c>
      <c r="F18" s="76">
        <f t="shared" si="2"/>
        <v>69.400831328406937</v>
      </c>
      <c r="G18" s="77">
        <f t="shared" si="3"/>
        <v>0.83777281319814412</v>
      </c>
      <c r="H18" s="77">
        <f t="shared" si="4"/>
        <v>1.2071509766702597</v>
      </c>
      <c r="J18" s="137"/>
      <c r="K18" s="137"/>
      <c r="L18" s="137"/>
    </row>
    <row r="19" spans="1:28" x14ac:dyDescent="0.25">
      <c r="A19" s="1"/>
      <c r="J19" s="137"/>
      <c r="K19" s="137"/>
      <c r="L19" s="137"/>
      <c r="M19" s="5"/>
      <c r="N19" s="5"/>
      <c r="O19" s="5"/>
      <c r="P19" s="5"/>
      <c r="Q19" s="5"/>
      <c r="R19" s="5"/>
      <c r="S19" s="5"/>
      <c r="T19" s="5"/>
      <c r="U19" s="5"/>
      <c r="V19" s="5"/>
      <c r="W19" s="5"/>
      <c r="X19" s="5"/>
      <c r="Y19" s="5"/>
      <c r="Z19" s="5"/>
      <c r="AA19" s="5"/>
      <c r="AB19" s="5"/>
    </row>
    <row r="20" spans="1:28" x14ac:dyDescent="0.25">
      <c r="A20" s="1"/>
      <c r="E20" s="5"/>
      <c r="J20" s="137"/>
      <c r="K20" s="137"/>
      <c r="L20" s="137"/>
    </row>
    <row r="21" spans="1:28" x14ac:dyDescent="0.25">
      <c r="A21" s="1"/>
      <c r="E21" s="5"/>
      <c r="F21" s="91" t="s">
        <v>57</v>
      </c>
      <c r="G21" s="92"/>
      <c r="H21" s="93">
        <f>SUM(D3:D17)/15</f>
        <v>52</v>
      </c>
      <c r="J21" s="137"/>
      <c r="K21" s="137"/>
      <c r="L21" s="137"/>
    </row>
    <row r="22" spans="1:28" x14ac:dyDescent="0.25">
      <c r="A22" s="1"/>
      <c r="E22" s="5"/>
      <c r="F22" s="94" t="s">
        <v>49</v>
      </c>
      <c r="G22" s="95"/>
      <c r="H22" s="96">
        <f>AVERAGE(C3:C17)</f>
        <v>1899.2699999999998</v>
      </c>
      <c r="J22" s="137"/>
      <c r="K22" s="137"/>
      <c r="L22" s="137"/>
    </row>
    <row r="23" spans="1:28" x14ac:dyDescent="0.25">
      <c r="A23" s="1"/>
      <c r="E23" s="5"/>
      <c r="F23" s="97" t="s">
        <v>56</v>
      </c>
      <c r="G23" s="98"/>
      <c r="H23" s="99">
        <f>AVERAGE(B3:B17)</f>
        <v>6206.9333333333334</v>
      </c>
      <c r="J23" s="137"/>
      <c r="K23" s="137"/>
      <c r="L23" s="137"/>
    </row>
    <row r="24" spans="1:28" x14ac:dyDescent="0.25">
      <c r="A24" s="1"/>
      <c r="F24" s="94" t="s">
        <v>46</v>
      </c>
      <c r="G24" s="95"/>
      <c r="H24" s="100">
        <f xml:space="preserve"> CORREL(D3:D17,B3:B17)</f>
        <v>0.13804737372221357</v>
      </c>
      <c r="J24" s="137"/>
      <c r="K24" s="137"/>
      <c r="L24" s="137"/>
    </row>
    <row r="25" spans="1:28" x14ac:dyDescent="0.25">
      <c r="A25" s="1"/>
      <c r="F25" s="97" t="s">
        <v>47</v>
      </c>
      <c r="G25" s="98"/>
      <c r="H25" s="101">
        <f>CORREL(C3:C17,D3:D17)</f>
        <v>-0.65023501698666386</v>
      </c>
      <c r="J25" s="137"/>
      <c r="K25" s="137"/>
      <c r="L25" s="137"/>
    </row>
    <row r="26" spans="1:28" x14ac:dyDescent="0.25">
      <c r="A26" s="1"/>
      <c r="F26" s="102" t="s">
        <v>48</v>
      </c>
      <c r="G26" s="103"/>
      <c r="H26" s="104">
        <f>CORREL(C3:C17,B3:B17)</f>
        <v>0.14906436711319193</v>
      </c>
      <c r="J26" s="137"/>
      <c r="K26" s="137"/>
      <c r="L26" s="137"/>
    </row>
    <row r="27" spans="1:28" x14ac:dyDescent="0.25">
      <c r="A27" s="1"/>
      <c r="J27" s="137"/>
      <c r="K27" s="137"/>
      <c r="L27" s="137"/>
    </row>
    <row r="28" spans="1:28" x14ac:dyDescent="0.25">
      <c r="A28" s="1"/>
      <c r="J28" s="137"/>
      <c r="K28" s="137"/>
      <c r="L28" s="137"/>
    </row>
    <row r="29" spans="1:28" x14ac:dyDescent="0.25">
      <c r="A29" s="1"/>
      <c r="J29" s="137"/>
      <c r="K29" s="137"/>
      <c r="L29" s="137"/>
    </row>
    <row r="30" spans="1:28" x14ac:dyDescent="0.25">
      <c r="A30" s="140" t="s">
        <v>58</v>
      </c>
      <c r="B30" s="140"/>
      <c r="C30" s="140"/>
      <c r="D30" s="140"/>
      <c r="E30" s="140"/>
      <c r="F30" s="140"/>
      <c r="G30" s="140"/>
      <c r="H30" s="140"/>
      <c r="J30" s="137"/>
      <c r="K30" s="137"/>
      <c r="L30" s="137"/>
    </row>
    <row r="31" spans="1:28" ht="15.75" thickBot="1" x14ac:dyDescent="0.3">
      <c r="A31" s="78" t="s">
        <v>16</v>
      </c>
      <c r="B31" s="78" t="s">
        <v>52</v>
      </c>
      <c r="C31" s="79" t="s">
        <v>55</v>
      </c>
      <c r="D31" s="79" t="s">
        <v>53</v>
      </c>
      <c r="E31" s="79" t="s">
        <v>45</v>
      </c>
      <c r="F31" s="80" t="s">
        <v>59</v>
      </c>
      <c r="G31" s="81" t="s">
        <v>60</v>
      </c>
      <c r="H31" s="82" t="s">
        <v>61</v>
      </c>
      <c r="J31" s="137"/>
      <c r="K31" s="137"/>
      <c r="L31" s="137"/>
    </row>
    <row r="32" spans="1:28" ht="15.75" thickTop="1" x14ac:dyDescent="0.25">
      <c r="A32" s="83">
        <v>45017</v>
      </c>
      <c r="B32" s="84">
        <v>3213</v>
      </c>
      <c r="C32" s="85">
        <v>980.79</v>
      </c>
      <c r="D32" s="84">
        <v>27</v>
      </c>
      <c r="E32" s="85">
        <f xml:space="preserve"> B32-C32</f>
        <v>2232.21</v>
      </c>
      <c r="F32" s="55">
        <f>E32/B32*100</f>
        <v>69.474323062558369</v>
      </c>
      <c r="G32" s="86">
        <f>D32/B32*100</f>
        <v>0.84033613445378152</v>
      </c>
      <c r="H32" s="56">
        <f>D32/E32*100</f>
        <v>1.209563616326421</v>
      </c>
      <c r="J32" s="137"/>
      <c r="K32" s="137"/>
      <c r="L32" s="137"/>
    </row>
    <row r="33" spans="1:12" x14ac:dyDescent="0.25">
      <c r="A33" s="87">
        <v>45018</v>
      </c>
      <c r="B33" s="39">
        <v>3075</v>
      </c>
      <c r="C33" s="58">
        <v>947.87</v>
      </c>
      <c r="D33" s="39">
        <v>23</v>
      </c>
      <c r="E33" s="58">
        <f t="shared" ref="E33:E61" si="6" xml:space="preserve"> B33-C33</f>
        <v>2127.13</v>
      </c>
      <c r="F33" s="58">
        <f t="shared" ref="F33:F61" si="7">E33/B33*100</f>
        <v>69.174959349593507</v>
      </c>
      <c r="G33" s="59">
        <f t="shared" ref="G33:G61" si="8">D33/B33*100</f>
        <v>0.74796747967479671</v>
      </c>
      <c r="H33" s="60">
        <f t="shared" ref="H33:H61" si="9">D33/E33*100</f>
        <v>1.0812691278859308</v>
      </c>
      <c r="J33" s="137"/>
      <c r="K33" s="137"/>
      <c r="L33" s="137"/>
    </row>
    <row r="34" spans="1:12" x14ac:dyDescent="0.25">
      <c r="A34" s="88">
        <v>45019</v>
      </c>
      <c r="B34" s="35">
        <v>3124</v>
      </c>
      <c r="C34" s="63">
        <v>964.31999999999994</v>
      </c>
      <c r="D34" s="35">
        <v>20</v>
      </c>
      <c r="E34" s="63">
        <f t="shared" si="6"/>
        <v>2159.6800000000003</v>
      </c>
      <c r="F34" s="63">
        <f t="shared" si="7"/>
        <v>69.131882202304752</v>
      </c>
      <c r="G34" s="89">
        <f t="shared" si="8"/>
        <v>0.6402048655569782</v>
      </c>
      <c r="H34" s="89">
        <f t="shared" si="9"/>
        <v>0.92606312046229056</v>
      </c>
      <c r="J34" s="137"/>
      <c r="K34" s="137"/>
      <c r="L34" s="137"/>
    </row>
    <row r="35" spans="1:12" x14ac:dyDescent="0.25">
      <c r="A35" s="87">
        <v>45020</v>
      </c>
      <c r="B35" s="39">
        <v>3010</v>
      </c>
      <c r="C35" s="58">
        <v>925.61000000000013</v>
      </c>
      <c r="D35" s="39">
        <v>25</v>
      </c>
      <c r="E35" s="58">
        <f t="shared" si="6"/>
        <v>2084.39</v>
      </c>
      <c r="F35" s="58">
        <f t="shared" si="7"/>
        <v>69.248837209302323</v>
      </c>
      <c r="G35" s="59">
        <f t="shared" si="8"/>
        <v>0.83056478405315626</v>
      </c>
      <c r="H35" s="60">
        <f t="shared" si="9"/>
        <v>1.1993916685457138</v>
      </c>
      <c r="J35" s="137"/>
      <c r="K35" s="137"/>
      <c r="L35" s="137"/>
    </row>
    <row r="36" spans="1:12" x14ac:dyDescent="0.25">
      <c r="A36" s="88">
        <v>45021</v>
      </c>
      <c r="B36" s="35">
        <v>2761</v>
      </c>
      <c r="C36" s="63">
        <v>837.63000000000011</v>
      </c>
      <c r="D36" s="35">
        <v>21</v>
      </c>
      <c r="E36" s="63">
        <f t="shared" si="6"/>
        <v>1923.37</v>
      </c>
      <c r="F36" s="63">
        <f t="shared" si="7"/>
        <v>69.662078956899663</v>
      </c>
      <c r="G36" s="89">
        <f t="shared" si="8"/>
        <v>0.76059398768562114</v>
      </c>
      <c r="H36" s="68">
        <f t="shared" si="9"/>
        <v>1.0918336045586654</v>
      </c>
      <c r="J36" s="137"/>
      <c r="K36" s="137"/>
      <c r="L36" s="137"/>
    </row>
    <row r="37" spans="1:12" x14ac:dyDescent="0.25">
      <c r="A37" s="87">
        <v>45022</v>
      </c>
      <c r="B37" s="39">
        <v>3190</v>
      </c>
      <c r="C37" s="58">
        <v>979.59</v>
      </c>
      <c r="D37" s="39">
        <v>26</v>
      </c>
      <c r="E37" s="58">
        <f t="shared" si="6"/>
        <v>2210.41</v>
      </c>
      <c r="F37" s="58">
        <f t="shared" si="7"/>
        <v>69.291849529780563</v>
      </c>
      <c r="G37" s="59">
        <f t="shared" si="8"/>
        <v>0.8150470219435737</v>
      </c>
      <c r="H37" s="60">
        <f t="shared" si="9"/>
        <v>1.1762523694699174</v>
      </c>
      <c r="J37" s="137"/>
      <c r="K37" s="137"/>
      <c r="L37" s="137"/>
    </row>
    <row r="38" spans="1:12" x14ac:dyDescent="0.25">
      <c r="A38" s="88">
        <v>45023</v>
      </c>
      <c r="B38" s="35">
        <v>3122</v>
      </c>
      <c r="C38" s="63">
        <v>955.45000000000016</v>
      </c>
      <c r="D38" s="35">
        <v>21</v>
      </c>
      <c r="E38" s="63">
        <f t="shared" si="6"/>
        <v>2166.5499999999997</v>
      </c>
      <c r="F38" s="63">
        <f t="shared" si="7"/>
        <v>69.39622037155668</v>
      </c>
      <c r="G38" s="89">
        <f t="shared" si="8"/>
        <v>0.67264573991031396</v>
      </c>
      <c r="H38" s="89">
        <f t="shared" si="9"/>
        <v>0.96928296139022885</v>
      </c>
      <c r="I38" s="4"/>
      <c r="J38" s="137"/>
      <c r="K38" s="137"/>
      <c r="L38" s="137"/>
    </row>
    <row r="39" spans="1:12" x14ac:dyDescent="0.25">
      <c r="A39" s="87">
        <v>45024</v>
      </c>
      <c r="B39" s="39">
        <v>3112</v>
      </c>
      <c r="C39" s="58">
        <v>953.40000000000009</v>
      </c>
      <c r="D39" s="39">
        <v>22</v>
      </c>
      <c r="E39" s="58">
        <f t="shared" si="6"/>
        <v>2158.6</v>
      </c>
      <c r="F39" s="58">
        <f t="shared" si="7"/>
        <v>69.363753213367602</v>
      </c>
      <c r="G39" s="59">
        <f t="shared" si="8"/>
        <v>0.70694087403598971</v>
      </c>
      <c r="H39" s="60">
        <f t="shared" si="9"/>
        <v>1.0191790975632355</v>
      </c>
      <c r="J39" s="137"/>
      <c r="K39" s="137"/>
      <c r="L39" s="137"/>
    </row>
    <row r="40" spans="1:12" x14ac:dyDescent="0.25">
      <c r="A40" s="88">
        <v>45025</v>
      </c>
      <c r="B40" s="35">
        <v>2861</v>
      </c>
      <c r="C40" s="63">
        <v>874.74</v>
      </c>
      <c r="D40" s="35">
        <v>23</v>
      </c>
      <c r="E40" s="63">
        <f t="shared" si="6"/>
        <v>1986.26</v>
      </c>
      <c r="F40" s="63">
        <f t="shared" si="7"/>
        <v>69.425375742747292</v>
      </c>
      <c r="G40" s="89">
        <f t="shared" si="8"/>
        <v>0.80391471513456825</v>
      </c>
      <c r="H40" s="68">
        <f t="shared" si="9"/>
        <v>1.1579551518935085</v>
      </c>
      <c r="J40" s="137"/>
      <c r="K40" s="137"/>
      <c r="L40" s="137"/>
    </row>
    <row r="41" spans="1:12" x14ac:dyDescent="0.25">
      <c r="A41" s="87">
        <v>45026</v>
      </c>
      <c r="B41" s="39">
        <v>3032</v>
      </c>
      <c r="C41" s="58">
        <v>925.62000000000012</v>
      </c>
      <c r="D41" s="39">
        <v>26</v>
      </c>
      <c r="E41" s="58">
        <f t="shared" si="6"/>
        <v>2106.38</v>
      </c>
      <c r="F41" s="58">
        <f t="shared" si="7"/>
        <v>69.471635883905009</v>
      </c>
      <c r="G41" s="59">
        <f t="shared" si="8"/>
        <v>0.85751978891820579</v>
      </c>
      <c r="H41" s="60">
        <f t="shared" si="9"/>
        <v>1.2343451798820726</v>
      </c>
      <c r="J41" s="137"/>
      <c r="K41" s="137"/>
      <c r="L41" s="137"/>
    </row>
    <row r="42" spans="1:12" x14ac:dyDescent="0.25">
      <c r="A42" s="88">
        <v>45027</v>
      </c>
      <c r="B42" s="35">
        <v>3214</v>
      </c>
      <c r="C42" s="63">
        <v>983.1400000000001</v>
      </c>
      <c r="D42" s="62">
        <v>42</v>
      </c>
      <c r="E42" s="63">
        <f t="shared" si="6"/>
        <v>2230.8599999999997</v>
      </c>
      <c r="F42" s="63">
        <f t="shared" si="7"/>
        <v>69.410703173615417</v>
      </c>
      <c r="G42" s="68">
        <f t="shared" si="8"/>
        <v>1.3067828251400124</v>
      </c>
      <c r="H42" s="64">
        <f t="shared" si="9"/>
        <v>1.8826820150076653</v>
      </c>
      <c r="I42" s="4"/>
      <c r="J42" s="137"/>
      <c r="K42" s="137"/>
      <c r="L42" s="137"/>
    </row>
    <row r="43" spans="1:12" x14ac:dyDescent="0.25">
      <c r="A43" s="87">
        <v>45028</v>
      </c>
      <c r="B43" s="39">
        <v>3200</v>
      </c>
      <c r="C43" s="58">
        <v>969.84</v>
      </c>
      <c r="D43" s="69">
        <v>33</v>
      </c>
      <c r="E43" s="58">
        <f t="shared" si="6"/>
        <v>2230.16</v>
      </c>
      <c r="F43" s="58">
        <f t="shared" si="7"/>
        <v>69.692499999999995</v>
      </c>
      <c r="G43" s="60">
        <f t="shared" si="8"/>
        <v>1.03125</v>
      </c>
      <c r="H43" s="60">
        <f t="shared" si="9"/>
        <v>1.4797144599490619</v>
      </c>
      <c r="J43" s="137"/>
      <c r="K43" s="137"/>
      <c r="L43" s="137"/>
    </row>
    <row r="44" spans="1:12" x14ac:dyDescent="0.25">
      <c r="A44" s="88">
        <v>45029</v>
      </c>
      <c r="B44" s="35">
        <v>3285</v>
      </c>
      <c r="C44" s="72">
        <v>1006.2200000000001</v>
      </c>
      <c r="D44" s="62">
        <v>49</v>
      </c>
      <c r="E44" s="63">
        <f t="shared" si="6"/>
        <v>2278.7799999999997</v>
      </c>
      <c r="F44" s="63">
        <f t="shared" si="7"/>
        <v>69.369254185692526</v>
      </c>
      <c r="G44" s="68">
        <f t="shared" si="8"/>
        <v>1.4916286149162861</v>
      </c>
      <c r="H44" s="64">
        <f t="shared" si="9"/>
        <v>2.1502733919026848</v>
      </c>
      <c r="J44" s="137"/>
      <c r="K44" s="137"/>
      <c r="L44" s="137"/>
    </row>
    <row r="45" spans="1:12" x14ac:dyDescent="0.25">
      <c r="A45" s="87">
        <v>45030</v>
      </c>
      <c r="B45" s="39">
        <v>3288</v>
      </c>
      <c r="C45" s="71">
        <v>1003.6400000000001</v>
      </c>
      <c r="D45" s="69">
        <v>42</v>
      </c>
      <c r="E45" s="58">
        <f t="shared" si="6"/>
        <v>2284.3599999999997</v>
      </c>
      <c r="F45" s="58">
        <f t="shared" si="7"/>
        <v>69.475669099756672</v>
      </c>
      <c r="G45" s="60">
        <f t="shared" si="8"/>
        <v>1.2773722627737227</v>
      </c>
      <c r="H45" s="70">
        <f t="shared" si="9"/>
        <v>1.8385893641982878</v>
      </c>
      <c r="J45" s="137"/>
      <c r="K45" s="137"/>
      <c r="L45" s="137"/>
    </row>
    <row r="46" spans="1:12" x14ac:dyDescent="0.25">
      <c r="A46" s="88">
        <v>45031</v>
      </c>
      <c r="B46" s="35">
        <v>3001</v>
      </c>
      <c r="C46" s="63">
        <v>924.25</v>
      </c>
      <c r="D46" s="62">
        <v>32</v>
      </c>
      <c r="E46" s="63">
        <f t="shared" si="6"/>
        <v>2076.75</v>
      </c>
      <c r="F46" s="63">
        <f t="shared" si="7"/>
        <v>69.201932689103629</v>
      </c>
      <c r="G46" s="68">
        <f t="shared" si="8"/>
        <v>1.0663112295901367</v>
      </c>
      <c r="H46" s="64">
        <f t="shared" si="9"/>
        <v>1.5408691465029494</v>
      </c>
      <c r="J46" s="137"/>
      <c r="K46" s="137"/>
      <c r="L46" s="137"/>
    </row>
    <row r="47" spans="1:12" x14ac:dyDescent="0.25">
      <c r="A47" s="87">
        <v>45032</v>
      </c>
      <c r="B47" s="39">
        <v>3167</v>
      </c>
      <c r="C47" s="58">
        <v>970.32999999999993</v>
      </c>
      <c r="D47" s="69">
        <v>31</v>
      </c>
      <c r="E47" s="58">
        <f t="shared" si="6"/>
        <v>2196.67</v>
      </c>
      <c r="F47" s="58">
        <f t="shared" si="7"/>
        <v>69.361225134196403</v>
      </c>
      <c r="G47" s="60">
        <f t="shared" si="8"/>
        <v>0.97884433217556044</v>
      </c>
      <c r="H47" s="60">
        <f t="shared" si="9"/>
        <v>1.4112269935857455</v>
      </c>
      <c r="J47" s="135"/>
      <c r="K47" s="135"/>
      <c r="L47" s="135"/>
    </row>
    <row r="48" spans="1:12" x14ac:dyDescent="0.25">
      <c r="A48" s="88">
        <v>45033</v>
      </c>
      <c r="B48" s="35">
        <v>3329</v>
      </c>
      <c r="C48" s="72">
        <v>1024.48</v>
      </c>
      <c r="D48" s="62">
        <v>43</v>
      </c>
      <c r="E48" s="63">
        <f t="shared" si="6"/>
        <v>2304.52</v>
      </c>
      <c r="F48" s="63">
        <f t="shared" si="7"/>
        <v>69.225593271252635</v>
      </c>
      <c r="G48" s="68">
        <f t="shared" si="8"/>
        <v>1.2916791829378191</v>
      </c>
      <c r="H48" s="64">
        <f t="shared" si="9"/>
        <v>1.8658983215593703</v>
      </c>
      <c r="J48" s="135"/>
      <c r="K48" s="135"/>
      <c r="L48" s="135"/>
    </row>
    <row r="49" spans="1:12" x14ac:dyDescent="0.25">
      <c r="A49" s="87">
        <v>45034</v>
      </c>
      <c r="B49" s="39">
        <v>3279</v>
      </c>
      <c r="C49" s="71">
        <v>1000.6800000000001</v>
      </c>
      <c r="D49" s="69">
        <v>45</v>
      </c>
      <c r="E49" s="58">
        <f t="shared" si="6"/>
        <v>2278.3199999999997</v>
      </c>
      <c r="F49" s="58">
        <f t="shared" si="7"/>
        <v>69.482159194876488</v>
      </c>
      <c r="G49" s="60">
        <f t="shared" si="8"/>
        <v>1.3723696248856359</v>
      </c>
      <c r="H49" s="70">
        <f t="shared" si="9"/>
        <v>1.9751395765300752</v>
      </c>
      <c r="J49" s="138" t="s">
        <v>82</v>
      </c>
      <c r="K49" s="138"/>
      <c r="L49" s="138"/>
    </row>
    <row r="50" spans="1:12" ht="15" customHeight="1" x14ac:dyDescent="0.25">
      <c r="A50" s="88">
        <v>45035</v>
      </c>
      <c r="B50" s="35">
        <v>3303</v>
      </c>
      <c r="C50" s="72">
        <v>1016.1299999999999</v>
      </c>
      <c r="D50" s="62">
        <v>42</v>
      </c>
      <c r="E50" s="63">
        <f t="shared" si="6"/>
        <v>2286.87</v>
      </c>
      <c r="F50" s="63">
        <f t="shared" si="7"/>
        <v>69.236148955494997</v>
      </c>
      <c r="G50" s="68">
        <f t="shared" si="8"/>
        <v>1.2715712988192553</v>
      </c>
      <c r="H50" s="64">
        <f t="shared" si="9"/>
        <v>1.8365713835941704</v>
      </c>
      <c r="J50" s="137" t="s">
        <v>84</v>
      </c>
      <c r="K50" s="137"/>
      <c r="L50" s="137"/>
    </row>
    <row r="51" spans="1:12" x14ac:dyDescent="0.25">
      <c r="A51" s="87">
        <v>45036</v>
      </c>
      <c r="B51" s="39">
        <v>3264</v>
      </c>
      <c r="C51" s="58">
        <v>994.7299999999999</v>
      </c>
      <c r="D51" s="69">
        <v>38</v>
      </c>
      <c r="E51" s="58">
        <f t="shared" si="6"/>
        <v>2269.27</v>
      </c>
      <c r="F51" s="58">
        <f t="shared" si="7"/>
        <v>69.524203431372541</v>
      </c>
      <c r="G51" s="60">
        <f t="shared" si="8"/>
        <v>1.1642156862745099</v>
      </c>
      <c r="H51" s="70">
        <f t="shared" si="9"/>
        <v>1.6745473213852915</v>
      </c>
      <c r="J51" s="137"/>
      <c r="K51" s="137"/>
      <c r="L51" s="137"/>
    </row>
    <row r="52" spans="1:12" x14ac:dyDescent="0.25">
      <c r="A52" s="88">
        <v>45037</v>
      </c>
      <c r="B52" s="35">
        <v>3118</v>
      </c>
      <c r="C52" s="63">
        <v>960.2299999999999</v>
      </c>
      <c r="D52" s="90">
        <v>13</v>
      </c>
      <c r="E52" s="63">
        <f t="shared" si="6"/>
        <v>2157.77</v>
      </c>
      <c r="F52" s="63">
        <f t="shared" si="7"/>
        <v>69.203656189865299</v>
      </c>
      <c r="G52" s="89">
        <f t="shared" si="8"/>
        <v>0.41693393200769718</v>
      </c>
      <c r="H52" s="89">
        <f t="shared" si="9"/>
        <v>0.60247385031768907</v>
      </c>
      <c r="J52" s="137"/>
      <c r="K52" s="137"/>
      <c r="L52" s="137"/>
    </row>
    <row r="53" spans="1:12" x14ac:dyDescent="0.25">
      <c r="A53" s="87">
        <v>45038</v>
      </c>
      <c r="B53" s="39">
        <v>2998</v>
      </c>
      <c r="C53" s="58">
        <v>913.8599999999999</v>
      </c>
      <c r="D53" s="66">
        <v>21</v>
      </c>
      <c r="E53" s="58">
        <f t="shared" si="6"/>
        <v>2084.1400000000003</v>
      </c>
      <c r="F53" s="58">
        <f t="shared" si="7"/>
        <v>69.517678452301539</v>
      </c>
      <c r="G53" s="59">
        <f t="shared" si="8"/>
        <v>0.70046697798532354</v>
      </c>
      <c r="H53" s="60">
        <f t="shared" si="9"/>
        <v>1.0076098534647382</v>
      </c>
      <c r="J53" s="137"/>
      <c r="K53" s="137"/>
      <c r="L53" s="137"/>
    </row>
    <row r="54" spans="1:12" x14ac:dyDescent="0.25">
      <c r="A54" s="88">
        <v>45039</v>
      </c>
      <c r="B54" s="35">
        <v>2938</v>
      </c>
      <c r="C54" s="63">
        <v>891.3900000000001</v>
      </c>
      <c r="D54" s="90">
        <v>11</v>
      </c>
      <c r="E54" s="63">
        <f t="shared" si="6"/>
        <v>2046.61</v>
      </c>
      <c r="F54" s="63">
        <f t="shared" si="7"/>
        <v>69.659972770592233</v>
      </c>
      <c r="G54" s="89">
        <f t="shared" si="8"/>
        <v>0.37440435670524164</v>
      </c>
      <c r="H54" s="89">
        <f t="shared" si="9"/>
        <v>0.53747416459413377</v>
      </c>
      <c r="J54" s="137"/>
      <c r="K54" s="137"/>
      <c r="L54" s="137"/>
    </row>
    <row r="55" spans="1:12" x14ac:dyDescent="0.25">
      <c r="A55" s="87">
        <v>45040</v>
      </c>
      <c r="B55" s="39">
        <v>3087</v>
      </c>
      <c r="C55" s="58">
        <v>942.73000000000013</v>
      </c>
      <c r="D55" s="66">
        <v>13</v>
      </c>
      <c r="E55" s="58">
        <f t="shared" si="6"/>
        <v>2144.27</v>
      </c>
      <c r="F55" s="58">
        <f t="shared" si="7"/>
        <v>69.461289277615805</v>
      </c>
      <c r="G55" s="59">
        <f t="shared" si="8"/>
        <v>0.42112082928409461</v>
      </c>
      <c r="H55" s="59">
        <f t="shared" si="9"/>
        <v>0.6062669346677424</v>
      </c>
      <c r="J55" s="137"/>
      <c r="K55" s="137"/>
      <c r="L55" s="137"/>
    </row>
    <row r="56" spans="1:12" x14ac:dyDescent="0.25">
      <c r="A56" s="88">
        <v>45041</v>
      </c>
      <c r="B56" s="35">
        <v>3242</v>
      </c>
      <c r="C56" s="63">
        <v>988.20999999999992</v>
      </c>
      <c r="D56" s="90">
        <v>20</v>
      </c>
      <c r="E56" s="63">
        <f t="shared" si="6"/>
        <v>2253.79</v>
      </c>
      <c r="F56" s="63">
        <f t="shared" si="7"/>
        <v>69.51850709438618</v>
      </c>
      <c r="G56" s="89">
        <f t="shared" si="8"/>
        <v>0.61690314620604569</v>
      </c>
      <c r="H56" s="89">
        <f t="shared" si="9"/>
        <v>0.88739412278872476</v>
      </c>
      <c r="J56" s="137"/>
      <c r="K56" s="137"/>
      <c r="L56" s="137"/>
    </row>
    <row r="57" spans="1:12" x14ac:dyDescent="0.25">
      <c r="A57" s="87">
        <v>45042</v>
      </c>
      <c r="B57" s="39">
        <v>3073</v>
      </c>
      <c r="C57" s="58">
        <v>930.52999999999986</v>
      </c>
      <c r="D57" s="66">
        <v>18</v>
      </c>
      <c r="E57" s="58">
        <f t="shared" si="6"/>
        <v>2142.4700000000003</v>
      </c>
      <c r="F57" s="58">
        <f t="shared" si="7"/>
        <v>69.71916693784577</v>
      </c>
      <c r="G57" s="59">
        <f t="shared" si="8"/>
        <v>0.58574682720468596</v>
      </c>
      <c r="H57" s="59">
        <f t="shared" si="9"/>
        <v>0.84015178742292762</v>
      </c>
      <c r="J57" s="137"/>
      <c r="K57" s="137"/>
      <c r="L57" s="137"/>
    </row>
    <row r="58" spans="1:12" x14ac:dyDescent="0.25">
      <c r="A58" s="88">
        <v>45043</v>
      </c>
      <c r="B58" s="35">
        <v>3131</v>
      </c>
      <c r="C58" s="63">
        <v>961.7</v>
      </c>
      <c r="D58" s="90">
        <v>12</v>
      </c>
      <c r="E58" s="63">
        <f t="shared" si="6"/>
        <v>2169.3000000000002</v>
      </c>
      <c r="F58" s="63">
        <f t="shared" si="7"/>
        <v>69.284573618652189</v>
      </c>
      <c r="G58" s="89">
        <f t="shared" si="8"/>
        <v>0.38326413286489935</v>
      </c>
      <c r="H58" s="89">
        <f t="shared" si="9"/>
        <v>0.55317383487761018</v>
      </c>
      <c r="J58" s="137"/>
      <c r="K58" s="137"/>
      <c r="L58" s="137"/>
    </row>
    <row r="59" spans="1:12" x14ac:dyDescent="0.25">
      <c r="A59" s="87">
        <v>45044</v>
      </c>
      <c r="B59" s="39">
        <v>2863</v>
      </c>
      <c r="C59" s="58">
        <v>879.43000000000006</v>
      </c>
      <c r="D59" s="66">
        <v>16</v>
      </c>
      <c r="E59" s="58">
        <f t="shared" si="6"/>
        <v>1983.57</v>
      </c>
      <c r="F59" s="58">
        <f t="shared" si="7"/>
        <v>69.282920013971363</v>
      </c>
      <c r="G59" s="59">
        <f t="shared" si="8"/>
        <v>0.55885434858539995</v>
      </c>
      <c r="H59" s="59">
        <f t="shared" si="9"/>
        <v>0.80662643617316254</v>
      </c>
      <c r="J59" s="137"/>
      <c r="K59" s="137"/>
      <c r="L59" s="137"/>
    </row>
    <row r="60" spans="1:12" x14ac:dyDescent="0.25">
      <c r="A60" s="88">
        <v>45045</v>
      </c>
      <c r="B60" s="35">
        <v>2820</v>
      </c>
      <c r="C60" s="63">
        <v>865.23</v>
      </c>
      <c r="D60" s="90">
        <v>13</v>
      </c>
      <c r="E60" s="63">
        <f t="shared" si="6"/>
        <v>1954.77</v>
      </c>
      <c r="F60" s="63">
        <f t="shared" si="7"/>
        <v>69.318085106382981</v>
      </c>
      <c r="G60" s="89">
        <f t="shared" si="8"/>
        <v>0.46099290780141844</v>
      </c>
      <c r="H60" s="89">
        <f t="shared" si="9"/>
        <v>0.66503987681415211</v>
      </c>
      <c r="J60" s="137"/>
      <c r="K60" s="137"/>
      <c r="L60" s="137"/>
    </row>
    <row r="61" spans="1:12" x14ac:dyDescent="0.25">
      <c r="A61" s="87">
        <v>45046</v>
      </c>
      <c r="B61" s="39">
        <v>3004</v>
      </c>
      <c r="C61" s="58">
        <v>917.28000000000009</v>
      </c>
      <c r="D61" s="66">
        <v>12</v>
      </c>
      <c r="E61" s="58">
        <f t="shared" si="6"/>
        <v>2086.7199999999998</v>
      </c>
      <c r="F61" s="58">
        <f t="shared" si="7"/>
        <v>69.464713715046599</v>
      </c>
      <c r="G61" s="59">
        <f t="shared" si="8"/>
        <v>0.39946737683089217</v>
      </c>
      <c r="H61" s="59">
        <f t="shared" si="9"/>
        <v>0.57506517405305946</v>
      </c>
      <c r="J61" s="137"/>
      <c r="K61" s="137"/>
      <c r="L61" s="137"/>
    </row>
    <row r="62" spans="1:12" x14ac:dyDescent="0.25">
      <c r="J62" s="137"/>
      <c r="K62" s="137"/>
      <c r="L62" s="137"/>
    </row>
    <row r="63" spans="1:12" x14ac:dyDescent="0.25">
      <c r="G63" s="25"/>
      <c r="J63" s="137"/>
      <c r="K63" s="137"/>
      <c r="L63" s="137"/>
    </row>
    <row r="64" spans="1:12" x14ac:dyDescent="0.25">
      <c r="J64" s="137"/>
      <c r="K64" s="137"/>
      <c r="L64" s="137"/>
    </row>
    <row r="65" spans="6:12" ht="15.75" customHeight="1" x14ac:dyDescent="0.25">
      <c r="F65" s="91" t="s">
        <v>54</v>
      </c>
      <c r="G65" s="131"/>
      <c r="H65" s="123">
        <f>AVERAGE(D32:D61)</f>
        <v>26</v>
      </c>
      <c r="J65" s="137"/>
      <c r="K65" s="137"/>
      <c r="L65" s="137"/>
    </row>
    <row r="66" spans="6:12" x14ac:dyDescent="0.25">
      <c r="F66" s="94" t="s">
        <v>49</v>
      </c>
      <c r="G66" s="132"/>
      <c r="H66" s="124">
        <f>AVERAGE(C32:C61)</f>
        <v>949.63499999999988</v>
      </c>
      <c r="J66" s="137"/>
      <c r="K66" s="137"/>
      <c r="L66" s="137"/>
    </row>
    <row r="67" spans="6:12" x14ac:dyDescent="0.25">
      <c r="F67" s="97" t="s">
        <v>50</v>
      </c>
      <c r="G67" s="133"/>
      <c r="H67" s="125">
        <f>AVERAGE(B32:B61)</f>
        <v>3103.4666666666667</v>
      </c>
      <c r="J67" s="137"/>
      <c r="K67" s="137"/>
      <c r="L67" s="137"/>
    </row>
    <row r="68" spans="6:12" x14ac:dyDescent="0.25">
      <c r="F68" s="94" t="s">
        <v>43</v>
      </c>
      <c r="G68" s="132"/>
      <c r="H68" s="126">
        <f>AVERAGE(G32:G61)</f>
        <v>0.8281971761451874</v>
      </c>
      <c r="J68" s="137"/>
      <c r="K68" s="137"/>
      <c r="L68" s="137"/>
    </row>
    <row r="69" spans="6:12" x14ac:dyDescent="0.25">
      <c r="F69" s="97" t="s">
        <v>46</v>
      </c>
      <c r="G69" s="133"/>
      <c r="H69" s="127">
        <f>CORREL(D32:D61,B32:B61)</f>
        <v>0.67744702768529996</v>
      </c>
      <c r="J69" s="137"/>
      <c r="K69" s="137"/>
      <c r="L69" s="137"/>
    </row>
    <row r="70" spans="6:12" x14ac:dyDescent="0.25">
      <c r="F70" s="94" t="s">
        <v>47</v>
      </c>
      <c r="G70" s="132"/>
      <c r="H70" s="128">
        <f>CORREL(D32:D61,C32:C61)</f>
        <v>0.67207837279859706</v>
      </c>
      <c r="J70" s="137"/>
      <c r="K70" s="137"/>
      <c r="L70" s="137"/>
    </row>
    <row r="71" spans="6:12" x14ac:dyDescent="0.25">
      <c r="F71" s="129" t="s">
        <v>48</v>
      </c>
      <c r="G71" s="134"/>
      <c r="H71" s="130">
        <f>CORREL(C32:C61,B32:B61)</f>
        <v>0.99471921645575467</v>
      </c>
      <c r="J71" s="137"/>
      <c r="K71" s="137"/>
      <c r="L71" s="137"/>
    </row>
    <row r="72" spans="6:12" x14ac:dyDescent="0.25">
      <c r="J72" s="137"/>
      <c r="K72" s="137"/>
      <c r="L72" s="137"/>
    </row>
    <row r="73" spans="6:12" x14ac:dyDescent="0.25">
      <c r="J73" s="137"/>
      <c r="K73" s="137"/>
      <c r="L73" s="137"/>
    </row>
    <row r="74" spans="6:12" x14ac:dyDescent="0.25">
      <c r="J74" s="137"/>
      <c r="K74" s="137"/>
      <c r="L74" s="137"/>
    </row>
    <row r="75" spans="6:12" x14ac:dyDescent="0.25">
      <c r="J75" s="137"/>
      <c r="K75" s="137"/>
      <c r="L75" s="137"/>
    </row>
    <row r="76" spans="6:12" x14ac:dyDescent="0.25">
      <c r="J76" s="137"/>
      <c r="K76" s="137"/>
      <c r="L76" s="137"/>
    </row>
    <row r="77" spans="6:12" x14ac:dyDescent="0.25">
      <c r="J77" s="137"/>
      <c r="K77" s="137"/>
      <c r="L77" s="137"/>
    </row>
    <row r="78" spans="6:12" x14ac:dyDescent="0.25">
      <c r="J78" s="137"/>
      <c r="K78" s="137"/>
      <c r="L78" s="137"/>
    </row>
    <row r="79" spans="6:12" x14ac:dyDescent="0.25">
      <c r="J79" s="137"/>
      <c r="K79" s="137"/>
      <c r="L79" s="137"/>
    </row>
    <row r="80" spans="6:12" x14ac:dyDescent="0.25">
      <c r="J80" s="137"/>
      <c r="K80" s="137"/>
      <c r="L80" s="137"/>
    </row>
    <row r="81" spans="10:12" x14ac:dyDescent="0.25">
      <c r="J81" s="137"/>
      <c r="K81" s="137"/>
      <c r="L81" s="137"/>
    </row>
    <row r="82" spans="10:12" x14ac:dyDescent="0.25">
      <c r="J82" s="137"/>
      <c r="K82" s="137"/>
      <c r="L82" s="137"/>
    </row>
    <row r="83" spans="10:12" x14ac:dyDescent="0.25">
      <c r="J83" s="137"/>
      <c r="K83" s="137"/>
      <c r="L83" s="137"/>
    </row>
    <row r="84" spans="10:12" x14ac:dyDescent="0.25">
      <c r="J84" s="137"/>
      <c r="K84" s="137"/>
      <c r="L84" s="137"/>
    </row>
    <row r="85" spans="10:12" x14ac:dyDescent="0.25">
      <c r="J85" s="137"/>
      <c r="K85" s="137"/>
      <c r="L85" s="137"/>
    </row>
    <row r="86" spans="10:12" x14ac:dyDescent="0.25">
      <c r="J86" s="137"/>
      <c r="K86" s="137"/>
      <c r="L86" s="137"/>
    </row>
  </sheetData>
  <mergeCells count="6">
    <mergeCell ref="J2:L2"/>
    <mergeCell ref="J3:L46"/>
    <mergeCell ref="J49:L49"/>
    <mergeCell ref="J50:L86"/>
    <mergeCell ref="A1:H1"/>
    <mergeCell ref="A30:H3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F73AF-2835-4972-AAD2-415120F1F82F}">
  <dimension ref="A1:L63"/>
  <sheetViews>
    <sheetView topLeftCell="B1" zoomScale="58" zoomScaleNormal="100" workbookViewId="0">
      <selection activeCell="F2" sqref="F2"/>
    </sheetView>
  </sheetViews>
  <sheetFormatPr defaultRowHeight="15" x14ac:dyDescent="0.25"/>
  <cols>
    <col min="2" max="2" width="16.140625" customWidth="1"/>
    <col min="3" max="3" width="16.140625" style="26" customWidth="1"/>
    <col min="4" max="4" width="16.140625" customWidth="1"/>
    <col min="5" max="5" width="32.85546875" bestFit="1" customWidth="1"/>
    <col min="6" max="6" width="33.28515625" customWidth="1"/>
    <col min="7" max="8" width="16.140625" customWidth="1"/>
    <col min="9" max="9" width="25.42578125" customWidth="1"/>
    <col min="10" max="10" width="16.140625" customWidth="1"/>
    <col min="11" max="11" width="16.28515625" customWidth="1"/>
    <col min="12" max="12" width="16.140625" customWidth="1"/>
  </cols>
  <sheetData>
    <row r="1" spans="1:12" s="2" customFormat="1" ht="15.75" thickBot="1" x14ac:dyDescent="0.3">
      <c r="A1" s="34" t="s">
        <v>78</v>
      </c>
      <c r="B1" s="36" t="s">
        <v>16</v>
      </c>
      <c r="C1" s="37" t="s">
        <v>74</v>
      </c>
      <c r="D1" s="37" t="s">
        <v>77</v>
      </c>
      <c r="E1" s="37" t="s">
        <v>76</v>
      </c>
      <c r="F1" s="37" t="s">
        <v>75</v>
      </c>
      <c r="H1" s="141" t="s">
        <v>79</v>
      </c>
      <c r="I1" s="141"/>
      <c r="K1" s="31" t="s">
        <v>72</v>
      </c>
      <c r="L1" s="112" t="s">
        <v>71</v>
      </c>
    </row>
    <row r="2" spans="1:12" ht="16.5" thickTop="1" thickBot="1" x14ac:dyDescent="0.3">
      <c r="A2" s="30">
        <v>1</v>
      </c>
      <c r="B2" s="105">
        <v>45017</v>
      </c>
      <c r="C2" s="38" t="s">
        <v>66</v>
      </c>
      <c r="D2" s="38">
        <f>SUM('[1]Site Scheduless'!B2:P2)</f>
        <v>27</v>
      </c>
      <c r="E2" s="56">
        <f t="shared" ref="E2:E33" si="0">L$2+L$3*A2</f>
        <v>31.619354838709679</v>
      </c>
      <c r="F2" s="122">
        <f t="shared" ref="F2:F33" si="1">VLOOKUP(C2,sindex,2,FALSE)*E2</f>
        <v>27.970967741935485</v>
      </c>
      <c r="H2" s="33" t="s">
        <v>74</v>
      </c>
      <c r="I2" s="32" t="s">
        <v>73</v>
      </c>
      <c r="K2" s="113" t="s">
        <v>70</v>
      </c>
      <c r="L2" s="114">
        <f>INTERCEPT(visits,period)</f>
        <v>32.006896551724139</v>
      </c>
    </row>
    <row r="3" spans="1:12" ht="16.5" thickTop="1" thickBot="1" x14ac:dyDescent="0.3">
      <c r="A3" s="30">
        <v>2</v>
      </c>
      <c r="B3" s="105">
        <v>45018</v>
      </c>
      <c r="C3" s="39" t="s">
        <v>65</v>
      </c>
      <c r="D3" s="39">
        <f>SUM('[1]Site Scheduless'!B3:P3)</f>
        <v>23</v>
      </c>
      <c r="E3" s="60">
        <f t="shared" si="0"/>
        <v>31.231813125695219</v>
      </c>
      <c r="F3" s="121">
        <f t="shared" si="1"/>
        <v>24.024471635150171</v>
      </c>
      <c r="H3" s="106" t="s">
        <v>66</v>
      </c>
      <c r="I3" s="107">
        <f t="shared" ref="I3:I9" si="2">AVERAGEIF(days,H3,visits)/AVERAGE(visits)</f>
        <v>0.88461538461538458</v>
      </c>
      <c r="K3" s="115" t="s">
        <v>69</v>
      </c>
      <c r="L3" s="116">
        <f>SLOPE(visits,period)</f>
        <v>-0.3875417130144605</v>
      </c>
    </row>
    <row r="4" spans="1:12" ht="16.5" thickTop="1" thickBot="1" x14ac:dyDescent="0.3">
      <c r="A4" s="30">
        <v>3</v>
      </c>
      <c r="B4" s="105">
        <v>45019</v>
      </c>
      <c r="C4" s="35" t="s">
        <v>64</v>
      </c>
      <c r="D4" s="35">
        <f>SUM('[1]Site Scheduless'!B4:P4)</f>
        <v>20</v>
      </c>
      <c r="E4" s="68">
        <f t="shared" si="0"/>
        <v>30.844271412680758</v>
      </c>
      <c r="F4" s="119">
        <f t="shared" si="1"/>
        <v>30.251112347052281</v>
      </c>
      <c r="H4" s="108" t="s">
        <v>65</v>
      </c>
      <c r="I4" s="109">
        <f t="shared" si="2"/>
        <v>0.76923076923076927</v>
      </c>
    </row>
    <row r="5" spans="1:12" ht="16.5" thickTop="1" thickBot="1" x14ac:dyDescent="0.3">
      <c r="A5" s="30">
        <v>4</v>
      </c>
      <c r="B5" s="105">
        <v>45020</v>
      </c>
      <c r="C5" s="39" t="s">
        <v>63</v>
      </c>
      <c r="D5" s="39">
        <f>SUM('[1]Site Scheduless'!B5:P5)</f>
        <v>25</v>
      </c>
      <c r="E5" s="60">
        <f t="shared" si="0"/>
        <v>30.456729699666298</v>
      </c>
      <c r="F5" s="121">
        <f t="shared" si="1"/>
        <v>38.65661846496107</v>
      </c>
      <c r="H5" s="106" t="s">
        <v>64</v>
      </c>
      <c r="I5" s="107">
        <f t="shared" si="2"/>
        <v>0.98076923076923073</v>
      </c>
    </row>
    <row r="6" spans="1:12" ht="16.5" thickTop="1" thickBot="1" x14ac:dyDescent="0.3">
      <c r="A6" s="30">
        <v>5</v>
      </c>
      <c r="B6" s="105">
        <v>45021</v>
      </c>
      <c r="C6" s="35" t="s">
        <v>62</v>
      </c>
      <c r="D6" s="35">
        <f>SUM('[1]Site Scheduless'!B6:P6)</f>
        <v>21</v>
      </c>
      <c r="E6" s="68">
        <f t="shared" si="0"/>
        <v>30.069187986651837</v>
      </c>
      <c r="F6" s="119">
        <f t="shared" si="1"/>
        <v>32.960456062291442</v>
      </c>
      <c r="H6" s="108" t="s">
        <v>63</v>
      </c>
      <c r="I6" s="109">
        <f t="shared" si="2"/>
        <v>1.2692307692307692</v>
      </c>
    </row>
    <row r="7" spans="1:12" ht="16.5" thickTop="1" thickBot="1" x14ac:dyDescent="0.3">
      <c r="A7" s="30">
        <v>6</v>
      </c>
      <c r="B7" s="105">
        <v>45022</v>
      </c>
      <c r="C7" s="39" t="s">
        <v>68</v>
      </c>
      <c r="D7" s="39">
        <f>SUM('[1]Site Scheduless'!B7:P7)</f>
        <v>26</v>
      </c>
      <c r="E7" s="60">
        <f t="shared" si="0"/>
        <v>29.681646273637377</v>
      </c>
      <c r="F7" s="121">
        <f t="shared" si="1"/>
        <v>35.675055617352612</v>
      </c>
      <c r="H7" s="106" t="s">
        <v>62</v>
      </c>
      <c r="I7" s="107">
        <f t="shared" si="2"/>
        <v>1.0961538461538463</v>
      </c>
    </row>
    <row r="8" spans="1:12" ht="16.5" thickTop="1" thickBot="1" x14ac:dyDescent="0.3">
      <c r="A8" s="30">
        <v>7</v>
      </c>
      <c r="B8" s="105">
        <v>45023</v>
      </c>
      <c r="C8" s="35" t="s">
        <v>67</v>
      </c>
      <c r="D8" s="35">
        <f>SUM('[1]Site Scheduless'!B8:P8)</f>
        <v>21</v>
      </c>
      <c r="E8" s="68">
        <f t="shared" si="0"/>
        <v>29.294104560622916</v>
      </c>
      <c r="F8" s="119">
        <f t="shared" si="1"/>
        <v>25.914015572858734</v>
      </c>
      <c r="H8" s="108" t="s">
        <v>68</v>
      </c>
      <c r="I8" s="109">
        <f t="shared" si="2"/>
        <v>1.2019230769230769</v>
      </c>
    </row>
    <row r="9" spans="1:12" ht="16.5" thickTop="1" thickBot="1" x14ac:dyDescent="0.3">
      <c r="A9" s="30">
        <v>8</v>
      </c>
      <c r="B9" s="105">
        <v>45024</v>
      </c>
      <c r="C9" s="39" t="s">
        <v>66</v>
      </c>
      <c r="D9" s="39">
        <f>SUM('[1]Site Scheduless'!B9:P9)</f>
        <v>22</v>
      </c>
      <c r="E9" s="60">
        <f t="shared" si="0"/>
        <v>28.906562847608456</v>
      </c>
      <c r="F9" s="121">
        <f t="shared" si="1"/>
        <v>25.57119021134594</v>
      </c>
      <c r="H9" s="110" t="s">
        <v>67</v>
      </c>
      <c r="I9" s="111">
        <f t="shared" si="2"/>
        <v>0.88461538461538458</v>
      </c>
    </row>
    <row r="10" spans="1:12" ht="16.5" thickTop="1" thickBot="1" x14ac:dyDescent="0.3">
      <c r="A10" s="30">
        <v>9</v>
      </c>
      <c r="B10" s="105">
        <v>45025</v>
      </c>
      <c r="C10" s="35" t="s">
        <v>65</v>
      </c>
      <c r="D10" s="35">
        <f>SUM('[1]Site Scheduless'!B10:P10)</f>
        <v>23</v>
      </c>
      <c r="E10" s="68">
        <f t="shared" si="0"/>
        <v>28.519021134593995</v>
      </c>
      <c r="F10" s="119">
        <f t="shared" si="1"/>
        <v>21.937708565072306</v>
      </c>
    </row>
    <row r="11" spans="1:12" ht="16.5" thickTop="1" thickBot="1" x14ac:dyDescent="0.3">
      <c r="A11" s="30">
        <v>10</v>
      </c>
      <c r="B11" s="105">
        <v>45026</v>
      </c>
      <c r="C11" s="39" t="s">
        <v>64</v>
      </c>
      <c r="D11" s="39">
        <f>SUM('[1]Site Scheduless'!B11:P11)</f>
        <v>26</v>
      </c>
      <c r="E11" s="60">
        <f t="shared" si="0"/>
        <v>28.131479421579535</v>
      </c>
      <c r="F11" s="121">
        <f t="shared" si="1"/>
        <v>27.590489432703002</v>
      </c>
    </row>
    <row r="12" spans="1:12" ht="16.5" thickTop="1" thickBot="1" x14ac:dyDescent="0.3">
      <c r="A12" s="30">
        <v>11</v>
      </c>
      <c r="B12" s="105">
        <v>45027</v>
      </c>
      <c r="C12" s="35" t="s">
        <v>63</v>
      </c>
      <c r="D12" s="35">
        <f>SUM('[1]Site Scheduless'!B12:P12)</f>
        <v>42</v>
      </c>
      <c r="E12" s="68">
        <f t="shared" si="0"/>
        <v>27.743937708565074</v>
      </c>
      <c r="F12" s="119">
        <f t="shared" si="1"/>
        <v>35.213459399332592</v>
      </c>
    </row>
    <row r="13" spans="1:12" ht="16.5" thickTop="1" thickBot="1" x14ac:dyDescent="0.3">
      <c r="A13" s="30">
        <v>12</v>
      </c>
      <c r="B13" s="105">
        <v>45028</v>
      </c>
      <c r="C13" s="39" t="s">
        <v>62</v>
      </c>
      <c r="D13" s="39">
        <f>SUM('[1]Site Scheduless'!B13:P13)</f>
        <v>33</v>
      </c>
      <c r="E13" s="60">
        <f t="shared" si="0"/>
        <v>27.356395995550614</v>
      </c>
      <c r="F13" s="121">
        <f t="shared" si="1"/>
        <v>29.986818687430482</v>
      </c>
    </row>
    <row r="14" spans="1:12" ht="16.5" thickTop="1" thickBot="1" x14ac:dyDescent="0.3">
      <c r="A14" s="30">
        <v>13</v>
      </c>
      <c r="B14" s="105">
        <v>45029</v>
      </c>
      <c r="C14" s="35" t="s">
        <v>68</v>
      </c>
      <c r="D14" s="35">
        <f>SUM('[1]Site Scheduless'!B14:P14)</f>
        <v>49</v>
      </c>
      <c r="E14" s="68">
        <f t="shared" si="0"/>
        <v>26.968854282536153</v>
      </c>
      <c r="F14" s="119">
        <f t="shared" si="1"/>
        <v>32.41448832035595</v>
      </c>
    </row>
    <row r="15" spans="1:12" ht="16.5" thickTop="1" thickBot="1" x14ac:dyDescent="0.3">
      <c r="A15" s="30">
        <v>14</v>
      </c>
      <c r="B15" s="105">
        <v>45030</v>
      </c>
      <c r="C15" s="39" t="s">
        <v>67</v>
      </c>
      <c r="D15" s="39">
        <f>SUM('[1]Site Scheduless'!B15:P15)</f>
        <v>42</v>
      </c>
      <c r="E15" s="60">
        <f t="shared" si="0"/>
        <v>26.581312569521693</v>
      </c>
      <c r="F15" s="121">
        <f t="shared" si="1"/>
        <v>23.514238042269188</v>
      </c>
    </row>
    <row r="16" spans="1:12" ht="16.5" thickTop="1" thickBot="1" x14ac:dyDescent="0.3">
      <c r="A16" s="30">
        <v>15</v>
      </c>
      <c r="B16" s="105">
        <v>45031</v>
      </c>
      <c r="C16" s="35" t="s">
        <v>66</v>
      </c>
      <c r="D16" s="35">
        <f>SUM('[1]Site Scheduless'!B16:P16)</f>
        <v>32</v>
      </c>
      <c r="E16" s="68">
        <f t="shared" si="0"/>
        <v>26.193770856507232</v>
      </c>
      <c r="F16" s="119">
        <f t="shared" si="1"/>
        <v>23.171412680756397</v>
      </c>
    </row>
    <row r="17" spans="1:12" ht="16.5" thickTop="1" thickBot="1" x14ac:dyDescent="0.3">
      <c r="A17" s="30">
        <v>16</v>
      </c>
      <c r="B17" s="105">
        <v>45032</v>
      </c>
      <c r="C17" s="39" t="s">
        <v>65</v>
      </c>
      <c r="D17" s="39">
        <f>SUM('[1]Site Scheduless'!B17:P17)</f>
        <v>31</v>
      </c>
      <c r="E17" s="60">
        <f t="shared" si="0"/>
        <v>25.806229143492772</v>
      </c>
      <c r="F17" s="121">
        <f t="shared" si="1"/>
        <v>19.850945494994441</v>
      </c>
    </row>
    <row r="18" spans="1:12" ht="16.5" thickTop="1" thickBot="1" x14ac:dyDescent="0.3">
      <c r="A18" s="30">
        <v>17</v>
      </c>
      <c r="B18" s="105">
        <v>45033</v>
      </c>
      <c r="C18" s="35" t="s">
        <v>64</v>
      </c>
      <c r="D18" s="35">
        <f>SUM('[1]Site Scheduless'!B18:P18)</f>
        <v>43</v>
      </c>
      <c r="E18" s="68">
        <f t="shared" si="0"/>
        <v>25.418687430478311</v>
      </c>
      <c r="F18" s="119">
        <f t="shared" si="1"/>
        <v>24.929866518353727</v>
      </c>
    </row>
    <row r="19" spans="1:12" ht="16.5" thickTop="1" thickBot="1" x14ac:dyDescent="0.3">
      <c r="A19" s="30">
        <v>18</v>
      </c>
      <c r="B19" s="105">
        <v>45034</v>
      </c>
      <c r="C19" s="39" t="s">
        <v>63</v>
      </c>
      <c r="D19" s="39">
        <f>SUM('[1]Site Scheduless'!B19:P19)</f>
        <v>45</v>
      </c>
      <c r="E19" s="60">
        <f t="shared" si="0"/>
        <v>25.031145717463851</v>
      </c>
      <c r="F19" s="121">
        <f t="shared" si="1"/>
        <v>31.770300333704117</v>
      </c>
    </row>
    <row r="20" spans="1:12" ht="16.5" thickTop="1" thickBot="1" x14ac:dyDescent="0.3">
      <c r="A20" s="30">
        <v>19</v>
      </c>
      <c r="B20" s="105">
        <v>45035</v>
      </c>
      <c r="C20" s="35" t="s">
        <v>62</v>
      </c>
      <c r="D20" s="35">
        <f>SUM('[1]Site Scheduless'!B20:P20)</f>
        <v>42</v>
      </c>
      <c r="E20" s="68">
        <f t="shared" si="0"/>
        <v>24.64360400444939</v>
      </c>
      <c r="F20" s="119">
        <f t="shared" si="1"/>
        <v>27.013181312569525</v>
      </c>
    </row>
    <row r="21" spans="1:12" ht="16.5" thickTop="1" thickBot="1" x14ac:dyDescent="0.3">
      <c r="A21" s="30">
        <v>20</v>
      </c>
      <c r="B21" s="105">
        <v>45036</v>
      </c>
      <c r="C21" s="39" t="s">
        <v>68</v>
      </c>
      <c r="D21" s="39">
        <f>SUM('[1]Site Scheduless'!B21:P21)</f>
        <v>38</v>
      </c>
      <c r="E21" s="60">
        <f t="shared" si="0"/>
        <v>24.25606229143493</v>
      </c>
      <c r="F21" s="121">
        <f t="shared" si="1"/>
        <v>29.153921023359288</v>
      </c>
    </row>
    <row r="22" spans="1:12" ht="16.5" thickTop="1" thickBot="1" x14ac:dyDescent="0.3">
      <c r="A22" s="30">
        <v>21</v>
      </c>
      <c r="B22" s="105">
        <v>45037</v>
      </c>
      <c r="C22" s="35" t="s">
        <v>67</v>
      </c>
      <c r="D22" s="35">
        <f>SUM('[1]Site Scheduless'!B22:P22)</f>
        <v>13</v>
      </c>
      <c r="E22" s="68">
        <f t="shared" si="0"/>
        <v>23.868520578420469</v>
      </c>
      <c r="F22" s="119">
        <f t="shared" si="1"/>
        <v>21.114460511679646</v>
      </c>
    </row>
    <row r="23" spans="1:12" ht="16.5" thickTop="1" thickBot="1" x14ac:dyDescent="0.3">
      <c r="A23" s="30">
        <v>22</v>
      </c>
      <c r="B23" s="105">
        <v>45038</v>
      </c>
      <c r="C23" s="39" t="s">
        <v>66</v>
      </c>
      <c r="D23" s="39">
        <f>SUM('[1]Site Scheduless'!B23:P23)</f>
        <v>21</v>
      </c>
      <c r="E23" s="60">
        <f t="shared" si="0"/>
        <v>23.480978865406009</v>
      </c>
      <c r="F23" s="121">
        <f t="shared" si="1"/>
        <v>20.771635150166851</v>
      </c>
    </row>
    <row r="24" spans="1:12" ht="16.5" thickTop="1" thickBot="1" x14ac:dyDescent="0.3">
      <c r="A24" s="30">
        <v>23</v>
      </c>
      <c r="B24" s="105">
        <v>45039</v>
      </c>
      <c r="C24" s="35" t="s">
        <v>65</v>
      </c>
      <c r="D24" s="35">
        <f>SUM('[1]Site Scheduless'!B24:P24)</f>
        <v>11</v>
      </c>
      <c r="E24" s="68">
        <f t="shared" si="0"/>
        <v>23.093437152391548</v>
      </c>
      <c r="F24" s="119">
        <f t="shared" si="1"/>
        <v>17.764182424916577</v>
      </c>
    </row>
    <row r="25" spans="1:12" ht="16.5" thickTop="1" thickBot="1" x14ac:dyDescent="0.3">
      <c r="A25" s="30">
        <v>24</v>
      </c>
      <c r="B25" s="105">
        <v>45040</v>
      </c>
      <c r="C25" s="39" t="s">
        <v>64</v>
      </c>
      <c r="D25" s="39">
        <f>SUM('[1]Site Scheduless'!B25:P25)</f>
        <v>13</v>
      </c>
      <c r="E25" s="60">
        <f t="shared" si="0"/>
        <v>22.705895439377088</v>
      </c>
      <c r="F25" s="121">
        <f t="shared" si="1"/>
        <v>22.269243604004451</v>
      </c>
    </row>
    <row r="26" spans="1:12" ht="16.5" thickTop="1" thickBot="1" x14ac:dyDescent="0.3">
      <c r="A26" s="30">
        <v>25</v>
      </c>
      <c r="B26" s="105">
        <v>45041</v>
      </c>
      <c r="C26" s="35" t="s">
        <v>63</v>
      </c>
      <c r="D26" s="35">
        <f>SUM('[1]Site Scheduless'!B26:P26)</f>
        <v>20</v>
      </c>
      <c r="E26" s="68">
        <f t="shared" si="0"/>
        <v>22.318353726362627</v>
      </c>
      <c r="F26" s="119">
        <f t="shared" si="1"/>
        <v>28.327141268075639</v>
      </c>
    </row>
    <row r="27" spans="1:12" ht="16.5" thickTop="1" thickBot="1" x14ac:dyDescent="0.3">
      <c r="A27" s="30">
        <v>26</v>
      </c>
      <c r="B27" s="105">
        <v>45042</v>
      </c>
      <c r="C27" s="39" t="s">
        <v>62</v>
      </c>
      <c r="D27" s="39">
        <f>SUM('[1]Site Scheduless'!B27:P27)</f>
        <v>18</v>
      </c>
      <c r="E27" s="60">
        <f t="shared" si="0"/>
        <v>21.930812013348167</v>
      </c>
      <c r="F27" s="121">
        <f t="shared" si="1"/>
        <v>24.039543937708569</v>
      </c>
    </row>
    <row r="28" spans="1:12" ht="16.5" thickTop="1" thickBot="1" x14ac:dyDescent="0.3">
      <c r="A28" s="30">
        <v>27</v>
      </c>
      <c r="B28" s="105">
        <v>45043</v>
      </c>
      <c r="C28" s="35" t="s">
        <v>68</v>
      </c>
      <c r="D28" s="35">
        <f>SUM('[1]Site Scheduless'!B28:P28)</f>
        <v>12</v>
      </c>
      <c r="E28" s="68">
        <f t="shared" si="0"/>
        <v>21.543270300333706</v>
      </c>
      <c r="F28" s="119">
        <f t="shared" si="1"/>
        <v>25.893353726362626</v>
      </c>
    </row>
    <row r="29" spans="1:12" ht="16.5" thickTop="1" thickBot="1" x14ac:dyDescent="0.3">
      <c r="A29" s="30">
        <v>28</v>
      </c>
      <c r="B29" s="105">
        <v>45044</v>
      </c>
      <c r="C29" s="39" t="s">
        <v>67</v>
      </c>
      <c r="D29" s="39">
        <f>SUM('[1]Site Scheduless'!B29:P29)</f>
        <v>16</v>
      </c>
      <c r="E29" s="60">
        <f t="shared" si="0"/>
        <v>21.155728587319246</v>
      </c>
      <c r="F29" s="121">
        <f t="shared" si="1"/>
        <v>18.7146829810901</v>
      </c>
    </row>
    <row r="30" spans="1:12" ht="16.5" thickTop="1" thickBot="1" x14ac:dyDescent="0.3">
      <c r="A30" s="30">
        <v>29</v>
      </c>
      <c r="B30" s="105">
        <v>45045</v>
      </c>
      <c r="C30" s="35" t="s">
        <v>66</v>
      </c>
      <c r="D30" s="35">
        <f>SUM('[1]Site Scheduless'!B30:P30)</f>
        <v>13</v>
      </c>
      <c r="E30" s="68">
        <f t="shared" si="0"/>
        <v>20.768186874304785</v>
      </c>
      <c r="F30" s="119">
        <f t="shared" si="1"/>
        <v>18.371857619577309</v>
      </c>
    </row>
    <row r="31" spans="1:12" ht="16.5" thickTop="1" thickBot="1" x14ac:dyDescent="0.3">
      <c r="A31" s="30">
        <v>30</v>
      </c>
      <c r="B31" s="105">
        <v>45046</v>
      </c>
      <c r="C31" s="39" t="s">
        <v>65</v>
      </c>
      <c r="D31" s="39">
        <f>SUM('[1]Site Scheduless'!B31:P31)</f>
        <v>12</v>
      </c>
      <c r="E31" s="60">
        <f t="shared" si="0"/>
        <v>20.380645161290325</v>
      </c>
      <c r="F31" s="121">
        <f t="shared" si="1"/>
        <v>15.677419354838712</v>
      </c>
    </row>
    <row r="32" spans="1:12" s="4" customFormat="1" ht="16.5" thickTop="1" thickBot="1" x14ac:dyDescent="0.3">
      <c r="A32" s="29">
        <v>31</v>
      </c>
      <c r="B32" s="117">
        <v>45047</v>
      </c>
      <c r="C32" s="118" t="s">
        <v>64</v>
      </c>
      <c r="D32" s="118"/>
      <c r="E32" s="119">
        <f t="shared" si="0"/>
        <v>19.993103448275864</v>
      </c>
      <c r="F32" s="119">
        <f t="shared" si="1"/>
        <v>19.608620689655172</v>
      </c>
      <c r="G32" s="3"/>
      <c r="H32" s="3"/>
      <c r="I32" s="3"/>
      <c r="J32" s="3"/>
      <c r="K32" s="3"/>
      <c r="L32" s="3"/>
    </row>
    <row r="33" spans="1:6" ht="16.5" thickTop="1" thickBot="1" x14ac:dyDescent="0.3">
      <c r="A33" s="29">
        <v>32</v>
      </c>
      <c r="B33" s="117">
        <v>45048</v>
      </c>
      <c r="C33" s="120" t="s">
        <v>63</v>
      </c>
      <c r="D33" s="120"/>
      <c r="E33" s="121">
        <f t="shared" si="0"/>
        <v>19.605561735261404</v>
      </c>
      <c r="F33" s="121">
        <f t="shared" si="1"/>
        <v>24.883982202447164</v>
      </c>
    </row>
    <row r="34" spans="1:6" ht="16.5" thickTop="1" thickBot="1" x14ac:dyDescent="0.3">
      <c r="A34" s="29">
        <v>33</v>
      </c>
      <c r="B34" s="117">
        <v>45049</v>
      </c>
      <c r="C34" s="118" t="s">
        <v>62</v>
      </c>
      <c r="D34" s="118"/>
      <c r="E34" s="119">
        <f t="shared" ref="E34:E62" si="3">L$2+L$3*A34</f>
        <v>19.218020022246943</v>
      </c>
      <c r="F34" s="119">
        <f t="shared" ref="F34:F62" si="4">VLOOKUP(C34,sindex,2,FALSE)*E34</f>
        <v>21.065906562847612</v>
      </c>
    </row>
    <row r="35" spans="1:6" ht="16.5" thickTop="1" thickBot="1" x14ac:dyDescent="0.3">
      <c r="A35" s="29">
        <v>34</v>
      </c>
      <c r="B35" s="117">
        <v>45050</v>
      </c>
      <c r="C35" s="120" t="s">
        <v>68</v>
      </c>
      <c r="D35" s="120"/>
      <c r="E35" s="121">
        <f t="shared" si="3"/>
        <v>18.830478309232483</v>
      </c>
      <c r="F35" s="121">
        <f t="shared" si="4"/>
        <v>22.632786429365964</v>
      </c>
    </row>
    <row r="36" spans="1:6" ht="16.5" thickTop="1" thickBot="1" x14ac:dyDescent="0.3">
      <c r="A36" s="29">
        <v>35</v>
      </c>
      <c r="B36" s="117">
        <v>45051</v>
      </c>
      <c r="C36" s="118" t="s">
        <v>67</v>
      </c>
      <c r="D36" s="118"/>
      <c r="E36" s="119">
        <f t="shared" si="3"/>
        <v>18.442936596218022</v>
      </c>
      <c r="F36" s="119">
        <f t="shared" si="4"/>
        <v>16.314905450500557</v>
      </c>
    </row>
    <row r="37" spans="1:6" ht="16.5" thickTop="1" thickBot="1" x14ac:dyDescent="0.3">
      <c r="A37" s="29">
        <v>36</v>
      </c>
      <c r="B37" s="117">
        <v>45052</v>
      </c>
      <c r="C37" s="120" t="s">
        <v>66</v>
      </c>
      <c r="D37" s="120"/>
      <c r="E37" s="121">
        <f t="shared" si="3"/>
        <v>18.055394883203562</v>
      </c>
      <c r="F37" s="121">
        <f t="shared" si="4"/>
        <v>15.972080088987765</v>
      </c>
    </row>
    <row r="38" spans="1:6" ht="16.5" thickTop="1" thickBot="1" x14ac:dyDescent="0.3">
      <c r="A38" s="29">
        <v>37</v>
      </c>
      <c r="B38" s="117">
        <v>45053</v>
      </c>
      <c r="C38" s="118" t="s">
        <v>65</v>
      </c>
      <c r="D38" s="118"/>
      <c r="E38" s="119">
        <f t="shared" si="3"/>
        <v>17.667853170189101</v>
      </c>
      <c r="F38" s="119">
        <f t="shared" si="4"/>
        <v>13.590656284760847</v>
      </c>
    </row>
    <row r="39" spans="1:6" ht="16.5" thickTop="1" thickBot="1" x14ac:dyDescent="0.3">
      <c r="A39" s="29">
        <v>38</v>
      </c>
      <c r="B39" s="117">
        <v>45054</v>
      </c>
      <c r="C39" s="120" t="s">
        <v>64</v>
      </c>
      <c r="D39" s="120"/>
      <c r="E39" s="121">
        <f t="shared" si="3"/>
        <v>17.280311457174641</v>
      </c>
      <c r="F39" s="121">
        <f t="shared" si="4"/>
        <v>16.947997775305897</v>
      </c>
    </row>
    <row r="40" spans="1:6" ht="16.5" thickTop="1" thickBot="1" x14ac:dyDescent="0.3">
      <c r="A40" s="29">
        <v>39</v>
      </c>
      <c r="B40" s="117">
        <v>45055</v>
      </c>
      <c r="C40" s="118" t="s">
        <v>63</v>
      </c>
      <c r="D40" s="118"/>
      <c r="E40" s="119">
        <f t="shared" si="3"/>
        <v>16.89276974416018</v>
      </c>
      <c r="F40" s="119">
        <f t="shared" si="4"/>
        <v>21.44082313681869</v>
      </c>
    </row>
    <row r="41" spans="1:6" ht="16.5" thickTop="1" thickBot="1" x14ac:dyDescent="0.3">
      <c r="A41" s="29">
        <v>40</v>
      </c>
      <c r="B41" s="117">
        <v>45056</v>
      </c>
      <c r="C41" s="120" t="s">
        <v>62</v>
      </c>
      <c r="D41" s="120"/>
      <c r="E41" s="121">
        <f t="shared" si="3"/>
        <v>16.50522803114572</v>
      </c>
      <c r="F41" s="121">
        <f t="shared" si="4"/>
        <v>18.092269187986656</v>
      </c>
    </row>
    <row r="42" spans="1:6" ht="16.5" thickTop="1" thickBot="1" x14ac:dyDescent="0.3">
      <c r="A42" s="29">
        <v>41</v>
      </c>
      <c r="B42" s="117">
        <v>45057</v>
      </c>
      <c r="C42" s="118" t="s">
        <v>68</v>
      </c>
      <c r="D42" s="118"/>
      <c r="E42" s="119">
        <f t="shared" si="3"/>
        <v>16.117686318131259</v>
      </c>
      <c r="F42" s="119">
        <f t="shared" si="4"/>
        <v>19.372219132369302</v>
      </c>
    </row>
    <row r="43" spans="1:6" ht="16.5" thickTop="1" thickBot="1" x14ac:dyDescent="0.3">
      <c r="A43" s="29">
        <v>42</v>
      </c>
      <c r="B43" s="117">
        <v>45058</v>
      </c>
      <c r="C43" s="120" t="s">
        <v>67</v>
      </c>
      <c r="D43" s="120"/>
      <c r="E43" s="121">
        <f t="shared" si="3"/>
        <v>15.730144605116799</v>
      </c>
      <c r="F43" s="121">
        <f t="shared" si="4"/>
        <v>13.915127919911013</v>
      </c>
    </row>
    <row r="44" spans="1:6" ht="16.5" thickTop="1" thickBot="1" x14ac:dyDescent="0.3">
      <c r="A44" s="29">
        <v>43</v>
      </c>
      <c r="B44" s="117">
        <v>45059</v>
      </c>
      <c r="C44" s="118" t="s">
        <v>66</v>
      </c>
      <c r="D44" s="118"/>
      <c r="E44" s="119">
        <f t="shared" si="3"/>
        <v>15.342602892102338</v>
      </c>
      <c r="F44" s="119">
        <f t="shared" si="4"/>
        <v>13.572302558398222</v>
      </c>
    </row>
    <row r="45" spans="1:6" ht="16.5" thickTop="1" thickBot="1" x14ac:dyDescent="0.3">
      <c r="A45" s="29">
        <v>44</v>
      </c>
      <c r="B45" s="117">
        <v>45060</v>
      </c>
      <c r="C45" s="120" t="s">
        <v>65</v>
      </c>
      <c r="D45" s="120"/>
      <c r="E45" s="121">
        <f t="shared" si="3"/>
        <v>14.955061179087878</v>
      </c>
      <c r="F45" s="121">
        <f t="shared" si="4"/>
        <v>11.503893214682984</v>
      </c>
    </row>
    <row r="46" spans="1:6" ht="16.5" thickTop="1" thickBot="1" x14ac:dyDescent="0.3">
      <c r="A46" s="29">
        <v>45</v>
      </c>
      <c r="B46" s="117">
        <v>45061</v>
      </c>
      <c r="C46" s="118" t="s">
        <v>64</v>
      </c>
      <c r="D46" s="118"/>
      <c r="E46" s="119">
        <f t="shared" si="3"/>
        <v>14.567519466073417</v>
      </c>
      <c r="F46" s="119">
        <f t="shared" si="4"/>
        <v>14.28737486095662</v>
      </c>
    </row>
    <row r="47" spans="1:6" ht="16.5" thickTop="1" thickBot="1" x14ac:dyDescent="0.3">
      <c r="A47" s="29">
        <v>46</v>
      </c>
      <c r="B47" s="117">
        <v>45062</v>
      </c>
      <c r="C47" s="120" t="s">
        <v>63</v>
      </c>
      <c r="D47" s="120"/>
      <c r="E47" s="121">
        <f t="shared" si="3"/>
        <v>14.179977753058957</v>
      </c>
      <c r="F47" s="121">
        <f t="shared" si="4"/>
        <v>17.997664071190211</v>
      </c>
    </row>
    <row r="48" spans="1:6" ht="16.5" thickTop="1" thickBot="1" x14ac:dyDescent="0.3">
      <c r="A48" s="29">
        <v>47</v>
      </c>
      <c r="B48" s="117">
        <v>45063</v>
      </c>
      <c r="C48" s="118" t="s">
        <v>62</v>
      </c>
      <c r="D48" s="118"/>
      <c r="E48" s="119">
        <f t="shared" si="3"/>
        <v>13.792436040044496</v>
      </c>
      <c r="F48" s="119">
        <f t="shared" si="4"/>
        <v>15.118631813125699</v>
      </c>
    </row>
    <row r="49" spans="1:6" ht="16.5" thickTop="1" thickBot="1" x14ac:dyDescent="0.3">
      <c r="A49" s="29">
        <v>48</v>
      </c>
      <c r="B49" s="117">
        <v>45064</v>
      </c>
      <c r="C49" s="120" t="s">
        <v>68</v>
      </c>
      <c r="D49" s="120"/>
      <c r="E49" s="121">
        <f t="shared" si="3"/>
        <v>13.404894327030036</v>
      </c>
      <c r="F49" s="121">
        <f t="shared" si="4"/>
        <v>16.111651835372637</v>
      </c>
    </row>
    <row r="50" spans="1:6" ht="16.5" thickTop="1" thickBot="1" x14ac:dyDescent="0.3">
      <c r="A50" s="29">
        <v>49</v>
      </c>
      <c r="B50" s="117">
        <v>45065</v>
      </c>
      <c r="C50" s="118" t="s">
        <v>67</v>
      </c>
      <c r="D50" s="118"/>
      <c r="E50" s="119">
        <f t="shared" si="3"/>
        <v>13.017352614015575</v>
      </c>
      <c r="F50" s="119">
        <f t="shared" si="4"/>
        <v>11.515350389321469</v>
      </c>
    </row>
    <row r="51" spans="1:6" ht="16.5" thickTop="1" thickBot="1" x14ac:dyDescent="0.3">
      <c r="A51" s="29">
        <v>50</v>
      </c>
      <c r="B51" s="117">
        <v>45066</v>
      </c>
      <c r="C51" s="120" t="s">
        <v>66</v>
      </c>
      <c r="D51" s="120"/>
      <c r="E51" s="121">
        <f t="shared" si="3"/>
        <v>12.629810901001115</v>
      </c>
      <c r="F51" s="121">
        <f t="shared" si="4"/>
        <v>11.172525027808678</v>
      </c>
    </row>
    <row r="52" spans="1:6" ht="16.5" thickTop="1" thickBot="1" x14ac:dyDescent="0.3">
      <c r="A52" s="29">
        <v>51</v>
      </c>
      <c r="B52" s="117">
        <v>45067</v>
      </c>
      <c r="C52" s="118" t="s">
        <v>65</v>
      </c>
      <c r="D52" s="118"/>
      <c r="E52" s="119">
        <f t="shared" si="3"/>
        <v>12.242269187986654</v>
      </c>
      <c r="F52" s="119">
        <f t="shared" si="4"/>
        <v>9.4171301446051192</v>
      </c>
    </row>
    <row r="53" spans="1:6" ht="16.5" thickTop="1" thickBot="1" x14ac:dyDescent="0.3">
      <c r="A53" s="29">
        <v>52</v>
      </c>
      <c r="B53" s="117">
        <v>45068</v>
      </c>
      <c r="C53" s="120" t="s">
        <v>64</v>
      </c>
      <c r="D53" s="120"/>
      <c r="E53" s="121">
        <f t="shared" si="3"/>
        <v>11.854727474972194</v>
      </c>
      <c r="F53" s="121">
        <f t="shared" si="4"/>
        <v>11.626751946607342</v>
      </c>
    </row>
    <row r="54" spans="1:6" ht="16.5" thickTop="1" thickBot="1" x14ac:dyDescent="0.3">
      <c r="A54" s="29">
        <v>53</v>
      </c>
      <c r="B54" s="117">
        <v>45069</v>
      </c>
      <c r="C54" s="118" t="s">
        <v>63</v>
      </c>
      <c r="D54" s="118"/>
      <c r="E54" s="119">
        <f t="shared" si="3"/>
        <v>11.467185761957733</v>
      </c>
      <c r="F54" s="119">
        <f t="shared" si="4"/>
        <v>14.554505005561737</v>
      </c>
    </row>
    <row r="55" spans="1:6" ht="16.5" thickTop="1" thickBot="1" x14ac:dyDescent="0.3">
      <c r="A55" s="29">
        <v>54</v>
      </c>
      <c r="B55" s="117">
        <v>45070</v>
      </c>
      <c r="C55" s="120" t="s">
        <v>62</v>
      </c>
      <c r="D55" s="120"/>
      <c r="E55" s="121">
        <f t="shared" si="3"/>
        <v>11.079644048943273</v>
      </c>
      <c r="F55" s="121">
        <f t="shared" si="4"/>
        <v>12.144994438264742</v>
      </c>
    </row>
    <row r="56" spans="1:6" ht="16.5" thickTop="1" thickBot="1" x14ac:dyDescent="0.3">
      <c r="A56" s="29">
        <v>55</v>
      </c>
      <c r="B56" s="117">
        <v>45071</v>
      </c>
      <c r="C56" s="118" t="s">
        <v>68</v>
      </c>
      <c r="D56" s="118"/>
      <c r="E56" s="119">
        <f t="shared" si="3"/>
        <v>10.692102335928812</v>
      </c>
      <c r="F56" s="119">
        <f t="shared" si="4"/>
        <v>12.851084538375975</v>
      </c>
    </row>
    <row r="57" spans="1:6" ht="16.5" thickTop="1" thickBot="1" x14ac:dyDescent="0.3">
      <c r="A57" s="29">
        <v>56</v>
      </c>
      <c r="B57" s="117">
        <v>45072</v>
      </c>
      <c r="C57" s="120" t="s">
        <v>67</v>
      </c>
      <c r="D57" s="120"/>
      <c r="E57" s="121">
        <f t="shared" si="3"/>
        <v>10.304560622914352</v>
      </c>
      <c r="F57" s="121">
        <f t="shared" si="4"/>
        <v>9.1155728587319267</v>
      </c>
    </row>
    <row r="58" spans="1:6" ht="16.5" thickTop="1" thickBot="1" x14ac:dyDescent="0.3">
      <c r="A58" s="29">
        <v>57</v>
      </c>
      <c r="B58" s="117">
        <v>45073</v>
      </c>
      <c r="C58" s="118" t="s">
        <v>66</v>
      </c>
      <c r="D58" s="118"/>
      <c r="E58" s="119">
        <f t="shared" si="3"/>
        <v>9.9170189098998911</v>
      </c>
      <c r="F58" s="119">
        <f t="shared" si="4"/>
        <v>8.7727474972191342</v>
      </c>
    </row>
    <row r="59" spans="1:6" ht="16.5" thickTop="1" thickBot="1" x14ac:dyDescent="0.3">
      <c r="A59" s="29">
        <v>58</v>
      </c>
      <c r="B59" s="117">
        <v>45074</v>
      </c>
      <c r="C59" s="120" t="s">
        <v>65</v>
      </c>
      <c r="D59" s="120"/>
      <c r="E59" s="121">
        <f t="shared" si="3"/>
        <v>9.5294771968854306</v>
      </c>
      <c r="F59" s="121">
        <f t="shared" si="4"/>
        <v>7.3303670745272544</v>
      </c>
    </row>
    <row r="60" spans="1:6" ht="16.5" thickTop="1" thickBot="1" x14ac:dyDescent="0.3">
      <c r="A60" s="29">
        <v>59</v>
      </c>
      <c r="B60" s="117">
        <v>45075</v>
      </c>
      <c r="C60" s="118" t="s">
        <v>64</v>
      </c>
      <c r="D60" s="118"/>
      <c r="E60" s="119">
        <f t="shared" si="3"/>
        <v>9.1419354838709701</v>
      </c>
      <c r="F60" s="119">
        <f t="shared" si="4"/>
        <v>8.9661290322580669</v>
      </c>
    </row>
    <row r="61" spans="1:6" ht="16.5" thickTop="1" thickBot="1" x14ac:dyDescent="0.3">
      <c r="A61" s="29">
        <v>60</v>
      </c>
      <c r="B61" s="117">
        <v>45076</v>
      </c>
      <c r="C61" s="120" t="s">
        <v>63</v>
      </c>
      <c r="D61" s="120"/>
      <c r="E61" s="121">
        <f t="shared" si="3"/>
        <v>8.7543937708565096</v>
      </c>
      <c r="F61" s="121">
        <f t="shared" si="4"/>
        <v>11.111345939933262</v>
      </c>
    </row>
    <row r="62" spans="1:6" ht="15.75" thickTop="1" x14ac:dyDescent="0.25">
      <c r="A62" s="28">
        <v>61</v>
      </c>
      <c r="B62" s="117">
        <v>45077</v>
      </c>
      <c r="C62" s="118" t="s">
        <v>62</v>
      </c>
      <c r="D62" s="118"/>
      <c r="E62" s="119">
        <f t="shared" si="3"/>
        <v>8.3668520578420491</v>
      </c>
      <c r="F62" s="119">
        <f t="shared" si="4"/>
        <v>9.1713570634037858</v>
      </c>
    </row>
    <row r="63" spans="1:6" x14ac:dyDescent="0.25">
      <c r="A63" s="24"/>
      <c r="B63" s="24"/>
      <c r="C63" s="27"/>
      <c r="D63" s="24"/>
      <c r="E63" s="24"/>
      <c r="F63" s="24"/>
    </row>
  </sheetData>
  <mergeCells count="1">
    <mergeCell ref="H1:I1"/>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M L v Z W K L 8 L v q l A A A A 9 g A A A B I A H A B D b 2 5 m a W c v U G F j a 2 F n Z S 5 4 b W w g o h g A K K A U A A A A A A A A A A A A A A A A A A A A A A A A A A A A h Y 9 B D o I w F E S v Q r q n L T U m S j 5 l 4 V Y S E 6 J x S 2 q F R v g Y W i x 3 c + G R v I I Y R d 2 5 n J k 3 y c z 9 e o N 0 a O r g o j t r W k x I R D k J N K r 2 Y L B M S O + O 4 Y K k E j a F O h W l D k Y Y b T x Y k 5 D K u X P M m P e e + h l t u 5 I J z i O 2 z 9 a 5 q n R T h A a t K 1 B p 8 m k d / r e I h N 1 r j B Q 0 E k s q 5 o J y Y J M J m c E v I M a 9 z / T H h F V f u 7 7 T U m O 4 z Y F N E t j 7 g 3 w A U E s D B B Q A A g A I A D C 7 2 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w u 9 l Y K I p H u A 4 A A A A R A A A A E w A c A E Z v c m 1 1 b G F z L 1 N l Y 3 R p b 2 4 x L m 0 g o h g A K K A U A A A A A A A A A A A A A A A A A A A A A A A A A A A A K 0 5 N L s n M z 1 M I h t C G 1 g B Q S w E C L Q A U A A I A C A A w u 9 l Y o v w u + q U A A A D 2 A A A A E g A A A A A A A A A A A A A A A A A A A A A A Q 2 9 u Z m l n L 1 B h Y 2 t h Z 2 U u e G 1 s U E s B A i 0 A F A A C A A g A M L v Z W A / K 6 a u k A A A A 6 Q A A A B M A A A A A A A A A A A A A A A A A 8 Q A A A F t D b 2 5 0 Z W 5 0 X 1 R 5 c G V z X S 5 4 b W x Q S w E C L Q A U A A I A C A A w u 9 l Y 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M o 7 f S N y q b E e f + C p I K L u K J A A A A A A C A A A A A A A Q Z g A A A A E A A C A A A A B t D S r p Z n 5 K n P B 7 D 8 s n o e F M h r E 8 6 C Y M 2 M y 9 + u c d U 6 i Y 0 w A A A A A O g A A A A A I A A C A A A A A r 0 h y O N 0 4 i 6 k R v v b x g T b U Q b E 2 A f D Q g i X D k P 3 T k z N 8 N Y 1 A A A A A W N 3 0 J W L E z M C A w f V H N G 3 P z o V o Y D S P i F t N k G w 2 6 O e I L 0 e 6 x Y E G T N Z a m 9 2 d 0 Q o p O + K f E B t 1 e 6 F k f q Q s t E R T f r Y G P 6 8 o q 1 C Z Y Z 0 r G X b G t A s L I Q E A A A A A B r X T V Q E e + W m G P M 3 f N + 8 B J t n w T r g G l 0 v A N 8 2 d Q p g + 8 4 4 B + R u p J X u t 5 a Q w G g m T F L x E + f U w m I s G y S 6 x 0 S M 7 a F 7 A v < / D a t a M a s h u p > 
</file>

<file path=customXml/itemProps1.xml><?xml version="1.0" encoding="utf-8"?>
<ds:datastoreItem xmlns:ds="http://schemas.openxmlformats.org/officeDocument/2006/customXml" ds:itemID="{32153B30-7E9C-49ED-B137-0E0FF037D57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Calls Done</vt:lpstr>
      <vt:lpstr>Rejects</vt:lpstr>
      <vt:lpstr>Site Schedule</vt:lpstr>
      <vt:lpstr>Q1.(a)Productivity Measurement</vt:lpstr>
      <vt:lpstr>Q1. (b)Predictive Modeling</vt:lpstr>
      <vt:lpstr>'Q1. (b)Predictive Modeling'!date</vt:lpstr>
      <vt:lpstr>'Q1. (b)Predictive Modeling'!days</vt:lpstr>
      <vt:lpstr>'Q1. (b)Predictive Modeling'!period</vt:lpstr>
      <vt:lpstr>'Q1. (b)Predictive Modeling'!sindex</vt:lpstr>
      <vt:lpstr>'Q1. (b)Predictive Modeling'!visits</vt:lpstr>
      <vt:lpstr>'Q1. (b)Predictive Modeling'!week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NoBroker-LT1026</dc:creator>
  <cp:lastModifiedBy>Rakesh Jatolia</cp:lastModifiedBy>
  <dcterms:created xsi:type="dcterms:W3CDTF">2023-05-26T14:55:18Z</dcterms:created>
  <dcterms:modified xsi:type="dcterms:W3CDTF">2024-06-27T17:53:59Z</dcterms:modified>
</cp:coreProperties>
</file>