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<sst xmlns="http://schemas.openxmlformats.org/spreadsheetml/2006/main" count="145" uniqueCount="120">
  <si>
    <t>Date</t>
  </si>
  <si>
    <t>Part Number:</t>
  </si>
  <si>
    <t>Item Name:</t>
  </si>
  <si>
    <t>Location to Buy From</t>
  </si>
  <si>
    <t>Cost per Part</t>
  </si>
  <si>
    <t>Quantity:</t>
  </si>
  <si>
    <t>Total Cost:</t>
  </si>
  <si>
    <t>Item Description:</t>
  </si>
  <si>
    <t>Power Jack</t>
  </si>
  <si>
    <t>https://www.mouser.com/ProductDetail/Wurth-Elektronik/694108105102?qs=a9WhcLg8qCxZ8uWYc7A1TQ%3D%3D</t>
  </si>
  <si>
    <t>08055C104JAT4A</t>
  </si>
  <si>
    <t>Capacitor</t>
  </si>
  <si>
    <t>https://www.mouser.com/ProductDetail/KYOCERA-AVX/08055C104JAT4A?qs=xMTsDkQFXIwrNDKsf1C%2F4A%3D%3D</t>
  </si>
  <si>
    <t>0.1 uF 50VDC</t>
  </si>
  <si>
    <t>AC0603FR-0729K4L</t>
  </si>
  <si>
    <t>Resistor</t>
  </si>
  <si>
    <t>https://www.mouser.com/ProductDetail/YAGEO/AC0603FR-0729K4L?qs=UBLIud9aIG2k8zKS2xVklQ%3D%3D</t>
  </si>
  <si>
    <t>29.4k 100mW</t>
  </si>
  <si>
    <t>ADC141S626CIMM/NOPB</t>
  </si>
  <si>
    <t>ADC 14 bit</t>
  </si>
  <si>
    <t>https://www.mouser.com/ProductDetail/Texas-Instruments/ADC141S626CIMM-NOPB?qs=7X5t%252BdzoRHCk2zqpP70%252BpA%3D%3D</t>
  </si>
  <si>
    <t>BSS169</t>
  </si>
  <si>
    <t>NMOS</t>
  </si>
  <si>
    <t>https://www.mouser.com/ProductDetail/Infineon-Technologies/BSS169H6327XT?qs=Pidqk4Lw9ynD4CFbvj57WQ%3D%3D</t>
  </si>
  <si>
    <t>NMOS 100V 90mA</t>
  </si>
  <si>
    <t>C0603C331M5HACTU</t>
  </si>
  <si>
    <t>capacitor</t>
  </si>
  <si>
    <t>https://www.mouser.com/ProductDetail/KEMET/C0603C331M5HACTU?qs=W0yvOO0ixfErkuKIu%252BxRBQ%3D%3D</t>
  </si>
  <si>
    <t>333pF 50VDC</t>
  </si>
  <si>
    <t>CD4051BPWR</t>
  </si>
  <si>
    <t>8 channel Mux</t>
  </si>
  <si>
    <t>https://www.mouser.com/ProductDetail/Texas-Instruments/CD4051BPWR?qs=dQbkqP7qjabkyiIdB0m30Q%3D%3D</t>
  </si>
  <si>
    <t>8 channel mux</t>
  </si>
  <si>
    <t>CL10A105KA8NNND</t>
  </si>
  <si>
    <t>https://www.mouser.com/ProductDetail/Samsung-Electro-Mechanics/CL10A105KA8NNND?qs=xZ%2FP%252Ba9zWqZr4yEmwBAKRg%3D%3D</t>
  </si>
  <si>
    <t>1uF 25VDC</t>
  </si>
  <si>
    <t>CL21A106KAYNNNF</t>
  </si>
  <si>
    <t>https://www.mouser.com/ProductDetail/Samsung-Electro-Mechanics/CL21A106KAYNNNF?qs=xZ%2FP%252Ba9zWqbNXsT2s0u%252B1w%3D%3D</t>
  </si>
  <si>
    <t>10uF 25VDC</t>
  </si>
  <si>
    <t>CL21A226MAYNNNE</t>
  </si>
  <si>
    <t>https://www.mouser.com/ProductDetail/Samsung-Electro-Mechanics/CL21A226MAYNNNE?qs=xZ%2FP%252Ba9zWqY%2FVvCfXjMhqg%3D%3D</t>
  </si>
  <si>
    <t>22uF 25VDC</t>
  </si>
  <si>
    <t>CR0805-FX-3001ELF</t>
  </si>
  <si>
    <t>resistor</t>
  </si>
  <si>
    <t>https://www.mouser.com/ProductDetail/Bourns/CR0805-FX-3001ELF?qs=4vGXhLEMbUyE0MonUw6pjA%3D%3D</t>
  </si>
  <si>
    <t>3k 125mW</t>
  </si>
  <si>
    <t>CRCW060373K2FKEA</t>
  </si>
  <si>
    <t>https://www.mouser.com/ProductDetail/Vishay-Dale/CRCW060373K2FKEA?qs=wtKLRx7HFiWbNo88VwpoiQ%3D%3D</t>
  </si>
  <si>
    <t>73.2k 100mW</t>
  </si>
  <si>
    <t>DMG2301LK-7</t>
  </si>
  <si>
    <t>PMOS</t>
  </si>
  <si>
    <t>https://www.mouser.com/ProductDetail/Diodes-Incorporated/DMG2301LK-7?qs=rN85NNvew%2FQ%252B%2FQuwyP8KUg%3D%3D</t>
  </si>
  <si>
    <t>PMOS 20VDS</t>
  </si>
  <si>
    <t>DMG2302UK-7</t>
  </si>
  <si>
    <t>https://www.mouser.com/ProductDetail/Diodes-Incorporated/DMG2302UK-7?qs=nJRy1mI8RR8oxdwFJAgjOg%3D%3D</t>
  </si>
  <si>
    <t>NMOS 20VDS</t>
  </si>
  <si>
    <t>EVP-AKE31A</t>
  </si>
  <si>
    <t>Buttons</t>
  </si>
  <si>
    <t>https://www.mouser.com/ProductDetail/Panasonic/EVP-AKE31A?qs=EU6FO9ffTwe%252BJzX5LvvHqA%3D%3D</t>
  </si>
  <si>
    <t>LM2611BMFX</t>
  </si>
  <si>
    <t>Switch Volt Reg Neg</t>
  </si>
  <si>
    <t>https://www.mouser.com/ProductDetail/Texas-Instruments/LM2611BMFX-NOPB?qs=X1J7HmVL2ZGO3szAPbzB4g%3D%3D</t>
  </si>
  <si>
    <t>MAX4080FASA+T</t>
  </si>
  <si>
    <t>Current Sense Amp</t>
  </si>
  <si>
    <t>https://www.mouser.com/ProductDetail/Analog-Devices-Maxim-Integrated/MAX4080FASA%2bT?qs=1eQvB6Dk1vjfAr56%2FBnBlw%3D%3D</t>
  </si>
  <si>
    <t>MBR0580-TP</t>
  </si>
  <si>
    <t>schottky rectifiers</t>
  </si>
  <si>
    <t>https://www.mouser.com/ProductDetail/Micro-Commercial-Components-MCC/MBR0580-TP?qs=O1HRStiETCj2wMrWH4Z8DQ%3D%3D</t>
  </si>
  <si>
    <t>MCP3201-CI/SN</t>
  </si>
  <si>
    <t>12 bit ADC</t>
  </si>
  <si>
    <t>https://www.mouser.com/ProductDetail/Microchip-Technology/MCP3201-CI-SN?qs=9y3LFqDLL8L6Qsy36gCZ%252Bw%3D%3D</t>
  </si>
  <si>
    <t>MMSS8550-H-TP</t>
  </si>
  <si>
    <t>BJT</t>
  </si>
  <si>
    <t>https://www.mouser.com/ProductDetail/Micro-Commercial-Components-MCC/MMSS8550-H-TP?qs=sGAEpiMZZMvplms98TlKYxWN4uhlXivEZ%252BlGyLjKw34%3D</t>
  </si>
  <si>
    <t>BJT PNP 625 mW, 25V</t>
  </si>
  <si>
    <t>NR8040T4R7N</t>
  </si>
  <si>
    <t>Power Inductor</t>
  </si>
  <si>
    <t>https://www.mouser.com/ProductDetail/TAIYO-YUDEN/NR8040T4R7N?qs=PzICbMaShUcp7zkwLhhm8A%3D%3D</t>
  </si>
  <si>
    <t>4.7 uF Power Inductor</t>
  </si>
  <si>
    <t>OP279GSZ</t>
  </si>
  <si>
    <t>Output Op Amp rail to rail</t>
  </si>
  <si>
    <t>https://www.mouser.com/ProductDetail/Analog-Devices/OP279GSZ?qs=WIvQP4zGanjfloKg100C0A%3D%3D</t>
  </si>
  <si>
    <t>RK73H1JTTDD1002F</t>
  </si>
  <si>
    <t>10k ohm 100mW</t>
  </si>
  <si>
    <t>https://www.mouser.com/ProductDetail/KOA-Speer/RK73H1JTTDD1002F?qs=b1MjUb3%252BcaU0rYKbWd%2FWJg%3D%3D</t>
  </si>
  <si>
    <t>RMCF1210FT1R00</t>
  </si>
  <si>
    <t>1 ohm 500mW</t>
  </si>
  <si>
    <t>https://www.mouser.com/ProductDetail/SEI-Stackpole/RMCF1210FT1R00?qs=IPgv5n7u5QY%252BgVPKo7K9fw%3D%3D</t>
  </si>
  <si>
    <t>RNCP0805FTD1K00</t>
  </si>
  <si>
    <t>1k 250mW</t>
  </si>
  <si>
    <t>https://www.mouser.com/ProductDetail/SEI-Stackpole/RNCP0805FTD1K00?qs=FESYatJ8odKy9z1hnQn%252Bhg%3D%3D</t>
  </si>
  <si>
    <t>RT0603FRE0745K3L</t>
  </si>
  <si>
    <t>45.3K 100mW</t>
  </si>
  <si>
    <t>https://www.mouser.com/ProductDetail/YAGEO/RT0603FRE0745K3L?qs=4CyHz7GXqSjZdK2aq1DdCA%3D%3D</t>
  </si>
  <si>
    <t>SRP1265A-470M</t>
  </si>
  <si>
    <t>Pow Induct 47uH</t>
  </si>
  <si>
    <t>https://www.mouser.com/ProductDetail/Bourns/SRP1265A-470M?qs=7z%252BmIopC6%2FJVBbWifq3cvA%3D%3D</t>
  </si>
  <si>
    <t>SRR1260-150M</t>
  </si>
  <si>
    <t>Pw Induct 15uH</t>
  </si>
  <si>
    <t>https://www.mouser.com/ProductDetail/Bourns/SRR1260-150M?qs=y9m3SKnhpLPF5BoYDkDwgQ%3D%3D</t>
  </si>
  <si>
    <t>TLV9351IDBVR</t>
  </si>
  <si>
    <t>Low power Op Amp</t>
  </si>
  <si>
    <t>https://www.mouser.com/ProductDetail/Texas-Instruments/TLV9351IDBVR?qs=bAKSY%2FctAC7JwD6JDVCW2g%3D%3D</t>
  </si>
  <si>
    <t>TPS22918DBVR</t>
  </si>
  <si>
    <t>Power Switch IC</t>
  </si>
  <si>
    <t>https://www.mouser.com/ProductDetail/Texas-Instruments/TPS22918DBVR?qs=f4l5qYp%2Fy%252B5F7w5ZAgmi7A%3D%3D</t>
  </si>
  <si>
    <t>TPS562231DRLR</t>
  </si>
  <si>
    <t>Switch Volt Reg Pos</t>
  </si>
  <si>
    <t>https://www.mouser.com/ProductDetail/Texas-Instruments/TPS562231DRLR?qs=l4Gc20tDgJK5KnXgCyg0Bw%3D%3D</t>
  </si>
  <si>
    <t>TSM-105-01-T-DH</t>
  </si>
  <si>
    <t>Wire Header</t>
  </si>
  <si>
    <t>https://www.mouser.com/ProductDetail/Samtec/TSM-105-01-T-DH?qs=iT52DjcXuds3PBD31HYD6Q%3D%3D</t>
  </si>
  <si>
    <t>MLASE31LBB5476MTNA01</t>
  </si>
  <si>
    <t>47 uF 16VDC</t>
  </si>
  <si>
    <t>https://www.mouser.com/ProductDetail/TAIYO-YUDEN/MLASE31LBB5476MTNA01?qs=tlsG%2FOw5FFh4KFcjPRamYQ%3D%3D</t>
  </si>
  <si>
    <t>Cart Link</t>
  </si>
  <si>
    <t>https://www.mouser.com/ProjectManager/ProjectDetail.aspx?AccessID=bc8aa6f8b3</t>
  </si>
  <si>
    <t>Total Cost</t>
  </si>
  <si>
    <t>Reduced</t>
  </si>
  <si>
    <t>https://www.mouser.com/ProjectManager/ProjectDetail.aspx?AccessID=1ea529243c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</si>
</sst>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&quot;$&quot;#,##0.000_);[Red]\(&quot;$&quot;#,##0.000\)"/>
    <numFmt numFmtId="166" formatCode="&quot;$&quot;#,##0.00"/>
    <numFmt numFmtId="167" formatCode="&quot;$&quot;#,##0.000"/>
    <numFmt numFmtId="168" formatCode="&quot;$&quot;#,##0.00_);[Red]\(&quot;$&quot;#,##0.00\)"/>
    <numFmt numFmtId="169" formatCode="m/d/yyyy"/>
  </numFmts>
  <fonts count="1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sz val="9.0"/>
      <color theme="1"/>
      <name val="Google Sans"/>
    </font>
    <font>
      <u/>
      <sz val="9.0"/>
      <color rgb="FF0000FF"/>
      <name val="Google Sans"/>
    </font>
    <font>
      <u/>
      <sz val="11.0"/>
      <color rgb="FF1155CC"/>
      <name val="Calibri"/>
    </font>
    <font>
      <color rgb="FF333333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3" numFmtId="1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1" numFmtId="166" xfId="0" applyAlignment="1" applyFont="1" applyNumberFormat="1">
      <alignment horizontal="right" readingOrder="0" vertical="bottom"/>
    </xf>
    <xf borderId="0" fillId="0" fontId="3" numFmtId="1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0" fontId="1" numFmtId="166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165" xfId="0" applyAlignment="1" applyFont="1" applyNumberFormat="1">
      <alignment readingOrder="0"/>
    </xf>
    <xf borderId="0" fillId="0" fontId="2" numFmtId="0" xfId="0" applyFont="1"/>
    <xf borderId="0" fillId="0" fontId="6" numFmtId="0" xfId="0" applyAlignment="1" applyFont="1">
      <alignment vertical="bottom"/>
    </xf>
    <xf borderId="0" fillId="0" fontId="2" numFmtId="166" xfId="0" applyAlignment="1" applyFont="1" applyNumberFormat="1">
      <alignment readingOrder="0"/>
    </xf>
    <xf borderId="0" fillId="0" fontId="2" numFmtId="166" xfId="0" applyFont="1" applyNumberFormat="1"/>
    <xf borderId="0" fillId="0" fontId="3" numFmtId="166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vertical="bottom"/>
    </xf>
    <xf borderId="0" fillId="0" fontId="3" numFmtId="167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166" xfId="0" applyAlignment="1" applyFont="1" applyNumberForma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" numFmtId="168" xfId="0" applyAlignment="1" applyFont="1" applyNumberFormat="1">
      <alignment horizontal="right" readingOrder="0" vertical="bottom"/>
    </xf>
    <xf borderId="0" fillId="0" fontId="10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11" numFmtId="0" xfId="0" applyAlignment="1" applyFill="1" applyFont="1">
      <alignment readingOrder="0"/>
    </xf>
    <xf borderId="0" fillId="0" fontId="1" numFmtId="14" xfId="0" applyAlignment="1" applyFont="1" applyNumberFormat="1">
      <alignment horizontal="right" readingOrder="0" vertical="bottom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2" numFmtId="16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mouser.com/ProductDetail/Micro-Commercial-Components-MCC/MMSS8550-H-TP?qs=sGAEpiMZZMvplms98TlKYxWN4uhlXivEZ%252BlGyLjKw34%3D" TargetMode="External"/><Relationship Id="rId22" Type="http://schemas.openxmlformats.org/officeDocument/2006/relationships/hyperlink" Target="https://www.mouser.com/ProductDetail/Analog-Devices/OP279GSZ?qs=WIvQP4zGanjfloKg100C0A%3D%3D" TargetMode="External"/><Relationship Id="rId21" Type="http://schemas.openxmlformats.org/officeDocument/2006/relationships/hyperlink" Target="https://www.mouser.com/ProductDetail/TAIYO-YUDEN/NR8040T4R7N?qs=PzICbMaShUcp7zkwLhhm8A%3D%3D" TargetMode="External"/><Relationship Id="rId24" Type="http://schemas.openxmlformats.org/officeDocument/2006/relationships/hyperlink" Target="https://www.mouser.com/ProductDetail/SEI-Stackpole/RMCF1210FT1R00?qs=IPgv5n7u5QY%252BgVPKo7K9fw%3D%3D" TargetMode="External"/><Relationship Id="rId23" Type="http://schemas.openxmlformats.org/officeDocument/2006/relationships/hyperlink" Target="https://www.mouser.com/ProductDetail/KOA-Speer/RK73H1JTTDD1002F?qs=b1MjUb3%252BcaU0rYKbWd%2FWJg%3D%3D" TargetMode="External"/><Relationship Id="rId1" Type="http://schemas.openxmlformats.org/officeDocument/2006/relationships/hyperlink" Target="https://www.mouser.com/ProductDetail/Wurth-Elektronik/694108105102?qs=a9WhcLg8qCxZ8uWYc7A1TQ%3D%3D" TargetMode="External"/><Relationship Id="rId2" Type="http://schemas.openxmlformats.org/officeDocument/2006/relationships/hyperlink" Target="https://www.mouser.com/ProductDetail/KYOCERA-AVX/08055C104JAT4A?qs=xMTsDkQFXIwrNDKsf1C%2F4A%3D%3D" TargetMode="External"/><Relationship Id="rId3" Type="http://schemas.openxmlformats.org/officeDocument/2006/relationships/hyperlink" Target="https://www.mouser.com/ProductDetail/YAGEO/AC0603FR-0729K4L?qs=UBLIud9aIG2k8zKS2xVklQ%3D%3D" TargetMode="External"/><Relationship Id="rId4" Type="http://schemas.openxmlformats.org/officeDocument/2006/relationships/hyperlink" Target="https://www.mouser.com/ProductDetail/Texas-Instruments/ADC141S626CIMM-NOPB?qs=7X5t%252BdzoRHCk2zqpP70%252BpA%3D%3D" TargetMode="External"/><Relationship Id="rId9" Type="http://schemas.openxmlformats.org/officeDocument/2006/relationships/hyperlink" Target="https://www.mouser.com/ProductDetail/Samsung-Electro-Mechanics/CL21A106KAYNNNF?qs=xZ%2FP%252Ba9zWqbNXsT2s0u%252B1w%3D%3D" TargetMode="External"/><Relationship Id="rId26" Type="http://schemas.openxmlformats.org/officeDocument/2006/relationships/hyperlink" Target="https://www.mouser.com/ProductDetail/YAGEO/RT0603FRE0745K3L?qs=4CyHz7GXqSjZdK2aq1DdCA%3D%3D" TargetMode="External"/><Relationship Id="rId25" Type="http://schemas.openxmlformats.org/officeDocument/2006/relationships/hyperlink" Target="https://www.mouser.com/ProductDetail/SEI-Stackpole/RNCP0805FTD1K00?qs=FESYatJ8odKy9z1hnQn%252Bhg%3D%3D" TargetMode="External"/><Relationship Id="rId28" Type="http://schemas.openxmlformats.org/officeDocument/2006/relationships/hyperlink" Target="https://www.mouser.com/ProductDetail/Bourns/SRR1260-150M?qs=y9m3SKnhpLPF5BoYDkDwgQ%3D%3D" TargetMode="External"/><Relationship Id="rId27" Type="http://schemas.openxmlformats.org/officeDocument/2006/relationships/hyperlink" Target="https://www.mouser.com/ProductDetail/Bourns/SRP1265A-470M?qs=7z%252BmIopC6%2FJVBbWifq3cvA%3D%3D" TargetMode="External"/><Relationship Id="rId5" Type="http://schemas.openxmlformats.org/officeDocument/2006/relationships/hyperlink" Target="https://www.mouser.com/ProductDetail/Infineon-Technologies/BSS169H6327XT?qs=Pidqk4Lw9ynD4CFbvj57WQ%3D%3D" TargetMode="External"/><Relationship Id="rId6" Type="http://schemas.openxmlformats.org/officeDocument/2006/relationships/hyperlink" Target="https://www.mouser.com/ProductDetail/KEMET/C0603C331M5HACTU?qs=W0yvOO0ixfErkuKIu%252BxRBQ%3D%3D" TargetMode="External"/><Relationship Id="rId29" Type="http://schemas.openxmlformats.org/officeDocument/2006/relationships/hyperlink" Target="https://www.mouser.com/ProductDetail/Texas-Instruments/TLV9351IDBVR?qs=bAKSY%2FctAC7JwD6JDVCW2g%3D%3D" TargetMode="External"/><Relationship Id="rId7" Type="http://schemas.openxmlformats.org/officeDocument/2006/relationships/hyperlink" Target="https://www.mouser.com/ProductDetail/Texas-Instruments/CD4051BPWR?qs=dQbkqP7qjabkyiIdB0m30Q%3D%3D" TargetMode="External"/><Relationship Id="rId8" Type="http://schemas.openxmlformats.org/officeDocument/2006/relationships/hyperlink" Target="https://www.mouser.com/ProductDetail/Samsung-Electro-Mechanics/CL10A105KA8NNND?qs=xZ%2FP%252Ba9zWqZr4yEmwBAKRg%3D%3D" TargetMode="External"/><Relationship Id="rId31" Type="http://schemas.openxmlformats.org/officeDocument/2006/relationships/hyperlink" Target="https://www.mouser.com/ProductDetail/Texas-Instruments/TPS562231DRLR?qs=l4Gc20tDgJK5KnXgCyg0Bw%3D%3D" TargetMode="External"/><Relationship Id="rId30" Type="http://schemas.openxmlformats.org/officeDocument/2006/relationships/hyperlink" Target="https://www.mouser.com/ProductDetail/Texas-Instruments/TPS22918DBVR?qs=f4l5qYp%2Fy%252B5F7w5ZAgmi7A%3D%3D" TargetMode="External"/><Relationship Id="rId11" Type="http://schemas.openxmlformats.org/officeDocument/2006/relationships/hyperlink" Target="https://www.mouser.com/ProductDetail/Bourns/CR0805-FX-3001ELF?qs=4vGXhLEMbUyE0MonUw6pjA%3D%3D" TargetMode="External"/><Relationship Id="rId33" Type="http://schemas.openxmlformats.org/officeDocument/2006/relationships/hyperlink" Target="https://www.mouser.com/ProductDetail/TAIYO-YUDEN/MLASE31LBB5476MTNA01?qs=tlsG%2FOw5FFh4KFcjPRamYQ%3D%3D" TargetMode="External"/><Relationship Id="rId10" Type="http://schemas.openxmlformats.org/officeDocument/2006/relationships/hyperlink" Target="https://www.mouser.com/ProductDetail/Samsung-Electro-Mechanics/CL21A226MAYNNNE?qs=xZ%2FP%252Ba9zWqY%2FVvCfXjMhqg%3D%3D" TargetMode="External"/><Relationship Id="rId32" Type="http://schemas.openxmlformats.org/officeDocument/2006/relationships/hyperlink" Target="https://www.mouser.com/ProductDetail/Samtec/TSM-105-01-T-DH?qs=iT52DjcXuds3PBD31HYD6Q%3D%3D" TargetMode="External"/><Relationship Id="rId13" Type="http://schemas.openxmlformats.org/officeDocument/2006/relationships/hyperlink" Target="https://www.mouser.com/ProductDetail/Diodes-Incorporated/DMG2301LK-7?qs=rN85NNvew%2FQ%252B%2FQuwyP8KUg%3D%3D" TargetMode="External"/><Relationship Id="rId35" Type="http://schemas.openxmlformats.org/officeDocument/2006/relationships/hyperlink" Target="https://www.mouser.com/ProjectManager/ProjectDetail.aspx?AccessID=1ea529243c" TargetMode="External"/><Relationship Id="rId12" Type="http://schemas.openxmlformats.org/officeDocument/2006/relationships/hyperlink" Target="https://www.mouser.com/ProductDetail/Vishay-Dale/CRCW060373K2FKEA?qs=wtKLRx7HFiWbNo88VwpoiQ%3D%3D" TargetMode="External"/><Relationship Id="rId34" Type="http://schemas.openxmlformats.org/officeDocument/2006/relationships/hyperlink" Target="https://www.mouser.com/ProjectManager/ProjectDetail.aspx?AccessID=bc8aa6f8b3" TargetMode="External"/><Relationship Id="rId15" Type="http://schemas.openxmlformats.org/officeDocument/2006/relationships/hyperlink" Target="https://www.mouser.com/ProductDetail/Panasonic/EVP-AKE31A?qs=EU6FO9ffTwe%252BJzX5LvvHqA%3D%3D" TargetMode="External"/><Relationship Id="rId14" Type="http://schemas.openxmlformats.org/officeDocument/2006/relationships/hyperlink" Target="https://www.mouser.com/ProductDetail/Diodes-Incorporated/DMG2302UK-7?qs=nJRy1mI8RR8oxdwFJAgjOg%3D%3D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mouser.com/ProductDetail/Analog-Devices-Maxim-Integrated/MAX4080FASA%2bT?qs=1eQvB6Dk1vjfAr56%2FBnBlw%3D%3D" TargetMode="External"/><Relationship Id="rId16" Type="http://schemas.openxmlformats.org/officeDocument/2006/relationships/hyperlink" Target="https://www.mouser.com/ProductDetail/Texas-Instruments/LM2611BMFX-NOPB?qs=X1J7HmVL2ZGO3szAPbzB4g%3D%3D" TargetMode="External"/><Relationship Id="rId19" Type="http://schemas.openxmlformats.org/officeDocument/2006/relationships/hyperlink" Target="https://www.mouser.com/ProductDetail/Microchip-Technology/MCP3201-CI-SN?qs=9y3LFqDLL8L6Qsy36gCZ%252Bw%3D%3D" TargetMode="External"/><Relationship Id="rId18" Type="http://schemas.openxmlformats.org/officeDocument/2006/relationships/hyperlink" Target="https://www.mouser.com/ProductDetail/Micro-Commercial-Components-MCC/MBR0580-TP?qs=O1HRStiETCj2wMrWH4Z8D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0"/>
    <col customWidth="1" min="3" max="3" width="20.25"/>
    <col customWidth="1" min="4" max="4" width="61.5"/>
    <col customWidth="1" min="5" max="5" width="10.63"/>
    <col customWidth="1" min="6" max="6" width="8.0"/>
    <col customWidth="1" min="8" max="8" width="54.63"/>
    <col customWidth="1" min="9" max="9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45582.0</v>
      </c>
      <c r="B2" s="3">
        <v>6.94108105102E11</v>
      </c>
      <c r="C2" s="4" t="s">
        <v>8</v>
      </c>
      <c r="D2" s="5" t="s">
        <v>9</v>
      </c>
      <c r="E2" s="6">
        <v>1.92</v>
      </c>
      <c r="F2" s="7">
        <v>1.0</v>
      </c>
      <c r="G2" s="8">
        <f>F2*E2</f>
        <v>1.92</v>
      </c>
      <c r="H2" s="4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45582.0</v>
      </c>
      <c r="B3" s="9" t="s">
        <v>10</v>
      </c>
      <c r="C3" s="10" t="s">
        <v>11</v>
      </c>
      <c r="D3" s="5" t="s">
        <v>12</v>
      </c>
      <c r="E3" s="6">
        <v>0.072</v>
      </c>
      <c r="F3" s="7">
        <f>16+24</f>
        <v>40</v>
      </c>
      <c r="G3" s="11">
        <f t="shared" ref="G3:G34" si="1">E3*F3</f>
        <v>2.88</v>
      </c>
      <c r="H3" s="4" t="s">
        <v>13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45582.0</v>
      </c>
      <c r="B4" s="9" t="s">
        <v>14</v>
      </c>
      <c r="C4" s="10" t="s">
        <v>15</v>
      </c>
      <c r="D4" s="5" t="s">
        <v>16</v>
      </c>
      <c r="E4" s="6">
        <v>0.1</v>
      </c>
      <c r="F4" s="12">
        <f t="shared" ref="F4:F5" si="2">1+2</f>
        <v>3</v>
      </c>
      <c r="G4" s="11">
        <f t="shared" si="1"/>
        <v>0.3</v>
      </c>
      <c r="H4" s="4" t="s">
        <v>17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45582.0</v>
      </c>
      <c r="B5" s="9" t="s">
        <v>18</v>
      </c>
      <c r="C5" s="13" t="s">
        <v>19</v>
      </c>
      <c r="D5" s="14" t="s">
        <v>20</v>
      </c>
      <c r="E5" s="15">
        <v>11.09</v>
      </c>
      <c r="F5" s="12">
        <f t="shared" si="2"/>
        <v>3</v>
      </c>
      <c r="G5" s="16">
        <f t="shared" si="1"/>
        <v>33.27</v>
      </c>
      <c r="H5" s="13" t="s">
        <v>19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>
        <v>45582.0</v>
      </c>
      <c r="B6" s="9" t="s">
        <v>21</v>
      </c>
      <c r="C6" s="10" t="s">
        <v>22</v>
      </c>
      <c r="D6" s="17" t="s">
        <v>23</v>
      </c>
      <c r="E6" s="18">
        <v>0.41</v>
      </c>
      <c r="F6" s="12">
        <f>1+3</f>
        <v>4</v>
      </c>
      <c r="G6" s="19">
        <f t="shared" si="1"/>
        <v>1.64</v>
      </c>
      <c r="H6" s="4" t="s">
        <v>24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>
        <v>45582.0</v>
      </c>
      <c r="B7" s="9" t="s">
        <v>25</v>
      </c>
      <c r="C7" s="10" t="s">
        <v>26</v>
      </c>
      <c r="D7" s="17" t="s">
        <v>27</v>
      </c>
      <c r="E7" s="20">
        <v>0.1</v>
      </c>
      <c r="F7" s="12">
        <f>2+1</f>
        <v>3</v>
      </c>
      <c r="G7" s="19">
        <f t="shared" si="1"/>
        <v>0.3</v>
      </c>
      <c r="H7" s="4" t="s">
        <v>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>
        <v>45582.0</v>
      </c>
      <c r="B8" s="9" t="s">
        <v>29</v>
      </c>
      <c r="C8" s="10" t="s">
        <v>30</v>
      </c>
      <c r="D8" s="14" t="s">
        <v>31</v>
      </c>
      <c r="E8" s="15">
        <v>0.41</v>
      </c>
      <c r="F8" s="12">
        <f>1+3</f>
        <v>4</v>
      </c>
      <c r="G8" s="21">
        <f t="shared" si="1"/>
        <v>1.64</v>
      </c>
      <c r="H8" s="13" t="s">
        <v>32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>
        <v>45582.0</v>
      </c>
      <c r="B9" s="9" t="s">
        <v>33</v>
      </c>
      <c r="C9" s="10" t="s">
        <v>26</v>
      </c>
      <c r="D9" s="5" t="s">
        <v>34</v>
      </c>
      <c r="E9" s="6">
        <v>0.1</v>
      </c>
      <c r="F9" s="7">
        <v>3.0</v>
      </c>
      <c r="G9" s="18">
        <f t="shared" si="1"/>
        <v>0.3</v>
      </c>
      <c r="H9" s="9" t="s">
        <v>35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>
        <v>45582.0</v>
      </c>
      <c r="B10" s="9" t="s">
        <v>36</v>
      </c>
      <c r="C10" s="10" t="s">
        <v>26</v>
      </c>
      <c r="D10" s="5" t="s">
        <v>37</v>
      </c>
      <c r="E10" s="22">
        <v>0.121</v>
      </c>
      <c r="F10" s="7">
        <f>14+16</f>
        <v>30</v>
      </c>
      <c r="G10" s="23">
        <f t="shared" si="1"/>
        <v>3.63</v>
      </c>
      <c r="H10" s="4" t="s">
        <v>38</v>
      </c>
      <c r="I10" s="2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>
        <v>45582.0</v>
      </c>
      <c r="B11" s="9" t="s">
        <v>39</v>
      </c>
      <c r="C11" s="10" t="s">
        <v>26</v>
      </c>
      <c r="D11" s="17" t="s">
        <v>40</v>
      </c>
      <c r="E11" s="20">
        <v>0.25</v>
      </c>
      <c r="F11" s="7">
        <f t="shared" ref="F11:F12" si="3">2+2</f>
        <v>4</v>
      </c>
      <c r="G11" s="25">
        <f t="shared" si="1"/>
        <v>1</v>
      </c>
      <c r="H11" s="4" t="s">
        <v>41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2">
        <v>45582.0</v>
      </c>
      <c r="B12" s="9" t="s">
        <v>42</v>
      </c>
      <c r="C12" s="10" t="s">
        <v>43</v>
      </c>
      <c r="D12" s="17" t="s">
        <v>44</v>
      </c>
      <c r="E12" s="20">
        <v>0.1</v>
      </c>
      <c r="F12" s="7">
        <f t="shared" si="3"/>
        <v>4</v>
      </c>
      <c r="G12" s="18">
        <f t="shared" si="1"/>
        <v>0.4</v>
      </c>
      <c r="H12" s="4" t="s">
        <v>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">
        <v>45582.0</v>
      </c>
      <c r="B13" s="9" t="s">
        <v>46</v>
      </c>
      <c r="C13" s="10" t="s">
        <v>43</v>
      </c>
      <c r="D13" s="17" t="s">
        <v>47</v>
      </c>
      <c r="E13" s="20">
        <v>0.1</v>
      </c>
      <c r="F13" s="26">
        <f>1+2</f>
        <v>3</v>
      </c>
      <c r="G13" s="25">
        <f t="shared" si="1"/>
        <v>0.3</v>
      </c>
      <c r="H13" s="4" t="s">
        <v>48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2">
        <v>45582.0</v>
      </c>
      <c r="B14" s="27" t="s">
        <v>49</v>
      </c>
      <c r="C14" s="10" t="s">
        <v>50</v>
      </c>
      <c r="D14" s="28" t="s">
        <v>51</v>
      </c>
      <c r="E14" s="15">
        <v>0.32</v>
      </c>
      <c r="F14" s="7">
        <f t="shared" ref="F14:F15" si="4">1+4</f>
        <v>5</v>
      </c>
      <c r="G14" s="16">
        <f t="shared" si="1"/>
        <v>1.6</v>
      </c>
      <c r="H14" s="27" t="s">
        <v>52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">
        <v>45582.0</v>
      </c>
      <c r="B15" s="9" t="s">
        <v>53</v>
      </c>
      <c r="C15" s="10" t="s">
        <v>22</v>
      </c>
      <c r="D15" s="5" t="s">
        <v>54</v>
      </c>
      <c r="E15" s="6">
        <v>0.21</v>
      </c>
      <c r="F15" s="7">
        <f t="shared" si="4"/>
        <v>5</v>
      </c>
      <c r="G15" s="24">
        <f t="shared" si="1"/>
        <v>1.05</v>
      </c>
      <c r="H15" s="4" t="s">
        <v>55</v>
      </c>
    </row>
    <row r="16">
      <c r="A16" s="2">
        <v>45582.0</v>
      </c>
      <c r="B16" s="9" t="s">
        <v>56</v>
      </c>
      <c r="C16" s="29" t="s">
        <v>57</v>
      </c>
      <c r="D16" s="30" t="s">
        <v>58</v>
      </c>
      <c r="E16" s="6">
        <v>0.57</v>
      </c>
      <c r="F16" s="26">
        <v>2.0</v>
      </c>
      <c r="G16" s="31">
        <f t="shared" si="1"/>
        <v>1.14</v>
      </c>
      <c r="H16" s="29" t="s">
        <v>57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2">
        <v>45582.0</v>
      </c>
      <c r="B17" s="9" t="s">
        <v>59</v>
      </c>
      <c r="C17" s="27" t="s">
        <v>60</v>
      </c>
      <c r="D17" s="17" t="s">
        <v>61</v>
      </c>
      <c r="E17" s="15">
        <v>2.22</v>
      </c>
      <c r="F17" s="12">
        <f>1+4</f>
        <v>5</v>
      </c>
      <c r="G17" s="18">
        <f t="shared" si="1"/>
        <v>11.1</v>
      </c>
      <c r="H17" s="27" t="s">
        <v>60</v>
      </c>
    </row>
    <row r="18">
      <c r="A18" s="2">
        <v>45582.0</v>
      </c>
      <c r="B18" s="9" t="s">
        <v>62</v>
      </c>
      <c r="C18" s="27" t="s">
        <v>63</v>
      </c>
      <c r="D18" s="17" t="s">
        <v>64</v>
      </c>
      <c r="E18" s="15">
        <v>4.79</v>
      </c>
      <c r="F18" s="12">
        <v>3.0</v>
      </c>
      <c r="G18" s="16">
        <f t="shared" si="1"/>
        <v>14.37</v>
      </c>
      <c r="H18" s="27" t="s">
        <v>63</v>
      </c>
    </row>
    <row r="19">
      <c r="A19" s="2">
        <v>45582.0</v>
      </c>
      <c r="B19" s="9" t="s">
        <v>65</v>
      </c>
      <c r="C19" s="27" t="s">
        <v>66</v>
      </c>
      <c r="D19" s="17" t="s">
        <v>67</v>
      </c>
      <c r="E19" s="15">
        <v>0.31</v>
      </c>
      <c r="F19" s="26">
        <f>1+3</f>
        <v>4</v>
      </c>
      <c r="G19" s="16">
        <f t="shared" si="1"/>
        <v>1.24</v>
      </c>
      <c r="H19" s="27" t="s">
        <v>66</v>
      </c>
    </row>
    <row r="20">
      <c r="A20" s="2">
        <v>45582.0</v>
      </c>
      <c r="B20" s="9" t="s">
        <v>68</v>
      </c>
      <c r="C20" s="27" t="s">
        <v>69</v>
      </c>
      <c r="D20" s="17" t="s">
        <v>70</v>
      </c>
      <c r="E20" s="6">
        <v>3.02</v>
      </c>
      <c r="F20" s="26">
        <f>2+4</f>
        <v>6</v>
      </c>
      <c r="G20" s="16">
        <f t="shared" si="1"/>
        <v>18.12</v>
      </c>
      <c r="H20" s="27" t="s">
        <v>69</v>
      </c>
    </row>
    <row r="21">
      <c r="A21" s="2">
        <v>45582.0</v>
      </c>
      <c r="B21" s="9" t="s">
        <v>71</v>
      </c>
      <c r="C21" s="10" t="s">
        <v>72</v>
      </c>
      <c r="D21" s="17" t="s">
        <v>73</v>
      </c>
      <c r="E21" s="6">
        <v>0.15</v>
      </c>
      <c r="F21" s="26">
        <f>1+4</f>
        <v>5</v>
      </c>
      <c r="G21" s="16">
        <f t="shared" si="1"/>
        <v>0.75</v>
      </c>
      <c r="H21" s="27" t="s">
        <v>74</v>
      </c>
    </row>
    <row r="22">
      <c r="A22" s="2">
        <v>45582.0</v>
      </c>
      <c r="B22" s="9" t="s">
        <v>75</v>
      </c>
      <c r="C22" s="10" t="s">
        <v>76</v>
      </c>
      <c r="D22" s="28" t="s">
        <v>77</v>
      </c>
      <c r="E22" s="6">
        <v>0.47</v>
      </c>
      <c r="F22" s="26">
        <f>2+2</f>
        <v>4</v>
      </c>
      <c r="G22" s="16">
        <f t="shared" si="1"/>
        <v>1.88</v>
      </c>
      <c r="H22" s="10" t="s">
        <v>78</v>
      </c>
    </row>
    <row r="23">
      <c r="A23" s="2">
        <v>45582.0</v>
      </c>
      <c r="B23" s="9" t="s">
        <v>79</v>
      </c>
      <c r="C23" s="27" t="s">
        <v>80</v>
      </c>
      <c r="D23" s="17" t="s">
        <v>81</v>
      </c>
      <c r="E23" s="6">
        <v>5.42</v>
      </c>
      <c r="F23" s="12">
        <v>4.0</v>
      </c>
      <c r="G23" s="16">
        <f t="shared" si="1"/>
        <v>21.68</v>
      </c>
      <c r="H23" s="27" t="s">
        <v>80</v>
      </c>
    </row>
    <row r="24">
      <c r="A24" s="2">
        <v>45582.0</v>
      </c>
      <c r="B24" s="9" t="s">
        <v>82</v>
      </c>
      <c r="C24" s="27" t="s">
        <v>83</v>
      </c>
      <c r="D24" s="17" t="s">
        <v>84</v>
      </c>
      <c r="E24" s="6">
        <v>0.013</v>
      </c>
      <c r="F24" s="26">
        <f>16+24</f>
        <v>40</v>
      </c>
      <c r="G24" s="16">
        <f t="shared" si="1"/>
        <v>0.52</v>
      </c>
      <c r="H24" s="27" t="s">
        <v>83</v>
      </c>
    </row>
    <row r="25">
      <c r="A25" s="2">
        <v>45582.0</v>
      </c>
      <c r="B25" s="9" t="s">
        <v>85</v>
      </c>
      <c r="C25" s="4" t="s">
        <v>86</v>
      </c>
      <c r="D25" s="17" t="s">
        <v>87</v>
      </c>
      <c r="E25" s="6">
        <v>0.1</v>
      </c>
      <c r="F25" s="26">
        <f>1+2</f>
        <v>3</v>
      </c>
      <c r="G25" s="16">
        <f t="shared" si="1"/>
        <v>0.3</v>
      </c>
      <c r="H25" s="4" t="s">
        <v>86</v>
      </c>
    </row>
    <row r="26">
      <c r="A26" s="2">
        <v>45582.0</v>
      </c>
      <c r="B26" s="9" t="s">
        <v>88</v>
      </c>
      <c r="C26" s="27" t="s">
        <v>89</v>
      </c>
      <c r="D26" s="17" t="s">
        <v>90</v>
      </c>
      <c r="E26" s="6">
        <v>0.1</v>
      </c>
      <c r="F26" s="26">
        <v>4.0</v>
      </c>
      <c r="G26" s="16">
        <f t="shared" si="1"/>
        <v>0.4</v>
      </c>
      <c r="H26" s="27" t="s">
        <v>89</v>
      </c>
    </row>
    <row r="27">
      <c r="A27" s="2">
        <v>45582.0</v>
      </c>
      <c r="B27" s="9" t="s">
        <v>91</v>
      </c>
      <c r="C27" s="27" t="s">
        <v>92</v>
      </c>
      <c r="D27" s="17" t="s">
        <v>93</v>
      </c>
      <c r="E27" s="6">
        <v>0.1</v>
      </c>
      <c r="F27" s="26">
        <f>1+2</f>
        <v>3</v>
      </c>
      <c r="G27" s="16">
        <f t="shared" si="1"/>
        <v>0.3</v>
      </c>
      <c r="H27" s="27" t="s">
        <v>92</v>
      </c>
    </row>
    <row r="28">
      <c r="A28" s="2">
        <v>45582.0</v>
      </c>
      <c r="B28" s="9" t="s">
        <v>94</v>
      </c>
      <c r="C28" s="27" t="s">
        <v>95</v>
      </c>
      <c r="D28" s="17" t="s">
        <v>96</v>
      </c>
      <c r="E28" s="6">
        <v>1.78</v>
      </c>
      <c r="F28" s="26">
        <f t="shared" ref="F28:F29" si="5">1+1</f>
        <v>2</v>
      </c>
      <c r="G28" s="16">
        <f t="shared" si="1"/>
        <v>3.56</v>
      </c>
      <c r="H28" s="27" t="s">
        <v>95</v>
      </c>
    </row>
    <row r="29">
      <c r="A29" s="2">
        <v>45582.0</v>
      </c>
      <c r="B29" s="9" t="s">
        <v>97</v>
      </c>
      <c r="C29" s="27" t="s">
        <v>98</v>
      </c>
      <c r="D29" s="17" t="s">
        <v>99</v>
      </c>
      <c r="E29" s="6">
        <v>1.18</v>
      </c>
      <c r="F29" s="26">
        <f t="shared" si="5"/>
        <v>2</v>
      </c>
      <c r="G29" s="16">
        <f t="shared" si="1"/>
        <v>2.36</v>
      </c>
      <c r="H29" s="27" t="s">
        <v>98</v>
      </c>
    </row>
    <row r="30">
      <c r="A30" s="2">
        <v>45582.0</v>
      </c>
      <c r="B30" s="9" t="s">
        <v>100</v>
      </c>
      <c r="C30" s="27" t="s">
        <v>101</v>
      </c>
      <c r="D30" s="17" t="s">
        <v>102</v>
      </c>
      <c r="E30" s="6">
        <v>0.43</v>
      </c>
      <c r="F30" s="26">
        <f>5+10</f>
        <v>15</v>
      </c>
      <c r="G30" s="16">
        <f t="shared" si="1"/>
        <v>6.45</v>
      </c>
      <c r="H30" s="27" t="s">
        <v>101</v>
      </c>
    </row>
    <row r="31">
      <c r="A31" s="2">
        <v>45582.0</v>
      </c>
      <c r="B31" s="9" t="s">
        <v>103</v>
      </c>
      <c r="C31" s="27" t="s">
        <v>104</v>
      </c>
      <c r="D31" s="17" t="s">
        <v>105</v>
      </c>
      <c r="E31" s="6">
        <v>0.5</v>
      </c>
      <c r="F31" s="12">
        <f>2+4</f>
        <v>6</v>
      </c>
      <c r="G31" s="16">
        <f t="shared" si="1"/>
        <v>3</v>
      </c>
      <c r="H31" s="27" t="s">
        <v>104</v>
      </c>
    </row>
    <row r="32">
      <c r="A32" s="2">
        <v>45582.0</v>
      </c>
      <c r="B32" s="9" t="s">
        <v>106</v>
      </c>
      <c r="C32" s="27" t="s">
        <v>107</v>
      </c>
      <c r="D32" s="17" t="s">
        <v>108</v>
      </c>
      <c r="E32" s="6">
        <v>0.28</v>
      </c>
      <c r="F32" s="26">
        <f>2+6</f>
        <v>8</v>
      </c>
      <c r="G32" s="16">
        <f t="shared" si="1"/>
        <v>2.24</v>
      </c>
      <c r="H32" s="27" t="s">
        <v>107</v>
      </c>
    </row>
    <row r="33">
      <c r="A33" s="2">
        <v>45582.0</v>
      </c>
      <c r="B33" s="9" t="s">
        <v>109</v>
      </c>
      <c r="C33" s="27" t="s">
        <v>110</v>
      </c>
      <c r="D33" s="17" t="s">
        <v>111</v>
      </c>
      <c r="E33" s="6">
        <v>1.14</v>
      </c>
      <c r="F33" s="26">
        <v>1.0</v>
      </c>
      <c r="G33" s="16">
        <f t="shared" si="1"/>
        <v>1.14</v>
      </c>
      <c r="H33" s="27" t="s">
        <v>110</v>
      </c>
    </row>
    <row r="34">
      <c r="A34" s="2">
        <v>45582.0</v>
      </c>
      <c r="B34" s="9" t="s">
        <v>112</v>
      </c>
      <c r="C34" s="1" t="s">
        <v>113</v>
      </c>
      <c r="D34" s="32" t="s">
        <v>114</v>
      </c>
      <c r="E34" s="6">
        <v>0.65</v>
      </c>
      <c r="F34" s="26">
        <f>2+4</f>
        <v>6</v>
      </c>
      <c r="G34" s="16">
        <f t="shared" si="1"/>
        <v>3.9</v>
      </c>
      <c r="H34" s="1" t="s">
        <v>113</v>
      </c>
    </row>
    <row r="36">
      <c r="A36" s="2"/>
    </row>
    <row r="38">
      <c r="D38" s="33" t="s">
        <v>115</v>
      </c>
      <c r="H38" s="34"/>
    </row>
    <row r="39">
      <c r="A39" s="35"/>
      <c r="D39" s="36" t="s">
        <v>116</v>
      </c>
      <c r="F39" s="37" t="s">
        <v>117</v>
      </c>
      <c r="G39" s="31">
        <f>SUM(G2:G34)</f>
        <v>144.68</v>
      </c>
      <c r="H39" s="34"/>
    </row>
    <row r="40">
      <c r="A40" s="35"/>
      <c r="D40" s="33" t="s">
        <v>118</v>
      </c>
      <c r="H40" s="34"/>
    </row>
    <row r="41">
      <c r="A41" s="35"/>
      <c r="D41" s="36" t="s">
        <v>119</v>
      </c>
      <c r="F41" s="33" t="s">
        <v>117</v>
      </c>
      <c r="G41" s="33">
        <f>99.86+8.89</f>
        <v>108.75</v>
      </c>
      <c r="H41" s="34"/>
    </row>
    <row r="42">
      <c r="A42" s="35"/>
      <c r="H42" s="34"/>
    </row>
    <row r="43">
      <c r="A43" s="38"/>
      <c r="E43" s="18"/>
    </row>
    <row r="60">
      <c r="A60" s="39"/>
    </row>
  </sheetData>
  <conditionalFormatting sqref="I10">
    <cfRule type="notContainsBlanks" dxfId="0" priority="1">
      <formula>LEN(TRIM(I10))&gt;0</formula>
    </cfRule>
  </conditionalFormatting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9"/>
    <hyperlink r:id="rId35" ref="D41"/>
  </hyperlinks>
  <drawing r:id="rId36"/>
</worksheet>
</file>