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/XscBPs5jUMbIo0DOdhyArC3vv58MmJRZ18HbdXrb0="/>
    </ext>
  </extLst>
</workbook>
</file>

<file path=xl/sharedStrings.xml><?xml version="1.0" encoding="utf-8"?>
<sst xmlns="http://schemas.openxmlformats.org/spreadsheetml/2006/main" count="394" uniqueCount="283">
  <si>
    <t xml:space="preserve">356-ESP32C6DKC1N8 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</si>
  <si>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</si>
  <si>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</si>
  <si>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</si>
  <si>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</si>
  <si>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</si>
  <si>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</si>
  <si>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</si>
  <si>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 xml:space="preserve">584-AD9833BRMZ </t>
  </si>
  <si>
    <t>ADCs/DAC Specialized</t>
  </si>
  <si>
    <t>https://www.mouser.com/ProductDetail/Analog-Devices/AD9833BRMZ?qs=BpaRKvA4VqFt3Bdw9RBKCQ%3D%3D</t>
  </si>
  <si>
    <t>Wave Gen chip</t>
  </si>
  <si>
    <t>1965-ESP32-DEVKITC-32UE-ND</t>
  </si>
  <si>
    <t>ESP32-DEVKITC-32UE</t>
  </si>
  <si>
    <t>https://www.digikey.com/en/products/detail/espressif-systems/ESP32-DEVKITC-32UE/12091813</t>
  </si>
  <si>
    <t>ESP32 Microcontroller</t>
  </si>
  <si>
    <t xml:space="preserve">926-ADC08100CIMTCNPB </t>
  </si>
  <si>
    <t>ADC 8-bit 100 MSPS</t>
  </si>
  <si>
    <t>https://www.mouser.com/ProductDetail/Texas-Instruments/ADC08100CIMTC-NOPB?qs=7X5t%252BdzoRHDOkS2%252B9%2FZhUQ%3D%3D</t>
  </si>
  <si>
    <t>ADC 8-bit 20-100 Msps</t>
  </si>
  <si>
    <t>ECS-2520SMV-400-FN-TR</t>
  </si>
  <si>
    <t>ECS standard clock oscillator</t>
  </si>
  <si>
    <t>https://www.mouser.com/ProductDetail/520-EC2520SMV400FNTR</t>
  </si>
  <si>
    <t>Clock signal</t>
  </si>
  <si>
    <t>Bought second one</t>
  </si>
  <si>
    <t>535-LCQT-MSOP10</t>
  </si>
  <si>
    <t xml:space="preserve">LCQT-MSOP10 </t>
  </si>
  <si>
    <t>https://www.mouser.com/ProductDetail/535-LCQT-MSOP10</t>
  </si>
  <si>
    <t>To fit all the chips</t>
  </si>
  <si>
    <t>DT-6554/1m</t>
  </si>
  <si>
    <t>DTECH FTDI USB to TTL Serial Adapter 3.3V Debug Cable 6 Pin Female Socket Header UART IC FT232RL Chip</t>
  </si>
  <si>
    <t>https://www.amazon.com/Serial-Adapter-Female-FT232RL-Windows/dp/B08BLKCXL4?th=1</t>
  </si>
  <si>
    <t>FTDI USB serial adapter</t>
  </si>
  <si>
    <t>ADC141S626CIMM/NOPB</t>
  </si>
  <si>
    <t>ADC 12-bit 50-250 KSPS</t>
  </si>
  <si>
    <t>https://www.mouser.com/ProductDetail/926-AD141S626CIMMNPB</t>
  </si>
  <si>
    <t>ADC 14-bit 50-250 KSPS</t>
  </si>
  <si>
    <t>TPS562231DRLR</t>
  </si>
  <si>
    <t>Switching voltage regulator 4.5V to 17V</t>
  </si>
  <si>
    <t>https://www.mouser.com/ProductDetail/595-TPS562231DRLR</t>
  </si>
  <si>
    <t>Switching Voltage Reuglator</t>
  </si>
  <si>
    <t>TPS629203QDRLRQ1</t>
  </si>
  <si>
    <t>Switching voltage regulator 3V to 17V</t>
  </si>
  <si>
    <t>https://www.mouser.com/ProductDetail/595-TPS629203QDRLRQ1</t>
  </si>
  <si>
    <t xml:space="preserve">Voltage Switching Regulator </t>
  </si>
  <si>
    <t>485-1230</t>
  </si>
  <si>
    <t>https://www.mouser.com/ProductDetail/485-1230</t>
  </si>
  <si>
    <t>Adafruit Accessories SMT Breakout 13 pack SOT-23/89/223 TO252</t>
  </si>
  <si>
    <t>926-LM2611BMFX/NOPB</t>
  </si>
  <si>
    <t>LM2611BMFX/NOPB</t>
  </si>
  <si>
    <t>https://www.mouser.com/ProductDetail/926-LM2611BMFX-NOPB</t>
  </si>
  <si>
    <t>Switching Voltage Regulators 1.4MHz Cuk Converter 5-SOT-23 -40 to 125</t>
  </si>
  <si>
    <t>356-ESP32C6WROOM1N8</t>
  </si>
  <si>
    <t>ESP32-C6-WROOM-1-N8</t>
  </si>
  <si>
    <t>https://www.mouser.com/ProductDetail/356-ESP32C6WROOM1N8</t>
  </si>
  <si>
    <t xml:space="preserve">Multiprotocol Modules ESP32-C6 module, Wi-Fi 6 in 2.4 GHz band, Bluetooth 5, Zigbee 3.0 and Thread. ESP34-WROOM Compatible </t>
  </si>
  <si>
    <t xml:space="preserve">ESP32-C6-DevKitC-1-N8 </t>
  </si>
  <si>
    <t>https://www.mouser.com/ProductDetail/356-ESP32C6DKC1N8</t>
  </si>
  <si>
    <t xml:space="preserve">Multiprotocol Development Tools ESP32-C6 Development Board </t>
  </si>
  <si>
    <t>Lab Kit PCB</t>
  </si>
  <si>
    <t>https://www.4pcb.com/</t>
  </si>
  <si>
    <t>PCB</t>
  </si>
  <si>
    <t>*** Add an extra to total order sheet</t>
  </si>
  <si>
    <t>TPS22918DBVR</t>
  </si>
  <si>
    <t>Power Switch</t>
  </si>
  <si>
    <t>https://www.mouser.com/ProductDetail/Texas-Instruments/TPS22918DBVR?qs=f4l5qYp%2Fy%252B5F7w5ZAgmi7A%3D%3D</t>
  </si>
  <si>
    <t>Power Switch ICs - Power Distribution 5.5-V, 2-A, 52-mO load switch with adj. rise time and adj. output discharge 6-SOT-23 -40 to 105</t>
  </si>
  <si>
    <t>LM321LVIDBVR</t>
  </si>
  <si>
    <t>Op amp</t>
  </si>
  <si>
    <t>https://www.mouser.com/ProductDetail/Texas-Instruments/LM321LVIDBVR?qs=qSfuJ%252Bfl%2Fd66sZ569ResAQ%3D%3D</t>
  </si>
  <si>
    <t>Operational Amplifiers - Op Amps Single, 5.5-V, 1-MHz, 3-mV offset voltage operational amplifier 5-SOT-23 -40 to 125</t>
  </si>
  <si>
    <t>EVQQ1D06M</t>
  </si>
  <si>
    <t>Button</t>
  </si>
  <si>
    <t>https://www.mouser.com/ProductDetail/Panasonic/EVQ-Q1D06M?qs=aeOb9a4xWfmdGmKk3ZcvYg%3D%3D</t>
  </si>
  <si>
    <t>Tactile Switches Tactile Switch Light Touch, SMD</t>
  </si>
  <si>
    <t>08055C104JAT4A</t>
  </si>
  <si>
    <t>0.1 uF Capacitor</t>
  </si>
  <si>
    <t>https://www.mouser.com/ProductDetail/KYOCERA-AVX/08055C104JAT4A?qs=xMTsDkQFXIwrNDKsf1C%2F4A%3D%3D</t>
  </si>
  <si>
    <t>Multilayer Ceramic Capacitors MLCC - SMD/SMT NEW GLOBAL PN KGM21NR71H104JM 50V 0.1uF X7R 0805 5%</t>
  </si>
  <si>
    <t>CL10A105KA8NNND</t>
  </si>
  <si>
    <t>1 uF Capacitor</t>
  </si>
  <si>
    <t>https://www.mouser.com/ProductDetail/Samsung-Electro-Mechanics/CL10A105KA8NNND?qs=xZ%2FP%252Ba9zWqZr4yEmwBAKRg%3D%3D</t>
  </si>
  <si>
    <t>Multilayer Ceramic Capacitors MLCC - SMD/SMT 1uF0.125V X5R 1608 0603</t>
  </si>
  <si>
    <t>CL21A106KAYNNNF</t>
  </si>
  <si>
    <t>10 uF Capacitor</t>
  </si>
  <si>
    <t>https://www.mouser.com/ProductDetail/Samsung-Electro-Mechanics/CL21A106KAYNNNF?qs=xZ%2FP%252Ba9zWqbNXsT2s0u%252B1w%3D%3D</t>
  </si>
  <si>
    <t>Multilayer Ceramic Capacitors MLCC - SMD/SMT 10uF+/-10% 25V X5R 2 0805</t>
  </si>
  <si>
    <t>CL21A226MAYNNNE</t>
  </si>
  <si>
    <t>22 uF Capacitor</t>
  </si>
  <si>
    <t>https://www.mouser.com/ProductDetail/Samsung-Electro-Mechanics/CL21A226MAYNNNE?qs=xZ%2FP%252Ba9zWqY%2FVvCfXjMhqg%3D%3D</t>
  </si>
  <si>
    <t>Multilayer Ceramic Capacitors MLCC - SMD/SMT 22uF+/-20% 25V X5R 2 0805</t>
  </si>
  <si>
    <t>C3216X5R1E476M160AC</t>
  </si>
  <si>
    <t>47 uF Capacitor</t>
  </si>
  <si>
    <t>https://www.mouser.com/ProductDetail/TDK/C3216X5R1E476M160AC?qs=NRhsANhppD%252BqapdVvBvu4Q%3D%3D</t>
  </si>
  <si>
    <t>Multilayer Ceramic Capacitors MLCC - SMD/SMT 1206 25VDC 47uF 20% X5R 1.6mm</t>
  </si>
  <si>
    <t>C0603C331M5HACTU</t>
  </si>
  <si>
    <t>330 pF Capacitor</t>
  </si>
  <si>
    <t>https://www.mouser.com/ProductDetail/KEMET/C0603C331M5HACTU?qs=W0yvOO0ixfErkuKIu%252BxRBQ%3D%3D</t>
  </si>
  <si>
    <t>Multilayer Ceramic Capacitors MLCC - SMD/SMT 50V 330pF X8R 0603 20%</t>
  </si>
  <si>
    <t>ECS-2520MVLC-041-BN-TR</t>
  </si>
  <si>
    <t>Clock Oscillator</t>
  </si>
  <si>
    <t>https://www.mouser.com/ProductDetail/ECS/ECS-2520MVLC-041-BN-TR?qs=DPoM0jnrROWVbh6tHYCmfA%3D%3D</t>
  </si>
  <si>
    <t>Standard Clock Oscillators MultiVolt ECS-2520MVLC,Active,XO (Standard),4.096MHz,Enable/Disable,CMOS,1.8V, 2.5V, 3.3V,+/-50ppm,-40 C 85 C,Surface Mount,4-SMD, No Lead,0.098" L x 0.079" W (2.50mm x 2.00mm),0.035" (0.90mm)</t>
  </si>
  <si>
    <t>MAX4080TASA+T</t>
  </si>
  <si>
    <t>Current Sense Amplifier</t>
  </si>
  <si>
    <t>https://www.mouser.com/ProductDetail/Analog-Devices-Maxim-Integrated/MAX4080TASA%2bT?qs=1eQvB6Dk1vggLtAF0LXiqA%3D%3D</t>
  </si>
  <si>
    <t>Current Sense Amplifiers 76V, High-Side, Current-Sense Amplifiers with Voltage Output</t>
  </si>
  <si>
    <t>MBR0580-TP</t>
  </si>
  <si>
    <t>Schottky Diodes 80V 5.5 A</t>
  </si>
  <si>
    <t>https://www.mouser.com/ProductDetail/Micro-Commercial-Components-MCC/MBR0580-TP?qs=O1HRStiETCj2wMrWH4Z8DQ%3D%3D</t>
  </si>
  <si>
    <t>Schottky Diodes &amp; Rectifiers Rectifier 80V 5.5A</t>
  </si>
  <si>
    <t>CDBU0130L-HF</t>
  </si>
  <si>
    <t>Schottky Diodes 30V 100mA</t>
  </si>
  <si>
    <t>https://www.mouser.com/ProductDetail/Comchip-Technology/CDBU0130L-HF?qs=2qJf6qQ4IOJ7bRynSa%252B09g%3D%3D</t>
  </si>
  <si>
    <t>Schottky Diodes &amp; Rectifiers VR=30V, IO=100mA</t>
  </si>
  <si>
    <t>NR8040T4R7N</t>
  </si>
  <si>
    <t>4.7 uH Inductor</t>
  </si>
  <si>
    <t>https://www.mouser.com/ProductDetail/TAIYO-YUDEN/NR8040T4R7N?qs=PzICbMaShUcp7zkwLhhm8A%3D%3D</t>
  </si>
  <si>
    <t>Power Inductors - SMD 4.7 uH</t>
  </si>
  <si>
    <t>SRR1260-150M</t>
  </si>
  <si>
    <t>15 uH Inductor</t>
  </si>
  <si>
    <t>https://www.mouser.com/ProductDetail/Bourns/SRR1260-150M?qs=y9m3SKnhpLPF5BoYDkDwgQ%3D%3D</t>
  </si>
  <si>
    <t>Power Inductors - SMD 15 uH</t>
  </si>
  <si>
    <t>SRP1265A-470M</t>
  </si>
  <si>
    <t>47 uH Inductor</t>
  </si>
  <si>
    <t>https://www.mouser.com/ProductDetail/Bourns/SRP1265A-470M?qs=7z%252BmIopC6%2FJVBbWifq3cvA%3D%3D</t>
  </si>
  <si>
    <t>Power Inductors - SMD 47 uH</t>
  </si>
  <si>
    <t>ESP32-WROOM-32E (4MB)</t>
  </si>
  <si>
    <t>https://www.mouser.com/ProductDetail/356-ESP32WRM32E132PH</t>
  </si>
  <si>
    <t>Multiprotocol Modules SMD Module ESP32-WROOM-32E, ESP32-D0WD-V3, 4 MB SPI flash, PCB antenna</t>
  </si>
  <si>
    <t>DMG2302UK-7</t>
  </si>
  <si>
    <t>N-Channel MOSFET 0.3 Vgs,th</t>
  </si>
  <si>
    <t>https://www.mouser.com/ProductDetail/Diodes-Incorporated/DMG2302UK-7?qs=nJRy1mI8RR8oxdwFJAgjOg%3D%3D</t>
  </si>
  <si>
    <t>MOSFET MOSFET BVDSS: 8V-24V</t>
  </si>
  <si>
    <t>726-BSS169H6327</t>
  </si>
  <si>
    <t>N-Channel MOSFET 2.9 Vgs,th</t>
  </si>
  <si>
    <t>https://www.mouser.com/ProductDetail/Infineon-Technologies/BSS169-H6327?qs=wsCKvrPXYihFtZGZbPOydw%3D%3D</t>
  </si>
  <si>
    <t>MOSFET N-Ch 100V 90mA SOT-23-3</t>
  </si>
  <si>
    <t>DMG2301LK-7</t>
  </si>
  <si>
    <t>P-Channel MOSFET 0.3 Vgs,th</t>
  </si>
  <si>
    <t>https://www.mouser.com/ProductDetail/Diodes-Incorporated/DMG2301LK-7?qs=rN85NNvew%2FQ%252B%2FQuwyP8KUg%3D%3D</t>
  </si>
  <si>
    <t>MMSS8550-H-TP</t>
  </si>
  <si>
    <t>PNP BJT</t>
  </si>
  <si>
    <t>https://www.mouser.com/ProductDetail/Micro-Commercial-Components-MCC/MMSS8550-H-TP?qs=sGAEpiMZZMvplms98TlKYxWN4uhlXivEZ%252BlGyLjKw34%3D</t>
  </si>
  <si>
    <t>Bipolar Transistors - BJT 625mW, 25V, 1500mA</t>
  </si>
  <si>
    <t>PREC003SAAN-RC</t>
  </si>
  <si>
    <t>Male-Male Vertical Header</t>
  </si>
  <si>
    <t>https://www.digikey.com/en/products/detail/sullins-connector-solutions/PREC003SAAN-RC/2774851?s=N4IgTCBcDaIAoCUCiBhADGgzAZQIK4DkBaBFEAXQF8g</t>
  </si>
  <si>
    <t>CONN HEADER VERT 3POS 2.54MM</t>
  </si>
  <si>
    <t>DC Barrel Power Jack</t>
  </si>
  <si>
    <t>https://www.mouser.com/ProductDetail/Wurth-Elektronik/694108402002?qs=a9WhcLg8qCzJQpyag5XvEQ%3D%3D</t>
  </si>
  <si>
    <t>DC Power Connectors WR-DC PwrJk CtrPnTHT Vertical</t>
  </si>
  <si>
    <t>RMCF1210FT1R00</t>
  </si>
  <si>
    <t>1 Ohm Resistor</t>
  </si>
  <si>
    <t>https://www.mouser.com/ProductDetail/SEI-Stackpole/RMCF1210FT1R00?qs=IPgv5n7u5QY%252BgVPKo7K9fw%3D%3D</t>
  </si>
  <si>
    <t>Thick Film Resistors - SMD 1Ohms 1210 0.5W 1% Std Power AEC-Q200</t>
  </si>
  <si>
    <t>RNCP0805FTD1K00</t>
  </si>
  <si>
    <t>1k Resistor</t>
  </si>
  <si>
    <t>https://www.mouser.com/ProductDetail/SEI-Stackpole/RNCP0805FTD1K00?qs=FESYatJ8odKy9z1hnQn%252Bhg%3D%3D</t>
  </si>
  <si>
    <t>Thin Film Resistors - SMD 1KOhms 0805 0.25W 100ppm 1% Hi Pwr Anti-Sulfur</t>
  </si>
  <si>
    <t>CR0805-FX-3001ELF</t>
  </si>
  <si>
    <t>3k Resistor</t>
  </si>
  <si>
    <t>https://www.mouser.com/ProductDetail/Bourns/CR0805-FX-3001ELF?qs=4vGXhLEMbUyE0MonUw6pjA%3D%3D</t>
  </si>
  <si>
    <t>Thick Film Resistors - SMD 3K 1%</t>
  </si>
  <si>
    <t>CRCW08055K00FKTA</t>
  </si>
  <si>
    <t>5k Resistor</t>
  </si>
  <si>
    <t>https://www.mouser.com/ProductDetail/Vishay-Dale/CRCW08055K00FKTA?qs=O7pb%252BE5gJ7THvgJkhh%2F2MQ%3D%3D</t>
  </si>
  <si>
    <t>Thick Film Resistors - SMD 1/8watt 5Kohms 1%</t>
  </si>
  <si>
    <t>RK73H1JTTDD1002F</t>
  </si>
  <si>
    <t>10k Resistor</t>
  </si>
  <si>
    <t>https://www.mouser.com/ProductDetail/KOA-Speer/RK73H1JTTDD1002F?qs=b1MjUb3%252BcaU0rYKbWd%2FWJg%3D%3D</t>
  </si>
  <si>
    <t>Thick Film Resistors - SMD 1/10watts 10Kohms 1%</t>
  </si>
  <si>
    <t>AC0603FR-0729K4L</t>
  </si>
  <si>
    <t>29.4k Resistor</t>
  </si>
  <si>
    <t>https://www.mouser.com/ProductDetail/YAGEO/AC0603FR-0729K4L?qs=UBLIud9aIG2k8zKS2xVklQ%3D%3D</t>
  </si>
  <si>
    <t>Thick Film Resistors - SMD 29.4 k Ohms 100 mW 0 603 1% AEC-Q200 Standard Power Version</t>
  </si>
  <si>
    <t>RT0603FRE0745K3L</t>
  </si>
  <si>
    <t>45.3k Resistor</t>
  </si>
  <si>
    <t>https://www.mouser.com/ProductDetail/YAGEO/RT0603FRE0745K3L?qs=4CyHz7GXqSjZdK2aq1DdCA%3D%3D</t>
  </si>
  <si>
    <t>Thin Film Resistors - SMD 1/10W 45.3K ohm 1% 50ppm</t>
  </si>
  <si>
    <t>CRCW060373K2FKEA</t>
  </si>
  <si>
    <t>73.2k Resistor</t>
  </si>
  <si>
    <t>https://www.mouser.com/ProductDetail/Vishay-Dale/CRCW060373K2FKEA?qs=wtKLRx7HFiWbNo88VwpoiQ%3D%3D</t>
  </si>
  <si>
    <t>Thick Film Resistors - SMD 1/10watt 73.2Kohms 1%</t>
  </si>
  <si>
    <t>TSM-104-01-T-DH</t>
  </si>
  <si>
    <t>6 pin Header, wire housing</t>
  </si>
  <si>
    <t>https://www.mouser.com/ProductDetail/Samtec/TSM-104-01-T-DH?qs=0lQeLiL1qyaZdbYQ%2FSAlhg%3D%3D</t>
  </si>
  <si>
    <t>Headers &amp; Wire Housings .100" Surface Mount Terminal Strip</t>
  </si>
  <si>
    <t>710-694108105102</t>
  </si>
  <si>
    <t>horizontal wall wort</t>
  </si>
  <si>
    <t>https://www.mouser.com/ProductDetail/Wurth-Elektronik/694108105102?qs=a9WhcLg8qCxZ8uWYc7A1TQ%3D%3D</t>
  </si>
  <si>
    <t>Horizontal wall wort adapter</t>
  </si>
  <si>
    <t>EVP-AKE31A</t>
  </si>
  <si>
    <t>https://www.mouser.com/ProductDetail/Panasonic/EVP-AKE31A?qs=EU6FO9ffTwe%252BJzX5LvvHqA%3D%3D</t>
  </si>
  <si>
    <t>Horizontal Buttons</t>
  </si>
  <si>
    <t>JLPCB</t>
  </si>
  <si>
    <t>PCB Board</t>
  </si>
  <si>
    <t>https://jlcpcb.com/</t>
  </si>
  <si>
    <t>PCB board</t>
  </si>
  <si>
    <t>MCP3201-CI/P</t>
  </si>
  <si>
    <t>ADC 12 Bit SPI DIP</t>
  </si>
  <si>
    <t>https://www.mouser.com/ProductDetail/Microchip-Technology/MCP3201-CI-P?qs=mcPJWgAPNre%2FsJDHtNvcCw%3D%3D</t>
  </si>
  <si>
    <t>CD4051BE</t>
  </si>
  <si>
    <t>Multiplexer DIP</t>
  </si>
  <si>
    <t>https://www.mouser.com/ProductDetail/Texas-Instruments/CD4051BE?qs=q2XTDbzbm6DxulBsMcV7tA%3D%3D</t>
  </si>
  <si>
    <t>TL084IN</t>
  </si>
  <si>
    <t xml:space="preserve">OP Amps </t>
  </si>
  <si>
    <t>https://www.mouser.com/ProductDetail/Texas-Instruments/TL084IN?qs=sbcp%2F4gpy0%2FB92t6J09IkQ%3D%3D</t>
  </si>
  <si>
    <t>OPA227PAG4</t>
  </si>
  <si>
    <t>https://www.mouser.com/ProductDetail/Texas-Instruments/OPA227PAG4?qs=pJP364FAHqQ%252BYwc%2FpZKseg%3D%3D</t>
  </si>
  <si>
    <t>LM358P</t>
  </si>
  <si>
    <t>https://www.mouser.com/ProductDetail/Texas-Instruments/LM358P?qs=X1HXWTtiZ0QtOTT8%252BVnsyw%3D%3D</t>
  </si>
  <si>
    <t>cap</t>
  </si>
  <si>
    <t>MLASE31LBB5476MTNA01</t>
  </si>
  <si>
    <t>Cap</t>
  </si>
  <si>
    <t>https://www.mouser.com/ProductDetail/TAIYO-YUDEN/MLASE31LBB5476MTNA01?qs=tlsG%2FOw5FFh4KFcjPRamYQ%3D%3D</t>
  </si>
  <si>
    <t>pow inductor</t>
  </si>
  <si>
    <t>PCB Ver3 with sencil UPS Express Saver Shipping</t>
  </si>
  <si>
    <t>PCB Ver 3 with stencil</t>
  </si>
  <si>
    <t>Power Jack</t>
  </si>
  <si>
    <t>Capacitor</t>
  </si>
  <si>
    <t>0.1 uF 50VDC</t>
  </si>
  <si>
    <t>Resistor</t>
  </si>
  <si>
    <t>29.4k 100mW</t>
  </si>
  <si>
    <t>ADC 14 bit</t>
  </si>
  <si>
    <t>https://www.mouser.com/ProductDetail/Texas-Instruments/ADC141S626CIMM-NOPB?qs=7X5t%252BdzoRHCk2zqpP70%252BpA%3D%3D</t>
  </si>
  <si>
    <t>BSS169</t>
  </si>
  <si>
    <t>NMOS</t>
  </si>
  <si>
    <t>https://www.mouser.com/ProductDetail/Infineon-Technologies/BSS169H6327XT?qs=Pidqk4Lw9ynD4CFbvj57WQ%3D%3D</t>
  </si>
  <si>
    <t>NMOS 100V 90mA</t>
  </si>
  <si>
    <t>capacitor</t>
  </si>
  <si>
    <t>333pF 50VDC</t>
  </si>
  <si>
    <t>CD4051BPWR</t>
  </si>
  <si>
    <t>8 channel Mux</t>
  </si>
  <si>
    <t>https://www.mouser.com/ProductDetail/Texas-Instruments/CD4051BPWR?qs=dQbkqP7qjabkyiIdB0m30Q%3D%3D</t>
  </si>
  <si>
    <t>8 channel mux</t>
  </si>
  <si>
    <t>1uF 25VDC</t>
  </si>
  <si>
    <t>10uF 25VDC</t>
  </si>
  <si>
    <t>22uF 25VDC</t>
  </si>
  <si>
    <t>resistor</t>
  </si>
  <si>
    <t>3k 125mW</t>
  </si>
  <si>
    <t>73.2k 100mW</t>
  </si>
  <si>
    <t>PMOS</t>
  </si>
  <si>
    <t>PMOS 20VDS</t>
  </si>
  <si>
    <t>NMOS 20VDS</t>
  </si>
  <si>
    <t>Buttons</t>
  </si>
  <si>
    <t>LM2611BMFX</t>
  </si>
  <si>
    <t>Switch Volt Reg Neg</t>
  </si>
  <si>
    <t>https://www.mouser.com/ProductDetail/Texas-Instruments/LM2611BMFX-NOPB?qs=X1J7HmVL2ZGO3szAPbzB4g%3D%3D</t>
  </si>
  <si>
    <t>MAX4080FASA+T</t>
  </si>
  <si>
    <t>Current Sense Amp</t>
  </si>
  <si>
    <t>https://www.mouser.com/ProductDetail/Analog-Devices-Maxim-Integrated/MAX4080FASA%2bT?qs=1eQvB6Dk1vjfAr56%2FBnBlw%3D%3D</t>
  </si>
  <si>
    <t>schottky rectifiers</t>
  </si>
  <si>
    <t>MCP3201-CI/SN</t>
  </si>
  <si>
    <t>12 bit ADC</t>
  </si>
  <si>
    <t>https://www.mouser.com/ProductDetail/Microchip-Technology/MCP3201-CI-SN?qs=9y3LFqDLL8L6Qsy36gCZ%252Bw%3D%3D</t>
  </si>
  <si>
    <t>BJT</t>
  </si>
  <si>
    <t>BJT PNP 625 mW, 25V</t>
  </si>
  <si>
    <t>Power Inductor</t>
  </si>
  <si>
    <t>4.7 uF Power Inductor</t>
  </si>
  <si>
    <t>OP279GSZ</t>
  </si>
  <si>
    <t>Output Op Amp rail to rail</t>
  </si>
  <si>
    <t>https://www.mouser.com/ProductDetail/Analog-Devices/OP279GSZ?qs=WIvQP4zGanjfloKg100C0A%3D%3D</t>
  </si>
  <si>
    <t>10k ohm 100mW</t>
  </si>
  <si>
    <t>1 ohm 500mW</t>
  </si>
  <si>
    <t>1k 250mW</t>
  </si>
  <si>
    <t>45.3K 100mW</t>
  </si>
  <si>
    <t>Pow Induct 47uH</t>
  </si>
  <si>
    <t>Pw Induct 15uH</t>
  </si>
  <si>
    <t>TLV9351IDBVR</t>
  </si>
  <si>
    <t>Low power Op Amp</t>
  </si>
  <si>
    <t>https://www.mouser.com/ProductDetail/Texas-Instruments/TLV9351IDBVR?qs=bAKSY%2FctAC7JwD6JDVCW2g%3D%3D</t>
  </si>
  <si>
    <t>Power Switch IC</t>
  </si>
  <si>
    <t>Switch Volt Reg Pos</t>
  </si>
  <si>
    <t>https://www.mouser.com/ProductDetail/Texas-Instruments/TPS562231DRLR?qs=l4Gc20tDgJK5KnXgCyg0Bw%3D%3D</t>
  </si>
  <si>
    <t>TSM-105-01-T-DH</t>
  </si>
  <si>
    <t>Wire Header</t>
  </si>
  <si>
    <t>https://www.mouser.com/ProductDetail/Samtec/TSM-105-01-T-DH?qs=iT52DjcXuds3PBD31HYD6Q%3D%3D</t>
  </si>
  <si>
    <t>47 uF 16VDC</t>
  </si>
  <si>
    <t>Cost No Ship</t>
  </si>
  <si>
    <t>Shipping</t>
  </si>
  <si>
    <t xml:space="preserve">Mousser + digikey +PCB 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</si>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</sst>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_);[Red]\(&quot;$&quot;#,##0.00\)"/>
    <numFmt numFmtId="165" formatCode="&quot;$&quot;#,##0.000_);[Red]\(&quot;$&quot;#,##0.000\)"/>
    <numFmt numFmtId="166" formatCode="&quot;$&quot;#,##0.00"/>
    <numFmt numFmtId="167" formatCode="m/d/yyyy"/>
    <numFmt numFmtId="168" formatCode="m/d/yy"/>
    <numFmt numFmtId="169" formatCode="&quot;$&quot;#,##0.000"/>
  </numFmts>
  <fonts count="32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sz val="11.0"/>
      <color rgb="FF333333"/>
      <name val="Calibri"/>
    </font>
    <font>
      <u/>
      <sz val="11.0"/>
      <color theme="10"/>
      <name val="Calibri"/>
    </font>
    <font>
      <sz val="11.0"/>
      <color theme="1"/>
      <name val="Arial"/>
    </font>
    <font>
      <u/>
      <sz val="11.0"/>
      <color rgb="FF1155CC"/>
      <name val="Calibri"/>
    </font>
    <font>
      <sz val="11.0"/>
      <color rgb="FF333333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color theme="1"/>
      <name val="Calibri"/>
    </font>
    <font>
      <u/>
      <sz val="11.0"/>
      <color rgb="FF0000FF"/>
      <name val="Arial"/>
    </font>
    <font>
      <sz val="9.0"/>
      <color rgb="FF444444"/>
      <name val="Roboto"/>
    </font>
    <font>
      <u/>
      <sz val="11.0"/>
      <color rgb="FF0563C1"/>
      <name val="Calibri"/>
    </font>
    <font>
      <color theme="1"/>
      <name val="Arial"/>
    </font>
    <font>
      <u/>
      <color rgb="FF1155CC"/>
      <name val="Arial"/>
    </font>
    <font>
      <u/>
      <sz val="11.0"/>
      <color rgb="FF0563C1"/>
      <name val="Calibri"/>
    </font>
    <font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Calibri"/>
    </font>
    <font>
      <u/>
      <color rgb="FF0000FF"/>
      <name val="Arial"/>
    </font>
    <font>
      <u/>
      <color rgb="FF1155CC"/>
      <name val="Arial"/>
    </font>
    <font>
      <sz val="9.0"/>
      <color theme="1"/>
      <name val="Google Sans"/>
    </font>
    <font>
      <u/>
      <sz val="9.0"/>
      <color rgb="FF1155CC"/>
      <name val="Google Sans"/>
    </font>
    <font>
      <u/>
      <sz val="11.0"/>
      <color rgb="FF1155CC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/>
    </xf>
    <xf borderId="0" fillId="0" fontId="2" numFmtId="0" xfId="0" applyFont="1"/>
    <xf borderId="0" fillId="0" fontId="1" numFmtId="1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4" numFmtId="0" xfId="0" applyFont="1"/>
    <xf borderId="0" fillId="0" fontId="1" numFmtId="164" xfId="0" applyFont="1" applyNumberFormat="1"/>
    <xf borderId="0" fillId="0" fontId="5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7" numFmtId="166" xfId="0" applyAlignment="1" applyFont="1" applyNumberFormat="1">
      <alignment horizontal="right"/>
    </xf>
    <xf borderId="1" fillId="2" fontId="1" numFmtId="0" xfId="0" applyBorder="1" applyFill="1" applyFont="1"/>
    <xf borderId="0" fillId="0" fontId="7" numFmtId="0" xfId="0" applyFont="1"/>
    <xf borderId="0" fillId="0" fontId="8" numFmtId="0" xfId="0" applyFont="1"/>
    <xf borderId="0" fillId="0" fontId="1" numFmtId="166" xfId="0" applyAlignment="1" applyFont="1" applyNumberFormat="1">
      <alignment horizontal="right"/>
    </xf>
    <xf borderId="1" fillId="3" fontId="9" numFmtId="0" xfId="0" applyBorder="1" applyFill="1" applyFont="1"/>
    <xf borderId="0" fillId="0" fontId="10" numFmtId="0" xfId="0" applyFont="1"/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1" fillId="3" fontId="14" numFmtId="0" xfId="0" applyBorder="1" applyFont="1"/>
    <xf borderId="0" fillId="0" fontId="7" numFmtId="164" xfId="0" applyAlignment="1" applyFont="1" applyNumberFormat="1">
      <alignment horizontal="right"/>
    </xf>
    <xf borderId="0" fillId="0" fontId="15" numFmtId="0" xfId="0" applyAlignment="1" applyFont="1">
      <alignment readingOrder="0"/>
    </xf>
    <xf borderId="0" fillId="0" fontId="16" numFmtId="167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6" numFmtId="166" xfId="0" applyAlignment="1" applyFont="1" applyNumberFormat="1">
      <alignment horizontal="right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6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16" numFmtId="165" xfId="0" applyAlignment="1" applyFont="1" applyNumberFormat="1">
      <alignment vertical="bottom"/>
    </xf>
    <xf borderId="0" fillId="0" fontId="16" numFmtId="164" xfId="0" applyAlignment="1" applyFont="1" applyNumberFormat="1">
      <alignment horizontal="right" vertical="bottom"/>
    </xf>
    <xf borderId="0" fillId="0" fontId="2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4" xfId="0" applyAlignment="1" applyFont="1" applyNumberFormat="1">
      <alignment horizontal="right" readingOrder="0" vertical="bottom"/>
    </xf>
    <xf borderId="0" fillId="0" fontId="22" numFmtId="165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23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1" fillId="3" fontId="9" numFmtId="0" xfId="0" applyAlignment="1" applyBorder="1" applyFont="1">
      <alignment vertical="bottom"/>
    </xf>
    <xf borderId="0" fillId="0" fontId="24" numFmtId="165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0" fontId="16" numFmtId="14" xfId="0" applyAlignment="1" applyFont="1" applyNumberFormat="1">
      <alignment vertical="bottom"/>
    </xf>
    <xf borderId="0" fillId="0" fontId="25" numFmtId="165" xfId="0" applyAlignment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3" fontId="16" numFmtId="0" xfId="0" applyAlignment="1" applyFont="1">
      <alignment vertical="bottom"/>
    </xf>
    <xf borderId="0" fillId="0" fontId="26" numFmtId="166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6" numFmtId="168" xfId="0" applyAlignment="1" applyFont="1" applyNumberFormat="1">
      <alignment horizontal="right" vertical="bottom"/>
    </xf>
    <xf borderId="0" fillId="0" fontId="16" numFmtId="14" xfId="0" applyAlignment="1" applyFont="1" applyNumberFormat="1">
      <alignment horizontal="right" vertical="bottom"/>
    </xf>
    <xf borderId="0" fillId="0" fontId="27" numFmtId="0" xfId="0" applyAlignment="1" applyFont="1">
      <alignment vertical="bottom"/>
    </xf>
    <xf borderId="0" fillId="0" fontId="16" numFmtId="169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30" numFmtId="0" xfId="0" applyAlignment="1" applyFont="1">
      <alignment vertical="bottom"/>
    </xf>
    <xf borderId="0" fillId="0" fontId="31" numFmtId="0" xfId="0" applyAlignment="1" applyFont="1">
      <alignment readingOrder="0"/>
    </xf>
    <xf borderId="0" fillId="0" fontId="3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KOA-Speer/RK73H1JTTDD1002F?qs=b1MjUb3%252BcaU0rYKbWd%2FWJg%3D%3D" TargetMode="External"/><Relationship Id="rId42" Type="http://schemas.openxmlformats.org/officeDocument/2006/relationships/hyperlink" Target="https://www.mouser.com/ProductDetail/YAGEO/RT0603FRE0745K3L?qs=4CyHz7GXqSjZdK2aq1DdCA%3D%3D" TargetMode="External"/><Relationship Id="rId41" Type="http://schemas.openxmlformats.org/officeDocument/2006/relationships/hyperlink" Target="https://www.mouser.com/ProductDetail/YAGEO/AC0603FR-0729K4L?qs=UBLIud9aIG2k8zKS2xVklQ%3D%3D" TargetMode="External"/><Relationship Id="rId44" Type="http://schemas.openxmlformats.org/officeDocument/2006/relationships/hyperlink" Target="https://www.mouser.com/ProductDetail/Samtec/TSM-104-01-T-DH?qs=0lQeLiL1qyaZdbYQ%2FSAlhg%3D%3D" TargetMode="External"/><Relationship Id="rId43" Type="http://schemas.openxmlformats.org/officeDocument/2006/relationships/hyperlink" Target="https://www.mouser.com/ProductDetail/Vishay-Dale/CRCW060373K2FKEA?qs=wtKLRx7HFiWbNo88VwpoiQ%3D%3D" TargetMode="External"/><Relationship Id="rId46" Type="http://schemas.openxmlformats.org/officeDocument/2006/relationships/hyperlink" Target="https://www.mouser.com/ProductDetail/926-AD141S626CIMMNPB" TargetMode="External"/><Relationship Id="rId45" Type="http://schemas.openxmlformats.org/officeDocument/2006/relationships/hyperlink" Target="https://www.mouser.com/ProductDetail/926-AD141S626CIMMNPB" TargetMode="External"/><Relationship Id="rId48" Type="http://schemas.openxmlformats.org/officeDocument/2006/relationships/hyperlink" Target="https://www.mouser.com/ProductDetail/Panasonic/EVP-AKE31A?qs=EU6FO9ffTwe%252BJzX5LvvHqA%3D%3D" TargetMode="External"/><Relationship Id="rId47" Type="http://schemas.openxmlformats.org/officeDocument/2006/relationships/hyperlink" Target="https://www.mouser.com/ProductDetail/Wurth-Elektronik/694108105102?qs=a9WhcLg8qCxZ8uWYc7A1TQ%3D%3D" TargetMode="External"/><Relationship Id="rId49" Type="http://schemas.openxmlformats.org/officeDocument/2006/relationships/hyperlink" Target="https://jlcpcb.com/" TargetMode="External"/><Relationship Id="rId31" Type="http://schemas.openxmlformats.org/officeDocument/2006/relationships/hyperlink" Target="https://www.mouser.com/ProductDetail/Infineon-Technologies/BSS169-H6327?qs=wsCKvrPXYihFtZGZbPOydw%3D%3D" TargetMode="External"/><Relationship Id="rId30" Type="http://schemas.openxmlformats.org/officeDocument/2006/relationships/hyperlink" Target="https://www.mouser.com/ProductDetail/Diodes-Incorporated/DMG2302UK-7?qs=nJRy1mI8RR8oxdwFJAgjOg%3D%3D" TargetMode="External"/><Relationship Id="rId33" Type="http://schemas.openxmlformats.org/officeDocument/2006/relationships/hyperlink" Target="https://www.mouser.com/ProductDetail/Micro-Commercial-Components-MCC/MMSS8550-H-TP?qs=sGAEpiMZZMvplms98TlKYxWN4uhlXivEZ%252BlGyLjKw34%3D" TargetMode="External"/><Relationship Id="rId32" Type="http://schemas.openxmlformats.org/officeDocument/2006/relationships/hyperlink" Target="https://www.mouser.com/ProductDetail/Diodes-Incorporated/DMG2301LK-7?qs=rN85NNvew%2FQ%252B%2FQuwyP8KUg%3D%3D" TargetMode="External"/><Relationship Id="rId35" Type="http://schemas.openxmlformats.org/officeDocument/2006/relationships/hyperlink" Target="https://www.mouser.com/ProductDetail/Wurth-Elektronik/694108402002?qs=a9WhcLg8qCzJQpyag5XvEQ%3D%3D" TargetMode="External"/><Relationship Id="rId34" Type="http://schemas.openxmlformats.org/officeDocument/2006/relationships/hyperlink" Target="https://www.digikey.com/en/products/detail/sullins-connector-solutions/PREC003SAAN-RC/2774851?s=N4IgTCBcDaIAoCUCiBhADGgzAZQIK4DkBaBFEAXQF8g" TargetMode="External"/><Relationship Id="rId37" Type="http://schemas.openxmlformats.org/officeDocument/2006/relationships/hyperlink" Target="https://www.mouser.com/ProductDetail/SEI-Stackpole/RNCP0805FTD1K00?qs=FESYatJ8odKy9z1hnQn%252Bhg%3D%3D" TargetMode="External"/><Relationship Id="rId36" Type="http://schemas.openxmlformats.org/officeDocument/2006/relationships/hyperlink" Target="https://www.mouser.com/ProductDetail/SEI-Stackpole/RMCF1210FT1R00?qs=IPgv5n7u5QY%252BgVPKo7K9fw%3D%3D" TargetMode="External"/><Relationship Id="rId39" Type="http://schemas.openxmlformats.org/officeDocument/2006/relationships/hyperlink" Target="https://www.mouser.com/ProductDetail/Vishay-Dale/CRCW08055K00FKTA?qs=O7pb%252BE5gJ7THvgJkhh%2F2MQ%3D%3D" TargetMode="External"/><Relationship Id="rId38" Type="http://schemas.openxmlformats.org/officeDocument/2006/relationships/hyperlink" Target="https://www.mouser.com/ProductDetail/Bourns/CR0805-FX-3001ELF?qs=4vGXhLEMbUyE0MonUw6pjA%3D%3D" TargetMode="External"/><Relationship Id="rId20" Type="http://schemas.openxmlformats.org/officeDocument/2006/relationships/hyperlink" Target="https://www.mouser.com/ProductDetail/TDK/C3216X5R1E476M160AC?qs=NRhsANhppD%252BqapdVvBvu4Q%3D%3D" TargetMode="External"/><Relationship Id="rId22" Type="http://schemas.openxmlformats.org/officeDocument/2006/relationships/hyperlink" Target="https://www.mouser.com/ProductDetail/ECS/ECS-2520MVLC-041-BN-TR?qs=DPoM0jnrROWVbh6tHYCmfA%3D%3D" TargetMode="External"/><Relationship Id="rId21" Type="http://schemas.openxmlformats.org/officeDocument/2006/relationships/hyperlink" Target="https://www.mouser.com/ProductDetail/KEMET/C0603C331M5HACTU?qs=W0yvOO0ixfErkuKIu%252BxRBQ%3D%3D" TargetMode="External"/><Relationship Id="rId24" Type="http://schemas.openxmlformats.org/officeDocument/2006/relationships/hyperlink" Target="https://www.mouser.com/ProductDetail/Micro-Commercial-Components-MCC/MBR0580-TP?qs=O1HRStiETCj2wMrWH4Z8DQ%3D%3D" TargetMode="External"/><Relationship Id="rId23" Type="http://schemas.openxmlformats.org/officeDocument/2006/relationships/hyperlink" Target="https://www.mouser.com/ProductDetail/Analog-Devices-Maxim-Integrated/MAX4080TASA%2bT?qs=1eQvB6Dk1vggLtAF0LXiqA%3D%3D" TargetMode="External"/><Relationship Id="rId26" Type="http://schemas.openxmlformats.org/officeDocument/2006/relationships/hyperlink" Target="https://www.mouser.com/ProductDetail/TAIYO-YUDEN/NR8040T4R7N?qs=PzICbMaShUcp7zkwLhhm8A%3D%3D" TargetMode="External"/><Relationship Id="rId25" Type="http://schemas.openxmlformats.org/officeDocument/2006/relationships/hyperlink" Target="https://www.mouser.com/ProductDetail/Comchip-Technology/CDBU0130L-HF?qs=2qJf6qQ4IOJ7bRynSa%252B09g%3D%3D" TargetMode="External"/><Relationship Id="rId28" Type="http://schemas.openxmlformats.org/officeDocument/2006/relationships/hyperlink" Target="https://www.mouser.com/ProductDetail/Bourns/SRP1265A-470M?qs=7z%252BmIopC6%2FJVBbWifq3cvA%3D%3D" TargetMode="External"/><Relationship Id="rId27" Type="http://schemas.openxmlformats.org/officeDocument/2006/relationships/hyperlink" Target="https://www.mouser.com/ProductDetail/Bourns/SRR1260-150M?qs=y9m3SKnhpLPF5BoYDkDwgQ%3D%3D" TargetMode="External"/><Relationship Id="rId29" Type="http://schemas.openxmlformats.org/officeDocument/2006/relationships/hyperlink" Target="https://www.mouser.com/ProductDetail/356-ESP32WRM32E132PH" TargetMode="External"/><Relationship Id="rId95" Type="http://schemas.openxmlformats.org/officeDocument/2006/relationships/hyperlink" Target="https://www.mouser.com/ProductDetail/Texas-Instruments/TPS22918DBVR?qs=f4l5qYp%2Fy%252B5F7w5ZAgmi7A%3D%3D" TargetMode="External"/><Relationship Id="rId94" Type="http://schemas.openxmlformats.org/officeDocument/2006/relationships/hyperlink" Target="https://www.mouser.com/ProductDetail/Texas-Instruments/TLV9351IDBVR?qs=bAKSY%2FctAC7JwD6JDVCW2g%3D%3D" TargetMode="External"/><Relationship Id="rId97" Type="http://schemas.openxmlformats.org/officeDocument/2006/relationships/hyperlink" Target="https://www.mouser.com/ProductDetail/Samtec/TSM-105-01-T-DH?qs=iT52DjcXuds3PBD31HYD6Q%3D%3D" TargetMode="External"/><Relationship Id="rId96" Type="http://schemas.openxmlformats.org/officeDocument/2006/relationships/hyperlink" Target="https://www.mouser.com/ProductDetail/Texas-Instruments/TPS562231DRLR?qs=l4Gc20tDgJK5KnXgCyg0Bw%3D%3D" TargetMode="External"/><Relationship Id="rId11" Type="http://schemas.openxmlformats.org/officeDocument/2006/relationships/hyperlink" Target="https://www.mouser.com/ProductDetail/356-ESP32C6WROOM1N8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www.mouser.com/ProductDetail/356-ESP32C6WROOM1N8" TargetMode="External"/><Relationship Id="rId98" Type="http://schemas.openxmlformats.org/officeDocument/2006/relationships/hyperlink" Target="https://www.mouser.com/ProductDetail/TAIYO-YUDEN/MLASE31LBB5476MTNA01?qs=tlsG%2FOw5FFh4KFcjPRamYQ%3D%3D" TargetMode="External"/><Relationship Id="rId13" Type="http://schemas.openxmlformats.org/officeDocument/2006/relationships/hyperlink" Target="https://www.mouser.com/ProductDetail/Texas-Instruments/TPS22918DBVR?qs=f4l5qYp%2Fy%252B5F7w5ZAgmi7A%3D%3D" TargetMode="External"/><Relationship Id="rId12" Type="http://schemas.openxmlformats.org/officeDocument/2006/relationships/hyperlink" Target="https://www.4pcb.com/" TargetMode="External"/><Relationship Id="rId91" Type="http://schemas.openxmlformats.org/officeDocument/2006/relationships/hyperlink" Target="https://www.mouser.com/ProductDetail/YAGEO/RT0603FRE0745K3L?qs=4CyHz7GXqSjZdK2aq1DdCA%3D%3D" TargetMode="External"/><Relationship Id="rId90" Type="http://schemas.openxmlformats.org/officeDocument/2006/relationships/hyperlink" Target="https://www.mouser.com/ProductDetail/SEI-Stackpole/RNCP0805FTD1K00?qs=FESYatJ8odKy9z1hnQn%252Bhg%3D%3D" TargetMode="External"/><Relationship Id="rId93" Type="http://schemas.openxmlformats.org/officeDocument/2006/relationships/hyperlink" Target="https://www.mouser.com/ProductDetail/Bourns/SRR1260-150M?qs=y9m3SKnhpLPF5BoYDkDwgQ%3D%3D" TargetMode="External"/><Relationship Id="rId92" Type="http://schemas.openxmlformats.org/officeDocument/2006/relationships/hyperlink" Target="https://www.mouser.com/ProductDetail/Bourns/SRP1265A-470M?qs=7z%252BmIopC6%2FJVBbWifq3cvA%3D%3D" TargetMode="External"/><Relationship Id="rId15" Type="http://schemas.openxmlformats.org/officeDocument/2006/relationships/hyperlink" Target="https://www.mouser.com/ProductDetail/Panasonic/EVQ-Q1D06M?qs=aeOb9a4xWfmdGmKk3ZcvYg%3D%3D" TargetMode="External"/><Relationship Id="rId14" Type="http://schemas.openxmlformats.org/officeDocument/2006/relationships/hyperlink" Target="https://www.mouser.com/ProductDetail/Texas-Instruments/LM321LVIDBVR?qs=qSfuJ%252Bfl%2Fd66sZ569ResAQ%3D%3D" TargetMode="External"/><Relationship Id="rId17" Type="http://schemas.openxmlformats.org/officeDocument/2006/relationships/hyperlink" Target="https://www.mouser.com/ProductDetail/Samsung-Electro-Mechanics/CL10A105KA8NNND?qs=xZ%2FP%252Ba9zWqZr4yEmwBAKRg%3D%3D" TargetMode="External"/><Relationship Id="rId16" Type="http://schemas.openxmlformats.org/officeDocument/2006/relationships/hyperlink" Target="https://www.mouser.com/ProductDetail/KYOCERA-AVX/08055C104JAT4A?qs=xMTsDkQFXIwrNDKsf1C%2F4A%3D%3D" TargetMode="External"/><Relationship Id="rId19" Type="http://schemas.openxmlformats.org/officeDocument/2006/relationships/hyperlink" Target="https://www.mouser.com/ProductDetail/Samsung-Electro-Mechanics/CL21A226MAYNNNE?qs=xZ%2FP%252Ba9zWqY%2FVvCfXjMhqg%3D%3D" TargetMode="External"/><Relationship Id="rId18" Type="http://schemas.openxmlformats.org/officeDocument/2006/relationships/hyperlink" Target="https://www.mouser.com/ProductDetail/Samsung-Electro-Mechanics/CL21A106KAYNNNF?qs=xZ%2FP%252Ba9zWqbNXsT2s0u%252B1w%3D%3D" TargetMode="External"/><Relationship Id="rId84" Type="http://schemas.openxmlformats.org/officeDocument/2006/relationships/hyperlink" Target="https://www.mouser.com/ProductDetail/Microchip-Technology/MCP3201-CI-SN?qs=9y3LFqDLL8L6Qsy36gCZ%252Bw%3D%3D" TargetMode="External"/><Relationship Id="rId83" Type="http://schemas.openxmlformats.org/officeDocument/2006/relationships/hyperlink" Target="https://www.mouser.com/ProductDetail/Micro-Commercial-Components-MCC/MBR0580-TP?qs=O1HRStiETCj2wMrWH4Z8DQ%3D%3D" TargetMode="External"/><Relationship Id="rId86" Type="http://schemas.openxmlformats.org/officeDocument/2006/relationships/hyperlink" Target="https://www.mouser.com/ProductDetail/TAIYO-YUDEN/NR8040T4R7N?qs=PzICbMaShUcp7zkwLhhm8A%3D%3D" TargetMode="External"/><Relationship Id="rId85" Type="http://schemas.openxmlformats.org/officeDocument/2006/relationships/hyperlink" Target="https://www.mouser.com/ProductDetail/Micro-Commercial-Components-MCC/MMSS8550-H-TP?qs=sGAEpiMZZMvplms98TlKYxWN4uhlXivEZ%252BlGyLjKw34%3D" TargetMode="External"/><Relationship Id="rId88" Type="http://schemas.openxmlformats.org/officeDocument/2006/relationships/hyperlink" Target="https://www.mouser.com/ProductDetail/KOA-Speer/RK73H1JTTDD1002F?qs=b1MjUb3%252BcaU0rYKbWd%2FWJg%3D%3D" TargetMode="External"/><Relationship Id="rId87" Type="http://schemas.openxmlformats.org/officeDocument/2006/relationships/hyperlink" Target="https://www.mouser.com/ProductDetail/Analog-Devices/OP279GSZ?qs=WIvQP4zGanjfloKg100C0A%3D%3D" TargetMode="External"/><Relationship Id="rId89" Type="http://schemas.openxmlformats.org/officeDocument/2006/relationships/hyperlink" Target="https://www.mouser.com/ProductDetail/SEI-Stackpole/RMCF1210FT1R00?qs=IPgv5n7u5QY%252BgVPKo7K9fw%3D%3D" TargetMode="External"/><Relationship Id="rId80" Type="http://schemas.openxmlformats.org/officeDocument/2006/relationships/hyperlink" Target="https://www.mouser.com/ProductDetail/Panasonic/EVP-AKE31A?qs=EU6FO9ffTwe%252BJzX5LvvHqA%3D%3D" TargetMode="External"/><Relationship Id="rId82" Type="http://schemas.openxmlformats.org/officeDocument/2006/relationships/hyperlink" Target="https://www.mouser.com/ProductDetail/Analog-Devices-Maxim-Integrated/MAX4080FASA%2bT?qs=1eQvB6Dk1vjfAr56%2FBnBlw%3D%3D" TargetMode="External"/><Relationship Id="rId81" Type="http://schemas.openxmlformats.org/officeDocument/2006/relationships/hyperlink" Target="https://www.mouser.com/ProductDetail/Texas-Instruments/LM2611BMFX-NOPB?qs=X1J7HmVL2ZGO3szAPbzB4g%3D%3D" TargetMode="External"/><Relationship Id="rId1" Type="http://schemas.openxmlformats.org/officeDocument/2006/relationships/hyperlink" Target="https://www.digikey.com/en/products/detail/espressif-systems/ESP32-DEVKITC-32UE/12091813" TargetMode="External"/><Relationship Id="rId2" Type="http://schemas.openxmlformats.org/officeDocument/2006/relationships/hyperlink" Target="https://www.mouser.com/ProductDetail/Analog-Devices/AD9833BRMZ?qs=BpaRKvA4VqFt3Bdw9RBKCQ%3D%3D" TargetMode="External"/><Relationship Id="rId3" Type="http://schemas.openxmlformats.org/officeDocument/2006/relationships/hyperlink" Target="https://www.amazon.com/Serial-Adapter-Female-FT232RL-Windows/dp/B08BLKCXL4?th=1" TargetMode="External"/><Relationship Id="rId4" Type="http://schemas.openxmlformats.org/officeDocument/2006/relationships/hyperlink" Target="https://www.mouser.com/ProductDetail/926-AD141S626CIMMNPB" TargetMode="External"/><Relationship Id="rId9" Type="http://schemas.openxmlformats.org/officeDocument/2006/relationships/hyperlink" Target="https://www.mouser.com/ProductDetail/926-LM2611BMFX-NOPB" TargetMode="External"/><Relationship Id="rId5" Type="http://schemas.openxmlformats.org/officeDocument/2006/relationships/hyperlink" Target="https://www.mouser.com/ProductDetail/926-AD141S626CIMMNPB" TargetMode="External"/><Relationship Id="rId6" Type="http://schemas.openxmlformats.org/officeDocument/2006/relationships/hyperlink" Target="https://www.mouser.com/ProductDetail/595-TPS562231DRLR" TargetMode="External"/><Relationship Id="rId7" Type="http://schemas.openxmlformats.org/officeDocument/2006/relationships/hyperlink" Target="https://www.mouser.com/ProductDetail/595-TPS629203QDRLRQ1" TargetMode="External"/><Relationship Id="rId8" Type="http://schemas.openxmlformats.org/officeDocument/2006/relationships/hyperlink" Target="https://www.mouser.com/ProductDetail/485-1230" TargetMode="External"/><Relationship Id="rId73" Type="http://schemas.openxmlformats.org/officeDocument/2006/relationships/hyperlink" Target="https://www.mouser.com/ProductDetail/Samsung-Electro-Mechanics/CL10A105KA8NNND?qs=xZ%2FP%252Ba9zWqZr4yEmwBAKRg%3D%3D" TargetMode="External"/><Relationship Id="rId72" Type="http://schemas.openxmlformats.org/officeDocument/2006/relationships/hyperlink" Target="https://www.mouser.com/ProductDetail/Texas-Instruments/CD4051BPWR?qs=dQbkqP7qjabkyiIdB0m30Q%3D%3D" TargetMode="External"/><Relationship Id="rId75" Type="http://schemas.openxmlformats.org/officeDocument/2006/relationships/hyperlink" Target="https://www.mouser.com/ProductDetail/Samsung-Electro-Mechanics/CL21A226MAYNNNE?qs=xZ%2FP%252Ba9zWqY%2FVvCfXjMhqg%3D%3D" TargetMode="External"/><Relationship Id="rId74" Type="http://schemas.openxmlformats.org/officeDocument/2006/relationships/hyperlink" Target="https://www.mouser.com/ProductDetail/Samsung-Electro-Mechanics/CL21A106KAYNNNF?qs=xZ%2FP%252Ba9zWqbNXsT2s0u%252B1w%3D%3D" TargetMode="External"/><Relationship Id="rId77" Type="http://schemas.openxmlformats.org/officeDocument/2006/relationships/hyperlink" Target="https://www.mouser.com/ProductDetail/Vishay-Dale/CRCW060373K2FKEA?qs=wtKLRx7HFiWbNo88VwpoiQ%3D%3D" TargetMode="External"/><Relationship Id="rId76" Type="http://schemas.openxmlformats.org/officeDocument/2006/relationships/hyperlink" Target="https://www.mouser.com/ProductDetail/Bourns/CR0805-FX-3001ELF?qs=4vGXhLEMbUyE0MonUw6pjA%3D%3D" TargetMode="External"/><Relationship Id="rId79" Type="http://schemas.openxmlformats.org/officeDocument/2006/relationships/hyperlink" Target="https://www.mouser.com/ProductDetail/Diodes-Incorporated/DMG2302UK-7?qs=nJRy1mI8RR8oxdwFJAgjOg%3D%3D" TargetMode="External"/><Relationship Id="rId78" Type="http://schemas.openxmlformats.org/officeDocument/2006/relationships/hyperlink" Target="https://www.mouser.com/ProductDetail/Diodes-Incorporated/DMG2301LK-7?qs=rN85NNvew%2FQ%252B%2FQuwyP8KUg%3D%3D" TargetMode="External"/><Relationship Id="rId71" Type="http://schemas.openxmlformats.org/officeDocument/2006/relationships/hyperlink" Target="https://www.mouser.com/ProductDetail/KEMET/C0603C331M5HACTU?qs=W0yvOO0ixfErkuKIu%252BxRBQ%3D%3D" TargetMode="External"/><Relationship Id="rId70" Type="http://schemas.openxmlformats.org/officeDocument/2006/relationships/hyperlink" Target="https://www.mouser.com/ProductDetail/Infineon-Technologies/BSS169H6327XT?qs=Pidqk4Lw9ynD4CFbvj57WQ%3D%3D" TargetMode="External"/><Relationship Id="rId62" Type="http://schemas.openxmlformats.org/officeDocument/2006/relationships/hyperlink" Target="https://www.mouser.com/ProductDetail/TAIYO-YUDEN/NR8040T4R7N?qs=PzICbMaShUcp7zkwLhhm8A%3D%3D" TargetMode="External"/><Relationship Id="rId61" Type="http://schemas.openxmlformats.org/officeDocument/2006/relationships/hyperlink" Target="https://www.mouser.com/ProductDetail/Samsung-Electro-Mechanics/CL21A106KAYNNNF?qs=xZ%2FP%252Ba9zWqbNXsT2s0u%252B1w%3D%3D" TargetMode="External"/><Relationship Id="rId64" Type="http://schemas.openxmlformats.org/officeDocument/2006/relationships/hyperlink" Target="https://www.mouser.com/ProductDetail/Bourns/SRP1265A-470M?qs=7z%252BmIopC6%2FJVBbWifq3cvA%3D%3D" TargetMode="External"/><Relationship Id="rId63" Type="http://schemas.openxmlformats.org/officeDocument/2006/relationships/hyperlink" Target="https://www.mouser.com/ProductDetail/595-TPS562231DRLR" TargetMode="External"/><Relationship Id="rId66" Type="http://schemas.openxmlformats.org/officeDocument/2006/relationships/hyperlink" Target="https://www.mouser.com/ProductDetail/Wurth-Elektronik/694108105102?qs=a9WhcLg8qCxZ8uWYc7A1TQ%3D%3D" TargetMode="External"/><Relationship Id="rId65" Type="http://schemas.openxmlformats.org/officeDocument/2006/relationships/hyperlink" Target="https://www.mouser.com/ProductDetail/Microchip-Technology/MCP3201-CI-P?qs=mcPJWgAPNre%2FsJDHtNvcCw%3D%3D" TargetMode="External"/><Relationship Id="rId68" Type="http://schemas.openxmlformats.org/officeDocument/2006/relationships/hyperlink" Target="https://www.mouser.com/ProductDetail/YAGEO/AC0603FR-0729K4L?qs=UBLIud9aIG2k8zKS2xVklQ%3D%3D" TargetMode="External"/><Relationship Id="rId67" Type="http://schemas.openxmlformats.org/officeDocument/2006/relationships/hyperlink" Target="https://www.mouser.com/ProductDetail/KYOCERA-AVX/08055C104JAT4A?qs=xMTsDkQFXIwrNDKsf1C%2F4A%3D%3D" TargetMode="External"/><Relationship Id="rId60" Type="http://schemas.openxmlformats.org/officeDocument/2006/relationships/hyperlink" Target="https://www.mouser.com/ProductDetail/TAIYO-YUDEN/MLASE31LBB5476MTNA01?qs=tlsG%2FOw5FFh4KFcjPRamYQ%3D%3D" TargetMode="External"/><Relationship Id="rId69" Type="http://schemas.openxmlformats.org/officeDocument/2006/relationships/hyperlink" Target="https://www.mouser.com/ProductDetail/Texas-Instruments/ADC141S626CIMM-NOPB?qs=7X5t%252BdzoRHCk2zqpP70%252BpA%3D%3D" TargetMode="External"/><Relationship Id="rId51" Type="http://schemas.openxmlformats.org/officeDocument/2006/relationships/hyperlink" Target="https://www.mouser.com/ProductDetail/Microchip-Technology/MCP3201-CI-P?qs=mcPJWgAPNre%2FsJDHtNvcCw%3D%3D" TargetMode="External"/><Relationship Id="rId50" Type="http://schemas.openxmlformats.org/officeDocument/2006/relationships/hyperlink" Target="https://www.mouser.com/ProductDetail/595-TPS562231DRLR" TargetMode="External"/><Relationship Id="rId53" Type="http://schemas.openxmlformats.org/officeDocument/2006/relationships/hyperlink" Target="https://www.mouser.com/ProductDetail/KOA-Speer/RK73H1JTTDD1002F?qs=b1MjUb3%252BcaU0rYKbWd%2FWJg%3D%3D" TargetMode="External"/><Relationship Id="rId52" Type="http://schemas.openxmlformats.org/officeDocument/2006/relationships/hyperlink" Target="https://www.mouser.com/ProductDetail/Texas-Instruments/CD4051BE?qs=q2XTDbzbm6DxulBsMcV7tA%3D%3D" TargetMode="External"/><Relationship Id="rId55" Type="http://schemas.openxmlformats.org/officeDocument/2006/relationships/hyperlink" Target="https://www.mouser.com/ProductDetail/Texas-Instruments/OPA227PAG4?qs=pJP364FAHqQ%252BYwc%2FpZKseg%3D%3D" TargetMode="External"/><Relationship Id="rId54" Type="http://schemas.openxmlformats.org/officeDocument/2006/relationships/hyperlink" Target="https://www.mouser.com/ProductDetail/Texas-Instruments/TL084IN?qs=sbcp%2F4gpy0%2FB92t6J09IkQ%3D%3D" TargetMode="External"/><Relationship Id="rId57" Type="http://schemas.openxmlformats.org/officeDocument/2006/relationships/hyperlink" Target="https://www.mouser.com/ProductDetail/926-AD141S626CIMMNPB" TargetMode="External"/><Relationship Id="rId56" Type="http://schemas.openxmlformats.org/officeDocument/2006/relationships/hyperlink" Target="https://www.mouser.com/ProductDetail/Texas-Instruments/LM358P?qs=X1HXWTtiZ0QtOTT8%252BVnsyw%3D%3D" TargetMode="External"/><Relationship Id="rId59" Type="http://schemas.openxmlformats.org/officeDocument/2006/relationships/hyperlink" Target="https://www.mouser.com/ProductDetail/KYOCERA-AVX/08055C104JAT4A?qs=xMTsDkQFXIwrNDKsf1C%2F4A%3D%3D" TargetMode="External"/><Relationship Id="rId58" Type="http://schemas.openxmlformats.org/officeDocument/2006/relationships/hyperlink" Target="https://www.mouser.com/ProductDetail/926-AD141S626CIMMNP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41.86"/>
    <col customWidth="1" min="3" max="3" width="34.14"/>
    <col customWidth="1" min="4" max="4" width="119.43"/>
    <col customWidth="1" min="5" max="5" width="11.57"/>
    <col customWidth="1" min="6" max="6" width="9.57"/>
    <col customWidth="1" min="7" max="7" width="15.14"/>
    <col customWidth="1" min="8" max="8" width="25.43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4.95</v>
      </c>
      <c r="B2" s="1" t="s">
        <v>8</v>
      </c>
      <c r="C2" s="1" t="s">
        <v>9</v>
      </c>
      <c r="D2" s="1" t="s">
        <v>10</v>
      </c>
      <c r="E2" s="3">
        <v>13.29</v>
      </c>
      <c r="F2" s="4">
        <v>1.0</v>
      </c>
      <c r="G2" s="2">
        <v>13.29</v>
      </c>
      <c r="H2" s="1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5">
        <v>45341.0</v>
      </c>
      <c r="B3" s="1" t="s">
        <v>12</v>
      </c>
      <c r="C3" s="1" t="s">
        <v>13</v>
      </c>
      <c r="D3" s="6" t="s">
        <v>14</v>
      </c>
      <c r="E3" s="3">
        <v>10.0</v>
      </c>
      <c r="F3" s="4">
        <v>1.0</v>
      </c>
      <c r="G3" s="2">
        <v>10.0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>
        <v>45341.0</v>
      </c>
      <c r="B4" s="1" t="s">
        <v>16</v>
      </c>
      <c r="C4" s="1" t="s">
        <v>17</v>
      </c>
      <c r="D4" s="1" t="s">
        <v>18</v>
      </c>
      <c r="E4" s="3">
        <v>10.39</v>
      </c>
      <c r="F4" s="4">
        <v>1.0</v>
      </c>
      <c r="G4" s="2">
        <v>10.39</v>
      </c>
      <c r="H4" s="1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5">
        <v>45350.0</v>
      </c>
      <c r="B5" s="1" t="s">
        <v>20</v>
      </c>
      <c r="C5" s="1" t="s">
        <v>21</v>
      </c>
      <c r="D5" s="1" t="s">
        <v>22</v>
      </c>
      <c r="E5" s="3">
        <v>2.15</v>
      </c>
      <c r="F5" s="4">
        <v>2.0</v>
      </c>
      <c r="G5" s="2">
        <f>E5*F5</f>
        <v>4.3</v>
      </c>
      <c r="H5" s="1" t="s">
        <v>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>
        <v>45350.0</v>
      </c>
      <c r="B6" s="1" t="s">
        <v>8</v>
      </c>
      <c r="C6" s="1" t="s">
        <v>9</v>
      </c>
      <c r="D6" s="8" t="s">
        <v>10</v>
      </c>
      <c r="E6" s="3">
        <v>13.29</v>
      </c>
      <c r="F6" s="4">
        <v>1.0</v>
      </c>
      <c r="G6" s="2">
        <v>13.29</v>
      </c>
      <c r="H6" s="1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7">
        <v>45350.0</v>
      </c>
      <c r="B7" s="1" t="s">
        <v>25</v>
      </c>
      <c r="C7" s="1" t="s">
        <v>26</v>
      </c>
      <c r="D7" s="1" t="s">
        <v>27</v>
      </c>
      <c r="E7" s="3">
        <v>3.18</v>
      </c>
      <c r="F7" s="4">
        <v>2.0</v>
      </c>
      <c r="G7" s="2">
        <f>E7*F7</f>
        <v>6.36</v>
      </c>
      <c r="H7" s="1" t="s">
        <v>28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7">
        <v>45355.0</v>
      </c>
      <c r="B8" s="1" t="s">
        <v>29</v>
      </c>
      <c r="C8" s="1" t="s">
        <v>30</v>
      </c>
      <c r="D8" s="8" t="s">
        <v>31</v>
      </c>
      <c r="E8" s="9">
        <v>16.98</v>
      </c>
      <c r="F8" s="1">
        <v>1.0</v>
      </c>
      <c r="G8" s="10">
        <v>16.98</v>
      </c>
      <c r="H8" s="1" t="s">
        <v>32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7">
        <v>45355.0</v>
      </c>
      <c r="B9" s="6" t="s">
        <v>33</v>
      </c>
      <c r="C9" s="1" t="s">
        <v>34</v>
      </c>
      <c r="D9" s="6" t="s">
        <v>35</v>
      </c>
      <c r="E9" s="9">
        <v>10.58</v>
      </c>
      <c r="F9" s="1">
        <v>2.0</v>
      </c>
      <c r="G9" s="10">
        <v>21.16</v>
      </c>
      <c r="H9" s="1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7">
        <v>45355.0</v>
      </c>
      <c r="B10" s="1" t="s">
        <v>37</v>
      </c>
      <c r="C10" s="1" t="s">
        <v>38</v>
      </c>
      <c r="D10" s="6" t="s">
        <v>39</v>
      </c>
      <c r="E10" s="9">
        <v>0.37</v>
      </c>
      <c r="F10" s="4">
        <v>5.0</v>
      </c>
      <c r="G10" s="10">
        <v>1.85</v>
      </c>
      <c r="H10" s="1" t="s">
        <v>40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v>45355.0</v>
      </c>
      <c r="B11" s="11" t="s">
        <v>41</v>
      </c>
      <c r="C11" s="1" t="s">
        <v>42</v>
      </c>
      <c r="D11" s="1" t="s">
        <v>43</v>
      </c>
      <c r="E11" s="9">
        <v>1.47</v>
      </c>
      <c r="F11" s="4">
        <v>5.0</v>
      </c>
      <c r="G11" s="12">
        <v>7.35</v>
      </c>
      <c r="H11" s="1" t="s">
        <v>44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>
        <v>45355.0</v>
      </c>
      <c r="B12" s="13" t="s">
        <v>45</v>
      </c>
      <c r="C12" s="1">
        <v>1230.0</v>
      </c>
      <c r="D12" s="8" t="s">
        <v>46</v>
      </c>
      <c r="E12" s="9">
        <v>4.95</v>
      </c>
      <c r="F12" s="4">
        <v>2.0</v>
      </c>
      <c r="G12" s="10">
        <v>9.9</v>
      </c>
      <c r="H12" s="14" t="s">
        <v>47</v>
      </c>
      <c r="I12" s="1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7">
        <v>45355.0</v>
      </c>
      <c r="B13" s="11" t="s">
        <v>48</v>
      </c>
      <c r="C13" s="11" t="s">
        <v>49</v>
      </c>
      <c r="D13" s="1" t="s">
        <v>50</v>
      </c>
      <c r="E13" s="9">
        <v>3.22</v>
      </c>
      <c r="F13" s="4">
        <v>3.0</v>
      </c>
      <c r="G13" s="12">
        <v>9.66</v>
      </c>
      <c r="H13" s="1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7">
        <v>45355.0</v>
      </c>
      <c r="B14" s="15" t="s">
        <v>52</v>
      </c>
      <c r="C14" s="11" t="s">
        <v>53</v>
      </c>
      <c r="D14" s="1" t="s">
        <v>54</v>
      </c>
      <c r="E14" s="9">
        <v>3.13</v>
      </c>
      <c r="F14" s="4">
        <v>2.0</v>
      </c>
      <c r="G14" s="12">
        <v>6.26</v>
      </c>
      <c r="H14" s="16" t="s">
        <v>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7">
        <v>45355.0</v>
      </c>
      <c r="B15" s="1" t="s">
        <v>0</v>
      </c>
      <c r="C15" s="16" t="s">
        <v>56</v>
      </c>
      <c r="D15" s="1" t="s">
        <v>57</v>
      </c>
      <c r="E15" s="9">
        <v>9.0</v>
      </c>
      <c r="F15" s="4">
        <v>1.0</v>
      </c>
      <c r="G15" s="12">
        <v>9.0</v>
      </c>
      <c r="H15" s="16" t="s">
        <v>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7">
        <v>45381.0</v>
      </c>
      <c r="B16" s="1"/>
      <c r="C16" s="1" t="s">
        <v>59</v>
      </c>
      <c r="D16" s="11" t="s">
        <v>60</v>
      </c>
      <c r="E16" s="9">
        <v>66.0</v>
      </c>
      <c r="F16" s="4">
        <v>2.0</v>
      </c>
      <c r="G16" s="12">
        <f>66*2</f>
        <v>132</v>
      </c>
      <c r="H16" s="1" t="s">
        <v>61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5">
        <v>45383.0</v>
      </c>
      <c r="B17" s="1" t="s">
        <v>8</v>
      </c>
      <c r="C17" s="1" t="s">
        <v>9</v>
      </c>
      <c r="D17" s="1" t="s">
        <v>10</v>
      </c>
      <c r="E17" s="3">
        <v>13.29</v>
      </c>
      <c r="F17" s="4">
        <v>1.0</v>
      </c>
      <c r="G17" s="17">
        <v>13.29</v>
      </c>
      <c r="H17" s="1" t="s">
        <v>11</v>
      </c>
      <c r="I17" s="18" t="s">
        <v>62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5">
        <v>45383.0</v>
      </c>
      <c r="B18" s="1" t="s">
        <v>63</v>
      </c>
      <c r="C18" s="1" t="s">
        <v>64</v>
      </c>
      <c r="D18" s="20" t="s">
        <v>65</v>
      </c>
      <c r="E18" s="3">
        <v>0.56</v>
      </c>
      <c r="F18" s="4">
        <v>3.0</v>
      </c>
      <c r="G18" s="21">
        <v>1.68</v>
      </c>
      <c r="H18" s="1" t="s">
        <v>66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5">
        <v>45383.0</v>
      </c>
      <c r="B19" s="1" t="s">
        <v>67</v>
      </c>
      <c r="C19" s="1" t="s">
        <v>68</v>
      </c>
      <c r="D19" s="20" t="s">
        <v>69</v>
      </c>
      <c r="E19" s="3">
        <v>0.26</v>
      </c>
      <c r="F19" s="4">
        <v>3.0</v>
      </c>
      <c r="G19" s="21">
        <v>0.78</v>
      </c>
      <c r="H19" s="22" t="s">
        <v>70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5">
        <v>45383.0</v>
      </c>
      <c r="B20" s="1" t="s">
        <v>71</v>
      </c>
      <c r="C20" s="1" t="s">
        <v>72</v>
      </c>
      <c r="D20" s="20" t="s">
        <v>73</v>
      </c>
      <c r="E20" s="3">
        <v>1.08</v>
      </c>
      <c r="F20" s="21">
        <v>4.0</v>
      </c>
      <c r="G20" s="21">
        <v>4.32</v>
      </c>
      <c r="H20" s="22" t="s">
        <v>74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5">
        <v>45383.0</v>
      </c>
      <c r="B21" s="1" t="s">
        <v>75</v>
      </c>
      <c r="C21" s="1" t="s">
        <v>76</v>
      </c>
      <c r="D21" s="20" t="s">
        <v>77</v>
      </c>
      <c r="E21" s="3">
        <v>0.071</v>
      </c>
      <c r="F21" s="4">
        <v>30.0</v>
      </c>
      <c r="G21" s="4">
        <v>2.13</v>
      </c>
      <c r="H21" s="22" t="s">
        <v>78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5">
        <v>45383.0</v>
      </c>
      <c r="B22" s="1" t="s">
        <v>79</v>
      </c>
      <c r="C22" s="1" t="s">
        <v>80</v>
      </c>
      <c r="D22" s="20" t="s">
        <v>81</v>
      </c>
      <c r="E22" s="3">
        <v>0.019</v>
      </c>
      <c r="F22" s="4">
        <v>10.0</v>
      </c>
      <c r="G22" s="4">
        <v>0.19</v>
      </c>
      <c r="H22" s="22" t="s">
        <v>82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5">
        <v>45383.0</v>
      </c>
      <c r="B23" s="1" t="s">
        <v>83</v>
      </c>
      <c r="C23" s="1" t="s">
        <v>84</v>
      </c>
      <c r="D23" s="20" t="s">
        <v>85</v>
      </c>
      <c r="E23" s="3">
        <v>0.121</v>
      </c>
      <c r="F23" s="4">
        <v>10.0</v>
      </c>
      <c r="G23" s="4">
        <v>1.21</v>
      </c>
      <c r="H23" s="22" t="s">
        <v>86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5">
        <v>45383.0</v>
      </c>
      <c r="B24" s="19" t="s">
        <v>87</v>
      </c>
      <c r="C24" s="19" t="s">
        <v>88</v>
      </c>
      <c r="D24" s="23" t="s">
        <v>89</v>
      </c>
      <c r="E24" s="24">
        <v>0.115</v>
      </c>
      <c r="F24" s="25">
        <v>10.0</v>
      </c>
      <c r="G24" s="25">
        <v>1.15</v>
      </c>
      <c r="H24" s="22" t="s">
        <v>90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5">
        <v>45383.0</v>
      </c>
      <c r="B25" s="19" t="s">
        <v>91</v>
      </c>
      <c r="C25" s="19" t="s">
        <v>92</v>
      </c>
      <c r="D25" s="23" t="s">
        <v>93</v>
      </c>
      <c r="E25" s="24">
        <f>0.86</f>
        <v>0.86</v>
      </c>
      <c r="F25" s="25">
        <v>4.0</v>
      </c>
      <c r="G25" s="25">
        <f>4*0.86</f>
        <v>3.44</v>
      </c>
      <c r="H25" s="22" t="s">
        <v>94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5">
        <v>45383.0</v>
      </c>
      <c r="B26" s="19" t="s">
        <v>95</v>
      </c>
      <c r="C26" s="19" t="s">
        <v>96</v>
      </c>
      <c r="D26" s="23" t="s">
        <v>97</v>
      </c>
      <c r="E26" s="24">
        <v>0.021</v>
      </c>
      <c r="F26" s="25">
        <v>10.0</v>
      </c>
      <c r="G26" s="25">
        <v>0.21</v>
      </c>
      <c r="H26" s="22" t="s">
        <v>98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5">
        <v>45383.0</v>
      </c>
      <c r="B27" s="19" t="s">
        <v>99</v>
      </c>
      <c r="C27" s="19" t="s">
        <v>100</v>
      </c>
      <c r="D27" s="26" t="s">
        <v>101</v>
      </c>
      <c r="E27" s="24">
        <v>1.2</v>
      </c>
      <c r="F27" s="25">
        <v>2.0</v>
      </c>
      <c r="G27" s="25">
        <v>2.4</v>
      </c>
      <c r="H27" s="22" t="s">
        <v>102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5">
        <v>45383.0</v>
      </c>
      <c r="B28" s="27" t="s">
        <v>103</v>
      </c>
      <c r="C28" s="19" t="s">
        <v>104</v>
      </c>
      <c r="D28" s="8" t="s">
        <v>105</v>
      </c>
      <c r="E28" s="24">
        <v>3.61</v>
      </c>
      <c r="F28" s="25">
        <v>2.0</v>
      </c>
      <c r="G28" s="25">
        <v>7.22</v>
      </c>
      <c r="H28" s="22" t="s">
        <v>106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5">
        <v>45383.0</v>
      </c>
      <c r="B29" s="19" t="s">
        <v>107</v>
      </c>
      <c r="C29" s="19" t="s">
        <v>108</v>
      </c>
      <c r="D29" s="28" t="s">
        <v>109</v>
      </c>
      <c r="E29" s="24">
        <v>0.21</v>
      </c>
      <c r="F29" s="25">
        <v>3.0</v>
      </c>
      <c r="G29" s="25">
        <v>0.63</v>
      </c>
      <c r="H29" s="22" t="s">
        <v>110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5">
        <v>45383.0</v>
      </c>
      <c r="B30" s="19" t="s">
        <v>111</v>
      </c>
      <c r="C30" s="19" t="s">
        <v>112</v>
      </c>
      <c r="D30" s="23" t="s">
        <v>113</v>
      </c>
      <c r="E30" s="24">
        <v>0.42</v>
      </c>
      <c r="F30" s="25">
        <v>3.0</v>
      </c>
      <c r="G30" s="25">
        <v>1.26</v>
      </c>
      <c r="H30" s="22" t="s">
        <v>114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5">
        <v>45383.0</v>
      </c>
      <c r="B31" s="19" t="s">
        <v>115</v>
      </c>
      <c r="C31" s="19" t="s">
        <v>116</v>
      </c>
      <c r="D31" s="23" t="s">
        <v>117</v>
      </c>
      <c r="E31" s="24">
        <v>0.47</v>
      </c>
      <c r="F31" s="25">
        <v>4.0</v>
      </c>
      <c r="G31" s="25">
        <f>3*0.47</f>
        <v>1.41</v>
      </c>
      <c r="H31" s="22" t="s">
        <v>118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5">
        <v>45383.0</v>
      </c>
      <c r="B32" s="19" t="s">
        <v>119</v>
      </c>
      <c r="C32" s="19" t="s">
        <v>120</v>
      </c>
      <c r="D32" s="23" t="s">
        <v>121</v>
      </c>
      <c r="E32" s="24">
        <v>0.74</v>
      </c>
      <c r="F32" s="25">
        <v>3.0</v>
      </c>
      <c r="G32" s="25">
        <f t="shared" ref="G32:G49" si="1">F32*E32</f>
        <v>2.22</v>
      </c>
      <c r="H32" s="22" t="s">
        <v>122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5">
        <v>45383.0</v>
      </c>
      <c r="B33" s="19" t="s">
        <v>123</v>
      </c>
      <c r="C33" s="19" t="s">
        <v>124</v>
      </c>
      <c r="D33" s="23" t="s">
        <v>125</v>
      </c>
      <c r="E33" s="24">
        <v>1.81</v>
      </c>
      <c r="F33" s="25">
        <v>3.0</v>
      </c>
      <c r="G33" s="25">
        <f t="shared" si="1"/>
        <v>5.43</v>
      </c>
      <c r="H33" s="22" t="s">
        <v>126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5">
        <v>45383.0</v>
      </c>
      <c r="B34" s="19" t="s">
        <v>127</v>
      </c>
      <c r="C34" s="19" t="s">
        <v>127</v>
      </c>
      <c r="D34" s="23" t="s">
        <v>128</v>
      </c>
      <c r="E34" s="24">
        <v>2.5</v>
      </c>
      <c r="F34" s="25">
        <v>2.0</v>
      </c>
      <c r="G34" s="25">
        <f t="shared" si="1"/>
        <v>5</v>
      </c>
      <c r="H34" s="22" t="s">
        <v>129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5">
        <v>45383.0</v>
      </c>
      <c r="B35" s="19" t="s">
        <v>130</v>
      </c>
      <c r="C35" s="19" t="s">
        <v>131</v>
      </c>
      <c r="D35" s="23" t="s">
        <v>132</v>
      </c>
      <c r="E35" s="24">
        <v>0.28</v>
      </c>
      <c r="F35" s="25">
        <v>3.0</v>
      </c>
      <c r="G35" s="25">
        <f t="shared" si="1"/>
        <v>0.84</v>
      </c>
      <c r="H35" s="22" t="s">
        <v>133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5">
        <v>45383.0</v>
      </c>
      <c r="B36" s="22" t="s">
        <v>134</v>
      </c>
      <c r="C36" s="19" t="s">
        <v>135</v>
      </c>
      <c r="D36" s="23" t="s">
        <v>136</v>
      </c>
      <c r="E36" s="24">
        <v>0.45</v>
      </c>
      <c r="F36" s="25">
        <v>3.0</v>
      </c>
      <c r="G36" s="25">
        <f t="shared" si="1"/>
        <v>1.35</v>
      </c>
      <c r="H36" s="22" t="s">
        <v>137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5">
        <v>45383.0</v>
      </c>
      <c r="B37" s="19" t="s">
        <v>138</v>
      </c>
      <c r="C37" s="19" t="s">
        <v>139</v>
      </c>
      <c r="D37" s="23" t="s">
        <v>140</v>
      </c>
      <c r="E37" s="24">
        <v>0.32</v>
      </c>
      <c r="F37" s="25">
        <v>3.0</v>
      </c>
      <c r="G37" s="25">
        <f t="shared" si="1"/>
        <v>0.96</v>
      </c>
      <c r="H37" s="22" t="s">
        <v>133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5">
        <v>45383.0</v>
      </c>
      <c r="B38" s="19" t="s">
        <v>141</v>
      </c>
      <c r="C38" s="19" t="s">
        <v>142</v>
      </c>
      <c r="D38" s="23" t="s">
        <v>143</v>
      </c>
      <c r="E38" s="24">
        <v>0.25</v>
      </c>
      <c r="F38" s="25">
        <v>3.0</v>
      </c>
      <c r="G38" s="25">
        <f t="shared" si="1"/>
        <v>0.75</v>
      </c>
      <c r="H38" s="22" t="s">
        <v>144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5">
        <v>45383.0</v>
      </c>
      <c r="B39" s="19" t="s">
        <v>145</v>
      </c>
      <c r="C39" s="19" t="s">
        <v>146</v>
      </c>
      <c r="D39" s="23" t="s">
        <v>147</v>
      </c>
      <c r="E39" s="24">
        <v>0.1</v>
      </c>
      <c r="F39" s="25">
        <v>2.0</v>
      </c>
      <c r="G39" s="25">
        <f t="shared" si="1"/>
        <v>0.2</v>
      </c>
      <c r="H39" s="29" t="s">
        <v>148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5">
        <v>45383.0</v>
      </c>
      <c r="C40" s="19" t="s">
        <v>149</v>
      </c>
      <c r="D40" s="23" t="s">
        <v>150</v>
      </c>
      <c r="E40" s="24">
        <v>1.21</v>
      </c>
      <c r="F40" s="25">
        <v>2.0</v>
      </c>
      <c r="G40" s="25">
        <f t="shared" si="1"/>
        <v>2.42</v>
      </c>
      <c r="H40" s="22" t="s">
        <v>151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5">
        <v>45383.0</v>
      </c>
      <c r="B41" s="19" t="s">
        <v>152</v>
      </c>
      <c r="C41" s="19" t="s">
        <v>153</v>
      </c>
      <c r="D41" s="23" t="s">
        <v>154</v>
      </c>
      <c r="E41" s="24">
        <v>0.049</v>
      </c>
      <c r="F41" s="25">
        <v>10.0</v>
      </c>
      <c r="G41" s="25">
        <f t="shared" si="1"/>
        <v>0.49</v>
      </c>
      <c r="H41" s="22" t="s">
        <v>155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5">
        <v>45383.0</v>
      </c>
      <c r="B42" s="19" t="s">
        <v>156</v>
      </c>
      <c r="C42" s="19" t="s">
        <v>157</v>
      </c>
      <c r="D42" s="23" t="s">
        <v>158</v>
      </c>
      <c r="E42" s="24">
        <v>0.023</v>
      </c>
      <c r="F42" s="25">
        <v>10.0</v>
      </c>
      <c r="G42" s="30">
        <f t="shared" si="1"/>
        <v>0.23</v>
      </c>
      <c r="H42" s="22" t="s">
        <v>159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5">
        <v>45383.0</v>
      </c>
      <c r="B43" s="19" t="s">
        <v>160</v>
      </c>
      <c r="C43" s="19" t="s">
        <v>161</v>
      </c>
      <c r="D43" s="28" t="s">
        <v>162</v>
      </c>
      <c r="E43" s="24">
        <v>0.018</v>
      </c>
      <c r="F43" s="25">
        <v>10.0</v>
      </c>
      <c r="G43" s="25">
        <f t="shared" si="1"/>
        <v>0.18</v>
      </c>
      <c r="H43" s="22" t="s">
        <v>163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5">
        <v>45383.0</v>
      </c>
      <c r="B44" s="19" t="s">
        <v>164</v>
      </c>
      <c r="C44" s="19" t="s">
        <v>165</v>
      </c>
      <c r="D44" s="23" t="s">
        <v>166</v>
      </c>
      <c r="E44" s="24">
        <v>0.28</v>
      </c>
      <c r="F44" s="25">
        <v>6.0</v>
      </c>
      <c r="G44" s="25">
        <f t="shared" si="1"/>
        <v>1.68</v>
      </c>
      <c r="H44" s="22" t="s">
        <v>167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5">
        <v>45383.0</v>
      </c>
      <c r="B45" s="19" t="s">
        <v>168</v>
      </c>
      <c r="C45" s="19" t="s">
        <v>169</v>
      </c>
      <c r="D45" s="23" t="s">
        <v>170</v>
      </c>
      <c r="E45" s="24">
        <v>0.013</v>
      </c>
      <c r="F45" s="25">
        <v>10.0</v>
      </c>
      <c r="G45" s="25">
        <f t="shared" si="1"/>
        <v>0.13</v>
      </c>
      <c r="H45" s="22" t="s">
        <v>171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5">
        <v>45383.0</v>
      </c>
      <c r="B46" s="19" t="s">
        <v>172</v>
      </c>
      <c r="C46" s="19" t="s">
        <v>173</v>
      </c>
      <c r="D46" s="23" t="s">
        <v>174</v>
      </c>
      <c r="E46" s="24">
        <v>0.013</v>
      </c>
      <c r="F46" s="25">
        <v>10.0</v>
      </c>
      <c r="G46" s="25">
        <f t="shared" si="1"/>
        <v>0.13</v>
      </c>
      <c r="H46" s="22" t="s">
        <v>175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5">
        <v>45383.0</v>
      </c>
      <c r="B47" s="19" t="s">
        <v>176</v>
      </c>
      <c r="C47" s="19" t="s">
        <v>177</v>
      </c>
      <c r="D47" s="23" t="s">
        <v>178</v>
      </c>
      <c r="E47" s="24">
        <v>0.018</v>
      </c>
      <c r="F47" s="25">
        <v>10.0</v>
      </c>
      <c r="G47" s="25">
        <f t="shared" si="1"/>
        <v>0.18</v>
      </c>
      <c r="H47" s="22" t="s">
        <v>179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5">
        <v>45383.0</v>
      </c>
      <c r="B48" s="19" t="s">
        <v>180</v>
      </c>
      <c r="C48" s="19" t="s">
        <v>181</v>
      </c>
      <c r="D48" s="23" t="s">
        <v>182</v>
      </c>
      <c r="E48" s="24">
        <v>0.019</v>
      </c>
      <c r="F48" s="25">
        <v>10.0</v>
      </c>
      <c r="G48" s="25">
        <f t="shared" si="1"/>
        <v>0.19</v>
      </c>
      <c r="H48" s="22" t="s">
        <v>183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5">
        <v>45383.0</v>
      </c>
      <c r="B49" s="19" t="s">
        <v>184</v>
      </c>
      <c r="C49" s="19" t="s">
        <v>185</v>
      </c>
      <c r="D49" s="23" t="s">
        <v>186</v>
      </c>
      <c r="E49" s="24">
        <v>1.11</v>
      </c>
      <c r="F49" s="25">
        <v>2.0</v>
      </c>
      <c r="G49" s="25">
        <f t="shared" si="1"/>
        <v>2.22</v>
      </c>
      <c r="H49" s="22" t="s">
        <v>187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7">
        <v>45383.0</v>
      </c>
      <c r="B50" s="31" t="s">
        <v>33</v>
      </c>
      <c r="C50" s="1" t="s">
        <v>34</v>
      </c>
      <c r="D50" s="31" t="s">
        <v>35</v>
      </c>
      <c r="E50" s="9">
        <v>10.58</v>
      </c>
      <c r="F50" s="1">
        <v>1.0</v>
      </c>
      <c r="G50" s="10">
        <v>10.58</v>
      </c>
      <c r="H50" s="1" t="s">
        <v>36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2">
        <v>45545.0</v>
      </c>
      <c r="B51" s="33" t="s">
        <v>188</v>
      </c>
      <c r="C51" s="33" t="s">
        <v>189</v>
      </c>
      <c r="D51" s="34" t="s">
        <v>190</v>
      </c>
      <c r="E51" s="35">
        <v>1.92</v>
      </c>
      <c r="F51" s="36">
        <v>2.0</v>
      </c>
      <c r="G51" s="35">
        <f t="shared" ref="G51:G52" si="2">E51*F51</f>
        <v>3.84</v>
      </c>
      <c r="H51" s="33" t="s">
        <v>191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2">
        <v>45545.0</v>
      </c>
      <c r="B52" s="37" t="s">
        <v>192</v>
      </c>
      <c r="C52" s="38" t="s">
        <v>72</v>
      </c>
      <c r="D52" s="39" t="s">
        <v>193</v>
      </c>
      <c r="E52" s="40">
        <v>0.57</v>
      </c>
      <c r="F52" s="41">
        <v>5.0</v>
      </c>
      <c r="G52" s="42">
        <f t="shared" si="2"/>
        <v>2.85</v>
      </c>
      <c r="H52" s="38" t="s">
        <v>194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43">
        <v>45545.0</v>
      </c>
      <c r="B53" s="44" t="s">
        <v>195</v>
      </c>
      <c r="C53" s="44" t="s">
        <v>196</v>
      </c>
      <c r="D53" s="45" t="s">
        <v>197</v>
      </c>
      <c r="E53" s="46"/>
      <c r="F53" s="41">
        <v>5.0</v>
      </c>
      <c r="G53" s="47">
        <v>29.6</v>
      </c>
      <c r="H53" s="38" t="s">
        <v>198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0" customHeight="1">
      <c r="A54" s="43">
        <v>45568.0</v>
      </c>
      <c r="B54" s="38" t="s">
        <v>37</v>
      </c>
      <c r="C54" s="38" t="s">
        <v>38</v>
      </c>
      <c r="D54" s="48" t="s">
        <v>39</v>
      </c>
      <c r="E54" s="49">
        <v>0.215</v>
      </c>
      <c r="F54" s="41">
        <v>10.0</v>
      </c>
      <c r="G54" s="42">
        <f t="shared" ref="G54:G56" si="3">E54*F54</f>
        <v>2.15</v>
      </c>
      <c r="H54" s="38" t="s">
        <v>40</v>
      </c>
    </row>
    <row r="55" ht="15.0" customHeight="1">
      <c r="A55" s="50">
        <v>45568.0</v>
      </c>
      <c r="B55" s="37" t="s">
        <v>199</v>
      </c>
      <c r="C55" s="38" t="s">
        <v>200</v>
      </c>
      <c r="D55" s="48" t="s">
        <v>201</v>
      </c>
      <c r="E55" s="40">
        <v>3.25</v>
      </c>
      <c r="F55" s="41">
        <v>2.0</v>
      </c>
      <c r="G55" s="42">
        <f t="shared" si="3"/>
        <v>6.5</v>
      </c>
      <c r="H55" s="37"/>
    </row>
    <row r="56">
      <c r="A56" s="50">
        <v>45568.0</v>
      </c>
      <c r="B56" s="44" t="s">
        <v>202</v>
      </c>
      <c r="C56" s="44" t="s">
        <v>203</v>
      </c>
      <c r="D56" s="51" t="s">
        <v>204</v>
      </c>
      <c r="E56" s="40">
        <v>0.8</v>
      </c>
      <c r="F56" s="41">
        <v>2.0</v>
      </c>
      <c r="G56" s="47">
        <f t="shared" si="3"/>
        <v>1.6</v>
      </c>
      <c r="H56" s="37"/>
    </row>
    <row r="57" ht="14.25" customHeight="1">
      <c r="A57" s="50">
        <v>45568.0</v>
      </c>
      <c r="B57" s="52" t="s">
        <v>168</v>
      </c>
      <c r="C57" s="52" t="s">
        <v>169</v>
      </c>
      <c r="D57" s="53" t="s">
        <v>170</v>
      </c>
      <c r="E57" s="54">
        <v>0.013</v>
      </c>
      <c r="F57" s="55">
        <v>50.0</v>
      </c>
      <c r="G57" s="56">
        <f>F57*E57</f>
        <v>0.65</v>
      </c>
      <c r="H57" s="57" t="s">
        <v>171</v>
      </c>
    </row>
    <row r="58" ht="14.25" customHeight="1">
      <c r="A58" s="50">
        <v>45568.0</v>
      </c>
      <c r="B58" s="44" t="s">
        <v>205</v>
      </c>
      <c r="C58" s="37" t="s">
        <v>206</v>
      </c>
      <c r="D58" s="58" t="s">
        <v>207</v>
      </c>
      <c r="E58" s="35">
        <v>0.84</v>
      </c>
      <c r="F58" s="59">
        <v>1.0</v>
      </c>
      <c r="G58" s="35">
        <f t="shared" ref="G58:G60" si="4">E58*F58</f>
        <v>0.84</v>
      </c>
      <c r="H58" s="37"/>
    </row>
    <row r="59" ht="14.25" customHeight="1">
      <c r="A59" s="50">
        <v>45568.0</v>
      </c>
      <c r="B59" s="44" t="s">
        <v>208</v>
      </c>
      <c r="C59" s="37" t="s">
        <v>206</v>
      </c>
      <c r="D59" s="58" t="s">
        <v>209</v>
      </c>
      <c r="E59" s="35">
        <v>4.71</v>
      </c>
      <c r="F59" s="59">
        <v>1.0</v>
      </c>
      <c r="G59" s="35">
        <f t="shared" si="4"/>
        <v>4.71</v>
      </c>
      <c r="H59" s="37"/>
    </row>
    <row r="60" ht="14.25" customHeight="1">
      <c r="A60" s="50">
        <v>45568.0</v>
      </c>
      <c r="B60" s="44" t="s">
        <v>210</v>
      </c>
      <c r="C60" s="37" t="s">
        <v>206</v>
      </c>
      <c r="D60" s="58" t="s">
        <v>211</v>
      </c>
      <c r="E60" s="35">
        <v>0.15</v>
      </c>
      <c r="F60" s="59">
        <v>4.0</v>
      </c>
      <c r="G60" s="35">
        <f t="shared" si="4"/>
        <v>0.6</v>
      </c>
      <c r="H60" s="37"/>
    </row>
    <row r="61" ht="14.25" customHeight="1">
      <c r="A61" s="50">
        <v>45568.0</v>
      </c>
      <c r="B61" s="39" t="s">
        <v>33</v>
      </c>
      <c r="C61" s="38" t="s">
        <v>34</v>
      </c>
      <c r="D61" s="48" t="s">
        <v>35</v>
      </c>
      <c r="E61" s="49">
        <v>10.58</v>
      </c>
      <c r="F61" s="41">
        <v>1.0</v>
      </c>
      <c r="G61" s="42">
        <v>10.58</v>
      </c>
      <c r="H61" s="38" t="s">
        <v>36</v>
      </c>
    </row>
    <row r="62" ht="14.25" customHeight="1">
      <c r="A62" s="50">
        <v>45568.0</v>
      </c>
      <c r="B62" s="60" t="s">
        <v>75</v>
      </c>
      <c r="C62" s="38" t="s">
        <v>212</v>
      </c>
      <c r="D62" s="58" t="s">
        <v>77</v>
      </c>
      <c r="E62" s="40">
        <v>0.072</v>
      </c>
      <c r="F62" s="41">
        <v>20.0</v>
      </c>
      <c r="G62" s="35">
        <f t="shared" ref="G62:G66" si="5">E62*F62</f>
        <v>1.44</v>
      </c>
      <c r="H62" s="37"/>
    </row>
    <row r="63" ht="14.25" customHeight="1">
      <c r="A63" s="50">
        <v>45568.0</v>
      </c>
      <c r="B63" s="41" t="s">
        <v>213</v>
      </c>
      <c r="C63" s="38" t="s">
        <v>214</v>
      </c>
      <c r="D63" s="61" t="s">
        <v>215</v>
      </c>
      <c r="E63" s="35">
        <v>0.451</v>
      </c>
      <c r="F63" s="41">
        <v>10.0</v>
      </c>
      <c r="G63" s="62">
        <f t="shared" si="5"/>
        <v>4.51</v>
      </c>
      <c r="H63" s="63"/>
    </row>
    <row r="64" ht="14.25" customHeight="1">
      <c r="A64" s="50">
        <v>45568.0</v>
      </c>
      <c r="B64" s="37" t="s">
        <v>83</v>
      </c>
      <c r="C64" s="37" t="s">
        <v>212</v>
      </c>
      <c r="D64" s="58" t="s">
        <v>85</v>
      </c>
      <c r="E64" s="35">
        <v>0.121</v>
      </c>
      <c r="F64" s="41">
        <v>10.0</v>
      </c>
      <c r="G64" s="62">
        <f t="shared" si="5"/>
        <v>1.21</v>
      </c>
      <c r="H64" s="63"/>
    </row>
    <row r="65" ht="14.25" customHeight="1">
      <c r="A65" s="50">
        <v>45568.0</v>
      </c>
      <c r="B65" s="37" t="s">
        <v>115</v>
      </c>
      <c r="C65" s="37" t="s">
        <v>216</v>
      </c>
      <c r="D65" s="58" t="s">
        <v>117</v>
      </c>
      <c r="E65" s="64">
        <v>0.47</v>
      </c>
      <c r="F65" s="41">
        <v>6.0</v>
      </c>
      <c r="G65" s="35">
        <f t="shared" si="5"/>
        <v>2.82</v>
      </c>
      <c r="H65" s="63"/>
    </row>
    <row r="66" ht="14.25" customHeight="1">
      <c r="A66" s="50">
        <v>45568.0</v>
      </c>
      <c r="B66" s="37" t="s">
        <v>123</v>
      </c>
      <c r="C66" s="37" t="s">
        <v>216</v>
      </c>
      <c r="D66" s="58" t="s">
        <v>125</v>
      </c>
      <c r="E66" s="64">
        <v>1.9</v>
      </c>
      <c r="F66" s="41">
        <v>4.0</v>
      </c>
      <c r="G66" s="62">
        <f t="shared" si="5"/>
        <v>7.6</v>
      </c>
      <c r="H66" s="63"/>
    </row>
    <row r="67" ht="14.25" customHeight="1">
      <c r="A67" s="43">
        <v>45575.0</v>
      </c>
      <c r="B67" s="65" t="s">
        <v>217</v>
      </c>
      <c r="C67" s="38" t="s">
        <v>218</v>
      </c>
      <c r="D67" s="39" t="s">
        <v>195</v>
      </c>
      <c r="E67" s="46"/>
      <c r="F67" s="41">
        <v>5.0</v>
      </c>
      <c r="G67" s="66">
        <v>64.78</v>
      </c>
    </row>
    <row r="68" ht="14.25" customHeight="1">
      <c r="A68" s="67">
        <v>45582.0</v>
      </c>
      <c r="B68" s="68">
        <v>6.94108105102E11</v>
      </c>
      <c r="C68" s="37" t="s">
        <v>219</v>
      </c>
      <c r="D68" s="69" t="s">
        <v>190</v>
      </c>
      <c r="E68" s="40">
        <v>1.92</v>
      </c>
      <c r="F68" s="59">
        <v>1.0</v>
      </c>
      <c r="G68" s="42">
        <f>F68*E68</f>
        <v>1.92</v>
      </c>
      <c r="H68" s="37" t="s">
        <v>219</v>
      </c>
    </row>
    <row r="69" ht="14.25" customHeight="1">
      <c r="A69" s="67">
        <v>45582.0</v>
      </c>
      <c r="B69" s="60" t="s">
        <v>75</v>
      </c>
      <c r="C69" s="37" t="s">
        <v>220</v>
      </c>
      <c r="D69" s="69" t="s">
        <v>77</v>
      </c>
      <c r="E69" s="40">
        <v>0.072</v>
      </c>
      <c r="F69" s="59">
        <f>16+24</f>
        <v>40</v>
      </c>
      <c r="G69" s="42">
        <f t="shared" ref="G69:G100" si="6">E69*F69</f>
        <v>2.88</v>
      </c>
      <c r="H69" s="37" t="s">
        <v>221</v>
      </c>
    </row>
    <row r="70" ht="14.25" customHeight="1">
      <c r="A70" s="67">
        <v>45582.0</v>
      </c>
      <c r="B70" s="60" t="s">
        <v>172</v>
      </c>
      <c r="C70" s="37" t="s">
        <v>222</v>
      </c>
      <c r="D70" s="69" t="s">
        <v>174</v>
      </c>
      <c r="E70" s="40">
        <v>0.1</v>
      </c>
      <c r="F70" s="59">
        <f t="shared" ref="F70:F71" si="7">1+2</f>
        <v>3</v>
      </c>
      <c r="G70" s="42">
        <f t="shared" si="6"/>
        <v>0.3</v>
      </c>
      <c r="H70" s="37" t="s">
        <v>223</v>
      </c>
    </row>
    <row r="71" ht="14.25" customHeight="1">
      <c r="A71" s="67">
        <v>45582.0</v>
      </c>
      <c r="B71" s="60" t="s">
        <v>33</v>
      </c>
      <c r="C71" s="37" t="s">
        <v>224</v>
      </c>
      <c r="D71" s="69" t="s">
        <v>225</v>
      </c>
      <c r="E71" s="40">
        <v>11.09</v>
      </c>
      <c r="F71" s="59">
        <f t="shared" si="7"/>
        <v>3</v>
      </c>
      <c r="G71" s="59">
        <f t="shared" si="6"/>
        <v>33.27</v>
      </c>
      <c r="H71" s="37" t="s">
        <v>224</v>
      </c>
    </row>
    <row r="72" ht="14.25" customHeight="1">
      <c r="A72" s="67">
        <v>45582.0</v>
      </c>
      <c r="B72" s="60" t="s">
        <v>226</v>
      </c>
      <c r="C72" s="37" t="s">
        <v>227</v>
      </c>
      <c r="D72" s="69" t="s">
        <v>228</v>
      </c>
      <c r="E72" s="35">
        <v>0.41</v>
      </c>
      <c r="F72" s="59">
        <f>1+3</f>
        <v>4</v>
      </c>
      <c r="G72" s="35">
        <f t="shared" si="6"/>
        <v>1.64</v>
      </c>
      <c r="H72" s="37" t="s">
        <v>229</v>
      </c>
    </row>
    <row r="73" ht="14.25" customHeight="1">
      <c r="A73" s="67">
        <v>45582.0</v>
      </c>
      <c r="B73" s="60" t="s">
        <v>95</v>
      </c>
      <c r="C73" s="37" t="s">
        <v>230</v>
      </c>
      <c r="D73" s="69" t="s">
        <v>97</v>
      </c>
      <c r="E73" s="35">
        <v>0.1</v>
      </c>
      <c r="F73" s="59">
        <f>2+1</f>
        <v>3</v>
      </c>
      <c r="G73" s="35">
        <f t="shared" si="6"/>
        <v>0.3</v>
      </c>
      <c r="H73" s="37" t="s">
        <v>231</v>
      </c>
    </row>
    <row r="74" ht="14.25" customHeight="1">
      <c r="A74" s="67">
        <v>45582.0</v>
      </c>
      <c r="B74" s="60" t="s">
        <v>232</v>
      </c>
      <c r="C74" s="37" t="s">
        <v>233</v>
      </c>
      <c r="D74" s="69" t="s">
        <v>234</v>
      </c>
      <c r="E74" s="40">
        <v>0.41</v>
      </c>
      <c r="F74" s="59">
        <f>1+3</f>
        <v>4</v>
      </c>
      <c r="G74" s="42">
        <f t="shared" si="6"/>
        <v>1.64</v>
      </c>
      <c r="H74" s="37" t="s">
        <v>235</v>
      </c>
    </row>
    <row r="75" ht="14.25" customHeight="1">
      <c r="A75" s="67">
        <v>45582.0</v>
      </c>
      <c r="B75" s="60" t="s">
        <v>79</v>
      </c>
      <c r="C75" s="37" t="s">
        <v>230</v>
      </c>
      <c r="D75" s="69" t="s">
        <v>81</v>
      </c>
      <c r="E75" s="40">
        <v>0.1</v>
      </c>
      <c r="F75" s="59">
        <v>3.0</v>
      </c>
      <c r="G75" s="35">
        <f t="shared" si="6"/>
        <v>0.3</v>
      </c>
      <c r="H75" s="60" t="s">
        <v>236</v>
      </c>
    </row>
    <row r="76" ht="14.25" customHeight="1">
      <c r="A76" s="67">
        <v>45582.0</v>
      </c>
      <c r="B76" s="60" t="s">
        <v>83</v>
      </c>
      <c r="C76" s="37" t="s">
        <v>230</v>
      </c>
      <c r="D76" s="69" t="s">
        <v>85</v>
      </c>
      <c r="E76" s="70">
        <v>0.121</v>
      </c>
      <c r="F76" s="59">
        <f>14+16</f>
        <v>30</v>
      </c>
      <c r="G76" s="71">
        <f t="shared" si="6"/>
        <v>3.63</v>
      </c>
      <c r="H76" s="37" t="s">
        <v>237</v>
      </c>
    </row>
    <row r="77" ht="14.25" customHeight="1">
      <c r="A77" s="67">
        <v>45582.0</v>
      </c>
      <c r="B77" s="60" t="s">
        <v>87</v>
      </c>
      <c r="C77" s="37" t="s">
        <v>230</v>
      </c>
      <c r="D77" s="69" t="s">
        <v>89</v>
      </c>
      <c r="E77" s="35">
        <v>0.25</v>
      </c>
      <c r="F77" s="59">
        <f t="shared" ref="F77:F78" si="8">2+2</f>
        <v>4</v>
      </c>
      <c r="G77" s="62">
        <f t="shared" si="6"/>
        <v>1</v>
      </c>
      <c r="H77" s="37" t="s">
        <v>238</v>
      </c>
    </row>
    <row r="78" ht="14.25" customHeight="1">
      <c r="A78" s="67">
        <v>45582.0</v>
      </c>
      <c r="B78" s="60" t="s">
        <v>160</v>
      </c>
      <c r="C78" s="37" t="s">
        <v>239</v>
      </c>
      <c r="D78" s="69" t="s">
        <v>162</v>
      </c>
      <c r="E78" s="35">
        <v>0.1</v>
      </c>
      <c r="F78" s="59">
        <f t="shared" si="8"/>
        <v>4</v>
      </c>
      <c r="G78" s="35">
        <f t="shared" si="6"/>
        <v>0.4</v>
      </c>
      <c r="H78" s="37" t="s">
        <v>240</v>
      </c>
    </row>
    <row r="79" ht="14.25" customHeight="1">
      <c r="A79" s="67">
        <v>45582.0</v>
      </c>
      <c r="B79" s="60" t="s">
        <v>180</v>
      </c>
      <c r="C79" s="37" t="s">
        <v>239</v>
      </c>
      <c r="D79" s="69" t="s">
        <v>182</v>
      </c>
      <c r="E79" s="35">
        <v>0.1</v>
      </c>
      <c r="F79" s="59">
        <f>1+2</f>
        <v>3</v>
      </c>
      <c r="G79" s="62">
        <f t="shared" si="6"/>
        <v>0.3</v>
      </c>
      <c r="H79" s="37" t="s">
        <v>241</v>
      </c>
    </row>
    <row r="80" ht="14.25" customHeight="1">
      <c r="A80" s="67">
        <v>45582.0</v>
      </c>
      <c r="B80" s="33" t="s">
        <v>138</v>
      </c>
      <c r="C80" s="33" t="s">
        <v>242</v>
      </c>
      <c r="D80" s="34" t="s">
        <v>140</v>
      </c>
      <c r="E80" s="40">
        <v>0.32</v>
      </c>
      <c r="F80" s="59">
        <f t="shared" ref="F80:F81" si="9">1+4</f>
        <v>5</v>
      </c>
      <c r="G80" s="59">
        <f t="shared" si="6"/>
        <v>1.6</v>
      </c>
      <c r="H80" s="37" t="s">
        <v>243</v>
      </c>
    </row>
    <row r="81" ht="14.25" customHeight="1">
      <c r="A81" s="67">
        <v>45582.0</v>
      </c>
      <c r="B81" s="60" t="s">
        <v>130</v>
      </c>
      <c r="C81" s="33" t="s">
        <v>227</v>
      </c>
      <c r="D81" s="34" t="s">
        <v>132</v>
      </c>
      <c r="E81" s="40">
        <v>0.21</v>
      </c>
      <c r="F81" s="59">
        <f t="shared" si="9"/>
        <v>5</v>
      </c>
      <c r="G81" s="41">
        <f t="shared" si="6"/>
        <v>1.05</v>
      </c>
      <c r="H81" s="37" t="s">
        <v>244</v>
      </c>
    </row>
    <row r="82" ht="14.25" customHeight="1">
      <c r="A82" s="67">
        <v>45582.0</v>
      </c>
      <c r="B82" s="60" t="s">
        <v>192</v>
      </c>
      <c r="C82" s="72" t="s">
        <v>245</v>
      </c>
      <c r="D82" s="73" t="s">
        <v>193</v>
      </c>
      <c r="E82" s="40">
        <v>0.57</v>
      </c>
      <c r="F82" s="59">
        <v>2.0</v>
      </c>
      <c r="G82" s="74">
        <f t="shared" si="6"/>
        <v>1.14</v>
      </c>
      <c r="H82" s="72" t="s">
        <v>245</v>
      </c>
    </row>
    <row r="83" ht="14.25" customHeight="1">
      <c r="A83" s="67">
        <v>45582.0</v>
      </c>
      <c r="B83" s="60" t="s">
        <v>246</v>
      </c>
      <c r="C83" s="37" t="s">
        <v>247</v>
      </c>
      <c r="D83" s="69" t="s">
        <v>248</v>
      </c>
      <c r="E83" s="40">
        <v>2.22</v>
      </c>
      <c r="F83" s="59">
        <f>1+4</f>
        <v>5</v>
      </c>
      <c r="G83" s="35">
        <f t="shared" si="6"/>
        <v>11.1</v>
      </c>
      <c r="H83" s="37" t="s">
        <v>247</v>
      </c>
    </row>
    <row r="84" ht="14.25" customHeight="1">
      <c r="A84" s="67">
        <v>45582.0</v>
      </c>
      <c r="B84" s="60" t="s">
        <v>249</v>
      </c>
      <c r="C84" s="37" t="s">
        <v>250</v>
      </c>
      <c r="D84" s="69" t="s">
        <v>251</v>
      </c>
      <c r="E84" s="40">
        <v>4.79</v>
      </c>
      <c r="F84" s="59">
        <v>3.0</v>
      </c>
      <c r="G84" s="59">
        <f t="shared" si="6"/>
        <v>14.37</v>
      </c>
      <c r="H84" s="37" t="s">
        <v>250</v>
      </c>
    </row>
    <row r="85" ht="14.25" customHeight="1">
      <c r="A85" s="67">
        <v>45582.0</v>
      </c>
      <c r="B85" s="60" t="s">
        <v>107</v>
      </c>
      <c r="C85" s="37" t="s">
        <v>252</v>
      </c>
      <c r="D85" s="69" t="s">
        <v>109</v>
      </c>
      <c r="E85" s="40">
        <v>0.31</v>
      </c>
      <c r="F85" s="59">
        <f>1+3</f>
        <v>4</v>
      </c>
      <c r="G85" s="59">
        <f t="shared" si="6"/>
        <v>1.24</v>
      </c>
      <c r="H85" s="37" t="s">
        <v>252</v>
      </c>
    </row>
    <row r="86" ht="14.25" customHeight="1">
      <c r="A86" s="67">
        <v>45582.0</v>
      </c>
      <c r="B86" s="60" t="s">
        <v>253</v>
      </c>
      <c r="C86" s="37" t="s">
        <v>254</v>
      </c>
      <c r="D86" s="69" t="s">
        <v>255</v>
      </c>
      <c r="E86" s="40">
        <v>3.02</v>
      </c>
      <c r="F86" s="59">
        <f>2+4</f>
        <v>6</v>
      </c>
      <c r="G86" s="59">
        <f t="shared" si="6"/>
        <v>18.12</v>
      </c>
      <c r="H86" s="37" t="s">
        <v>254</v>
      </c>
    </row>
    <row r="87" ht="14.25" customHeight="1">
      <c r="A87" s="67">
        <v>45582.0</v>
      </c>
      <c r="B87" s="60" t="s">
        <v>141</v>
      </c>
      <c r="C87" s="37" t="s">
        <v>256</v>
      </c>
      <c r="D87" s="69" t="s">
        <v>143</v>
      </c>
      <c r="E87" s="40">
        <v>0.15</v>
      </c>
      <c r="F87" s="59">
        <f>1+4</f>
        <v>5</v>
      </c>
      <c r="G87" s="59">
        <f t="shared" si="6"/>
        <v>0.75</v>
      </c>
      <c r="H87" s="37" t="s">
        <v>257</v>
      </c>
    </row>
    <row r="88" ht="14.25" customHeight="1">
      <c r="A88" s="67">
        <v>45582.0</v>
      </c>
      <c r="B88" s="60" t="s">
        <v>115</v>
      </c>
      <c r="C88" s="37" t="s">
        <v>258</v>
      </c>
      <c r="D88" s="69" t="s">
        <v>117</v>
      </c>
      <c r="E88" s="40">
        <v>0.47</v>
      </c>
      <c r="F88" s="59">
        <f>2+2</f>
        <v>4</v>
      </c>
      <c r="G88" s="59">
        <f t="shared" si="6"/>
        <v>1.88</v>
      </c>
      <c r="H88" s="37" t="s">
        <v>259</v>
      </c>
    </row>
    <row r="89" ht="14.25" customHeight="1">
      <c r="A89" s="67">
        <v>45582.0</v>
      </c>
      <c r="B89" s="60" t="s">
        <v>260</v>
      </c>
      <c r="C89" s="37" t="s">
        <v>261</v>
      </c>
      <c r="D89" s="69" t="s">
        <v>262</v>
      </c>
      <c r="E89" s="40">
        <v>5.42</v>
      </c>
      <c r="F89" s="59">
        <v>4.0</v>
      </c>
      <c r="G89" s="59">
        <f t="shared" si="6"/>
        <v>21.68</v>
      </c>
      <c r="H89" s="37" t="s">
        <v>261</v>
      </c>
    </row>
    <row r="90" ht="14.25" customHeight="1">
      <c r="A90" s="67">
        <v>45582.0</v>
      </c>
      <c r="B90" s="60" t="s">
        <v>168</v>
      </c>
      <c r="C90" s="37" t="s">
        <v>263</v>
      </c>
      <c r="D90" s="69" t="s">
        <v>170</v>
      </c>
      <c r="E90" s="40">
        <v>0.013</v>
      </c>
      <c r="F90" s="59">
        <f>16+24</f>
        <v>40</v>
      </c>
      <c r="G90" s="59">
        <f t="shared" si="6"/>
        <v>0.52</v>
      </c>
      <c r="H90" s="37" t="s">
        <v>263</v>
      </c>
    </row>
    <row r="91" ht="14.25" customHeight="1">
      <c r="A91" s="67">
        <v>45582.0</v>
      </c>
      <c r="B91" s="60" t="s">
        <v>152</v>
      </c>
      <c r="C91" s="37" t="s">
        <v>264</v>
      </c>
      <c r="D91" s="69" t="s">
        <v>154</v>
      </c>
      <c r="E91" s="40">
        <v>0.1</v>
      </c>
      <c r="F91" s="59">
        <f>1+2</f>
        <v>3</v>
      </c>
      <c r="G91" s="59">
        <f t="shared" si="6"/>
        <v>0.3</v>
      </c>
      <c r="H91" s="37" t="s">
        <v>264</v>
      </c>
    </row>
    <row r="92" ht="14.25" customHeight="1">
      <c r="A92" s="67">
        <v>45582.0</v>
      </c>
      <c r="B92" s="60" t="s">
        <v>156</v>
      </c>
      <c r="C92" s="37" t="s">
        <v>265</v>
      </c>
      <c r="D92" s="69" t="s">
        <v>158</v>
      </c>
      <c r="E92" s="40">
        <v>0.1</v>
      </c>
      <c r="F92" s="59">
        <v>4.0</v>
      </c>
      <c r="G92" s="59">
        <f t="shared" si="6"/>
        <v>0.4</v>
      </c>
      <c r="H92" s="37" t="s">
        <v>265</v>
      </c>
    </row>
    <row r="93" ht="14.25" customHeight="1">
      <c r="A93" s="67">
        <v>45582.0</v>
      </c>
      <c r="B93" s="60" t="s">
        <v>176</v>
      </c>
      <c r="C93" s="37" t="s">
        <v>266</v>
      </c>
      <c r="D93" s="69" t="s">
        <v>178</v>
      </c>
      <c r="E93" s="40">
        <v>0.1</v>
      </c>
      <c r="F93" s="59">
        <f>1+2</f>
        <v>3</v>
      </c>
      <c r="G93" s="59">
        <f t="shared" si="6"/>
        <v>0.3</v>
      </c>
      <c r="H93" s="37" t="s">
        <v>266</v>
      </c>
    </row>
    <row r="94" ht="14.25" customHeight="1">
      <c r="A94" s="67">
        <v>45582.0</v>
      </c>
      <c r="B94" s="60" t="s">
        <v>123</v>
      </c>
      <c r="C94" s="37" t="s">
        <v>267</v>
      </c>
      <c r="D94" s="69" t="s">
        <v>125</v>
      </c>
      <c r="E94" s="40">
        <v>1.78</v>
      </c>
      <c r="F94" s="59">
        <f t="shared" ref="F94:F95" si="10">1+1</f>
        <v>2</v>
      </c>
      <c r="G94" s="59">
        <f t="shared" si="6"/>
        <v>3.56</v>
      </c>
      <c r="H94" s="37" t="s">
        <v>267</v>
      </c>
    </row>
    <row r="95" ht="14.25" customHeight="1">
      <c r="A95" s="67">
        <v>45582.0</v>
      </c>
      <c r="B95" s="60" t="s">
        <v>119</v>
      </c>
      <c r="C95" s="37" t="s">
        <v>268</v>
      </c>
      <c r="D95" s="69" t="s">
        <v>121</v>
      </c>
      <c r="E95" s="40">
        <v>1.18</v>
      </c>
      <c r="F95" s="59">
        <f t="shared" si="10"/>
        <v>2</v>
      </c>
      <c r="G95" s="59">
        <f t="shared" si="6"/>
        <v>2.36</v>
      </c>
      <c r="H95" s="37" t="s">
        <v>268</v>
      </c>
    </row>
    <row r="96" ht="14.25" customHeight="1">
      <c r="A96" s="67">
        <v>45582.0</v>
      </c>
      <c r="B96" s="60" t="s">
        <v>269</v>
      </c>
      <c r="C96" s="37" t="s">
        <v>270</v>
      </c>
      <c r="D96" s="69" t="s">
        <v>271</v>
      </c>
      <c r="E96" s="40">
        <v>0.43</v>
      </c>
      <c r="F96" s="59">
        <f>5+10</f>
        <v>15</v>
      </c>
      <c r="G96" s="59">
        <f t="shared" si="6"/>
        <v>6.45</v>
      </c>
      <c r="H96" s="37" t="s">
        <v>270</v>
      </c>
    </row>
    <row r="97" ht="14.25" customHeight="1">
      <c r="A97" s="67">
        <v>45582.0</v>
      </c>
      <c r="B97" s="60" t="s">
        <v>63</v>
      </c>
      <c r="C97" s="37" t="s">
        <v>272</v>
      </c>
      <c r="D97" s="69" t="s">
        <v>65</v>
      </c>
      <c r="E97" s="40">
        <v>0.5</v>
      </c>
      <c r="F97" s="59">
        <f>2+4</f>
        <v>6</v>
      </c>
      <c r="G97" s="59">
        <f t="shared" si="6"/>
        <v>3</v>
      </c>
      <c r="H97" s="37" t="s">
        <v>272</v>
      </c>
    </row>
    <row r="98" ht="14.25" customHeight="1">
      <c r="A98" s="67">
        <v>45582.0</v>
      </c>
      <c r="B98" s="60" t="s">
        <v>37</v>
      </c>
      <c r="C98" s="37" t="s">
        <v>273</v>
      </c>
      <c r="D98" s="69" t="s">
        <v>274</v>
      </c>
      <c r="E98" s="40">
        <v>0.28</v>
      </c>
      <c r="F98" s="59">
        <f>2+6</f>
        <v>8</v>
      </c>
      <c r="G98" s="59">
        <f t="shared" si="6"/>
        <v>2.24</v>
      </c>
      <c r="H98" s="37" t="s">
        <v>273</v>
      </c>
    </row>
    <row r="99" ht="14.25" customHeight="1">
      <c r="A99" s="67">
        <v>45582.0</v>
      </c>
      <c r="B99" s="60" t="s">
        <v>275</v>
      </c>
      <c r="C99" s="37" t="s">
        <v>276</v>
      </c>
      <c r="D99" s="69" t="s">
        <v>277</v>
      </c>
      <c r="E99" s="40">
        <v>1.14</v>
      </c>
      <c r="F99" s="59">
        <v>1.0</v>
      </c>
      <c r="G99" s="59">
        <f t="shared" si="6"/>
        <v>1.14</v>
      </c>
      <c r="H99" s="37" t="s">
        <v>276</v>
      </c>
    </row>
    <row r="100" ht="14.25" customHeight="1">
      <c r="A100" s="67">
        <v>45582.0</v>
      </c>
      <c r="B100" s="60" t="s">
        <v>213</v>
      </c>
      <c r="C100" s="38" t="s">
        <v>278</v>
      </c>
      <c r="D100" s="75" t="s">
        <v>215</v>
      </c>
      <c r="E100" s="40">
        <v>0.65</v>
      </c>
      <c r="F100" s="59">
        <f>2+4</f>
        <v>6</v>
      </c>
      <c r="G100" s="59">
        <f t="shared" si="6"/>
        <v>3.9</v>
      </c>
      <c r="H100" s="38" t="s">
        <v>278</v>
      </c>
    </row>
    <row r="101" ht="14.25" customHeight="1">
      <c r="A101" s="37"/>
      <c r="B101" s="37"/>
      <c r="C101" s="37"/>
      <c r="D101" s="37"/>
      <c r="E101" s="37"/>
      <c r="F101" s="37"/>
      <c r="G101" s="37"/>
      <c r="H101" s="37"/>
    </row>
    <row r="102" ht="14.25" customHeight="1"/>
    <row r="103" ht="14.25" customHeight="1">
      <c r="E103" s="76" t="s">
        <v>279</v>
      </c>
      <c r="F103" s="77">
        <f>SUM(G2:G100)</f>
        <v>639.25</v>
      </c>
    </row>
    <row r="104" ht="14.25" customHeight="1">
      <c r="E104" s="27" t="s">
        <v>280</v>
      </c>
      <c r="F104" s="27">
        <f>7.99*7+6.99*2+7.99+8.89</f>
        <v>86.79</v>
      </c>
      <c r="G104" s="22" t="s">
        <v>281</v>
      </c>
    </row>
    <row r="105" ht="14.25" customHeight="1">
      <c r="E105" s="1" t="s">
        <v>282</v>
      </c>
      <c r="F105" s="12">
        <f>F103+F104</f>
        <v>726.04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12:J12"/>
  </mergeCells>
  <hyperlinks>
    <hyperlink r:id="rId1" ref="D3"/>
    <hyperlink r:id="rId2" ref="D6"/>
    <hyperlink r:id="rId3" ref="D8"/>
    <hyperlink r:id="rId4" ref="B9"/>
    <hyperlink r:id="rId5" ref="D9"/>
    <hyperlink r:id="rId6" ref="D10"/>
    <hyperlink r:id="rId7" ref="B11"/>
    <hyperlink r:id="rId8" ref="D12"/>
    <hyperlink r:id="rId9" ref="B13"/>
    <hyperlink r:id="rId10" ref="B14"/>
    <hyperlink r:id="rId11" ref="C14"/>
    <hyperlink r:id="rId12" ref="D16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B50"/>
    <hyperlink r:id="rId46" ref="D50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B61"/>
    <hyperlink r:id="rId58" ref="D61"/>
    <hyperlink r:id="rId59" ref="D62"/>
    <hyperlink r:id="rId60" ref="D63"/>
    <hyperlink r:id="rId61" ref="D64"/>
    <hyperlink r:id="rId62" ref="D65"/>
    <hyperlink r:id="rId63" ref="E65"/>
    <hyperlink r:id="rId64" ref="D66"/>
    <hyperlink r:id="rId65" ref="E66"/>
    <hyperlink r:id="rId66" ref="D68"/>
    <hyperlink r:id="rId67" ref="D69"/>
    <hyperlink r:id="rId68" ref="D70"/>
    <hyperlink r:id="rId69" ref="D71"/>
    <hyperlink r:id="rId70" ref="D72"/>
    <hyperlink r:id="rId71" ref="D73"/>
    <hyperlink r:id="rId72" ref="D74"/>
    <hyperlink r:id="rId73" ref="D75"/>
    <hyperlink r:id="rId74" ref="D76"/>
    <hyperlink r:id="rId75" ref="D77"/>
    <hyperlink r:id="rId76" ref="D78"/>
    <hyperlink r:id="rId77" ref="D79"/>
    <hyperlink r:id="rId78" ref="D80"/>
    <hyperlink r:id="rId79" ref="D81"/>
    <hyperlink r:id="rId80" ref="D82"/>
    <hyperlink r:id="rId81" ref="D83"/>
    <hyperlink r:id="rId82" ref="D84"/>
    <hyperlink r:id="rId83" ref="D85"/>
    <hyperlink r:id="rId84" ref="D86"/>
    <hyperlink r:id="rId85" ref="D87"/>
    <hyperlink r:id="rId86" ref="D88"/>
    <hyperlink r:id="rId87" ref="D89"/>
    <hyperlink r:id="rId88" ref="D90"/>
    <hyperlink r:id="rId89" ref="D91"/>
    <hyperlink r:id="rId90" ref="D92"/>
    <hyperlink r:id="rId91" ref="D93"/>
    <hyperlink r:id="rId92" ref="D94"/>
    <hyperlink r:id="rId93" ref="D95"/>
    <hyperlink r:id="rId94" ref="D96"/>
    <hyperlink r:id="rId95" ref="D97"/>
    <hyperlink r:id="rId96" ref="D98"/>
    <hyperlink r:id="rId97" ref="D99"/>
    <hyperlink r:id="rId98" ref="D100"/>
  </hyperlinks>
  <printOptions/>
  <pageMargins bottom="0.75" footer="0.0" header="0.0" left="0.7" right="0.7" top="0.75"/>
  <pageSetup orientation="landscape"/>
  <drawing r:id="rId9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2024-02-20T01:39:50Z</dcterms:created>
  <dc:creator>Zhang, Peter</dc:creator>
</cp:coreProperties>
</file>