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dong/Dropbox/Harvey_lab_research/TEEN_SLEEP/6mFU_paper/results/"/>
    </mc:Choice>
  </mc:AlternateContent>
  <xr:revisionPtr revIDLastSave="0" documentId="10_ncr:8100000_{C1745ABA-1F52-1E47-B7DF-2D2B4E485F39}" xr6:coauthVersionLast="32" xr6:coauthVersionMax="32" xr10:uidLastSave="{00000000-0000-0000-0000-000000000000}"/>
  <bookViews>
    <workbookView xWindow="720" yWindow="480" windowWidth="20560" windowHeight="16480" activeTab="2" xr2:uid="{AB708247-2F1D-E34C-A4C1-D1577C21B175}"/>
  </bookViews>
  <sheets>
    <sheet name="sex" sheetId="5" r:id="rId1"/>
    <sheet name="age" sheetId="1" r:id="rId2"/>
    <sheet name="riskcount" sheetId="2" r:id="rId3"/>
    <sheet name="age_correction" sheetId="7" r:id="rId4"/>
    <sheet name="Sheet8" sheetId="9" r:id="rId5"/>
    <sheet name="risk_correction" sheetId="8" r:id="rId6"/>
    <sheet name="table" sheetId="4" r:id="rId7"/>
    <sheet name="Sheet5" sheetId="6" r:id="rId8"/>
    <sheet name="primary" sheetId="3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8" l="1"/>
  <c r="I10" i="7"/>
  <c r="I9" i="7"/>
  <c r="I8" i="7"/>
  <c r="I7" i="7"/>
  <c r="I6" i="7"/>
  <c r="I5" i="7"/>
  <c r="I4" i="7"/>
  <c r="I3" i="7"/>
  <c r="I11" i="7"/>
  <c r="I12" i="7"/>
  <c r="I13" i="7"/>
  <c r="I14" i="7"/>
  <c r="I15" i="7"/>
  <c r="I16" i="7"/>
  <c r="I17" i="7"/>
  <c r="I18" i="7"/>
  <c r="I19" i="7"/>
  <c r="I20" i="7"/>
  <c r="M1" i="7"/>
  <c r="F14" i="2" l="1"/>
  <c r="L6" i="2"/>
  <c r="L5" i="2"/>
  <c r="L4" i="2"/>
  <c r="L3" i="2"/>
  <c r="L10" i="3"/>
  <c r="K10" i="3"/>
</calcChain>
</file>

<file path=xl/sharedStrings.xml><?xml version="1.0" encoding="utf-8"?>
<sst xmlns="http://schemas.openxmlformats.org/spreadsheetml/2006/main" count="560" uniqueCount="71">
  <si>
    <t>Outcome</t>
  </si>
  <si>
    <t>Moderator</t>
  </si>
  <si>
    <t>df</t>
  </si>
  <si>
    <t>chi2</t>
  </si>
  <si>
    <t>p</t>
  </si>
  <si>
    <t>age</t>
  </si>
  <si>
    <t>TST weeknights*</t>
  </si>
  <si>
    <t>BT weeknights*</t>
  </si>
  <si>
    <t>TST weeknight-weekend discrepancy</t>
  </si>
  <si>
    <t>BT weeknight-weekend discrepancy</t>
  </si>
  <si>
    <t>WUP weeknight-weekend discrepancy</t>
  </si>
  <si>
    <t>Sleepiness</t>
  </si>
  <si>
    <t>PSQI</t>
  </si>
  <si>
    <t>CBCL Sleep Composite</t>
  </si>
  <si>
    <t>CMEP*</t>
  </si>
  <si>
    <t>self-reported emotional risk</t>
  </si>
  <si>
    <t>self-report cognitive risk</t>
  </si>
  <si>
    <t>self-report behavioral risk</t>
  </si>
  <si>
    <t>self-report social risk</t>
  </si>
  <si>
    <t>self-report physical risk</t>
  </si>
  <si>
    <t>CBCL emotional risk</t>
  </si>
  <si>
    <t>CBCL cognitive risk</t>
  </si>
  <si>
    <t>CBCL behavioral risk</t>
  </si>
  <si>
    <t>CBCL social risk</t>
  </si>
  <si>
    <t>CBCL physical risk</t>
  </si>
  <si>
    <t>risk count</t>
  </si>
  <si>
    <t>p&gt;chi2</t>
  </si>
  <si>
    <t>Test for Treatment by Time by Moderator Interaction</t>
  </si>
  <si>
    <t>sex</t>
  </si>
  <si>
    <t>Hochberg 1988</t>
  </si>
  <si>
    <t>If overall p value is set as 0.05</t>
  </si>
  <si>
    <t xml:space="preserve">Benjamini and Hochberg (1995) </t>
  </si>
  <si>
    <t xml:space="preserve">Bonferroni </t>
  </si>
  <si>
    <t>If overall p value is set as 0.05/3=0.017</t>
  </si>
  <si>
    <t>0.0022**</t>
  </si>
  <si>
    <t>0.0005**</t>
  </si>
  <si>
    <t>Contrast</t>
  </si>
  <si>
    <t>Std. Err.</t>
  </si>
  <si>
    <t>z</t>
  </si>
  <si>
    <t>P&gt;z</t>
  </si>
  <si>
    <t>WD_Bedtimeavg_</t>
  </si>
  <si>
    <t>timepoint@Tx#c.age_yr_0</t>
  </si>
  <si>
    <t>(POST vs PRE) PE</t>
  </si>
  <si>
    <t>(POST vs PRE) TranS-C</t>
  </si>
  <si>
    <t>(FU6 vs POST) PE</t>
  </si>
  <si>
    <t>(FU6 vs POST) TranS-C</t>
  </si>
  <si>
    <t>timepoint#Tx#c.age_yr_0</t>
  </si>
  <si>
    <t>(POST vs PRE) (TranS-C vs PE)</t>
  </si>
  <si>
    <t>(FU6 vs POST) (TranS-C vs PE)</t>
  </si>
  <si>
    <t>BEHAVIORAL_COMPOSITE_2</t>
  </si>
  <si>
    <t>timepoint#Tx#c.risk_count</t>
  </si>
  <si>
    <t>timepoint@Tx#c.risk_count</t>
  </si>
  <si>
    <t>Delta-method</t>
  </si>
  <si>
    <t>dy/dx</t>
  </si>
  <si>
    <t>[95% Conf.</t>
  </si>
  <si>
    <t>Interval]</t>
  </si>
  <si>
    <t>age_yr_0</t>
  </si>
  <si>
    <t>Tx#timepoint</t>
  </si>
  <si>
    <t>PE#PRE</t>
  </si>
  <si>
    <t>PE#POST</t>
  </si>
  <si>
    <t>PE#FU6</t>
  </si>
  <si>
    <t>TranS-C#PRE</t>
  </si>
  <si>
    <t>TranS-C#POST</t>
  </si>
  <si>
    <t>TranS-C#FU6</t>
  </si>
  <si>
    <t>risk_count</t>
  </si>
  <si>
    <t>Tx#timepoint#risk_count_3cat</t>
  </si>
  <si>
    <t>(TranS-C vs base) (POST vs base) (2 risk factors vs base)</t>
  </si>
  <si>
    <t>(TranS-C vs base) (POST vs base) (3 or more risk factors vs base)</t>
  </si>
  <si>
    <t>(TranS-C vs base) (FU6 vs base) (2 risk factors vs base)</t>
  </si>
  <si>
    <t>(TranS-C vs base) (FU6 vs base) (3 or more risk factors vs base)</t>
  </si>
  <si>
    <t>risk count 3 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</si>
</sst>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8" formatCode="0.00000"/>
  </numFmts>
  <fonts count="1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rgb="FFFF0000"/>
      <name val="Arial"/>
      <family val="2"/>
    </font>
    <font>
      <sz val="10"/>
      <color rgb="FFFF0000"/>
      <name val="Arial"/>
      <family val="2"/>
    </font>
    <font>
      <sz val="11"/>
      <color theme="1"/>
      <name val="Arial"/>
      <family val="2"/>
    </font>
    <font>
      <i/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i/>
      <sz val="12"/>
      <color theme="1"/>
      <name val="Arial"/>
      <family val="2"/>
    </font>
    <font>
      <i/>
      <sz val="11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0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Border="1"/>
    <xf numFmtId="2" fontId="0" fillId="0" borderId="0" xfId="0" applyNumberFormat="1" applyFont="1" applyAlignment="1">
      <alignment horizontal="center"/>
    </xf>
    <xf numFmtId="0" fontId="4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2" fontId="1" fillId="0" borderId="0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8" fillId="0" borderId="0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2" fontId="11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Border="1"/>
    <xf numFmtId="2" fontId="8" fillId="0" borderId="0" xfId="0" applyNumberFormat="1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2" fontId="1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164" fontId="6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64" fontId="13" fillId="0" borderId="0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5" fontId="13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8" fontId="0" fillId="0" borderId="0" xfId="0" applyNumberFormat="1" applyAlignment="1">
      <alignment horizontal="center" vertical="center"/>
    </xf>
    <xf numFmtId="168" fontId="13" fillId="0" borderId="0" xfId="0" applyNumberFormat="1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D7751-59E2-6F45-BA5D-D18AAD8BE91A}">
  <dimension ref="A1:K33"/>
  <sheetViews>
    <sheetView zoomScale="125" workbookViewId="0">
      <selection activeCell="B1" sqref="B1:E1"/>
    </sheetView>
  </sheetViews>
  <sheetFormatPr baseColWidth="10" defaultRowHeight="16" x14ac:dyDescent="0.2"/>
  <cols>
    <col min="1" max="1" width="40.1640625" style="30" customWidth="1"/>
    <col min="2" max="2" width="10.83203125" style="32"/>
    <col min="3" max="3" width="10.83203125" style="41"/>
    <col min="4" max="5" width="10.83203125" style="40"/>
    <col min="6" max="6" width="10.83203125" style="30"/>
    <col min="7" max="7" width="34" style="30" customWidth="1"/>
    <col min="8" max="10" width="6.1640625" style="30" customWidth="1"/>
    <col min="11" max="11" width="6.6640625" style="30" bestFit="1" customWidth="1"/>
    <col min="12" max="16384" width="10.83203125" style="30"/>
  </cols>
  <sheetData>
    <row r="1" spans="1:11" x14ac:dyDescent="0.2">
      <c r="B1" s="31" t="s">
        <v>27</v>
      </c>
      <c r="C1" s="31"/>
      <c r="D1" s="31"/>
      <c r="E1" s="31"/>
    </row>
    <row r="2" spans="1:11" x14ac:dyDescent="0.2">
      <c r="A2" s="30" t="s">
        <v>0</v>
      </c>
      <c r="B2" s="32" t="s">
        <v>1</v>
      </c>
      <c r="C2" s="33" t="s">
        <v>2</v>
      </c>
      <c r="D2" s="34" t="s">
        <v>3</v>
      </c>
      <c r="E2" s="34" t="s">
        <v>4</v>
      </c>
    </row>
    <row r="3" spans="1:11" x14ac:dyDescent="0.2">
      <c r="A3" s="27" t="s">
        <v>6</v>
      </c>
      <c r="B3" s="32" t="s">
        <v>28</v>
      </c>
      <c r="C3" s="32">
        <v>2</v>
      </c>
      <c r="D3" s="35">
        <v>1.81</v>
      </c>
      <c r="E3" s="35">
        <v>0.40460000000000002</v>
      </c>
      <c r="G3" s="28"/>
      <c r="H3" s="32"/>
      <c r="I3" s="32"/>
      <c r="J3" s="35"/>
      <c r="K3" s="35"/>
    </row>
    <row r="4" spans="1:11" x14ac:dyDescent="0.2">
      <c r="A4" s="27" t="s">
        <v>7</v>
      </c>
      <c r="B4" s="32" t="s">
        <v>28</v>
      </c>
      <c r="C4" s="32">
        <v>2</v>
      </c>
      <c r="D4" s="35">
        <v>2.13</v>
      </c>
      <c r="E4" s="35">
        <v>0.34520000000000001</v>
      </c>
      <c r="G4" s="29"/>
      <c r="H4" s="36"/>
      <c r="I4" s="36"/>
      <c r="J4" s="37"/>
      <c r="K4" s="38"/>
    </row>
    <row r="5" spans="1:11" x14ac:dyDescent="0.2">
      <c r="A5" s="27" t="s">
        <v>8</v>
      </c>
      <c r="B5" s="32" t="s">
        <v>28</v>
      </c>
      <c r="C5" s="32">
        <v>2</v>
      </c>
      <c r="D5" s="35">
        <v>1.49</v>
      </c>
      <c r="E5" s="35">
        <v>0.4748</v>
      </c>
      <c r="G5" s="28"/>
      <c r="H5" s="32"/>
      <c r="I5" s="32"/>
      <c r="J5" s="35"/>
      <c r="K5" s="35"/>
    </row>
    <row r="6" spans="1:11" x14ac:dyDescent="0.2">
      <c r="A6" s="27" t="s">
        <v>9</v>
      </c>
      <c r="B6" s="32" t="s">
        <v>28</v>
      </c>
      <c r="C6" s="32">
        <v>2</v>
      </c>
      <c r="D6" s="35">
        <v>3.81</v>
      </c>
      <c r="E6" s="35">
        <v>0.1487</v>
      </c>
      <c r="G6" s="28"/>
      <c r="H6" s="32"/>
      <c r="I6" s="32"/>
      <c r="J6" s="35"/>
      <c r="K6" s="39"/>
    </row>
    <row r="7" spans="1:11" x14ac:dyDescent="0.2">
      <c r="A7" s="28" t="s">
        <v>10</v>
      </c>
      <c r="B7" s="32" t="s">
        <v>28</v>
      </c>
      <c r="C7" s="32">
        <v>2</v>
      </c>
      <c r="D7" s="35">
        <v>2.0099999999999998</v>
      </c>
      <c r="E7" s="35">
        <v>0.36649999999999999</v>
      </c>
      <c r="G7" s="28"/>
      <c r="H7" s="32"/>
      <c r="I7" s="32"/>
      <c r="J7" s="35"/>
      <c r="K7" s="35"/>
    </row>
    <row r="8" spans="1:11" x14ac:dyDescent="0.2">
      <c r="A8" s="28" t="s">
        <v>11</v>
      </c>
      <c r="B8" s="32" t="s">
        <v>28</v>
      </c>
      <c r="C8" s="32">
        <v>2</v>
      </c>
      <c r="D8" s="35">
        <v>3.96</v>
      </c>
      <c r="E8" s="35">
        <v>0.1381</v>
      </c>
      <c r="G8" s="28"/>
      <c r="H8" s="32"/>
      <c r="I8" s="32"/>
      <c r="J8" s="35"/>
      <c r="K8" s="35"/>
    </row>
    <row r="9" spans="1:11" x14ac:dyDescent="0.2">
      <c r="A9" s="28" t="s">
        <v>12</v>
      </c>
      <c r="B9" s="32" t="s">
        <v>28</v>
      </c>
      <c r="C9" s="32">
        <v>2</v>
      </c>
      <c r="D9" s="35">
        <v>2.66</v>
      </c>
      <c r="E9" s="35">
        <v>0.26479999999999998</v>
      </c>
      <c r="G9" s="28"/>
      <c r="H9" s="32"/>
      <c r="I9" s="32"/>
      <c r="J9" s="35"/>
      <c r="K9" s="35"/>
    </row>
    <row r="10" spans="1:11" x14ac:dyDescent="0.2">
      <c r="A10" s="28" t="s">
        <v>13</v>
      </c>
      <c r="B10" s="32" t="s">
        <v>28</v>
      </c>
      <c r="C10" s="32">
        <v>2</v>
      </c>
      <c r="D10" s="35">
        <v>2.73</v>
      </c>
      <c r="E10" s="35">
        <v>0.25559999999999999</v>
      </c>
      <c r="G10" s="28"/>
      <c r="H10" s="32"/>
      <c r="I10" s="32"/>
      <c r="J10" s="35"/>
      <c r="K10" s="35"/>
    </row>
    <row r="11" spans="1:11" x14ac:dyDescent="0.2">
      <c r="A11" s="28" t="s">
        <v>14</v>
      </c>
      <c r="B11" s="32" t="s">
        <v>28</v>
      </c>
      <c r="C11" s="32">
        <v>2</v>
      </c>
      <c r="D11" s="35">
        <v>0.2</v>
      </c>
      <c r="E11" s="35">
        <v>0.9032</v>
      </c>
      <c r="G11" s="28"/>
      <c r="H11" s="32"/>
      <c r="I11" s="32"/>
      <c r="J11" s="35"/>
      <c r="K11" s="35"/>
    </row>
    <row r="12" spans="1:11" x14ac:dyDescent="0.2">
      <c r="A12" s="28"/>
      <c r="C12" s="32"/>
      <c r="D12" s="35"/>
      <c r="E12" s="35"/>
    </row>
    <row r="13" spans="1:11" x14ac:dyDescent="0.2">
      <c r="A13" s="28" t="s">
        <v>15</v>
      </c>
      <c r="B13" s="32" t="s">
        <v>28</v>
      </c>
      <c r="C13" s="32">
        <v>2</v>
      </c>
      <c r="D13" s="40">
        <v>0.08</v>
      </c>
      <c r="E13" s="40">
        <v>0.96140000000000003</v>
      </c>
    </row>
    <row r="14" spans="1:11" x14ac:dyDescent="0.2">
      <c r="A14" s="28" t="s">
        <v>16</v>
      </c>
      <c r="B14" s="32" t="s">
        <v>28</v>
      </c>
      <c r="C14" s="32">
        <v>2</v>
      </c>
      <c r="D14" s="40">
        <v>3.74</v>
      </c>
      <c r="E14" s="40">
        <v>0.15440000000000001</v>
      </c>
    </row>
    <row r="15" spans="1:11" x14ac:dyDescent="0.2">
      <c r="A15" s="28" t="s">
        <v>17</v>
      </c>
      <c r="B15" s="32" t="s">
        <v>28</v>
      </c>
      <c r="C15" s="32">
        <v>2</v>
      </c>
      <c r="D15" s="40">
        <v>0.28000000000000003</v>
      </c>
      <c r="E15" s="40">
        <v>0.87119999999999997</v>
      </c>
    </row>
    <row r="16" spans="1:11" x14ac:dyDescent="0.2">
      <c r="A16" s="28" t="s">
        <v>18</v>
      </c>
      <c r="B16" s="32" t="s">
        <v>28</v>
      </c>
      <c r="C16" s="32">
        <v>2</v>
      </c>
      <c r="D16" s="40">
        <v>2.64</v>
      </c>
      <c r="E16" s="40">
        <v>0.26740000000000003</v>
      </c>
    </row>
    <row r="17" spans="1:5" x14ac:dyDescent="0.2">
      <c r="A17" s="28" t="s">
        <v>19</v>
      </c>
      <c r="B17" s="32" t="s">
        <v>28</v>
      </c>
      <c r="C17" s="32">
        <v>2</v>
      </c>
      <c r="D17" s="40">
        <v>1.4</v>
      </c>
      <c r="E17" s="40">
        <v>0.49619999999999997</v>
      </c>
    </row>
    <row r="18" spans="1:5" x14ac:dyDescent="0.2">
      <c r="A18" s="28"/>
    </row>
    <row r="19" spans="1:5" x14ac:dyDescent="0.2">
      <c r="A19" s="28" t="s">
        <v>20</v>
      </c>
      <c r="B19" s="32" t="s">
        <v>28</v>
      </c>
      <c r="C19" s="32">
        <v>2</v>
      </c>
      <c r="D19" s="40">
        <v>1.07</v>
      </c>
      <c r="E19" s="40">
        <v>0.58509999999999995</v>
      </c>
    </row>
    <row r="20" spans="1:5" x14ac:dyDescent="0.2">
      <c r="A20" s="28" t="s">
        <v>21</v>
      </c>
      <c r="B20" s="32" t="s">
        <v>28</v>
      </c>
      <c r="C20" s="32">
        <v>2</v>
      </c>
      <c r="D20" s="40">
        <v>2.0099999999999998</v>
      </c>
      <c r="E20" s="40">
        <v>0.36649999999999999</v>
      </c>
    </row>
    <row r="21" spans="1:5" x14ac:dyDescent="0.2">
      <c r="A21" s="28" t="s">
        <v>22</v>
      </c>
      <c r="B21" s="32" t="s">
        <v>28</v>
      </c>
      <c r="C21" s="32">
        <v>2</v>
      </c>
      <c r="D21" s="40">
        <v>1.24</v>
      </c>
      <c r="E21" s="40">
        <v>0.53839999999999999</v>
      </c>
    </row>
    <row r="22" spans="1:5" x14ac:dyDescent="0.2">
      <c r="A22" s="28" t="s">
        <v>23</v>
      </c>
      <c r="B22" s="32" t="s">
        <v>28</v>
      </c>
      <c r="C22" s="32">
        <v>2</v>
      </c>
      <c r="D22" s="40">
        <v>1.57</v>
      </c>
      <c r="E22" s="40">
        <v>0.45650000000000002</v>
      </c>
    </row>
    <row r="23" spans="1:5" x14ac:dyDescent="0.2">
      <c r="A23" s="28" t="s">
        <v>24</v>
      </c>
      <c r="B23" s="32" t="s">
        <v>28</v>
      </c>
      <c r="C23" s="32">
        <v>2</v>
      </c>
      <c r="D23" s="40">
        <v>3.14</v>
      </c>
      <c r="E23" s="40">
        <v>0.2082</v>
      </c>
    </row>
    <row r="25" spans="1:5" s="42" customFormat="1" x14ac:dyDescent="0.2">
      <c r="E25" s="43"/>
    </row>
    <row r="26" spans="1:5" s="42" customFormat="1" x14ac:dyDescent="0.2">
      <c r="E26" s="43"/>
    </row>
    <row r="27" spans="1:5" s="42" customFormat="1" x14ac:dyDescent="0.2">
      <c r="E27" s="43"/>
    </row>
    <row r="28" spans="1:5" s="42" customFormat="1" x14ac:dyDescent="0.2">
      <c r="E28" s="43"/>
    </row>
    <row r="29" spans="1:5" s="42" customFormat="1" x14ac:dyDescent="0.2">
      <c r="E29" s="43"/>
    </row>
    <row r="30" spans="1:5" s="42" customFormat="1" x14ac:dyDescent="0.2">
      <c r="E30" s="43"/>
    </row>
    <row r="31" spans="1:5" s="42" customFormat="1" x14ac:dyDescent="0.2">
      <c r="E31" s="43"/>
    </row>
    <row r="32" spans="1:5" s="42" customFormat="1" x14ac:dyDescent="0.2">
      <c r="E32" s="43"/>
    </row>
    <row r="33" spans="5:5" s="42" customFormat="1" x14ac:dyDescent="0.2">
      <c r="E33" s="43"/>
    </row>
  </sheetData>
  <mergeCells count="1">
    <mergeCell ref="B1:E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39E28-F7CD-A540-BF33-9A8AA6762E8E}">
  <dimension ref="A1:K33"/>
  <sheetViews>
    <sheetView zoomScale="125" workbookViewId="0">
      <selection activeCell="A9" sqref="A9"/>
    </sheetView>
  </sheetViews>
  <sheetFormatPr baseColWidth="10" defaultRowHeight="16" x14ac:dyDescent="0.2"/>
  <cols>
    <col min="1" max="1" width="33.83203125" bestFit="1" customWidth="1"/>
    <col min="2" max="2" width="10.83203125" style="3"/>
    <col min="3" max="3" width="10.83203125" style="2"/>
    <col min="4" max="5" width="10.83203125" style="4"/>
    <col min="7" max="7" width="34" customWidth="1"/>
    <col min="8" max="10" width="6.1640625" customWidth="1"/>
    <col min="11" max="11" width="6.6640625" bestFit="1" customWidth="1"/>
  </cols>
  <sheetData>
    <row r="1" spans="1:11" x14ac:dyDescent="0.2">
      <c r="B1" s="24" t="s">
        <v>27</v>
      </c>
      <c r="C1" s="24"/>
      <c r="D1" s="24"/>
      <c r="E1" s="24"/>
    </row>
    <row r="2" spans="1:11" x14ac:dyDescent="0.2">
      <c r="A2" t="s">
        <v>0</v>
      </c>
      <c r="B2" s="3" t="s">
        <v>1</v>
      </c>
      <c r="C2" s="25" t="s">
        <v>2</v>
      </c>
      <c r="D2" s="26" t="s">
        <v>3</v>
      </c>
      <c r="E2" s="26" t="s">
        <v>4</v>
      </c>
    </row>
    <row r="3" spans="1:11" x14ac:dyDescent="0.2">
      <c r="A3" s="13" t="s">
        <v>7</v>
      </c>
      <c r="B3" s="15" t="s">
        <v>5</v>
      </c>
      <c r="C3" s="15">
        <v>2</v>
      </c>
      <c r="D3" s="18">
        <v>15.19</v>
      </c>
      <c r="E3" s="19">
        <v>5.0000000000000001E-4</v>
      </c>
      <c r="G3" s="1" t="s">
        <v>6</v>
      </c>
      <c r="H3" s="3" t="s">
        <v>5</v>
      </c>
      <c r="I3" s="3">
        <v>2</v>
      </c>
      <c r="J3" s="5">
        <v>1.17</v>
      </c>
      <c r="K3" s="5">
        <v>0.55589999999999995</v>
      </c>
    </row>
    <row r="4" spans="1:11" x14ac:dyDescent="0.2">
      <c r="A4" s="1" t="s">
        <v>9</v>
      </c>
      <c r="B4" s="3" t="s">
        <v>5</v>
      </c>
      <c r="C4" s="3">
        <v>2</v>
      </c>
      <c r="D4" s="5">
        <v>6.78</v>
      </c>
      <c r="E4" s="6">
        <v>3.7999999999999999E-2</v>
      </c>
      <c r="G4" s="13" t="s">
        <v>7</v>
      </c>
      <c r="H4" s="15" t="s">
        <v>5</v>
      </c>
      <c r="I4" s="15">
        <v>2</v>
      </c>
      <c r="J4" s="18">
        <v>15.19</v>
      </c>
      <c r="K4" s="19">
        <v>5.0000000000000001E-4</v>
      </c>
    </row>
    <row r="5" spans="1:11" x14ac:dyDescent="0.2">
      <c r="A5" s="1" t="s">
        <v>11</v>
      </c>
      <c r="B5" s="3" t="s">
        <v>5</v>
      </c>
      <c r="C5" s="3">
        <v>2</v>
      </c>
      <c r="D5" s="5">
        <v>3.52</v>
      </c>
      <c r="E5" s="5">
        <v>0.17219999999999999</v>
      </c>
      <c r="G5" s="1" t="s">
        <v>8</v>
      </c>
      <c r="H5" s="3" t="s">
        <v>5</v>
      </c>
      <c r="I5" s="3">
        <v>2</v>
      </c>
      <c r="J5" s="5">
        <v>0.05</v>
      </c>
      <c r="K5" s="5">
        <v>0.97570000000000001</v>
      </c>
    </row>
    <row r="6" spans="1:11" x14ac:dyDescent="0.2">
      <c r="A6" s="1" t="s">
        <v>12</v>
      </c>
      <c r="B6" s="3" t="s">
        <v>5</v>
      </c>
      <c r="C6" s="3">
        <v>2</v>
      </c>
      <c r="D6" s="5">
        <v>3.28</v>
      </c>
      <c r="E6" s="5">
        <v>0.19359999999999999</v>
      </c>
      <c r="G6" s="1" t="s">
        <v>9</v>
      </c>
      <c r="H6" s="3" t="s">
        <v>5</v>
      </c>
      <c r="I6" s="3">
        <v>2</v>
      </c>
      <c r="J6" s="5">
        <v>6.78</v>
      </c>
      <c r="K6" s="6">
        <v>3.7999999999999999E-2</v>
      </c>
    </row>
    <row r="7" spans="1:11" x14ac:dyDescent="0.2">
      <c r="A7" s="1" t="s">
        <v>10</v>
      </c>
      <c r="B7" s="3" t="s">
        <v>5</v>
      </c>
      <c r="C7" s="3">
        <v>2</v>
      </c>
      <c r="D7" s="5">
        <v>2.4700000000000002</v>
      </c>
      <c r="E7" s="5">
        <v>0.2913</v>
      </c>
      <c r="G7" s="1" t="s">
        <v>10</v>
      </c>
      <c r="H7" s="3" t="s">
        <v>5</v>
      </c>
      <c r="I7" s="3">
        <v>2</v>
      </c>
      <c r="J7" s="5">
        <v>2.4700000000000002</v>
      </c>
      <c r="K7" s="5">
        <v>0.2913</v>
      </c>
    </row>
    <row r="8" spans="1:11" x14ac:dyDescent="0.2">
      <c r="A8" s="1" t="s">
        <v>6</v>
      </c>
      <c r="B8" s="3" t="s">
        <v>5</v>
      </c>
      <c r="C8" s="3">
        <v>2</v>
      </c>
      <c r="D8" s="5">
        <v>1.17</v>
      </c>
      <c r="E8" s="5">
        <v>0.55589999999999995</v>
      </c>
      <c r="G8" s="1" t="s">
        <v>11</v>
      </c>
      <c r="H8" s="3" t="s">
        <v>5</v>
      </c>
      <c r="I8" s="3">
        <v>2</v>
      </c>
      <c r="J8" s="5">
        <v>3.52</v>
      </c>
      <c r="K8" s="5">
        <v>0.17219999999999999</v>
      </c>
    </row>
    <row r="9" spans="1:11" x14ac:dyDescent="0.2">
      <c r="A9" s="1" t="s">
        <v>13</v>
      </c>
      <c r="B9" s="3" t="s">
        <v>5</v>
      </c>
      <c r="C9" s="3">
        <v>2</v>
      </c>
      <c r="D9" s="5">
        <v>0.34</v>
      </c>
      <c r="E9" s="5">
        <v>0.84360000000000002</v>
      </c>
      <c r="G9" s="1" t="s">
        <v>12</v>
      </c>
      <c r="H9" s="3" t="s">
        <v>5</v>
      </c>
      <c r="I9" s="3">
        <v>2</v>
      </c>
      <c r="J9" s="5">
        <v>3.28</v>
      </c>
      <c r="K9" s="5">
        <v>0.19359999999999999</v>
      </c>
    </row>
    <row r="10" spans="1:11" x14ac:dyDescent="0.2">
      <c r="A10" s="1" t="s">
        <v>14</v>
      </c>
      <c r="B10" s="3" t="s">
        <v>5</v>
      </c>
      <c r="C10" s="3">
        <v>2</v>
      </c>
      <c r="D10" s="5">
        <v>0.33</v>
      </c>
      <c r="E10" s="5">
        <v>0.84689999999999999</v>
      </c>
      <c r="G10" s="1" t="s">
        <v>13</v>
      </c>
      <c r="H10" s="3" t="s">
        <v>5</v>
      </c>
      <c r="I10" s="3">
        <v>2</v>
      </c>
      <c r="J10" s="5">
        <v>0.34</v>
      </c>
      <c r="K10" s="5">
        <v>0.84360000000000002</v>
      </c>
    </row>
    <row r="11" spans="1:11" x14ac:dyDescent="0.2">
      <c r="A11" s="1" t="s">
        <v>8</v>
      </c>
      <c r="B11" s="3" t="s">
        <v>5</v>
      </c>
      <c r="C11" s="3">
        <v>2</v>
      </c>
      <c r="D11" s="5">
        <v>0.05</v>
      </c>
      <c r="E11" s="5">
        <v>0.97570000000000001</v>
      </c>
      <c r="G11" s="1" t="s">
        <v>14</v>
      </c>
      <c r="H11" s="3" t="s">
        <v>5</v>
      </c>
      <c r="I11" s="3">
        <v>2</v>
      </c>
      <c r="J11" s="5">
        <v>0.33</v>
      </c>
      <c r="K11" s="5">
        <v>0.84689999999999999</v>
      </c>
    </row>
    <row r="12" spans="1:11" x14ac:dyDescent="0.2">
      <c r="A12" s="1"/>
      <c r="C12" s="3"/>
      <c r="D12" s="5"/>
      <c r="E12" s="5"/>
    </row>
    <row r="13" spans="1:11" x14ac:dyDescent="0.2">
      <c r="A13" s="1" t="s">
        <v>15</v>
      </c>
      <c r="B13" s="3" t="s">
        <v>5</v>
      </c>
      <c r="C13" s="3">
        <v>2</v>
      </c>
      <c r="D13" s="4">
        <v>5.95</v>
      </c>
      <c r="E13" s="22">
        <v>5.0999999999999997E-2</v>
      </c>
    </row>
    <row r="14" spans="1:11" x14ac:dyDescent="0.2">
      <c r="A14" s="1" t="s">
        <v>16</v>
      </c>
      <c r="B14" s="3" t="s">
        <v>5</v>
      </c>
      <c r="C14" s="3">
        <v>2</v>
      </c>
      <c r="D14" s="4">
        <v>1</v>
      </c>
      <c r="E14" s="4">
        <v>0.60709999999999997</v>
      </c>
    </row>
    <row r="15" spans="1:11" x14ac:dyDescent="0.2">
      <c r="A15" s="1" t="s">
        <v>17</v>
      </c>
      <c r="B15" s="3" t="s">
        <v>5</v>
      </c>
      <c r="C15" s="3">
        <v>2</v>
      </c>
      <c r="D15" s="4">
        <v>1.08</v>
      </c>
      <c r="E15" s="4">
        <v>0.58279999999999998</v>
      </c>
    </row>
    <row r="16" spans="1:11" x14ac:dyDescent="0.2">
      <c r="A16" s="1" t="s">
        <v>18</v>
      </c>
      <c r="B16" s="3" t="s">
        <v>5</v>
      </c>
      <c r="C16" s="3">
        <v>2</v>
      </c>
      <c r="D16" s="4">
        <v>4.83</v>
      </c>
      <c r="E16" s="4">
        <v>8.9499999999999996E-2</v>
      </c>
    </row>
    <row r="17" spans="1:5" x14ac:dyDescent="0.2">
      <c r="A17" s="1" t="s">
        <v>19</v>
      </c>
      <c r="B17" s="3" t="s">
        <v>5</v>
      </c>
      <c r="C17" s="3">
        <v>2</v>
      </c>
      <c r="D17" s="4">
        <v>0.64</v>
      </c>
      <c r="E17" s="4">
        <v>0.7248</v>
      </c>
    </row>
    <row r="18" spans="1:5" x14ac:dyDescent="0.2">
      <c r="A18" s="1"/>
    </row>
    <row r="19" spans="1:5" x14ac:dyDescent="0.2">
      <c r="A19" s="1" t="s">
        <v>20</v>
      </c>
      <c r="B19" s="3" t="s">
        <v>5</v>
      </c>
      <c r="C19" s="3">
        <v>2</v>
      </c>
      <c r="D19" s="4">
        <v>0.03</v>
      </c>
      <c r="E19" s="4">
        <v>0.98719999999999997</v>
      </c>
    </row>
    <row r="20" spans="1:5" x14ac:dyDescent="0.2">
      <c r="A20" s="1" t="s">
        <v>21</v>
      </c>
      <c r="B20" s="3" t="s">
        <v>5</v>
      </c>
      <c r="C20" s="3">
        <v>2</v>
      </c>
      <c r="D20" s="4">
        <v>0.84</v>
      </c>
      <c r="E20" s="4">
        <v>0.65790000000000004</v>
      </c>
    </row>
    <row r="21" spans="1:5" x14ac:dyDescent="0.2">
      <c r="A21" s="1" t="s">
        <v>22</v>
      </c>
      <c r="B21" s="3" t="s">
        <v>5</v>
      </c>
      <c r="C21" s="3">
        <v>2</v>
      </c>
      <c r="D21" s="4">
        <v>0.18</v>
      </c>
      <c r="E21" s="4">
        <v>0.91290000000000004</v>
      </c>
    </row>
    <row r="22" spans="1:5" x14ac:dyDescent="0.2">
      <c r="A22" s="1" t="s">
        <v>23</v>
      </c>
      <c r="B22" s="3" t="s">
        <v>5</v>
      </c>
      <c r="C22" s="3">
        <v>2</v>
      </c>
      <c r="D22" s="4">
        <v>0.65</v>
      </c>
      <c r="E22" s="4">
        <v>0.72130000000000005</v>
      </c>
    </row>
    <row r="23" spans="1:5" x14ac:dyDescent="0.2">
      <c r="A23" s="1" t="s">
        <v>24</v>
      </c>
      <c r="B23" s="3" t="s">
        <v>5</v>
      </c>
      <c r="C23" s="3">
        <v>2</v>
      </c>
      <c r="D23" s="4">
        <v>1.78</v>
      </c>
      <c r="E23" s="4">
        <v>0.4103</v>
      </c>
    </row>
    <row r="25" spans="1:5" s="11" customFormat="1" x14ac:dyDescent="0.2"/>
    <row r="26" spans="1:5" s="11" customFormat="1" x14ac:dyDescent="0.2"/>
    <row r="27" spans="1:5" s="11" customFormat="1" x14ac:dyDescent="0.2"/>
    <row r="28" spans="1:5" s="11" customFormat="1" x14ac:dyDescent="0.2"/>
    <row r="29" spans="1:5" s="11" customFormat="1" x14ac:dyDescent="0.2"/>
    <row r="30" spans="1:5" s="11" customFormat="1" x14ac:dyDescent="0.2"/>
    <row r="31" spans="1:5" s="11" customFormat="1" x14ac:dyDescent="0.2"/>
    <row r="32" spans="1:5" s="11" customFormat="1" x14ac:dyDescent="0.2"/>
    <row r="33" s="11" customFormat="1" x14ac:dyDescent="0.2"/>
  </sheetData>
  <sortState ref="A25:E33">
    <sortCondition ref="E25"/>
  </sortState>
  <mergeCells count="1">
    <mergeCell ref="B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0863F-5C1B-DB44-99C6-96A0A7B33A27}">
  <dimension ref="A1:L45"/>
  <sheetViews>
    <sheetView tabSelected="1" topLeftCell="A30" zoomScale="150" workbookViewId="0">
      <selection activeCell="D48" sqref="D48"/>
    </sheetView>
  </sheetViews>
  <sheetFormatPr baseColWidth="10" defaultRowHeight="16" x14ac:dyDescent="0.2"/>
  <cols>
    <col min="1" max="1" width="35.83203125" customWidth="1"/>
    <col min="2" max="2" width="13.5" bestFit="1" customWidth="1"/>
    <col min="3" max="3" width="10.83203125" style="77"/>
    <col min="4" max="5" width="10.83203125" style="4"/>
    <col min="7" max="7" width="31" bestFit="1" customWidth="1"/>
    <col min="9" max="9" width="8" customWidth="1"/>
    <col min="10" max="10" width="9.5" customWidth="1"/>
    <col min="11" max="11" width="9.1640625" customWidth="1"/>
    <col min="12" max="12" width="10.83203125" style="5"/>
  </cols>
  <sheetData>
    <row r="1" spans="1:12" x14ac:dyDescent="0.2">
      <c r="A1" t="s">
        <v>0</v>
      </c>
      <c r="B1" s="3" t="s">
        <v>1</v>
      </c>
      <c r="C1" s="77" t="s">
        <v>2</v>
      </c>
      <c r="D1" s="4" t="s">
        <v>3</v>
      </c>
      <c r="E1" s="4" t="s">
        <v>4</v>
      </c>
      <c r="G1" t="s">
        <v>0</v>
      </c>
      <c r="H1" s="3" t="s">
        <v>1</v>
      </c>
      <c r="I1" s="2" t="s">
        <v>2</v>
      </c>
      <c r="J1" s="4" t="s">
        <v>3</v>
      </c>
      <c r="K1" s="4" t="s">
        <v>4</v>
      </c>
    </row>
    <row r="2" spans="1:12" x14ac:dyDescent="0.2">
      <c r="A2" s="20" t="s">
        <v>14</v>
      </c>
      <c r="B2" s="14" t="s">
        <v>25</v>
      </c>
      <c r="C2" s="78">
        <v>2</v>
      </c>
      <c r="D2" s="76">
        <v>8.14</v>
      </c>
      <c r="E2" s="76">
        <v>1.7100000000000001E-2</v>
      </c>
      <c r="G2" s="8" t="s">
        <v>6</v>
      </c>
      <c r="H2" s="9" t="s">
        <v>25</v>
      </c>
      <c r="I2" s="9">
        <v>2</v>
      </c>
      <c r="J2" s="10">
        <v>0.68</v>
      </c>
      <c r="K2" s="10">
        <v>0.71079999999999999</v>
      </c>
      <c r="L2" s="6">
        <v>0.05</v>
      </c>
    </row>
    <row r="3" spans="1:12" x14ac:dyDescent="0.2">
      <c r="A3" s="8" t="s">
        <v>11</v>
      </c>
      <c r="B3" s="9" t="s">
        <v>25</v>
      </c>
      <c r="C3" s="79">
        <v>2</v>
      </c>
      <c r="D3" s="71">
        <v>4.4400000000000004</v>
      </c>
      <c r="E3" s="71">
        <v>0.1086</v>
      </c>
      <c r="G3" s="8" t="s">
        <v>7</v>
      </c>
      <c r="H3" s="9" t="s">
        <v>25</v>
      </c>
      <c r="I3" s="9">
        <v>2</v>
      </c>
      <c r="J3" s="10">
        <v>0.13</v>
      </c>
      <c r="K3" s="10">
        <v>0.9355</v>
      </c>
      <c r="L3" s="6">
        <f>0.05/2</f>
        <v>2.5000000000000001E-2</v>
      </c>
    </row>
    <row r="4" spans="1:12" x14ac:dyDescent="0.2">
      <c r="A4" s="8" t="s">
        <v>13</v>
      </c>
      <c r="B4" s="9" t="s">
        <v>25</v>
      </c>
      <c r="C4" s="79">
        <v>2</v>
      </c>
      <c r="D4" s="71">
        <v>3.02</v>
      </c>
      <c r="E4" s="71">
        <v>0.2208</v>
      </c>
      <c r="G4" s="8" t="s">
        <v>8</v>
      </c>
      <c r="H4" s="9" t="s">
        <v>25</v>
      </c>
      <c r="I4" s="9">
        <v>2</v>
      </c>
      <c r="J4" s="10">
        <v>0.9</v>
      </c>
      <c r="K4" s="10">
        <v>0.63890000000000002</v>
      </c>
      <c r="L4" s="6">
        <f>0.05/3</f>
        <v>1.6666666666666666E-2</v>
      </c>
    </row>
    <row r="5" spans="1:12" x14ac:dyDescent="0.2">
      <c r="A5" s="8" t="s">
        <v>8</v>
      </c>
      <c r="B5" s="9" t="s">
        <v>25</v>
      </c>
      <c r="C5" s="79">
        <v>2</v>
      </c>
      <c r="D5" s="71">
        <v>0.9</v>
      </c>
      <c r="E5" s="71">
        <v>0.63890000000000002</v>
      </c>
      <c r="G5" s="8" t="s">
        <v>9</v>
      </c>
      <c r="H5" s="9" t="s">
        <v>25</v>
      </c>
      <c r="I5" s="9">
        <v>2</v>
      </c>
      <c r="J5" s="10">
        <v>0.28999999999999998</v>
      </c>
      <c r="K5" s="10">
        <v>0.86460000000000004</v>
      </c>
      <c r="L5" s="6">
        <f>0.05/4</f>
        <v>1.2500000000000001E-2</v>
      </c>
    </row>
    <row r="6" spans="1:12" x14ac:dyDescent="0.2">
      <c r="A6" s="8" t="s">
        <v>10</v>
      </c>
      <c r="B6" s="9" t="s">
        <v>25</v>
      </c>
      <c r="C6" s="79">
        <v>2</v>
      </c>
      <c r="D6" s="71">
        <v>0.86</v>
      </c>
      <c r="E6" s="71">
        <v>0.65180000000000005</v>
      </c>
      <c r="G6" s="8" t="s">
        <v>10</v>
      </c>
      <c r="H6" s="9" t="s">
        <v>25</v>
      </c>
      <c r="I6" s="9">
        <v>2</v>
      </c>
      <c r="J6" s="10">
        <v>0.86</v>
      </c>
      <c r="K6" s="10">
        <v>0.65180000000000005</v>
      </c>
      <c r="L6" s="6">
        <f>0.05/5</f>
        <v>0.01</v>
      </c>
    </row>
    <row r="7" spans="1:12" x14ac:dyDescent="0.2">
      <c r="A7" s="8" t="s">
        <v>6</v>
      </c>
      <c r="B7" s="9" t="s">
        <v>25</v>
      </c>
      <c r="C7" s="79">
        <v>2</v>
      </c>
      <c r="D7" s="71">
        <v>0.68</v>
      </c>
      <c r="E7" s="71">
        <v>0.71079999999999999</v>
      </c>
      <c r="G7" s="8" t="s">
        <v>11</v>
      </c>
      <c r="H7" s="9" t="s">
        <v>25</v>
      </c>
      <c r="I7" s="9">
        <v>2</v>
      </c>
      <c r="J7" s="10">
        <v>4.4400000000000004</v>
      </c>
      <c r="K7" s="10">
        <v>0.1086</v>
      </c>
    </row>
    <row r="8" spans="1:12" x14ac:dyDescent="0.2">
      <c r="A8" s="8" t="s">
        <v>9</v>
      </c>
      <c r="B8" s="9" t="s">
        <v>25</v>
      </c>
      <c r="C8" s="79">
        <v>2</v>
      </c>
      <c r="D8" s="71">
        <v>0.28999999999999998</v>
      </c>
      <c r="E8" s="71">
        <v>0.86460000000000004</v>
      </c>
      <c r="G8" s="8" t="s">
        <v>12</v>
      </c>
      <c r="H8" s="9" t="s">
        <v>25</v>
      </c>
      <c r="I8" s="9">
        <v>2</v>
      </c>
      <c r="J8" s="10">
        <v>0.09</v>
      </c>
      <c r="K8" s="10">
        <v>0.9556</v>
      </c>
    </row>
    <row r="9" spans="1:12" x14ac:dyDescent="0.2">
      <c r="A9" s="8" t="s">
        <v>7</v>
      </c>
      <c r="B9" s="9" t="s">
        <v>25</v>
      </c>
      <c r="C9" s="79">
        <v>2</v>
      </c>
      <c r="D9" s="71">
        <v>0.13</v>
      </c>
      <c r="E9" s="71">
        <v>0.9355</v>
      </c>
      <c r="G9" s="8" t="s">
        <v>13</v>
      </c>
      <c r="H9" s="9" t="s">
        <v>25</v>
      </c>
      <c r="I9" s="9">
        <v>2</v>
      </c>
      <c r="J9" s="10">
        <v>3.02</v>
      </c>
      <c r="K9" s="10">
        <v>0.2208</v>
      </c>
    </row>
    <row r="10" spans="1:12" x14ac:dyDescent="0.2">
      <c r="A10" s="8" t="s">
        <v>12</v>
      </c>
      <c r="B10" s="9" t="s">
        <v>25</v>
      </c>
      <c r="C10" s="79">
        <v>2</v>
      </c>
      <c r="D10" s="71">
        <v>0.09</v>
      </c>
      <c r="E10" s="71">
        <v>0.9556</v>
      </c>
      <c r="G10" s="20" t="s">
        <v>14</v>
      </c>
      <c r="H10" s="14" t="s">
        <v>25</v>
      </c>
      <c r="I10" s="14">
        <v>2</v>
      </c>
      <c r="J10" s="21">
        <v>8.14</v>
      </c>
      <c r="K10" s="23">
        <v>1.7100000000000001E-2</v>
      </c>
    </row>
    <row r="11" spans="1:12" x14ac:dyDescent="0.2">
      <c r="B11" s="3"/>
    </row>
    <row r="12" spans="1:12" x14ac:dyDescent="0.2">
      <c r="A12" s="1" t="s">
        <v>15</v>
      </c>
      <c r="B12" s="9" t="s">
        <v>25</v>
      </c>
      <c r="C12" s="77">
        <v>2</v>
      </c>
      <c r="D12" s="4">
        <v>0.85</v>
      </c>
      <c r="E12" s="4">
        <v>0.65400000000000003</v>
      </c>
    </row>
    <row r="13" spans="1:12" x14ac:dyDescent="0.2">
      <c r="A13" s="1" t="s">
        <v>16</v>
      </c>
      <c r="B13" s="9" t="s">
        <v>25</v>
      </c>
      <c r="C13" s="77">
        <v>2</v>
      </c>
      <c r="D13" s="4">
        <v>3.42</v>
      </c>
      <c r="E13" s="4">
        <v>0.18099999999999999</v>
      </c>
    </row>
    <row r="14" spans="1:12" x14ac:dyDescent="0.2">
      <c r="A14" s="13" t="s">
        <v>17</v>
      </c>
      <c r="B14" s="14" t="s">
        <v>25</v>
      </c>
      <c r="C14" s="80">
        <v>2</v>
      </c>
      <c r="D14" s="16">
        <v>12.27</v>
      </c>
      <c r="E14" s="16">
        <v>2.2000000000000001E-3</v>
      </c>
      <c r="F14" s="2">
        <f>0.05/5</f>
        <v>0.01</v>
      </c>
    </row>
    <row r="15" spans="1:12" x14ac:dyDescent="0.2">
      <c r="A15" s="1" t="s">
        <v>18</v>
      </c>
      <c r="B15" s="9" t="s">
        <v>25</v>
      </c>
      <c r="C15" s="77">
        <v>2</v>
      </c>
      <c r="D15" s="4">
        <v>2.4900000000000002</v>
      </c>
      <c r="E15" s="4">
        <v>0.2878</v>
      </c>
    </row>
    <row r="16" spans="1:12" x14ac:dyDescent="0.2">
      <c r="A16" s="1" t="s">
        <v>19</v>
      </c>
      <c r="B16" s="9" t="s">
        <v>25</v>
      </c>
      <c r="C16" s="77">
        <v>2</v>
      </c>
      <c r="D16" s="4">
        <v>0.6</v>
      </c>
      <c r="E16" s="4">
        <v>0.74060000000000004</v>
      </c>
    </row>
    <row r="17" spans="1:5" x14ac:dyDescent="0.2">
      <c r="A17" s="1"/>
      <c r="B17" s="9"/>
    </row>
    <row r="18" spans="1:5" x14ac:dyDescent="0.2">
      <c r="A18" s="1" t="s">
        <v>20</v>
      </c>
      <c r="B18" s="9" t="s">
        <v>25</v>
      </c>
      <c r="C18" s="77">
        <v>2</v>
      </c>
      <c r="D18" s="4">
        <v>4.16</v>
      </c>
      <c r="E18" s="4">
        <v>0.12509999999999999</v>
      </c>
    </row>
    <row r="19" spans="1:5" x14ac:dyDescent="0.2">
      <c r="A19" s="1" t="s">
        <v>21</v>
      </c>
      <c r="B19" s="9" t="s">
        <v>25</v>
      </c>
      <c r="C19" s="77">
        <v>2</v>
      </c>
      <c r="D19" s="4">
        <v>3.02</v>
      </c>
      <c r="E19" s="4">
        <v>0.22090000000000001</v>
      </c>
    </row>
    <row r="20" spans="1:5" x14ac:dyDescent="0.2">
      <c r="A20" s="1" t="s">
        <v>22</v>
      </c>
      <c r="B20" s="9" t="s">
        <v>25</v>
      </c>
      <c r="C20" s="77">
        <v>2</v>
      </c>
      <c r="D20" s="4">
        <v>3.93</v>
      </c>
      <c r="E20" s="4">
        <v>0.14019999999999999</v>
      </c>
    </row>
    <row r="21" spans="1:5" x14ac:dyDescent="0.2">
      <c r="A21" s="1" t="s">
        <v>23</v>
      </c>
      <c r="B21" s="9" t="s">
        <v>25</v>
      </c>
      <c r="C21" s="77">
        <v>2</v>
      </c>
      <c r="D21" s="4">
        <v>2.2599999999999998</v>
      </c>
      <c r="E21" s="4">
        <v>0.32329999999999998</v>
      </c>
    </row>
    <row r="22" spans="1:5" x14ac:dyDescent="0.2">
      <c r="A22" s="1" t="s">
        <v>24</v>
      </c>
      <c r="B22" s="9" t="s">
        <v>25</v>
      </c>
      <c r="C22" s="77">
        <v>2</v>
      </c>
      <c r="D22" s="12">
        <v>3.26</v>
      </c>
      <c r="E22" s="4">
        <v>0.19639999999999999</v>
      </c>
    </row>
    <row r="25" spans="1:5" x14ac:dyDescent="0.2">
      <c r="A25" s="8" t="s">
        <v>6</v>
      </c>
      <c r="B25" s="75" t="s">
        <v>70</v>
      </c>
      <c r="C25" s="77">
        <v>4</v>
      </c>
      <c r="D25" s="4">
        <v>0.7</v>
      </c>
      <c r="E25" s="4">
        <v>0.95130000000000003</v>
      </c>
    </row>
    <row r="26" spans="1:5" x14ac:dyDescent="0.2">
      <c r="A26" s="8" t="s">
        <v>7</v>
      </c>
      <c r="B26" s="75" t="s">
        <v>70</v>
      </c>
      <c r="C26" s="77">
        <v>4</v>
      </c>
      <c r="D26" s="4">
        <v>3.18</v>
      </c>
      <c r="E26" s="4">
        <v>0.52769999999999995</v>
      </c>
    </row>
    <row r="27" spans="1:5" x14ac:dyDescent="0.2">
      <c r="A27" s="8" t="s">
        <v>8</v>
      </c>
      <c r="B27" s="75" t="s">
        <v>70</v>
      </c>
      <c r="C27" s="77">
        <v>4</v>
      </c>
      <c r="D27" s="4">
        <v>1.53</v>
      </c>
      <c r="E27" s="4">
        <v>0.82120000000000004</v>
      </c>
    </row>
    <row r="28" spans="1:5" x14ac:dyDescent="0.2">
      <c r="A28" s="8" t="s">
        <v>9</v>
      </c>
      <c r="B28" s="75" t="s">
        <v>70</v>
      </c>
      <c r="C28" s="77">
        <v>4</v>
      </c>
      <c r="D28" s="4">
        <v>0.83</v>
      </c>
      <c r="E28" s="4">
        <v>0.93389999999999995</v>
      </c>
    </row>
    <row r="29" spans="1:5" x14ac:dyDescent="0.2">
      <c r="A29" s="8" t="s">
        <v>10</v>
      </c>
      <c r="B29" s="75" t="s">
        <v>70</v>
      </c>
      <c r="C29" s="77">
        <v>4</v>
      </c>
      <c r="D29" s="4">
        <v>3.91</v>
      </c>
      <c r="E29" s="4">
        <v>0.41820000000000002</v>
      </c>
    </row>
    <row r="30" spans="1:5" x14ac:dyDescent="0.2">
      <c r="A30" s="8" t="s">
        <v>11</v>
      </c>
      <c r="B30" s="75" t="s">
        <v>70</v>
      </c>
      <c r="C30" s="77">
        <v>4</v>
      </c>
      <c r="D30" s="4">
        <v>6.94</v>
      </c>
      <c r="E30" s="4">
        <v>0.13900000000000001</v>
      </c>
    </row>
    <row r="31" spans="1:5" x14ac:dyDescent="0.2">
      <c r="A31" s="8" t="s">
        <v>12</v>
      </c>
      <c r="B31" s="75" t="s">
        <v>70</v>
      </c>
      <c r="C31" s="77">
        <v>4</v>
      </c>
      <c r="D31" s="4">
        <v>2.0099999999999998</v>
      </c>
      <c r="E31" s="4">
        <v>0.73470000000000002</v>
      </c>
    </row>
    <row r="32" spans="1:5" x14ac:dyDescent="0.2">
      <c r="A32" s="8" t="s">
        <v>13</v>
      </c>
      <c r="B32" s="75" t="s">
        <v>70</v>
      </c>
      <c r="C32" s="77">
        <v>4</v>
      </c>
      <c r="D32" s="4">
        <v>4.66</v>
      </c>
      <c r="E32" s="4">
        <v>0.32450000000000001</v>
      </c>
    </row>
    <row r="33" spans="1:5" x14ac:dyDescent="0.2">
      <c r="A33" s="20" t="s">
        <v>14</v>
      </c>
      <c r="B33" s="75" t="s">
        <v>70</v>
      </c>
      <c r="C33" s="77">
        <v>4</v>
      </c>
      <c r="D33" s="4">
        <v>8.33</v>
      </c>
      <c r="E33" s="4">
        <v>8.0399999999999999E-2</v>
      </c>
    </row>
    <row r="34" spans="1:5" x14ac:dyDescent="0.2">
      <c r="B34" s="75"/>
    </row>
    <row r="35" spans="1:5" x14ac:dyDescent="0.2">
      <c r="A35" s="1" t="s">
        <v>15</v>
      </c>
      <c r="B35" s="75" t="s">
        <v>70</v>
      </c>
      <c r="C35" s="77">
        <v>4</v>
      </c>
      <c r="D35" s="4">
        <v>3.4</v>
      </c>
      <c r="E35" s="4">
        <v>0.49349999999999999</v>
      </c>
    </row>
    <row r="36" spans="1:5" x14ac:dyDescent="0.2">
      <c r="A36" s="1" t="s">
        <v>16</v>
      </c>
      <c r="B36" s="75" t="s">
        <v>70</v>
      </c>
      <c r="C36" s="77">
        <v>4</v>
      </c>
      <c r="D36" s="4">
        <v>14.53</v>
      </c>
      <c r="E36" s="22">
        <v>5.7999999999999996E-3</v>
      </c>
    </row>
    <row r="37" spans="1:5" x14ac:dyDescent="0.2">
      <c r="A37" s="13" t="s">
        <v>17</v>
      </c>
      <c r="B37" s="75" t="s">
        <v>70</v>
      </c>
      <c r="C37" s="77">
        <v>4</v>
      </c>
      <c r="D37" s="4">
        <v>10.43</v>
      </c>
      <c r="E37" s="4">
        <v>3.3799999999999997E-2</v>
      </c>
    </row>
    <row r="38" spans="1:5" x14ac:dyDescent="0.2">
      <c r="A38" s="1" t="s">
        <v>18</v>
      </c>
      <c r="B38" s="75" t="s">
        <v>70</v>
      </c>
      <c r="C38" s="77">
        <v>4</v>
      </c>
      <c r="D38" s="4">
        <v>6.06</v>
      </c>
      <c r="E38" s="4">
        <v>0.1946</v>
      </c>
    </row>
    <row r="39" spans="1:5" x14ac:dyDescent="0.2">
      <c r="A39" s="1" t="s">
        <v>19</v>
      </c>
      <c r="B39" s="75" t="s">
        <v>70</v>
      </c>
      <c r="C39" s="77">
        <v>4</v>
      </c>
      <c r="D39" s="4">
        <v>0.6</v>
      </c>
      <c r="E39" s="4">
        <v>0.96279999999999999</v>
      </c>
    </row>
    <row r="40" spans="1:5" x14ac:dyDescent="0.2">
      <c r="A40" s="1"/>
      <c r="B40" s="75"/>
    </row>
    <row r="41" spans="1:5" x14ac:dyDescent="0.2">
      <c r="A41" s="1" t="s">
        <v>20</v>
      </c>
      <c r="B41" s="75" t="s">
        <v>70</v>
      </c>
      <c r="C41" s="77">
        <v>4</v>
      </c>
      <c r="D41" s="4">
        <v>6.9</v>
      </c>
      <c r="E41" s="4">
        <v>0.14149999999999999</v>
      </c>
    </row>
    <row r="42" spans="1:5" x14ac:dyDescent="0.2">
      <c r="A42" s="1" t="s">
        <v>21</v>
      </c>
      <c r="B42" s="75" t="s">
        <v>70</v>
      </c>
      <c r="C42" s="77">
        <v>4</v>
      </c>
      <c r="D42" s="4">
        <v>9.33</v>
      </c>
      <c r="E42" s="4">
        <v>5.3400000000000003E-2</v>
      </c>
    </row>
    <row r="43" spans="1:5" x14ac:dyDescent="0.2">
      <c r="A43" s="1" t="s">
        <v>22</v>
      </c>
      <c r="B43" s="75" t="s">
        <v>70</v>
      </c>
      <c r="C43" s="77">
        <v>4</v>
      </c>
      <c r="D43" s="4">
        <v>5.37</v>
      </c>
      <c r="E43" s="4">
        <v>0.25130000000000002</v>
      </c>
    </row>
    <row r="44" spans="1:5" x14ac:dyDescent="0.2">
      <c r="A44" s="1" t="s">
        <v>23</v>
      </c>
      <c r="B44" s="75" t="s">
        <v>70</v>
      </c>
      <c r="C44" s="77">
        <v>4</v>
      </c>
      <c r="D44" s="4">
        <v>2.69</v>
      </c>
      <c r="E44" s="4">
        <v>0.61129999999999995</v>
      </c>
    </row>
    <row r="45" spans="1:5" x14ac:dyDescent="0.2">
      <c r="A45" s="1" t="s">
        <v>24</v>
      </c>
      <c r="B45" s="75" t="s">
        <v>70</v>
      </c>
      <c r="C45" s="77">
        <v>4</v>
      </c>
      <c r="D45" s="4">
        <v>5.37</v>
      </c>
      <c r="E45" s="4">
        <v>0.25159999999999999</v>
      </c>
    </row>
  </sheetData>
  <sortState ref="A14:E16">
    <sortCondition ref="E1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FC063-3BB0-534F-BA9E-123DD0FFA1C9}">
  <dimension ref="A1:M44"/>
  <sheetViews>
    <sheetView workbookViewId="0">
      <selection activeCell="G3" sqref="G3"/>
    </sheetView>
  </sheetViews>
  <sheetFormatPr baseColWidth="10" defaultRowHeight="16" x14ac:dyDescent="0.2"/>
  <cols>
    <col min="1" max="1" width="3.1640625" bestFit="1" customWidth="1"/>
    <col min="2" max="2" width="33.1640625" bestFit="1" customWidth="1"/>
    <col min="7" max="7" width="16" style="6" customWidth="1"/>
    <col min="8" max="8" width="10.83203125" style="65"/>
    <col min="9" max="9" width="13.1640625" style="72" bestFit="1" customWidth="1"/>
    <col min="10" max="11" width="10.83203125" style="9"/>
    <col min="12" max="12" width="13.1640625" style="9" bestFit="1" customWidth="1"/>
    <col min="13" max="13" width="10.83203125" style="4"/>
  </cols>
  <sheetData>
    <row r="1" spans="1:13" x14ac:dyDescent="0.2">
      <c r="C1" s="24" t="s">
        <v>27</v>
      </c>
      <c r="D1" s="24"/>
      <c r="E1" s="24"/>
      <c r="F1" s="24"/>
      <c r="G1" s="68" t="s">
        <v>30</v>
      </c>
      <c r="H1" s="68"/>
      <c r="I1" s="68"/>
      <c r="J1" s="70" t="s">
        <v>33</v>
      </c>
      <c r="K1" s="70"/>
      <c r="L1" s="70"/>
      <c r="M1" s="22">
        <f>0.05/3</f>
        <v>1.6666666666666666E-2</v>
      </c>
    </row>
    <row r="2" spans="1:13" ht="31" customHeight="1" x14ac:dyDescent="0.2">
      <c r="B2" t="s">
        <v>0</v>
      </c>
      <c r="C2" s="3" t="s">
        <v>1</v>
      </c>
      <c r="D2" s="25" t="s">
        <v>2</v>
      </c>
      <c r="E2" s="26" t="s">
        <v>3</v>
      </c>
      <c r="F2" s="26" t="s">
        <v>4</v>
      </c>
      <c r="G2" s="67" t="s">
        <v>31</v>
      </c>
      <c r="H2" s="6" t="s">
        <v>32</v>
      </c>
      <c r="I2" s="69" t="s">
        <v>29</v>
      </c>
      <c r="J2" s="67" t="s">
        <v>31</v>
      </c>
      <c r="K2" s="6" t="s">
        <v>32</v>
      </c>
      <c r="L2" s="66" t="s">
        <v>29</v>
      </c>
    </row>
    <row r="3" spans="1:13" x14ac:dyDescent="0.2">
      <c r="A3">
        <v>1</v>
      </c>
      <c r="B3" s="13" t="s">
        <v>7</v>
      </c>
      <c r="C3" s="15" t="s">
        <v>5</v>
      </c>
      <c r="D3" s="15">
        <v>2</v>
      </c>
      <c r="E3" s="18">
        <v>15.19</v>
      </c>
      <c r="F3" s="19">
        <v>5.0000000000000001E-4</v>
      </c>
      <c r="G3" s="73">
        <v>2.6315790000000002E-3</v>
      </c>
      <c r="H3" s="73">
        <v>2.6315790000000002E-3</v>
      </c>
      <c r="I3" s="74">
        <f>0.05/19</f>
        <v>2.631578947368421E-3</v>
      </c>
      <c r="J3" s="69">
        <v>8.7719299999999996E-4</v>
      </c>
      <c r="K3" s="69">
        <v>8.7719299999999996E-4</v>
      </c>
    </row>
    <row r="4" spans="1:13" x14ac:dyDescent="0.2">
      <c r="A4">
        <v>2</v>
      </c>
      <c r="B4" s="1" t="s">
        <v>9</v>
      </c>
      <c r="C4" s="3" t="s">
        <v>5</v>
      </c>
      <c r="D4" s="3">
        <v>2</v>
      </c>
      <c r="E4" s="5">
        <v>6.78</v>
      </c>
      <c r="F4" s="6">
        <v>3.7999999999999999E-2</v>
      </c>
      <c r="H4" s="64"/>
      <c r="I4" s="69">
        <f>0.05/18</f>
        <v>2.7777777777777779E-3</v>
      </c>
      <c r="J4" s="69"/>
      <c r="K4" s="66"/>
    </row>
    <row r="5" spans="1:13" x14ac:dyDescent="0.2">
      <c r="A5">
        <v>3</v>
      </c>
      <c r="B5" s="1" t="s">
        <v>15</v>
      </c>
      <c r="C5" s="3" t="s">
        <v>5</v>
      </c>
      <c r="D5" s="3">
        <v>2</v>
      </c>
      <c r="E5" s="4">
        <v>5.95</v>
      </c>
      <c r="F5" s="22">
        <v>5.0999999999999997E-2</v>
      </c>
      <c r="H5" s="64"/>
      <c r="I5" s="69">
        <f>0.05/17</f>
        <v>2.9411764705882353E-3</v>
      </c>
      <c r="J5" s="69"/>
      <c r="K5" s="66"/>
    </row>
    <row r="6" spans="1:13" x14ac:dyDescent="0.2">
      <c r="A6">
        <v>4</v>
      </c>
      <c r="B6" s="1" t="s">
        <v>18</v>
      </c>
      <c r="C6" s="3" t="s">
        <v>5</v>
      </c>
      <c r="D6" s="3">
        <v>2</v>
      </c>
      <c r="E6" s="4">
        <v>4.83</v>
      </c>
      <c r="F6" s="4">
        <v>8.9499999999999996E-2</v>
      </c>
      <c r="H6" s="64"/>
      <c r="I6" s="69">
        <f>0.05/16</f>
        <v>3.1250000000000002E-3</v>
      </c>
      <c r="J6" s="69"/>
      <c r="K6" s="66"/>
    </row>
    <row r="7" spans="1:13" x14ac:dyDescent="0.2">
      <c r="A7">
        <v>5</v>
      </c>
      <c r="B7" s="1" t="s">
        <v>11</v>
      </c>
      <c r="C7" s="3" t="s">
        <v>5</v>
      </c>
      <c r="D7" s="3">
        <v>2</v>
      </c>
      <c r="E7" s="5">
        <v>3.52</v>
      </c>
      <c r="F7" s="5">
        <v>0.17219999999999999</v>
      </c>
      <c r="H7" s="64"/>
      <c r="I7" s="69">
        <f>0.05/15</f>
        <v>3.3333333333333335E-3</v>
      </c>
      <c r="J7" s="69"/>
      <c r="K7" s="66"/>
    </row>
    <row r="8" spans="1:13" x14ac:dyDescent="0.2">
      <c r="A8">
        <v>6</v>
      </c>
      <c r="B8" s="1" t="s">
        <v>12</v>
      </c>
      <c r="C8" s="3" t="s">
        <v>5</v>
      </c>
      <c r="D8" s="3">
        <v>2</v>
      </c>
      <c r="E8" s="5">
        <v>3.28</v>
      </c>
      <c r="F8" s="5">
        <v>0.19359999999999999</v>
      </c>
      <c r="H8" s="64"/>
      <c r="I8" s="69">
        <f>0.05/14</f>
        <v>3.5714285714285718E-3</v>
      </c>
      <c r="J8" s="69"/>
      <c r="K8" s="66"/>
    </row>
    <row r="9" spans="1:13" x14ac:dyDescent="0.2">
      <c r="A9">
        <v>7</v>
      </c>
      <c r="B9" s="1" t="s">
        <v>10</v>
      </c>
      <c r="C9" s="3" t="s">
        <v>5</v>
      </c>
      <c r="D9" s="3">
        <v>2</v>
      </c>
      <c r="E9" s="5">
        <v>2.4700000000000002</v>
      </c>
      <c r="F9" s="5">
        <v>0.2913</v>
      </c>
      <c r="H9" s="64"/>
      <c r="I9" s="69">
        <f>0.05/13</f>
        <v>3.8461538461538464E-3</v>
      </c>
      <c r="J9" s="69"/>
      <c r="K9" s="66"/>
    </row>
    <row r="10" spans="1:13" x14ac:dyDescent="0.2">
      <c r="A10">
        <v>8</v>
      </c>
      <c r="B10" s="1" t="s">
        <v>24</v>
      </c>
      <c r="C10" s="3" t="s">
        <v>5</v>
      </c>
      <c r="D10" s="3">
        <v>2</v>
      </c>
      <c r="E10" s="4">
        <v>1.78</v>
      </c>
      <c r="F10" s="4">
        <v>0.4103</v>
      </c>
      <c r="H10" s="64"/>
      <c r="I10" s="69">
        <f>0.05/12</f>
        <v>4.1666666666666666E-3</v>
      </c>
      <c r="J10" s="69"/>
      <c r="K10" s="66"/>
    </row>
    <row r="11" spans="1:13" x14ac:dyDescent="0.2">
      <c r="A11">
        <v>9</v>
      </c>
      <c r="B11" s="1" t="s">
        <v>6</v>
      </c>
      <c r="C11" s="3" t="s">
        <v>5</v>
      </c>
      <c r="D11" s="3">
        <v>2</v>
      </c>
      <c r="E11" s="5">
        <v>1.17</v>
      </c>
      <c r="F11" s="5">
        <v>0.55589999999999995</v>
      </c>
      <c r="H11" s="64"/>
      <c r="I11" s="69">
        <f>0.05/11</f>
        <v>4.5454545454545461E-3</v>
      </c>
      <c r="J11" s="69"/>
      <c r="K11" s="66"/>
    </row>
    <row r="12" spans="1:13" x14ac:dyDescent="0.2">
      <c r="A12">
        <v>10</v>
      </c>
      <c r="B12" s="1" t="s">
        <v>17</v>
      </c>
      <c r="C12" s="3" t="s">
        <v>5</v>
      </c>
      <c r="D12" s="3">
        <v>2</v>
      </c>
      <c r="E12" s="4">
        <v>1.08</v>
      </c>
      <c r="F12" s="4">
        <v>0.58279999999999998</v>
      </c>
      <c r="H12" s="64"/>
      <c r="I12" s="69">
        <f>0.05/10</f>
        <v>5.0000000000000001E-3</v>
      </c>
      <c r="J12" s="69"/>
      <c r="K12" s="66"/>
    </row>
    <row r="13" spans="1:13" x14ac:dyDescent="0.2">
      <c r="A13">
        <v>11</v>
      </c>
      <c r="B13" s="1" t="s">
        <v>16</v>
      </c>
      <c r="C13" s="3" t="s">
        <v>5</v>
      </c>
      <c r="D13" s="3">
        <v>2</v>
      </c>
      <c r="E13" s="4">
        <v>1</v>
      </c>
      <c r="F13" s="4">
        <v>0.60709999999999997</v>
      </c>
      <c r="H13" s="64"/>
      <c r="I13" s="69">
        <f>0.05/9</f>
        <v>5.5555555555555558E-3</v>
      </c>
      <c r="J13" s="69"/>
      <c r="K13" s="66"/>
    </row>
    <row r="14" spans="1:13" x14ac:dyDescent="0.2">
      <c r="A14">
        <v>12</v>
      </c>
      <c r="B14" s="1" t="s">
        <v>21</v>
      </c>
      <c r="C14" s="3" t="s">
        <v>5</v>
      </c>
      <c r="D14" s="3">
        <v>2</v>
      </c>
      <c r="E14" s="4">
        <v>0.84</v>
      </c>
      <c r="F14" s="4">
        <v>0.65790000000000004</v>
      </c>
      <c r="H14" s="64"/>
      <c r="I14" s="69">
        <f>0.05/8</f>
        <v>6.2500000000000003E-3</v>
      </c>
      <c r="J14" s="69"/>
      <c r="K14" s="66"/>
    </row>
    <row r="15" spans="1:13" x14ac:dyDescent="0.2">
      <c r="A15">
        <v>13</v>
      </c>
      <c r="B15" s="1" t="s">
        <v>23</v>
      </c>
      <c r="C15" s="3" t="s">
        <v>5</v>
      </c>
      <c r="D15" s="3">
        <v>2</v>
      </c>
      <c r="E15" s="4">
        <v>0.65</v>
      </c>
      <c r="F15" s="4">
        <v>0.72130000000000005</v>
      </c>
      <c r="H15" s="64"/>
      <c r="I15" s="69">
        <f>0.05/7</f>
        <v>7.1428571428571435E-3</v>
      </c>
      <c r="J15" s="69"/>
      <c r="K15" s="66"/>
    </row>
    <row r="16" spans="1:13" x14ac:dyDescent="0.2">
      <c r="A16">
        <v>14</v>
      </c>
      <c r="B16" s="1" t="s">
        <v>19</v>
      </c>
      <c r="C16" s="3" t="s">
        <v>5</v>
      </c>
      <c r="D16" s="3">
        <v>2</v>
      </c>
      <c r="E16" s="4">
        <v>0.64</v>
      </c>
      <c r="F16" s="4">
        <v>0.7248</v>
      </c>
      <c r="H16" s="64"/>
      <c r="I16" s="69">
        <f>0.05/6</f>
        <v>8.3333333333333332E-3</v>
      </c>
      <c r="J16" s="69"/>
      <c r="K16" s="66"/>
    </row>
    <row r="17" spans="1:11" x14ac:dyDescent="0.2">
      <c r="A17">
        <v>15</v>
      </c>
      <c r="B17" s="1" t="s">
        <v>13</v>
      </c>
      <c r="C17" s="3" t="s">
        <v>5</v>
      </c>
      <c r="D17" s="3">
        <v>2</v>
      </c>
      <c r="E17" s="5">
        <v>0.34</v>
      </c>
      <c r="F17" s="5">
        <v>0.84360000000000002</v>
      </c>
      <c r="H17" s="64"/>
      <c r="I17" s="69">
        <f>0.05/5</f>
        <v>0.01</v>
      </c>
      <c r="J17" s="69"/>
      <c r="K17" s="66"/>
    </row>
    <row r="18" spans="1:11" x14ac:dyDescent="0.2">
      <c r="A18">
        <v>16</v>
      </c>
      <c r="B18" s="1" t="s">
        <v>14</v>
      </c>
      <c r="C18" s="3" t="s">
        <v>5</v>
      </c>
      <c r="D18" s="3">
        <v>2</v>
      </c>
      <c r="E18" s="5">
        <v>0.33</v>
      </c>
      <c r="F18" s="5">
        <v>0.84689999999999999</v>
      </c>
      <c r="H18" s="64"/>
      <c r="I18" s="69">
        <f>0.05/4</f>
        <v>1.2500000000000001E-2</v>
      </c>
      <c r="J18" s="69"/>
      <c r="K18" s="66"/>
    </row>
    <row r="19" spans="1:11" x14ac:dyDescent="0.2">
      <c r="A19">
        <v>17</v>
      </c>
      <c r="B19" s="1" t="s">
        <v>22</v>
      </c>
      <c r="C19" s="3" t="s">
        <v>5</v>
      </c>
      <c r="D19" s="3">
        <v>2</v>
      </c>
      <c r="E19" s="4">
        <v>0.18</v>
      </c>
      <c r="F19" s="4">
        <v>0.91290000000000004</v>
      </c>
      <c r="H19" s="64"/>
      <c r="I19" s="69">
        <f>0.05/3</f>
        <v>1.6666666666666666E-2</v>
      </c>
      <c r="J19" s="69"/>
      <c r="K19" s="66"/>
    </row>
    <row r="20" spans="1:11" x14ac:dyDescent="0.2">
      <c r="A20">
        <v>18</v>
      </c>
      <c r="B20" s="1" t="s">
        <v>8</v>
      </c>
      <c r="C20" s="3" t="s">
        <v>5</v>
      </c>
      <c r="D20" s="3">
        <v>2</v>
      </c>
      <c r="E20" s="5">
        <v>0.05</v>
      </c>
      <c r="F20" s="5">
        <v>0.97570000000000001</v>
      </c>
      <c r="H20" s="64"/>
      <c r="I20" s="69">
        <f>0.05/2</f>
        <v>2.5000000000000001E-2</v>
      </c>
      <c r="J20" s="69"/>
      <c r="K20" s="66"/>
    </row>
    <row r="21" spans="1:11" x14ac:dyDescent="0.2">
      <c r="A21">
        <v>19</v>
      </c>
      <c r="B21" s="1" t="s">
        <v>20</v>
      </c>
      <c r="C21" s="3" t="s">
        <v>5</v>
      </c>
      <c r="D21" s="3">
        <v>2</v>
      </c>
      <c r="E21" s="4">
        <v>0.03</v>
      </c>
      <c r="F21" s="4">
        <v>0.98719999999999997</v>
      </c>
      <c r="H21" s="64"/>
      <c r="I21" s="69">
        <v>0.05</v>
      </c>
      <c r="J21" s="69"/>
      <c r="K21" s="66"/>
    </row>
    <row r="22" spans="1:11" x14ac:dyDescent="0.2">
      <c r="B22" s="1"/>
      <c r="C22" s="3"/>
      <c r="D22" s="3"/>
      <c r="E22" s="5"/>
      <c r="F22" s="5"/>
    </row>
    <row r="23" spans="1:11" x14ac:dyDescent="0.2">
      <c r="B23" s="1"/>
      <c r="C23" s="3"/>
      <c r="D23" s="2"/>
      <c r="E23" s="4"/>
      <c r="F23" s="4"/>
    </row>
    <row r="24" spans="1:11" x14ac:dyDescent="0.2">
      <c r="C24" s="24"/>
      <c r="D24" s="24"/>
      <c r="E24" s="24"/>
      <c r="F24" s="24"/>
    </row>
    <row r="25" spans="1:11" x14ac:dyDescent="0.2">
      <c r="C25" s="3"/>
      <c r="D25" s="25"/>
      <c r="E25" s="26"/>
      <c r="F25" s="26"/>
    </row>
    <row r="26" spans="1:11" x14ac:dyDescent="0.2">
      <c r="B26" s="13"/>
      <c r="C26" s="15"/>
      <c r="D26" s="15"/>
      <c r="E26" s="18"/>
      <c r="F26" s="19"/>
    </row>
    <row r="27" spans="1:11" x14ac:dyDescent="0.2">
      <c r="B27" s="1"/>
      <c r="C27" s="3"/>
      <c r="D27" s="3"/>
      <c r="E27" s="5"/>
      <c r="F27" s="6"/>
    </row>
    <row r="28" spans="1:11" x14ac:dyDescent="0.2">
      <c r="B28" s="1"/>
      <c r="C28" s="3"/>
      <c r="D28" s="3"/>
      <c r="E28" s="4"/>
      <c r="F28" s="22"/>
    </row>
    <row r="29" spans="1:11" x14ac:dyDescent="0.2">
      <c r="B29" s="1"/>
      <c r="C29" s="3"/>
      <c r="D29" s="3"/>
      <c r="E29" s="4"/>
      <c r="F29" s="4"/>
    </row>
    <row r="30" spans="1:11" x14ac:dyDescent="0.2">
      <c r="B30" s="1"/>
      <c r="C30" s="3"/>
      <c r="D30" s="3"/>
      <c r="E30" s="5"/>
      <c r="F30" s="5"/>
    </row>
    <row r="31" spans="1:11" x14ac:dyDescent="0.2">
      <c r="B31" s="1"/>
      <c r="C31" s="3"/>
      <c r="D31" s="3"/>
      <c r="E31" s="5"/>
      <c r="F31" s="5"/>
    </row>
    <row r="32" spans="1:11" x14ac:dyDescent="0.2">
      <c r="B32" s="1"/>
      <c r="C32" s="3"/>
      <c r="D32" s="3"/>
      <c r="E32" s="5"/>
      <c r="F32" s="5"/>
    </row>
    <row r="33" spans="2:6" x14ac:dyDescent="0.2">
      <c r="B33" s="1"/>
      <c r="C33" s="3"/>
      <c r="D33" s="3"/>
      <c r="E33" s="4"/>
      <c r="F33" s="4"/>
    </row>
    <row r="34" spans="2:6" x14ac:dyDescent="0.2">
      <c r="B34" s="1"/>
      <c r="C34" s="3"/>
      <c r="D34" s="3"/>
      <c r="E34" s="5"/>
      <c r="F34" s="5"/>
    </row>
    <row r="35" spans="2:6" x14ac:dyDescent="0.2">
      <c r="B35" s="1"/>
      <c r="C35" s="3"/>
      <c r="D35" s="3"/>
      <c r="E35" s="4"/>
      <c r="F35" s="4"/>
    </row>
    <row r="36" spans="2:6" x14ac:dyDescent="0.2">
      <c r="B36" s="1"/>
      <c r="C36" s="3"/>
      <c r="D36" s="3"/>
      <c r="E36" s="4"/>
      <c r="F36" s="4"/>
    </row>
    <row r="37" spans="2:6" x14ac:dyDescent="0.2">
      <c r="B37" s="1"/>
      <c r="C37" s="3"/>
      <c r="D37" s="3"/>
      <c r="E37" s="4"/>
      <c r="F37" s="4"/>
    </row>
    <row r="38" spans="2:6" x14ac:dyDescent="0.2">
      <c r="B38" s="1"/>
      <c r="C38" s="3"/>
      <c r="D38" s="3"/>
      <c r="E38" s="4"/>
      <c r="F38" s="4"/>
    </row>
    <row r="39" spans="2:6" x14ac:dyDescent="0.2">
      <c r="B39" s="1"/>
      <c r="C39" s="3"/>
      <c r="D39" s="3"/>
      <c r="E39" s="4"/>
      <c r="F39" s="4"/>
    </row>
    <row r="40" spans="2:6" x14ac:dyDescent="0.2">
      <c r="B40" s="1"/>
      <c r="C40" s="3"/>
      <c r="D40" s="3"/>
      <c r="E40" s="5"/>
      <c r="F40" s="5"/>
    </row>
    <row r="41" spans="2:6" x14ac:dyDescent="0.2">
      <c r="B41" s="1"/>
      <c r="C41" s="3"/>
      <c r="D41" s="3"/>
      <c r="E41" s="5"/>
      <c r="F41" s="5"/>
    </row>
    <row r="42" spans="2:6" x14ac:dyDescent="0.2">
      <c r="B42" s="1"/>
      <c r="C42" s="3"/>
      <c r="D42" s="3"/>
      <c r="E42" s="4"/>
      <c r="F42" s="4"/>
    </row>
    <row r="43" spans="2:6" x14ac:dyDescent="0.2">
      <c r="B43" s="1"/>
      <c r="C43" s="3"/>
      <c r="D43" s="3"/>
      <c r="E43" s="5"/>
      <c r="F43" s="5"/>
    </row>
    <row r="44" spans="2:6" x14ac:dyDescent="0.2">
      <c r="B44" s="1"/>
      <c r="C44" s="3"/>
      <c r="D44" s="3"/>
      <c r="E44" s="4"/>
      <c r="F44" s="4"/>
    </row>
  </sheetData>
  <sortState ref="B3:F23">
    <sortCondition ref="F2"/>
  </sortState>
  <mergeCells count="4">
    <mergeCell ref="C1:F1"/>
    <mergeCell ref="G1:I1"/>
    <mergeCell ref="J1:L1"/>
    <mergeCell ref="C24:F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661B9-4C2E-7147-81F7-B27AB498A101}">
  <dimension ref="A1:M42"/>
  <sheetViews>
    <sheetView topLeftCell="A12" workbookViewId="0">
      <selection activeCell="G35" sqref="G35:K42"/>
    </sheetView>
  </sheetViews>
  <sheetFormatPr baseColWidth="10" defaultRowHeight="16" x14ac:dyDescent="0.2"/>
  <cols>
    <col min="1" max="1" width="26" bestFit="1" customWidth="1"/>
    <col min="2" max="5" width="10.83203125" style="5"/>
    <col min="7" max="7" width="12.83203125" bestFit="1" customWidth="1"/>
    <col min="8" max="13" width="10.83203125" style="5"/>
  </cols>
  <sheetData>
    <row r="1" spans="1:13" x14ac:dyDescent="0.2">
      <c r="B1" s="5" t="s">
        <v>36</v>
      </c>
      <c r="C1" s="5" t="s">
        <v>37</v>
      </c>
      <c r="D1" s="5" t="s">
        <v>38</v>
      </c>
      <c r="E1" s="5" t="s">
        <v>39</v>
      </c>
      <c r="I1" s="5" t="s">
        <v>52</v>
      </c>
    </row>
    <row r="2" spans="1:13" x14ac:dyDescent="0.2">
      <c r="H2" s="5" t="s">
        <v>53</v>
      </c>
      <c r="I2" s="5" t="s">
        <v>37</v>
      </c>
      <c r="J2" s="5" t="s">
        <v>38</v>
      </c>
      <c r="K2" s="5" t="s">
        <v>39</v>
      </c>
      <c r="L2" s="5" t="s">
        <v>54</v>
      </c>
      <c r="M2" s="5" t="s">
        <v>55</v>
      </c>
    </row>
    <row r="3" spans="1:13" x14ac:dyDescent="0.2">
      <c r="A3" t="s">
        <v>40</v>
      </c>
    </row>
    <row r="4" spans="1:13" x14ac:dyDescent="0.2">
      <c r="A4" t="s">
        <v>41</v>
      </c>
      <c r="G4" t="s">
        <v>56</v>
      </c>
    </row>
    <row r="5" spans="1:13" x14ac:dyDescent="0.2">
      <c r="A5" t="s">
        <v>42</v>
      </c>
      <c r="B5" s="5">
        <v>3.4192800000000002E-2</v>
      </c>
      <c r="C5" s="5">
        <v>6.4162300000000005E-2</v>
      </c>
      <c r="D5" s="5">
        <v>0.53</v>
      </c>
      <c r="E5" s="5">
        <v>0.59399999999999997</v>
      </c>
      <c r="G5" t="s">
        <v>57</v>
      </c>
    </row>
    <row r="6" spans="1:13" x14ac:dyDescent="0.2">
      <c r="A6" t="s">
        <v>43</v>
      </c>
      <c r="B6" s="5">
        <v>-9.4769199999999998E-2</v>
      </c>
      <c r="C6" s="5">
        <v>5.6282499999999999E-2</v>
      </c>
      <c r="D6" s="5">
        <v>-1.68</v>
      </c>
      <c r="E6" s="5">
        <v>9.1999999999999998E-2</v>
      </c>
      <c r="G6" t="s">
        <v>58</v>
      </c>
      <c r="H6" s="5">
        <v>0.26309060000000001</v>
      </c>
      <c r="I6" s="5">
        <v>6.16856E-2</v>
      </c>
      <c r="J6" s="5">
        <v>4.2699999999999996</v>
      </c>
      <c r="K6" s="5">
        <v>0</v>
      </c>
      <c r="L6" s="5">
        <v>0.14218900000000001</v>
      </c>
      <c r="M6" s="5">
        <v>0.38399220000000001</v>
      </c>
    </row>
    <row r="7" spans="1:13" x14ac:dyDescent="0.2">
      <c r="A7" t="s">
        <v>44</v>
      </c>
      <c r="B7" s="5">
        <v>-0.11027149999999999</v>
      </c>
      <c r="C7" s="5">
        <v>6.60829E-2</v>
      </c>
      <c r="D7" s="5">
        <v>-1.67</v>
      </c>
      <c r="E7" s="5">
        <v>9.5000000000000001E-2</v>
      </c>
      <c r="G7" t="s">
        <v>59</v>
      </c>
      <c r="H7" s="5">
        <v>0.29728339999999998</v>
      </c>
      <c r="I7" s="5">
        <v>6.3824500000000006E-2</v>
      </c>
      <c r="J7" s="5">
        <v>4.66</v>
      </c>
      <c r="K7" s="5">
        <v>0</v>
      </c>
      <c r="L7" s="5">
        <v>0.1721896</v>
      </c>
      <c r="M7" s="5">
        <v>0.42237720000000001</v>
      </c>
    </row>
    <row r="8" spans="1:13" x14ac:dyDescent="0.2">
      <c r="A8" t="s">
        <v>45</v>
      </c>
      <c r="B8" s="5">
        <v>0.22793079999999999</v>
      </c>
      <c r="C8" s="5">
        <v>5.7086499999999998E-2</v>
      </c>
      <c r="D8" s="5">
        <v>3.99</v>
      </c>
      <c r="E8" s="5">
        <v>0</v>
      </c>
      <c r="G8" t="s">
        <v>60</v>
      </c>
      <c r="H8" s="5">
        <v>0.18701200000000001</v>
      </c>
      <c r="I8" s="5">
        <v>6.5903299999999998E-2</v>
      </c>
      <c r="J8" s="5">
        <v>2.84</v>
      </c>
      <c r="K8" s="5">
        <v>5.0000000000000001E-3</v>
      </c>
      <c r="L8" s="5">
        <v>5.7843800000000001E-2</v>
      </c>
      <c r="M8" s="5">
        <v>0.31618010000000002</v>
      </c>
    </row>
    <row r="9" spans="1:13" x14ac:dyDescent="0.2">
      <c r="G9" t="s">
        <v>61</v>
      </c>
      <c r="H9" s="5">
        <v>0.1798437</v>
      </c>
      <c r="I9" s="5">
        <v>5.5922100000000002E-2</v>
      </c>
      <c r="J9" s="5">
        <v>3.22</v>
      </c>
      <c r="K9" s="5">
        <v>1E-3</v>
      </c>
      <c r="L9" s="5">
        <v>7.0238300000000004E-2</v>
      </c>
      <c r="M9" s="5">
        <v>0.28944910000000001</v>
      </c>
    </row>
    <row r="10" spans="1:13" x14ac:dyDescent="0.2">
      <c r="B10" s="5" t="s">
        <v>36</v>
      </c>
      <c r="C10" s="5" t="s">
        <v>37</v>
      </c>
      <c r="D10" s="5" t="s">
        <v>38</v>
      </c>
      <c r="E10" s="5" t="s">
        <v>39</v>
      </c>
      <c r="G10" t="s">
        <v>62</v>
      </c>
      <c r="H10" s="5">
        <v>8.5074499999999997E-2</v>
      </c>
      <c r="I10" s="5">
        <v>5.7147400000000001E-2</v>
      </c>
      <c r="J10" s="5">
        <v>1.49</v>
      </c>
      <c r="K10" s="5">
        <v>0.13700000000000001</v>
      </c>
      <c r="L10" s="5">
        <v>-2.6932399999999999E-2</v>
      </c>
      <c r="M10" s="5">
        <v>0.19708139999999999</v>
      </c>
    </row>
    <row r="11" spans="1:13" x14ac:dyDescent="0.2">
      <c r="G11" t="s">
        <v>63</v>
      </c>
      <c r="H11" s="5">
        <v>0.31300519999999998</v>
      </c>
      <c r="I11" s="5">
        <v>5.7644800000000003E-2</v>
      </c>
      <c r="J11" s="5">
        <v>5.43</v>
      </c>
      <c r="K11" s="5">
        <v>0</v>
      </c>
      <c r="L11" s="5">
        <v>0.20002349999999999</v>
      </c>
      <c r="M11" s="5">
        <v>0.425987</v>
      </c>
    </row>
    <row r="12" spans="1:13" x14ac:dyDescent="0.2">
      <c r="A12" t="s">
        <v>40</v>
      </c>
    </row>
    <row r="13" spans="1:13" x14ac:dyDescent="0.2">
      <c r="A13" t="s">
        <v>46</v>
      </c>
    </row>
    <row r="14" spans="1:13" x14ac:dyDescent="0.2">
      <c r="A14" t="s">
        <v>47</v>
      </c>
      <c r="B14" s="5">
        <v>-0.1289621</v>
      </c>
      <c r="C14" s="5">
        <v>8.5347900000000004E-2</v>
      </c>
      <c r="D14" s="5">
        <v>-1.51</v>
      </c>
      <c r="E14" s="5">
        <v>0.13100000000000001</v>
      </c>
    </row>
    <row r="15" spans="1:13" x14ac:dyDescent="0.2">
      <c r="A15" t="s">
        <v>48</v>
      </c>
      <c r="B15" s="5">
        <v>0.33820220000000001</v>
      </c>
      <c r="C15" s="5">
        <v>8.7325799999999995E-2</v>
      </c>
      <c r="D15" s="5">
        <v>3.87</v>
      </c>
      <c r="E15" s="5">
        <v>0</v>
      </c>
    </row>
    <row r="18" spans="1:13" x14ac:dyDescent="0.2">
      <c r="B18" s="5" t="s">
        <v>36</v>
      </c>
      <c r="C18" s="5" t="s">
        <v>37</v>
      </c>
      <c r="D18" s="5" t="s">
        <v>38</v>
      </c>
      <c r="E18" s="5" t="s">
        <v>39</v>
      </c>
      <c r="I18" s="5" t="s">
        <v>52</v>
      </c>
    </row>
    <row r="19" spans="1:13" x14ac:dyDescent="0.2">
      <c r="H19" s="5" t="s">
        <v>53</v>
      </c>
      <c r="I19" s="5" t="s">
        <v>37</v>
      </c>
      <c r="J19" s="5" t="s">
        <v>38</v>
      </c>
      <c r="K19" s="5" t="s">
        <v>39</v>
      </c>
      <c r="L19" s="5" t="s">
        <v>54</v>
      </c>
      <c r="M19" s="5" t="s">
        <v>55</v>
      </c>
    </row>
    <row r="20" spans="1:13" x14ac:dyDescent="0.2">
      <c r="A20" t="s">
        <v>49</v>
      </c>
    </row>
    <row r="21" spans="1:13" x14ac:dyDescent="0.2">
      <c r="A21" t="s">
        <v>50</v>
      </c>
      <c r="G21" t="s">
        <v>64</v>
      </c>
    </row>
    <row r="22" spans="1:13" x14ac:dyDescent="0.2">
      <c r="A22" t="s">
        <v>47</v>
      </c>
      <c r="B22" s="5">
        <v>-0.20895030000000001</v>
      </c>
      <c r="C22" s="5">
        <v>8.3449099999999998E-2</v>
      </c>
      <c r="D22" s="5">
        <v>-2.5</v>
      </c>
      <c r="E22" s="5">
        <v>1.2E-2</v>
      </c>
      <c r="G22" t="s">
        <v>57</v>
      </c>
    </row>
    <row r="23" spans="1:13" x14ac:dyDescent="0.2">
      <c r="A23" t="s">
        <v>48</v>
      </c>
      <c r="B23" s="5">
        <v>-7.1435799999999994E-2</v>
      </c>
      <c r="C23" s="5">
        <v>8.6350200000000002E-2</v>
      </c>
      <c r="D23" s="5">
        <v>-0.83</v>
      </c>
      <c r="E23" s="5">
        <v>0.40799999999999997</v>
      </c>
      <c r="G23" t="s">
        <v>58</v>
      </c>
      <c r="H23" s="5">
        <v>-3.4711199999999998E-2</v>
      </c>
      <c r="I23" s="5">
        <v>0.10060379999999999</v>
      </c>
      <c r="J23" s="5">
        <v>-0.35</v>
      </c>
      <c r="K23" s="5">
        <v>0.73</v>
      </c>
      <c r="L23" s="5">
        <v>-0.23189109999999999</v>
      </c>
      <c r="M23" s="5">
        <v>0.16246869999999999</v>
      </c>
    </row>
    <row r="24" spans="1:13" x14ac:dyDescent="0.2">
      <c r="G24" t="s">
        <v>59</v>
      </c>
      <c r="H24" s="5">
        <v>0.1032053</v>
      </c>
      <c r="I24" s="5">
        <v>0.1016138</v>
      </c>
      <c r="J24" s="5">
        <v>1.02</v>
      </c>
      <c r="K24" s="5">
        <v>0.31</v>
      </c>
      <c r="L24" s="5">
        <v>-9.5953999999999998E-2</v>
      </c>
      <c r="M24" s="5">
        <v>0.30236469999999999</v>
      </c>
    </row>
    <row r="25" spans="1:13" x14ac:dyDescent="0.2">
      <c r="B25" s="5" t="s">
        <v>36</v>
      </c>
      <c r="C25" s="5" t="s">
        <v>37</v>
      </c>
      <c r="D25" s="5" t="s">
        <v>38</v>
      </c>
      <c r="E25" s="5" t="s">
        <v>39</v>
      </c>
      <c r="G25" t="s">
        <v>60</v>
      </c>
      <c r="H25" s="5">
        <v>0.1138257</v>
      </c>
      <c r="I25" s="5">
        <v>0.1030421</v>
      </c>
      <c r="J25" s="5">
        <v>1.1000000000000001</v>
      </c>
      <c r="K25" s="5">
        <v>0.26900000000000002</v>
      </c>
      <c r="L25" s="5">
        <v>-8.8133199999999995E-2</v>
      </c>
      <c r="M25" s="5">
        <v>0.31578450000000002</v>
      </c>
    </row>
    <row r="26" spans="1:13" x14ac:dyDescent="0.2">
      <c r="G26" t="s">
        <v>61</v>
      </c>
      <c r="H26" s="5">
        <v>0.10594000000000001</v>
      </c>
      <c r="I26" s="5">
        <v>9.9558400000000005E-2</v>
      </c>
      <c r="J26" s="5">
        <v>1.06</v>
      </c>
      <c r="K26" s="5">
        <v>0.28699999999999998</v>
      </c>
      <c r="L26" s="5">
        <v>-8.9190900000000004E-2</v>
      </c>
      <c r="M26" s="5">
        <v>0.30107089999999997</v>
      </c>
    </row>
    <row r="27" spans="1:13" x14ac:dyDescent="0.2">
      <c r="A27" t="s">
        <v>49</v>
      </c>
      <c r="G27" t="s">
        <v>62</v>
      </c>
      <c r="H27" s="5">
        <v>3.4906300000000001E-2</v>
      </c>
      <c r="I27" s="5">
        <v>0.1037643</v>
      </c>
      <c r="J27" s="5">
        <v>0.34</v>
      </c>
      <c r="K27" s="5">
        <v>0.73699999999999999</v>
      </c>
      <c r="L27" s="5">
        <v>-0.1684679</v>
      </c>
      <c r="M27" s="5">
        <v>0.23828050000000001</v>
      </c>
    </row>
    <row r="28" spans="1:13" x14ac:dyDescent="0.2">
      <c r="A28" t="s">
        <v>51</v>
      </c>
      <c r="G28" t="s">
        <v>63</v>
      </c>
      <c r="H28" s="5">
        <v>-2.59092E-2</v>
      </c>
      <c r="I28" s="5">
        <v>0.1028567</v>
      </c>
      <c r="J28" s="5">
        <v>-0.25</v>
      </c>
      <c r="K28" s="5">
        <v>0.80100000000000005</v>
      </c>
      <c r="L28" s="5">
        <v>-0.2275046</v>
      </c>
      <c r="M28" s="5">
        <v>0.17568610000000001</v>
      </c>
    </row>
    <row r="29" spans="1:13" x14ac:dyDescent="0.2">
      <c r="A29" t="s">
        <v>42</v>
      </c>
      <c r="B29" s="5">
        <v>0.1379165</v>
      </c>
      <c r="C29" s="5">
        <v>5.6194800000000003E-2</v>
      </c>
      <c r="D29" s="5">
        <v>2.4500000000000002</v>
      </c>
      <c r="E29" s="5">
        <v>1.4E-2</v>
      </c>
    </row>
    <row r="30" spans="1:13" x14ac:dyDescent="0.2">
      <c r="A30" t="s">
        <v>43</v>
      </c>
      <c r="B30" s="5">
        <v>-7.1033700000000005E-2</v>
      </c>
      <c r="C30" s="5">
        <v>6.1690399999999999E-2</v>
      </c>
      <c r="D30" s="5">
        <v>-1.1499999999999999</v>
      </c>
      <c r="E30" s="5">
        <v>0.25</v>
      </c>
    </row>
    <row r="31" spans="1:13" x14ac:dyDescent="0.2">
      <c r="A31" t="s">
        <v>44</v>
      </c>
      <c r="B31" s="5">
        <v>1.06204E-2</v>
      </c>
      <c r="C31" s="5">
        <v>5.96299E-2</v>
      </c>
      <c r="D31" s="5">
        <v>0.18</v>
      </c>
      <c r="E31" s="5">
        <v>0.85899999999999999</v>
      </c>
    </row>
    <row r="32" spans="1:13" x14ac:dyDescent="0.2">
      <c r="A32" t="s">
        <v>45</v>
      </c>
      <c r="B32" s="5">
        <v>-6.0815500000000002E-2</v>
      </c>
      <c r="C32" s="5">
        <v>6.2456100000000001E-2</v>
      </c>
      <c r="D32" s="5">
        <v>-0.97</v>
      </c>
      <c r="E32" s="5">
        <v>0.33</v>
      </c>
    </row>
    <row r="35" spans="7:11" x14ac:dyDescent="0.2">
      <c r="H35" s="5" t="s">
        <v>36</v>
      </c>
      <c r="I35" s="5" t="s">
        <v>37</v>
      </c>
      <c r="J35" s="5" t="s">
        <v>38</v>
      </c>
      <c r="K35" s="5" t="s">
        <v>39</v>
      </c>
    </row>
    <row r="37" spans="7:11" x14ac:dyDescent="0.2">
      <c r="G37" t="s">
        <v>49</v>
      </c>
    </row>
    <row r="38" spans="7:11" x14ac:dyDescent="0.2">
      <c r="G38" t="s">
        <v>65</v>
      </c>
    </row>
    <row r="39" spans="7:11" x14ac:dyDescent="0.2">
      <c r="G39" t="s">
        <v>66</v>
      </c>
      <c r="H39" s="5">
        <v>-0.1293213</v>
      </c>
      <c r="I39" s="5">
        <v>0.19854569999999999</v>
      </c>
      <c r="J39" s="5">
        <v>-0.65</v>
      </c>
      <c r="K39" s="5">
        <v>0.51500000000000001</v>
      </c>
    </row>
    <row r="40" spans="7:11" x14ac:dyDescent="0.2">
      <c r="G40" t="s">
        <v>67</v>
      </c>
      <c r="H40" s="5">
        <v>-0.41140379999999999</v>
      </c>
      <c r="I40" s="5">
        <v>0.2043577</v>
      </c>
      <c r="J40" s="5">
        <v>-2.0099999999999998</v>
      </c>
      <c r="K40" s="5">
        <v>4.3999999999999997E-2</v>
      </c>
    </row>
    <row r="41" spans="7:11" x14ac:dyDescent="0.2">
      <c r="G41" t="s">
        <v>68</v>
      </c>
      <c r="H41" s="5">
        <v>-0.24196980000000001</v>
      </c>
      <c r="I41" s="5">
        <v>0.1932828</v>
      </c>
      <c r="J41" s="5">
        <v>-1.25</v>
      </c>
      <c r="K41" s="5">
        <v>0.21099999999999999</v>
      </c>
    </row>
    <row r="42" spans="7:11" x14ac:dyDescent="0.2">
      <c r="G42" t="s">
        <v>69</v>
      </c>
      <c r="H42" s="5">
        <v>-0.57257769999999997</v>
      </c>
      <c r="I42" s="5">
        <v>0.1984272</v>
      </c>
      <c r="J42" s="5">
        <v>-2.89</v>
      </c>
      <c r="K42" s="5">
        <v>4.0000000000000001E-3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4DE71-B9E4-5B4A-AD04-D1F80F517998}">
  <dimension ref="A1:H23"/>
  <sheetViews>
    <sheetView workbookViewId="0">
      <selection activeCell="I13" sqref="I13"/>
    </sheetView>
  </sheetViews>
  <sheetFormatPr baseColWidth="10" defaultRowHeight="16" x14ac:dyDescent="0.2"/>
  <cols>
    <col min="1" max="1" width="31" bestFit="1" customWidth="1"/>
    <col min="6" max="6" width="27.5" bestFit="1" customWidth="1"/>
    <col min="7" max="7" width="10.33203125" bestFit="1" customWidth="1"/>
    <col min="8" max="8" width="13.1640625" bestFit="1" customWidth="1"/>
  </cols>
  <sheetData>
    <row r="1" spans="1:8" x14ac:dyDescent="0.2">
      <c r="F1" s="68" t="s">
        <v>30</v>
      </c>
      <c r="G1" s="68"/>
      <c r="H1" s="68"/>
    </row>
    <row r="2" spans="1:8" ht="16" customHeight="1" x14ac:dyDescent="0.2">
      <c r="A2" t="s">
        <v>0</v>
      </c>
      <c r="B2" s="3" t="s">
        <v>1</v>
      </c>
      <c r="C2" s="2" t="s">
        <v>2</v>
      </c>
      <c r="D2" s="4" t="s">
        <v>3</v>
      </c>
      <c r="E2" s="4" t="s">
        <v>4</v>
      </c>
      <c r="F2" s="67" t="s">
        <v>31</v>
      </c>
      <c r="G2" s="6" t="s">
        <v>32</v>
      </c>
      <c r="H2" s="69" t="s">
        <v>29</v>
      </c>
    </row>
    <row r="3" spans="1:8" x14ac:dyDescent="0.2">
      <c r="A3" s="13" t="s">
        <v>17</v>
      </c>
      <c r="B3" s="14" t="s">
        <v>25</v>
      </c>
      <c r="C3" s="15">
        <v>2</v>
      </c>
      <c r="D3" s="16">
        <v>12.27</v>
      </c>
      <c r="E3" s="17">
        <v>2.2000000000000001E-3</v>
      </c>
      <c r="F3" s="73">
        <v>2.6315790000000002E-3</v>
      </c>
      <c r="G3" s="73">
        <v>2.6315790000000002E-3</v>
      </c>
      <c r="H3" s="74">
        <f>0.05/19</f>
        <v>2.631578947368421E-3</v>
      </c>
    </row>
    <row r="4" spans="1:8" x14ac:dyDescent="0.2">
      <c r="A4" s="20" t="s">
        <v>14</v>
      </c>
      <c r="B4" s="14" t="s">
        <v>25</v>
      </c>
      <c r="C4" s="14">
        <v>2</v>
      </c>
      <c r="D4" s="21">
        <v>8.14</v>
      </c>
      <c r="E4" s="21">
        <v>1.7100000000000001E-2</v>
      </c>
    </row>
    <row r="5" spans="1:8" x14ac:dyDescent="0.2">
      <c r="A5" s="8" t="s">
        <v>11</v>
      </c>
      <c r="B5" s="9" t="s">
        <v>25</v>
      </c>
      <c r="C5" s="9">
        <v>2</v>
      </c>
      <c r="D5" s="10">
        <v>4.4400000000000004</v>
      </c>
      <c r="E5" s="10">
        <v>0.1086</v>
      </c>
    </row>
    <row r="6" spans="1:8" x14ac:dyDescent="0.2">
      <c r="A6" s="1" t="s">
        <v>20</v>
      </c>
      <c r="B6" s="9" t="s">
        <v>25</v>
      </c>
      <c r="C6" s="3">
        <v>2</v>
      </c>
      <c r="D6" s="4">
        <v>4.16</v>
      </c>
      <c r="E6" s="4">
        <v>0.12509999999999999</v>
      </c>
    </row>
    <row r="7" spans="1:8" x14ac:dyDescent="0.2">
      <c r="A7" s="1" t="s">
        <v>22</v>
      </c>
      <c r="B7" s="9" t="s">
        <v>25</v>
      </c>
      <c r="C7" s="3">
        <v>2</v>
      </c>
      <c r="D7" s="4">
        <v>3.93</v>
      </c>
      <c r="E7" s="4">
        <v>0.14019999999999999</v>
      </c>
    </row>
    <row r="8" spans="1:8" x14ac:dyDescent="0.2">
      <c r="A8" s="1" t="s">
        <v>16</v>
      </c>
      <c r="B8" s="9" t="s">
        <v>25</v>
      </c>
      <c r="C8" s="3">
        <v>2</v>
      </c>
      <c r="D8" s="4">
        <v>3.42</v>
      </c>
      <c r="E8" s="4">
        <v>0.18099999999999999</v>
      </c>
    </row>
    <row r="9" spans="1:8" x14ac:dyDescent="0.2">
      <c r="A9" s="1" t="s">
        <v>24</v>
      </c>
      <c r="B9" s="9" t="s">
        <v>25</v>
      </c>
      <c r="C9" s="3">
        <v>2</v>
      </c>
      <c r="D9" s="12">
        <v>3.26</v>
      </c>
      <c r="E9" s="4">
        <v>0.19639999999999999</v>
      </c>
    </row>
    <row r="10" spans="1:8" x14ac:dyDescent="0.2">
      <c r="A10" s="8" t="s">
        <v>13</v>
      </c>
      <c r="B10" s="9" t="s">
        <v>25</v>
      </c>
      <c r="C10" s="9">
        <v>2</v>
      </c>
      <c r="D10" s="10">
        <v>3.02</v>
      </c>
      <c r="E10" s="10">
        <v>0.2208</v>
      </c>
    </row>
    <row r="11" spans="1:8" x14ac:dyDescent="0.2">
      <c r="A11" s="1" t="s">
        <v>21</v>
      </c>
      <c r="B11" s="9" t="s">
        <v>25</v>
      </c>
      <c r="C11" s="3">
        <v>2</v>
      </c>
      <c r="D11" s="4">
        <v>3.02</v>
      </c>
      <c r="E11" s="4">
        <v>0.22090000000000001</v>
      </c>
    </row>
    <row r="12" spans="1:8" x14ac:dyDescent="0.2">
      <c r="A12" s="1" t="s">
        <v>18</v>
      </c>
      <c r="B12" s="9" t="s">
        <v>25</v>
      </c>
      <c r="C12" s="3">
        <v>2</v>
      </c>
      <c r="D12" s="4">
        <v>2.4900000000000002</v>
      </c>
      <c r="E12" s="4">
        <v>0.2878</v>
      </c>
    </row>
    <row r="13" spans="1:8" x14ac:dyDescent="0.2">
      <c r="A13" s="1" t="s">
        <v>23</v>
      </c>
      <c r="B13" s="9" t="s">
        <v>25</v>
      </c>
      <c r="C13" s="3">
        <v>2</v>
      </c>
      <c r="D13" s="4">
        <v>2.2599999999999998</v>
      </c>
      <c r="E13" s="4">
        <v>0.32329999999999998</v>
      </c>
    </row>
    <row r="14" spans="1:8" x14ac:dyDescent="0.2">
      <c r="A14" s="8" t="s">
        <v>8</v>
      </c>
      <c r="B14" s="9" t="s">
        <v>25</v>
      </c>
      <c r="C14" s="9">
        <v>2</v>
      </c>
      <c r="D14" s="10">
        <v>0.9</v>
      </c>
      <c r="E14" s="10">
        <v>0.63890000000000002</v>
      </c>
    </row>
    <row r="15" spans="1:8" x14ac:dyDescent="0.2">
      <c r="A15" s="8" t="s">
        <v>10</v>
      </c>
      <c r="B15" s="9" t="s">
        <v>25</v>
      </c>
      <c r="C15" s="9">
        <v>2</v>
      </c>
      <c r="D15" s="10">
        <v>0.86</v>
      </c>
      <c r="E15" s="10">
        <v>0.65180000000000005</v>
      </c>
    </row>
    <row r="16" spans="1:8" x14ac:dyDescent="0.2">
      <c r="A16" s="1" t="s">
        <v>15</v>
      </c>
      <c r="B16" s="9" t="s">
        <v>25</v>
      </c>
      <c r="C16" s="3">
        <v>2</v>
      </c>
      <c r="D16" s="4">
        <v>0.85</v>
      </c>
      <c r="E16" s="4">
        <v>0.65400000000000003</v>
      </c>
    </row>
    <row r="17" spans="1:5" x14ac:dyDescent="0.2">
      <c r="A17" s="8" t="s">
        <v>6</v>
      </c>
      <c r="B17" s="9" t="s">
        <v>25</v>
      </c>
      <c r="C17" s="9">
        <v>2</v>
      </c>
      <c r="D17" s="10">
        <v>0.68</v>
      </c>
      <c r="E17" s="10">
        <v>0.71079999999999999</v>
      </c>
    </row>
    <row r="18" spans="1:5" x14ac:dyDescent="0.2">
      <c r="A18" s="1" t="s">
        <v>19</v>
      </c>
      <c r="B18" s="9" t="s">
        <v>25</v>
      </c>
      <c r="C18" s="3">
        <v>2</v>
      </c>
      <c r="D18" s="4">
        <v>0.6</v>
      </c>
      <c r="E18" s="4">
        <v>0.74060000000000004</v>
      </c>
    </row>
    <row r="19" spans="1:5" x14ac:dyDescent="0.2">
      <c r="A19" s="8" t="s">
        <v>9</v>
      </c>
      <c r="B19" s="9" t="s">
        <v>25</v>
      </c>
      <c r="C19" s="9">
        <v>2</v>
      </c>
      <c r="D19" s="10">
        <v>0.28999999999999998</v>
      </c>
      <c r="E19" s="10">
        <v>0.86460000000000004</v>
      </c>
    </row>
    <row r="20" spans="1:5" x14ac:dyDescent="0.2">
      <c r="A20" s="8" t="s">
        <v>7</v>
      </c>
      <c r="B20" s="9" t="s">
        <v>25</v>
      </c>
      <c r="C20" s="9">
        <v>2</v>
      </c>
      <c r="D20" s="10">
        <v>0.13</v>
      </c>
      <c r="E20" s="10">
        <v>0.9355</v>
      </c>
    </row>
    <row r="21" spans="1:5" x14ac:dyDescent="0.2">
      <c r="A21" s="8" t="s">
        <v>12</v>
      </c>
      <c r="B21" s="9" t="s">
        <v>25</v>
      </c>
      <c r="C21" s="9">
        <v>2</v>
      </c>
      <c r="D21" s="10">
        <v>0.09</v>
      </c>
      <c r="E21" s="10">
        <v>0.9556</v>
      </c>
    </row>
    <row r="22" spans="1:5" x14ac:dyDescent="0.2">
      <c r="B22" s="3"/>
      <c r="C22" s="2"/>
      <c r="D22" s="4"/>
      <c r="E22" s="4"/>
    </row>
    <row r="23" spans="1:5" x14ac:dyDescent="0.2">
      <c r="A23" s="1"/>
      <c r="B23" s="9"/>
      <c r="C23" s="2"/>
      <c r="D23" s="4"/>
      <c r="E23" s="4"/>
    </row>
  </sheetData>
  <sortState ref="A3:E23">
    <sortCondition ref="E2"/>
  </sortState>
  <mergeCells count="1">
    <mergeCell ref="F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A4A10-4C56-ED4D-8028-6057377BAA5D}">
  <dimension ref="A1:P46"/>
  <sheetViews>
    <sheetView zoomScale="173" workbookViewId="0">
      <selection activeCell="P23" sqref="B1:P23"/>
    </sheetView>
  </sheetViews>
  <sheetFormatPr baseColWidth="10" defaultRowHeight="14" x14ac:dyDescent="0.15"/>
  <cols>
    <col min="1" max="1" width="3.33203125" style="44" customWidth="1"/>
    <col min="2" max="2" width="33.33203125" style="44" bestFit="1" customWidth="1"/>
    <col min="3" max="3" width="6.5" style="44" customWidth="1"/>
    <col min="4" max="4" width="3.33203125" style="44" bestFit="1" customWidth="1"/>
    <col min="5" max="6" width="6.5" style="44" customWidth="1"/>
    <col min="7" max="7" width="1.83203125" style="44" customWidth="1"/>
    <col min="8" max="8" width="6" style="44" customWidth="1"/>
    <col min="9" max="9" width="3" style="44" bestFit="1" customWidth="1"/>
    <col min="10" max="10" width="6.33203125" style="44" bestFit="1" customWidth="1"/>
    <col min="11" max="11" width="7.5" style="44" bestFit="1" customWidth="1"/>
    <col min="12" max="12" width="2.5" style="44" customWidth="1"/>
    <col min="13" max="13" width="10.83203125" style="44"/>
    <col min="14" max="14" width="3" style="44" bestFit="1" customWidth="1"/>
    <col min="15" max="15" width="6.33203125" style="44" bestFit="1" customWidth="1"/>
    <col min="16" max="16" width="7.5" style="44" bestFit="1" customWidth="1"/>
    <col min="17" max="16384" width="10.83203125" style="44"/>
  </cols>
  <sheetData>
    <row r="1" spans="1:16" x14ac:dyDescent="0.15">
      <c r="C1" s="45" t="s">
        <v>27</v>
      </c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x14ac:dyDescent="0.15">
      <c r="B2" s="44" t="s">
        <v>0</v>
      </c>
      <c r="C2" s="46" t="s">
        <v>1</v>
      </c>
      <c r="D2" s="47" t="s">
        <v>2</v>
      </c>
      <c r="E2" s="48" t="s">
        <v>3</v>
      </c>
      <c r="F2" s="48" t="s">
        <v>4</v>
      </c>
      <c r="H2" s="46" t="s">
        <v>1</v>
      </c>
      <c r="I2" s="49" t="s">
        <v>2</v>
      </c>
      <c r="J2" s="50" t="s">
        <v>3</v>
      </c>
      <c r="K2" s="50" t="s">
        <v>4</v>
      </c>
      <c r="M2" s="46" t="s">
        <v>1</v>
      </c>
      <c r="N2" s="49" t="s">
        <v>2</v>
      </c>
      <c r="O2" s="50" t="s">
        <v>3</v>
      </c>
      <c r="P2" s="50" t="s">
        <v>4</v>
      </c>
    </row>
    <row r="3" spans="1:16" x14ac:dyDescent="0.15">
      <c r="A3" s="44">
        <v>1</v>
      </c>
      <c r="B3" s="1" t="s">
        <v>6</v>
      </c>
      <c r="C3" s="46" t="s">
        <v>28</v>
      </c>
      <c r="D3" s="46">
        <v>2</v>
      </c>
      <c r="E3" s="51">
        <v>1.81</v>
      </c>
      <c r="F3" s="51">
        <v>0.40460000000000002</v>
      </c>
      <c r="H3" s="46" t="s">
        <v>5</v>
      </c>
      <c r="I3" s="46">
        <v>2</v>
      </c>
      <c r="J3" s="51">
        <v>1.17</v>
      </c>
      <c r="K3" s="51">
        <v>0.55589999999999995</v>
      </c>
      <c r="M3" s="52" t="s">
        <v>25</v>
      </c>
      <c r="N3" s="52">
        <v>2</v>
      </c>
      <c r="O3" s="53">
        <v>0.68</v>
      </c>
      <c r="P3" s="53">
        <v>0.71079999999999999</v>
      </c>
    </row>
    <row r="4" spans="1:16" x14ac:dyDescent="0.15">
      <c r="A4" s="44">
        <v>2</v>
      </c>
      <c r="B4" s="1" t="s">
        <v>7</v>
      </c>
      <c r="C4" s="46" t="s">
        <v>28</v>
      </c>
      <c r="D4" s="46">
        <v>2</v>
      </c>
      <c r="E4" s="51">
        <v>2.13</v>
      </c>
      <c r="F4" s="51">
        <v>0.34520000000000001</v>
      </c>
      <c r="H4" s="54" t="s">
        <v>5</v>
      </c>
      <c r="I4" s="54">
        <v>2</v>
      </c>
      <c r="J4" s="55">
        <v>15.19</v>
      </c>
      <c r="K4" s="56" t="s">
        <v>35</v>
      </c>
      <c r="M4" s="52" t="s">
        <v>25</v>
      </c>
      <c r="N4" s="52">
        <v>2</v>
      </c>
      <c r="O4" s="53">
        <v>0.13</v>
      </c>
      <c r="P4" s="53">
        <v>0.9355</v>
      </c>
    </row>
    <row r="5" spans="1:16" x14ac:dyDescent="0.15">
      <c r="A5" s="44">
        <v>3</v>
      </c>
      <c r="B5" s="1" t="s">
        <v>8</v>
      </c>
      <c r="C5" s="46" t="s">
        <v>28</v>
      </c>
      <c r="D5" s="46">
        <v>2</v>
      </c>
      <c r="E5" s="51">
        <v>1.49</v>
      </c>
      <c r="F5" s="51">
        <v>0.4748</v>
      </c>
      <c r="H5" s="46" t="s">
        <v>5</v>
      </c>
      <c r="I5" s="46">
        <v>2</v>
      </c>
      <c r="J5" s="51">
        <v>0.05</v>
      </c>
      <c r="K5" s="51">
        <v>0.97570000000000001</v>
      </c>
      <c r="M5" s="52" t="s">
        <v>25</v>
      </c>
      <c r="N5" s="52">
        <v>2</v>
      </c>
      <c r="O5" s="53">
        <v>0.9</v>
      </c>
      <c r="P5" s="53">
        <v>0.63890000000000002</v>
      </c>
    </row>
    <row r="6" spans="1:16" x14ac:dyDescent="0.15">
      <c r="A6" s="44">
        <v>4</v>
      </c>
      <c r="B6" s="1" t="s">
        <v>9</v>
      </c>
      <c r="C6" s="46" t="s">
        <v>28</v>
      </c>
      <c r="D6" s="46">
        <v>2</v>
      </c>
      <c r="E6" s="51">
        <v>3.81</v>
      </c>
      <c r="F6" s="51">
        <v>0.1487</v>
      </c>
      <c r="H6" s="46" t="s">
        <v>5</v>
      </c>
      <c r="I6" s="46">
        <v>2</v>
      </c>
      <c r="J6" s="51">
        <v>6.78</v>
      </c>
      <c r="K6" s="57">
        <v>3.7999999999999999E-2</v>
      </c>
      <c r="M6" s="52" t="s">
        <v>25</v>
      </c>
      <c r="N6" s="52">
        <v>2</v>
      </c>
      <c r="O6" s="53">
        <v>0.28999999999999998</v>
      </c>
      <c r="P6" s="53">
        <v>0.86460000000000004</v>
      </c>
    </row>
    <row r="7" spans="1:16" x14ac:dyDescent="0.15">
      <c r="A7" s="44">
        <v>5</v>
      </c>
      <c r="B7" s="1" t="s">
        <v>10</v>
      </c>
      <c r="C7" s="46" t="s">
        <v>28</v>
      </c>
      <c r="D7" s="46">
        <v>2</v>
      </c>
      <c r="E7" s="51">
        <v>2.0099999999999998</v>
      </c>
      <c r="F7" s="51">
        <v>0.36649999999999999</v>
      </c>
      <c r="H7" s="46" t="s">
        <v>5</v>
      </c>
      <c r="I7" s="46">
        <v>2</v>
      </c>
      <c r="J7" s="51">
        <v>2.4700000000000002</v>
      </c>
      <c r="K7" s="51">
        <v>0.2913</v>
      </c>
      <c r="M7" s="52" t="s">
        <v>25</v>
      </c>
      <c r="N7" s="52">
        <v>2</v>
      </c>
      <c r="O7" s="53">
        <v>0.86</v>
      </c>
      <c r="P7" s="53">
        <v>0.65180000000000005</v>
      </c>
    </row>
    <row r="8" spans="1:16" x14ac:dyDescent="0.15">
      <c r="A8" s="44">
        <v>6</v>
      </c>
      <c r="B8" s="1" t="s">
        <v>11</v>
      </c>
      <c r="C8" s="46" t="s">
        <v>28</v>
      </c>
      <c r="D8" s="46">
        <v>2</v>
      </c>
      <c r="E8" s="51">
        <v>3.96</v>
      </c>
      <c r="F8" s="51">
        <v>0.1381</v>
      </c>
      <c r="H8" s="46" t="s">
        <v>5</v>
      </c>
      <c r="I8" s="46">
        <v>2</v>
      </c>
      <c r="J8" s="51">
        <v>3.52</v>
      </c>
      <c r="K8" s="51">
        <v>0.17219999999999999</v>
      </c>
      <c r="M8" s="52" t="s">
        <v>25</v>
      </c>
      <c r="N8" s="52">
        <v>2</v>
      </c>
      <c r="O8" s="53">
        <v>4.4400000000000004</v>
      </c>
      <c r="P8" s="53">
        <v>0.1086</v>
      </c>
    </row>
    <row r="9" spans="1:16" x14ac:dyDescent="0.15">
      <c r="A9" s="44">
        <v>7</v>
      </c>
      <c r="B9" s="1" t="s">
        <v>12</v>
      </c>
      <c r="C9" s="46" t="s">
        <v>28</v>
      </c>
      <c r="D9" s="46">
        <v>2</v>
      </c>
      <c r="E9" s="51">
        <v>2.66</v>
      </c>
      <c r="F9" s="51">
        <v>0.26479999999999998</v>
      </c>
      <c r="H9" s="46" t="s">
        <v>5</v>
      </c>
      <c r="I9" s="46">
        <v>2</v>
      </c>
      <c r="J9" s="51">
        <v>3.28</v>
      </c>
      <c r="K9" s="51">
        <v>0.19359999999999999</v>
      </c>
      <c r="M9" s="52" t="s">
        <v>25</v>
      </c>
      <c r="N9" s="52">
        <v>2</v>
      </c>
      <c r="O9" s="53">
        <v>0.09</v>
      </c>
      <c r="P9" s="53">
        <v>0.9556</v>
      </c>
    </row>
    <row r="10" spans="1:16" x14ac:dyDescent="0.15">
      <c r="A10" s="44">
        <v>8</v>
      </c>
      <c r="B10" s="1" t="s">
        <v>13</v>
      </c>
      <c r="C10" s="46" t="s">
        <v>28</v>
      </c>
      <c r="D10" s="46">
        <v>2</v>
      </c>
      <c r="E10" s="51">
        <v>2.73</v>
      </c>
      <c r="F10" s="51">
        <v>0.25559999999999999</v>
      </c>
      <c r="H10" s="46" t="s">
        <v>5</v>
      </c>
      <c r="I10" s="46">
        <v>2</v>
      </c>
      <c r="J10" s="51">
        <v>0.34</v>
      </c>
      <c r="K10" s="51">
        <v>0.84360000000000002</v>
      </c>
      <c r="M10" s="52" t="s">
        <v>25</v>
      </c>
      <c r="N10" s="52">
        <v>2</v>
      </c>
      <c r="O10" s="53">
        <v>3.02</v>
      </c>
      <c r="P10" s="53">
        <v>0.2208</v>
      </c>
    </row>
    <row r="11" spans="1:16" x14ac:dyDescent="0.15">
      <c r="A11" s="44">
        <v>9</v>
      </c>
      <c r="B11" s="13" t="s">
        <v>14</v>
      </c>
      <c r="C11" s="46" t="s">
        <v>28</v>
      </c>
      <c r="D11" s="46">
        <v>2</v>
      </c>
      <c r="E11" s="51">
        <v>0.2</v>
      </c>
      <c r="F11" s="51">
        <v>0.9032</v>
      </c>
      <c r="H11" s="46" t="s">
        <v>5</v>
      </c>
      <c r="I11" s="46">
        <v>2</v>
      </c>
      <c r="J11" s="51">
        <v>0.33</v>
      </c>
      <c r="K11" s="51">
        <v>0.84689999999999999</v>
      </c>
      <c r="M11" s="58" t="s">
        <v>25</v>
      </c>
      <c r="N11" s="58">
        <v>2</v>
      </c>
      <c r="O11" s="59">
        <v>8.14</v>
      </c>
      <c r="P11" s="60">
        <v>1.7100000000000001E-2</v>
      </c>
    </row>
    <row r="12" spans="1:16" x14ac:dyDescent="0.15">
      <c r="C12" s="46"/>
      <c r="D12" s="46"/>
      <c r="E12" s="51"/>
      <c r="F12" s="51"/>
      <c r="H12" s="46"/>
      <c r="I12" s="46"/>
      <c r="J12" s="51"/>
      <c r="K12" s="51"/>
      <c r="M12" s="46"/>
      <c r="N12" s="49"/>
      <c r="O12" s="50"/>
      <c r="P12" s="50"/>
    </row>
    <row r="13" spans="1:16" x14ac:dyDescent="0.15">
      <c r="A13" s="44">
        <v>1</v>
      </c>
      <c r="B13" s="1" t="s">
        <v>15</v>
      </c>
      <c r="C13" s="46" t="s">
        <v>28</v>
      </c>
      <c r="D13" s="46">
        <v>2</v>
      </c>
      <c r="E13" s="50">
        <v>0.08</v>
      </c>
      <c r="F13" s="50">
        <v>0.96140000000000003</v>
      </c>
      <c r="H13" s="46" t="s">
        <v>5</v>
      </c>
      <c r="I13" s="46">
        <v>2</v>
      </c>
      <c r="J13" s="50">
        <v>5.95</v>
      </c>
      <c r="K13" s="61">
        <v>5.0999999999999997E-2</v>
      </c>
      <c r="M13" s="52" t="s">
        <v>25</v>
      </c>
      <c r="N13" s="46">
        <v>2</v>
      </c>
      <c r="O13" s="50">
        <v>0.85</v>
      </c>
      <c r="P13" s="50">
        <v>0.65400000000000003</v>
      </c>
    </row>
    <row r="14" spans="1:16" x14ac:dyDescent="0.15">
      <c r="A14" s="44">
        <v>2</v>
      </c>
      <c r="B14" s="1" t="s">
        <v>16</v>
      </c>
      <c r="C14" s="46" t="s">
        <v>28</v>
      </c>
      <c r="D14" s="46">
        <v>2</v>
      </c>
      <c r="E14" s="50">
        <v>3.74</v>
      </c>
      <c r="F14" s="50">
        <v>0.15440000000000001</v>
      </c>
      <c r="H14" s="46" t="s">
        <v>5</v>
      </c>
      <c r="I14" s="46">
        <v>2</v>
      </c>
      <c r="J14" s="50">
        <v>1</v>
      </c>
      <c r="K14" s="50">
        <v>0.60709999999999997</v>
      </c>
      <c r="M14" s="52" t="s">
        <v>25</v>
      </c>
      <c r="N14" s="46">
        <v>2</v>
      </c>
      <c r="O14" s="50">
        <v>3.42</v>
      </c>
      <c r="P14" s="50">
        <v>0.18099999999999999</v>
      </c>
    </row>
    <row r="15" spans="1:16" x14ac:dyDescent="0.15">
      <c r="A15" s="44">
        <v>3</v>
      </c>
      <c r="B15" s="13" t="s">
        <v>17</v>
      </c>
      <c r="C15" s="46" t="s">
        <v>28</v>
      </c>
      <c r="D15" s="46">
        <v>2</v>
      </c>
      <c r="E15" s="50">
        <v>0.28000000000000003</v>
      </c>
      <c r="F15" s="50">
        <v>0.87119999999999997</v>
      </c>
      <c r="H15" s="46" t="s">
        <v>5</v>
      </c>
      <c r="I15" s="46">
        <v>2</v>
      </c>
      <c r="J15" s="50">
        <v>1.08</v>
      </c>
      <c r="K15" s="50">
        <v>0.58279999999999998</v>
      </c>
      <c r="M15" s="58" t="s">
        <v>25</v>
      </c>
      <c r="N15" s="54">
        <v>2</v>
      </c>
      <c r="O15" s="62">
        <v>12.27</v>
      </c>
      <c r="P15" s="63" t="s">
        <v>34</v>
      </c>
    </row>
    <row r="16" spans="1:16" x14ac:dyDescent="0.15">
      <c r="A16" s="44">
        <v>4</v>
      </c>
      <c r="B16" s="1" t="s">
        <v>18</v>
      </c>
      <c r="C16" s="46" t="s">
        <v>28</v>
      </c>
      <c r="D16" s="46">
        <v>2</v>
      </c>
      <c r="E16" s="50">
        <v>2.64</v>
      </c>
      <c r="F16" s="50">
        <v>0.26740000000000003</v>
      </c>
      <c r="H16" s="46" t="s">
        <v>5</v>
      </c>
      <c r="I16" s="46">
        <v>2</v>
      </c>
      <c r="J16" s="50">
        <v>4.83</v>
      </c>
      <c r="K16" s="50">
        <v>8.9499999999999996E-2</v>
      </c>
      <c r="M16" s="52" t="s">
        <v>25</v>
      </c>
      <c r="N16" s="46">
        <v>2</v>
      </c>
      <c r="O16" s="50">
        <v>2.4900000000000002</v>
      </c>
      <c r="P16" s="50">
        <v>0.2878</v>
      </c>
    </row>
    <row r="17" spans="1:16" x14ac:dyDescent="0.15">
      <c r="A17" s="44">
        <v>5</v>
      </c>
      <c r="B17" s="1" t="s">
        <v>19</v>
      </c>
      <c r="C17" s="46" t="s">
        <v>28</v>
      </c>
      <c r="D17" s="46">
        <v>2</v>
      </c>
      <c r="E17" s="50">
        <v>1.4</v>
      </c>
      <c r="F17" s="50">
        <v>0.49619999999999997</v>
      </c>
      <c r="H17" s="46" t="s">
        <v>5</v>
      </c>
      <c r="I17" s="46">
        <v>2</v>
      </c>
      <c r="J17" s="50">
        <v>0.64</v>
      </c>
      <c r="K17" s="50">
        <v>0.7248</v>
      </c>
      <c r="M17" s="52" t="s">
        <v>25</v>
      </c>
      <c r="N17" s="46">
        <v>2</v>
      </c>
      <c r="O17" s="50">
        <v>0.6</v>
      </c>
      <c r="P17" s="50">
        <v>0.74060000000000004</v>
      </c>
    </row>
    <row r="18" spans="1:16" x14ac:dyDescent="0.15">
      <c r="B18" s="1"/>
      <c r="C18" s="46"/>
      <c r="D18" s="49"/>
      <c r="E18" s="50"/>
      <c r="F18" s="50"/>
      <c r="H18" s="46"/>
      <c r="I18" s="49"/>
      <c r="J18" s="50"/>
      <c r="K18" s="50"/>
      <c r="M18" s="52"/>
      <c r="N18" s="49"/>
      <c r="O18" s="50"/>
      <c r="P18" s="50"/>
    </row>
    <row r="19" spans="1:16" x14ac:dyDescent="0.15">
      <c r="A19" s="44">
        <v>1</v>
      </c>
      <c r="B19" s="1" t="s">
        <v>20</v>
      </c>
      <c r="C19" s="46" t="s">
        <v>28</v>
      </c>
      <c r="D19" s="46">
        <v>2</v>
      </c>
      <c r="E19" s="50">
        <v>1.07</v>
      </c>
      <c r="F19" s="50">
        <v>0.58509999999999995</v>
      </c>
      <c r="H19" s="46" t="s">
        <v>5</v>
      </c>
      <c r="I19" s="46">
        <v>2</v>
      </c>
      <c r="J19" s="50">
        <v>0.03</v>
      </c>
      <c r="K19" s="50">
        <v>0.98719999999999997</v>
      </c>
      <c r="M19" s="52" t="s">
        <v>25</v>
      </c>
      <c r="N19" s="46">
        <v>2</v>
      </c>
      <c r="O19" s="50">
        <v>4.16</v>
      </c>
      <c r="P19" s="50">
        <v>0.12509999999999999</v>
      </c>
    </row>
    <row r="20" spans="1:16" x14ac:dyDescent="0.15">
      <c r="A20" s="44">
        <v>2</v>
      </c>
      <c r="B20" s="1" t="s">
        <v>21</v>
      </c>
      <c r="C20" s="46" t="s">
        <v>28</v>
      </c>
      <c r="D20" s="46">
        <v>2</v>
      </c>
      <c r="E20" s="50">
        <v>2.0099999999999998</v>
      </c>
      <c r="F20" s="50">
        <v>0.36649999999999999</v>
      </c>
      <c r="H20" s="46" t="s">
        <v>5</v>
      </c>
      <c r="I20" s="46">
        <v>2</v>
      </c>
      <c r="J20" s="50">
        <v>0.84</v>
      </c>
      <c r="K20" s="50">
        <v>0.65790000000000004</v>
      </c>
      <c r="M20" s="52" t="s">
        <v>25</v>
      </c>
      <c r="N20" s="46">
        <v>2</v>
      </c>
      <c r="O20" s="50">
        <v>3.02</v>
      </c>
      <c r="P20" s="50">
        <v>0.22090000000000001</v>
      </c>
    </row>
    <row r="21" spans="1:16" x14ac:dyDescent="0.15">
      <c r="A21" s="44">
        <v>3</v>
      </c>
      <c r="B21" s="1" t="s">
        <v>22</v>
      </c>
      <c r="C21" s="46" t="s">
        <v>28</v>
      </c>
      <c r="D21" s="46">
        <v>2</v>
      </c>
      <c r="E21" s="50">
        <v>1.24</v>
      </c>
      <c r="F21" s="50">
        <v>0.53839999999999999</v>
      </c>
      <c r="H21" s="46" t="s">
        <v>5</v>
      </c>
      <c r="I21" s="46">
        <v>2</v>
      </c>
      <c r="J21" s="50">
        <v>0.18</v>
      </c>
      <c r="K21" s="50">
        <v>0.91290000000000004</v>
      </c>
      <c r="M21" s="52" t="s">
        <v>25</v>
      </c>
      <c r="N21" s="46">
        <v>2</v>
      </c>
      <c r="O21" s="50">
        <v>3.93</v>
      </c>
      <c r="P21" s="50">
        <v>0.14019999999999999</v>
      </c>
    </row>
    <row r="22" spans="1:16" x14ac:dyDescent="0.15">
      <c r="A22" s="44">
        <v>4</v>
      </c>
      <c r="B22" s="1" t="s">
        <v>23</v>
      </c>
      <c r="C22" s="46" t="s">
        <v>28</v>
      </c>
      <c r="D22" s="46">
        <v>2</v>
      </c>
      <c r="E22" s="50">
        <v>1.57</v>
      </c>
      <c r="F22" s="50">
        <v>0.45650000000000002</v>
      </c>
      <c r="H22" s="46" t="s">
        <v>5</v>
      </c>
      <c r="I22" s="46">
        <v>2</v>
      </c>
      <c r="J22" s="50">
        <v>0.65</v>
      </c>
      <c r="K22" s="50">
        <v>0.72130000000000005</v>
      </c>
      <c r="M22" s="52" t="s">
        <v>25</v>
      </c>
      <c r="N22" s="46">
        <v>2</v>
      </c>
      <c r="O22" s="50">
        <v>2.2599999999999998</v>
      </c>
      <c r="P22" s="50">
        <v>0.32329999999999998</v>
      </c>
    </row>
    <row r="23" spans="1:16" x14ac:dyDescent="0.15">
      <c r="A23" s="44">
        <v>5</v>
      </c>
      <c r="B23" s="1" t="s">
        <v>24</v>
      </c>
      <c r="C23" s="46" t="s">
        <v>28</v>
      </c>
      <c r="D23" s="46">
        <v>2</v>
      </c>
      <c r="E23" s="50">
        <v>3.14</v>
      </c>
      <c r="F23" s="50">
        <v>0.2082</v>
      </c>
      <c r="H23" s="46" t="s">
        <v>5</v>
      </c>
      <c r="I23" s="46">
        <v>2</v>
      </c>
      <c r="J23" s="50">
        <v>1.78</v>
      </c>
      <c r="K23" s="50">
        <v>0.4103</v>
      </c>
      <c r="M23" s="52" t="s">
        <v>25</v>
      </c>
      <c r="N23" s="46">
        <v>2</v>
      </c>
      <c r="O23" s="50">
        <v>3.26</v>
      </c>
      <c r="P23" s="50">
        <v>0.19639999999999999</v>
      </c>
    </row>
    <row r="26" spans="1:16" x14ac:dyDescent="0.15">
      <c r="B26" s="1"/>
    </row>
    <row r="27" spans="1:16" x14ac:dyDescent="0.15">
      <c r="B27" s="13"/>
    </row>
    <row r="28" spans="1:16" x14ac:dyDescent="0.15">
      <c r="B28" s="1"/>
    </row>
    <row r="29" spans="1:16" x14ac:dyDescent="0.15">
      <c r="B29" s="1"/>
    </row>
    <row r="30" spans="1:16" x14ac:dyDescent="0.15">
      <c r="B30" s="1"/>
    </row>
    <row r="31" spans="1:16" x14ac:dyDescent="0.15">
      <c r="B31" s="1"/>
    </row>
    <row r="32" spans="1:16" x14ac:dyDescent="0.15">
      <c r="B32" s="1"/>
    </row>
    <row r="33" spans="2:2" x14ac:dyDescent="0.15">
      <c r="B33" s="1"/>
    </row>
    <row r="34" spans="2:2" x14ac:dyDescent="0.15">
      <c r="B34" s="1"/>
    </row>
    <row r="35" spans="2:2" x14ac:dyDescent="0.15">
      <c r="B35" s="1"/>
    </row>
    <row r="36" spans="2:2" x14ac:dyDescent="0.15">
      <c r="B36" s="1" t="s">
        <v>15</v>
      </c>
    </row>
    <row r="37" spans="2:2" x14ac:dyDescent="0.15">
      <c r="B37" s="1" t="s">
        <v>16</v>
      </c>
    </row>
    <row r="38" spans="2:2" x14ac:dyDescent="0.15">
      <c r="B38" s="1" t="s">
        <v>17</v>
      </c>
    </row>
    <row r="39" spans="2:2" x14ac:dyDescent="0.15">
      <c r="B39" s="1" t="s">
        <v>18</v>
      </c>
    </row>
    <row r="40" spans="2:2" x14ac:dyDescent="0.15">
      <c r="B40" s="1" t="s">
        <v>19</v>
      </c>
    </row>
    <row r="41" spans="2:2" x14ac:dyDescent="0.15">
      <c r="B41" s="1"/>
    </row>
    <row r="42" spans="2:2" x14ac:dyDescent="0.15">
      <c r="B42" s="1" t="s">
        <v>20</v>
      </c>
    </row>
    <row r="43" spans="2:2" x14ac:dyDescent="0.15">
      <c r="B43" s="1" t="s">
        <v>21</v>
      </c>
    </row>
    <row r="44" spans="2:2" x14ac:dyDescent="0.15">
      <c r="B44" s="1" t="s">
        <v>22</v>
      </c>
    </row>
    <row r="45" spans="2:2" x14ac:dyDescent="0.15">
      <c r="B45" s="1" t="s">
        <v>23</v>
      </c>
    </row>
    <row r="46" spans="2:2" x14ac:dyDescent="0.15">
      <c r="B46" s="1" t="s">
        <v>24</v>
      </c>
    </row>
  </sheetData>
  <mergeCells count="1">
    <mergeCell ref="C1:P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30BAA-6F9C-9A42-8F2C-93AD3B4DF160}">
  <dimension ref="A1:E22"/>
  <sheetViews>
    <sheetView workbookViewId="0">
      <selection activeCell="E19" sqref="E19"/>
    </sheetView>
  </sheetViews>
  <sheetFormatPr baseColWidth="10" defaultRowHeight="16" x14ac:dyDescent="0.2"/>
  <cols>
    <col min="1" max="1" width="33.1640625" bestFit="1" customWidth="1"/>
  </cols>
  <sheetData>
    <row r="1" spans="1:5" x14ac:dyDescent="0.2">
      <c r="A1" s="44" t="s">
        <v>0</v>
      </c>
      <c r="B1" s="46" t="s">
        <v>1</v>
      </c>
      <c r="C1" s="47" t="s">
        <v>2</v>
      </c>
      <c r="D1" s="48" t="s">
        <v>3</v>
      </c>
      <c r="E1" s="48" t="s">
        <v>4</v>
      </c>
    </row>
    <row r="2" spans="1:5" x14ac:dyDescent="0.2">
      <c r="A2" s="1" t="s">
        <v>6</v>
      </c>
      <c r="B2" s="46" t="s">
        <v>28</v>
      </c>
      <c r="C2" s="46">
        <v>2</v>
      </c>
      <c r="D2" s="51">
        <v>1.81</v>
      </c>
      <c r="E2" s="51">
        <v>0.40460000000000002</v>
      </c>
    </row>
    <row r="3" spans="1:5" x14ac:dyDescent="0.2">
      <c r="A3" s="1" t="s">
        <v>7</v>
      </c>
      <c r="B3" s="46" t="s">
        <v>28</v>
      </c>
      <c r="C3" s="46">
        <v>2</v>
      </c>
      <c r="D3" s="51">
        <v>2.13</v>
      </c>
      <c r="E3" s="51">
        <v>0.34520000000000001</v>
      </c>
    </row>
    <row r="4" spans="1:5" x14ac:dyDescent="0.2">
      <c r="A4" s="1" t="s">
        <v>8</v>
      </c>
      <c r="B4" s="46" t="s">
        <v>28</v>
      </c>
      <c r="C4" s="46">
        <v>2</v>
      </c>
      <c r="D4" s="51">
        <v>1.49</v>
      </c>
      <c r="E4" s="51">
        <v>0.4748</v>
      </c>
    </row>
    <row r="5" spans="1:5" x14ac:dyDescent="0.2">
      <c r="A5" s="1" t="s">
        <v>9</v>
      </c>
      <c r="B5" s="46" t="s">
        <v>28</v>
      </c>
      <c r="C5" s="46">
        <v>2</v>
      </c>
      <c r="D5" s="51">
        <v>3.81</v>
      </c>
      <c r="E5" s="51">
        <v>0.1487</v>
      </c>
    </row>
    <row r="6" spans="1:5" x14ac:dyDescent="0.2">
      <c r="A6" s="1" t="s">
        <v>10</v>
      </c>
      <c r="B6" s="46" t="s">
        <v>28</v>
      </c>
      <c r="C6" s="46">
        <v>2</v>
      </c>
      <c r="D6" s="51">
        <v>2.0099999999999998</v>
      </c>
      <c r="E6" s="51">
        <v>0.36649999999999999</v>
      </c>
    </row>
    <row r="7" spans="1:5" x14ac:dyDescent="0.2">
      <c r="A7" s="1" t="s">
        <v>11</v>
      </c>
      <c r="B7" s="46" t="s">
        <v>28</v>
      </c>
      <c r="C7" s="46">
        <v>2</v>
      </c>
      <c r="D7" s="51">
        <v>3.96</v>
      </c>
      <c r="E7" s="51">
        <v>0.1381</v>
      </c>
    </row>
    <row r="8" spans="1:5" x14ac:dyDescent="0.2">
      <c r="A8" s="1" t="s">
        <v>12</v>
      </c>
      <c r="B8" s="46" t="s">
        <v>28</v>
      </c>
      <c r="C8" s="46">
        <v>2</v>
      </c>
      <c r="D8" s="51">
        <v>2.66</v>
      </c>
      <c r="E8" s="51">
        <v>0.26479999999999998</v>
      </c>
    </row>
    <row r="9" spans="1:5" x14ac:dyDescent="0.2">
      <c r="A9" s="1" t="s">
        <v>13</v>
      </c>
      <c r="B9" s="46" t="s">
        <v>28</v>
      </c>
      <c r="C9" s="46">
        <v>2</v>
      </c>
      <c r="D9" s="51">
        <v>2.73</v>
      </c>
      <c r="E9" s="51">
        <v>0.25559999999999999</v>
      </c>
    </row>
    <row r="10" spans="1:5" x14ac:dyDescent="0.2">
      <c r="A10" s="13" t="s">
        <v>14</v>
      </c>
      <c r="B10" s="46" t="s">
        <v>28</v>
      </c>
      <c r="C10" s="46">
        <v>2</v>
      </c>
      <c r="D10" s="51">
        <v>0.2</v>
      </c>
      <c r="E10" s="51">
        <v>0.9032</v>
      </c>
    </row>
    <row r="11" spans="1:5" x14ac:dyDescent="0.2">
      <c r="A11" s="44"/>
      <c r="B11" s="46"/>
      <c r="C11" s="46"/>
      <c r="D11" s="51"/>
      <c r="E11" s="51"/>
    </row>
    <row r="12" spans="1:5" x14ac:dyDescent="0.2">
      <c r="A12" s="1" t="s">
        <v>15</v>
      </c>
      <c r="B12" s="46" t="s">
        <v>28</v>
      </c>
      <c r="C12" s="46">
        <v>2</v>
      </c>
      <c r="D12" s="50">
        <v>0.08</v>
      </c>
      <c r="E12" s="50">
        <v>0.96140000000000003</v>
      </c>
    </row>
    <row r="13" spans="1:5" x14ac:dyDescent="0.2">
      <c r="A13" s="1" t="s">
        <v>16</v>
      </c>
      <c r="B13" s="46" t="s">
        <v>28</v>
      </c>
      <c r="C13" s="46">
        <v>2</v>
      </c>
      <c r="D13" s="50">
        <v>3.74</v>
      </c>
      <c r="E13" s="50">
        <v>0.15440000000000001</v>
      </c>
    </row>
    <row r="14" spans="1:5" x14ac:dyDescent="0.2">
      <c r="A14" s="13" t="s">
        <v>17</v>
      </c>
      <c r="B14" s="46" t="s">
        <v>28</v>
      </c>
      <c r="C14" s="46">
        <v>2</v>
      </c>
      <c r="D14" s="50">
        <v>0.28000000000000003</v>
      </c>
      <c r="E14" s="50">
        <v>0.87119999999999997</v>
      </c>
    </row>
    <row r="15" spans="1:5" x14ac:dyDescent="0.2">
      <c r="A15" s="1" t="s">
        <v>18</v>
      </c>
      <c r="B15" s="46" t="s">
        <v>28</v>
      </c>
      <c r="C15" s="46">
        <v>2</v>
      </c>
      <c r="D15" s="50">
        <v>2.64</v>
      </c>
      <c r="E15" s="50">
        <v>0.26740000000000003</v>
      </c>
    </row>
    <row r="16" spans="1:5" x14ac:dyDescent="0.2">
      <c r="A16" s="1" t="s">
        <v>19</v>
      </c>
      <c r="B16" s="46" t="s">
        <v>28</v>
      </c>
      <c r="C16" s="46">
        <v>2</v>
      </c>
      <c r="D16" s="50">
        <v>1.4</v>
      </c>
      <c r="E16" s="50">
        <v>0.49619999999999997</v>
      </c>
    </row>
    <row r="17" spans="1:5" x14ac:dyDescent="0.2">
      <c r="A17" s="1"/>
      <c r="B17" s="46"/>
      <c r="C17" s="49"/>
      <c r="D17" s="50"/>
      <c r="E17" s="50"/>
    </row>
    <row r="18" spans="1:5" x14ac:dyDescent="0.2">
      <c r="A18" s="1" t="s">
        <v>20</v>
      </c>
      <c r="B18" s="46" t="s">
        <v>28</v>
      </c>
      <c r="C18" s="46">
        <v>2</v>
      </c>
      <c r="D18" s="50">
        <v>1.07</v>
      </c>
      <c r="E18" s="50">
        <v>0.58509999999999995</v>
      </c>
    </row>
    <row r="19" spans="1:5" x14ac:dyDescent="0.2">
      <c r="A19" s="1" t="s">
        <v>21</v>
      </c>
      <c r="B19" s="46" t="s">
        <v>28</v>
      </c>
      <c r="C19" s="46">
        <v>2</v>
      </c>
      <c r="D19" s="50">
        <v>2.0099999999999998</v>
      </c>
      <c r="E19" s="50">
        <v>0.36649999999999999</v>
      </c>
    </row>
    <row r="20" spans="1:5" x14ac:dyDescent="0.2">
      <c r="A20" s="1" t="s">
        <v>22</v>
      </c>
      <c r="B20" s="46" t="s">
        <v>28</v>
      </c>
      <c r="C20" s="46">
        <v>2</v>
      </c>
      <c r="D20" s="50">
        <v>1.24</v>
      </c>
      <c r="E20" s="50">
        <v>0.53839999999999999</v>
      </c>
    </row>
    <row r="21" spans="1:5" x14ac:dyDescent="0.2">
      <c r="A21" s="1" t="s">
        <v>23</v>
      </c>
      <c r="B21" s="46" t="s">
        <v>28</v>
      </c>
      <c r="C21" s="46">
        <v>2</v>
      </c>
      <c r="D21" s="50">
        <v>1.57</v>
      </c>
      <c r="E21" s="50">
        <v>0.45650000000000002</v>
      </c>
    </row>
    <row r="22" spans="1:5" x14ac:dyDescent="0.2">
      <c r="A22" s="1" t="s">
        <v>24</v>
      </c>
      <c r="B22" s="46" t="s">
        <v>28</v>
      </c>
      <c r="C22" s="46">
        <v>2</v>
      </c>
      <c r="D22" s="50">
        <v>3.14</v>
      </c>
      <c r="E22" s="50">
        <v>0.2082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6A7B4-3033-3940-8C5E-1842F8C19B5B}">
  <dimension ref="A1:L22"/>
  <sheetViews>
    <sheetView zoomScale="150" workbookViewId="0">
      <selection activeCell="A24" sqref="A24"/>
    </sheetView>
  </sheetViews>
  <sheetFormatPr baseColWidth="10" defaultRowHeight="16" x14ac:dyDescent="0.2"/>
  <cols>
    <col min="1" max="1" width="10.6640625" bestFit="1" customWidth="1"/>
    <col min="2" max="2" width="31" bestFit="1" customWidth="1"/>
    <col min="3" max="4" width="10.83203125" style="3"/>
    <col min="5" max="5" width="10.83203125" style="5"/>
    <col min="7" max="7" width="31" bestFit="1" customWidth="1"/>
    <col min="11" max="12" width="10.83203125" style="5"/>
  </cols>
  <sheetData>
    <row r="1" spans="1:12" x14ac:dyDescent="0.2">
      <c r="A1" s="8"/>
      <c r="C1" s="3" t="s">
        <v>2</v>
      </c>
      <c r="D1" s="3" t="s">
        <v>3</v>
      </c>
      <c r="E1" s="5" t="s">
        <v>26</v>
      </c>
    </row>
    <row r="2" spans="1:12" x14ac:dyDescent="0.2">
      <c r="A2" s="8"/>
      <c r="B2" s="8" t="s">
        <v>14</v>
      </c>
      <c r="C2" s="3">
        <v>2</v>
      </c>
      <c r="D2" s="3">
        <v>11.58</v>
      </c>
      <c r="E2" s="7">
        <v>3.0999999999999999E-3</v>
      </c>
      <c r="G2" s="8" t="s">
        <v>6</v>
      </c>
      <c r="H2" s="3">
        <v>2</v>
      </c>
      <c r="I2" s="3">
        <v>1.73</v>
      </c>
      <c r="J2" s="5">
        <v>0.4204</v>
      </c>
    </row>
    <row r="3" spans="1:12" x14ac:dyDescent="0.2">
      <c r="A3" s="8"/>
      <c r="B3" s="8" t="s">
        <v>10</v>
      </c>
      <c r="C3" s="3">
        <v>2</v>
      </c>
      <c r="D3" s="3">
        <v>8.17</v>
      </c>
      <c r="E3" s="5">
        <v>1.6899999999999998E-2</v>
      </c>
      <c r="G3" s="8" t="s">
        <v>7</v>
      </c>
      <c r="H3" s="3">
        <v>2</v>
      </c>
      <c r="I3" s="3">
        <v>2.4900000000000002</v>
      </c>
      <c r="J3" s="5">
        <v>0.28760000000000002</v>
      </c>
    </row>
    <row r="4" spans="1:12" x14ac:dyDescent="0.2">
      <c r="A4" s="8"/>
      <c r="B4" s="8" t="s">
        <v>13</v>
      </c>
      <c r="C4" s="3">
        <v>2</v>
      </c>
      <c r="D4" s="3">
        <v>8.16</v>
      </c>
      <c r="E4" s="5">
        <v>1.6899999999999998E-2</v>
      </c>
      <c r="G4" s="8" t="s">
        <v>8</v>
      </c>
      <c r="H4" s="3">
        <v>2</v>
      </c>
      <c r="I4" s="3">
        <v>4.25</v>
      </c>
      <c r="J4" s="5">
        <v>0.1197</v>
      </c>
    </row>
    <row r="5" spans="1:12" x14ac:dyDescent="0.2">
      <c r="A5" s="8"/>
      <c r="B5" s="8" t="s">
        <v>12</v>
      </c>
      <c r="C5" s="3">
        <v>2</v>
      </c>
      <c r="D5" s="3">
        <v>6.45</v>
      </c>
      <c r="E5" s="5">
        <v>3.9699999999999999E-2</v>
      </c>
      <c r="G5" s="8" t="s">
        <v>9</v>
      </c>
      <c r="H5" s="3">
        <v>2</v>
      </c>
      <c r="I5" s="3">
        <v>2.0499999999999998</v>
      </c>
      <c r="J5" s="5">
        <v>0.3589</v>
      </c>
    </row>
    <row r="6" spans="1:12" x14ac:dyDescent="0.2">
      <c r="A6" s="8"/>
      <c r="B6" s="8" t="s">
        <v>11</v>
      </c>
      <c r="C6" s="3">
        <v>2</v>
      </c>
      <c r="D6" s="3">
        <v>5.61</v>
      </c>
      <c r="E6" s="5">
        <v>6.0400000000000002E-2</v>
      </c>
      <c r="G6" s="8" t="s">
        <v>10</v>
      </c>
      <c r="H6" s="3">
        <v>2</v>
      </c>
      <c r="I6" s="3">
        <v>8.17</v>
      </c>
      <c r="J6" s="5">
        <v>1.6899999999999998E-2</v>
      </c>
    </row>
    <row r="7" spans="1:12" x14ac:dyDescent="0.2">
      <c r="A7" s="8"/>
      <c r="B7" s="8" t="s">
        <v>8</v>
      </c>
      <c r="C7" s="3">
        <v>2</v>
      </c>
      <c r="D7" s="3">
        <v>4.25</v>
      </c>
      <c r="E7" s="5">
        <v>0.1197</v>
      </c>
      <c r="G7" s="8" t="s">
        <v>11</v>
      </c>
      <c r="H7" s="3">
        <v>2</v>
      </c>
      <c r="I7" s="3">
        <v>5.61</v>
      </c>
      <c r="J7" s="5">
        <v>6.0400000000000002E-2</v>
      </c>
    </row>
    <row r="8" spans="1:12" x14ac:dyDescent="0.2">
      <c r="A8" s="8"/>
      <c r="B8" s="8" t="s">
        <v>7</v>
      </c>
      <c r="C8" s="3">
        <v>2</v>
      </c>
      <c r="D8" s="3">
        <v>2.4900000000000002</v>
      </c>
      <c r="E8" s="5">
        <v>0.28760000000000002</v>
      </c>
      <c r="G8" s="8" t="s">
        <v>12</v>
      </c>
      <c r="H8" s="3">
        <v>2</v>
      </c>
      <c r="I8" s="3">
        <v>6.45</v>
      </c>
      <c r="J8" s="5">
        <v>3.9699999999999999E-2</v>
      </c>
    </row>
    <row r="9" spans="1:12" x14ac:dyDescent="0.2">
      <c r="A9" s="8"/>
      <c r="B9" s="8" t="s">
        <v>9</v>
      </c>
      <c r="C9" s="3">
        <v>2</v>
      </c>
      <c r="D9" s="3">
        <v>2.0499999999999998</v>
      </c>
      <c r="E9" s="5">
        <v>0.3589</v>
      </c>
      <c r="G9" s="8" t="s">
        <v>13</v>
      </c>
      <c r="H9" s="3">
        <v>2</v>
      </c>
      <c r="I9" s="3">
        <v>8.16</v>
      </c>
      <c r="J9" s="5">
        <v>1.6899999999999998E-2</v>
      </c>
    </row>
    <row r="10" spans="1:12" x14ac:dyDescent="0.2">
      <c r="B10" s="8" t="s">
        <v>6</v>
      </c>
      <c r="C10" s="3">
        <v>2</v>
      </c>
      <c r="D10" s="3">
        <v>1.73</v>
      </c>
      <c r="E10" s="5">
        <v>0.4204</v>
      </c>
      <c r="G10" s="8" t="s">
        <v>14</v>
      </c>
      <c r="H10" s="3">
        <v>2</v>
      </c>
      <c r="I10" s="3">
        <v>11.58</v>
      </c>
      <c r="J10" s="7">
        <v>3.0999999999999999E-3</v>
      </c>
      <c r="K10" s="5">
        <f>0.05/3</f>
        <v>1.6666666666666666E-2</v>
      </c>
      <c r="L10" s="5">
        <f>0.05/8</f>
        <v>6.2500000000000003E-3</v>
      </c>
    </row>
    <row r="12" spans="1:12" x14ac:dyDescent="0.2">
      <c r="G12" s="11"/>
    </row>
    <row r="13" spans="1:12" x14ac:dyDescent="0.2">
      <c r="B13" s="8" t="s">
        <v>14</v>
      </c>
      <c r="C13" s="3">
        <v>2</v>
      </c>
      <c r="D13" s="3">
        <v>11.58</v>
      </c>
      <c r="E13" s="7">
        <v>3.0999999999999999E-3</v>
      </c>
      <c r="G13" s="11"/>
    </row>
    <row r="14" spans="1:12" x14ac:dyDescent="0.2">
      <c r="B14" s="8" t="s">
        <v>7</v>
      </c>
      <c r="C14" s="3">
        <v>2</v>
      </c>
      <c r="D14" s="3">
        <v>2.4900000000000002</v>
      </c>
      <c r="E14" s="5">
        <v>0.28760000000000002</v>
      </c>
      <c r="G14" s="11"/>
    </row>
    <row r="15" spans="1:12" x14ac:dyDescent="0.2">
      <c r="B15" s="8" t="s">
        <v>6</v>
      </c>
      <c r="C15" s="3">
        <v>2</v>
      </c>
      <c r="D15" s="3">
        <v>1.73</v>
      </c>
      <c r="E15" s="5">
        <v>0.4204</v>
      </c>
    </row>
    <row r="17" spans="2:5" x14ac:dyDescent="0.2">
      <c r="B17" s="8" t="s">
        <v>10</v>
      </c>
      <c r="C17" s="3">
        <v>2</v>
      </c>
      <c r="D17" s="3">
        <v>8.17</v>
      </c>
      <c r="E17" s="6">
        <v>1.6899999999999998E-2</v>
      </c>
    </row>
    <row r="18" spans="2:5" x14ac:dyDescent="0.2">
      <c r="B18" s="8" t="s">
        <v>13</v>
      </c>
      <c r="C18" s="3">
        <v>2</v>
      </c>
      <c r="D18" s="3">
        <v>8.16</v>
      </c>
      <c r="E18" s="6">
        <v>1.6899999999999998E-2</v>
      </c>
    </row>
    <row r="19" spans="2:5" x14ac:dyDescent="0.2">
      <c r="B19" s="8" t="s">
        <v>12</v>
      </c>
      <c r="C19" s="3">
        <v>2</v>
      </c>
      <c r="D19" s="3">
        <v>6.45</v>
      </c>
      <c r="E19" s="5">
        <v>3.9699999999999999E-2</v>
      </c>
    </row>
    <row r="20" spans="2:5" x14ac:dyDescent="0.2">
      <c r="B20" s="8" t="s">
        <v>11</v>
      </c>
      <c r="C20" s="3">
        <v>2</v>
      </c>
      <c r="D20" s="3">
        <v>5.61</v>
      </c>
      <c r="E20" s="5">
        <v>6.0400000000000002E-2</v>
      </c>
    </row>
    <row r="21" spans="2:5" x14ac:dyDescent="0.2">
      <c r="B21" s="8" t="s">
        <v>8</v>
      </c>
      <c r="C21" s="3">
        <v>2</v>
      </c>
      <c r="D21" s="3">
        <v>4.25</v>
      </c>
      <c r="E21" s="5">
        <v>0.1197</v>
      </c>
    </row>
    <row r="22" spans="2:5" x14ac:dyDescent="0.2">
      <c r="B22" s="8" t="s">
        <v>9</v>
      </c>
      <c r="C22" s="3">
        <v>2</v>
      </c>
      <c r="D22" s="3">
        <v>2.0499999999999998</v>
      </c>
      <c r="E22" s="5">
        <v>0.3589</v>
      </c>
    </row>
  </sheetData>
  <sortState ref="B2:E10">
    <sortCondition ref="E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sex</vt:lpstr>
      <vt:lpstr>age</vt:lpstr>
      <vt:lpstr>riskcount</vt:lpstr>
      <vt:lpstr>age_correction</vt:lpstr>
      <vt:lpstr>Sheet8</vt:lpstr>
      <vt:lpstr>risk_correction</vt:lpstr>
      <vt:lpstr>table</vt:lpstr>
      <vt:lpstr>Sheet5</vt:lpstr>
      <vt:lpstr>primary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Lulu</dc:creator>
  <cp:lastModifiedBy>Lulu</cp:lastModifiedBy>
  <dcterms:created xsi:type="dcterms:W3CDTF">2018-03-27T17:35:11Z</dcterms:created>
  <dcterms:modified xsi:type="dcterms:W3CDTF">2018-04-23T17:34:07Z</dcterms:modified>
</cp:coreProperties>
</file>