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leepLab\Desktop\"/>
    </mc:Choice>
  </mc:AlternateContent>
  <bookViews>
    <workbookView xWindow="0" yWindow="0" windowWidth="23040" windowHeight="10656"/>
  </bookViews>
  <sheets>
    <sheet name="descriptives" sheetId="2" r:id="rId1"/>
    <sheet name="MLM_results" sheetId="1" r:id="rId2"/>
    <sheet name="Table" sheetId="3" r:id="rId3"/>
    <sheet name="composite_descriptives"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X43" i="2" l="1"/>
  <c r="AX44" i="2"/>
  <c r="AX45" i="2"/>
  <c r="AX46" i="2"/>
  <c r="AX42" i="2"/>
  <c r="AX37" i="2"/>
  <c r="AX38" i="2"/>
  <c r="AX39" i="2"/>
  <c r="AX40" i="2"/>
  <c r="AX36" i="2"/>
  <c r="AX28" i="2"/>
  <c r="AX29" i="2"/>
  <c r="AX30" i="2"/>
  <c r="AX31" i="2"/>
  <c r="AX32" i="2"/>
  <c r="AX33" i="2"/>
  <c r="AX34" i="2"/>
  <c r="AX27" i="2"/>
  <c r="AX16" i="2"/>
  <c r="AX17" i="2"/>
  <c r="AX18" i="2"/>
  <c r="AX19" i="2"/>
  <c r="AX20" i="2"/>
  <c r="AX21" i="2"/>
  <c r="AX22" i="2"/>
  <c r="AX23" i="2"/>
  <c r="AX24" i="2"/>
  <c r="AX25" i="2"/>
  <c r="AX15" i="2"/>
  <c r="AX13" i="2"/>
  <c r="AX12" i="2"/>
  <c r="AX11" i="2"/>
  <c r="AX10" i="2"/>
  <c r="AX5" i="2"/>
  <c r="AX6" i="2"/>
  <c r="AX7" i="2"/>
  <c r="AX8" i="2"/>
  <c r="AX4" i="2"/>
  <c r="AW43" i="2"/>
  <c r="AW44" i="2"/>
  <c r="AW45" i="2"/>
  <c r="AW46" i="2"/>
  <c r="AW42" i="2"/>
  <c r="AW37" i="2"/>
  <c r="AW38" i="2"/>
  <c r="AW39" i="2"/>
  <c r="AW40" i="2"/>
  <c r="AW36" i="2"/>
  <c r="AW28" i="2"/>
  <c r="AW29" i="2"/>
  <c r="AW30" i="2"/>
  <c r="AW31" i="2"/>
  <c r="AW32" i="2"/>
  <c r="AW33" i="2"/>
  <c r="AW34" i="2"/>
  <c r="AW27" i="2"/>
  <c r="AW16" i="2"/>
  <c r="AW17" i="2"/>
  <c r="AW18" i="2"/>
  <c r="AW19" i="2"/>
  <c r="AW20" i="2"/>
  <c r="AW21" i="2"/>
  <c r="AW22" i="2"/>
  <c r="AW23" i="2"/>
  <c r="AW24" i="2"/>
  <c r="AW25" i="2"/>
  <c r="AW15" i="2"/>
  <c r="AW11" i="2"/>
  <c r="AW12" i="2"/>
  <c r="AW13" i="2"/>
  <c r="AW10" i="2"/>
  <c r="AW4" i="2"/>
  <c r="AW5" i="2"/>
  <c r="AW6" i="2"/>
  <c r="AW7" i="2"/>
  <c r="AW8" i="2"/>
  <c r="AV43" i="2"/>
  <c r="AV44" i="2"/>
  <c r="AV45" i="2"/>
  <c r="AV46" i="2"/>
  <c r="AV42" i="2"/>
  <c r="AV37" i="2"/>
  <c r="AV38" i="2"/>
  <c r="AV39" i="2"/>
  <c r="AV40" i="2"/>
  <c r="AV36" i="2"/>
  <c r="AV28" i="2"/>
  <c r="AV29" i="2"/>
  <c r="AV30" i="2"/>
  <c r="AV31" i="2"/>
  <c r="AV32" i="2"/>
  <c r="AV33" i="2"/>
  <c r="AV34" i="2"/>
  <c r="AV27" i="2"/>
  <c r="AV16" i="2"/>
  <c r="AV17" i="2"/>
  <c r="AV18" i="2"/>
  <c r="AV19" i="2"/>
  <c r="AV20" i="2"/>
  <c r="AV21" i="2"/>
  <c r="AV22" i="2"/>
  <c r="AV23" i="2"/>
  <c r="AV24" i="2"/>
  <c r="AV25" i="2"/>
  <c r="AV15" i="2"/>
  <c r="AV13" i="2"/>
  <c r="AV12" i="2"/>
  <c r="AV11" i="2"/>
  <c r="AV10" i="2"/>
  <c r="AV5" i="2"/>
  <c r="AV6" i="2"/>
  <c r="AV7" i="2"/>
  <c r="AV8" i="2"/>
  <c r="AV4" i="2"/>
  <c r="AT4" i="2"/>
  <c r="AU10" i="2"/>
  <c r="AU11" i="2"/>
  <c r="AU12" i="2"/>
  <c r="AU13" i="2"/>
  <c r="AU15" i="2"/>
  <c r="AU16" i="2"/>
  <c r="AU17" i="2"/>
  <c r="AU18" i="2"/>
  <c r="AU19" i="2"/>
  <c r="AU20" i="2"/>
  <c r="AU21" i="2"/>
  <c r="AU22" i="2"/>
  <c r="AU23" i="2"/>
  <c r="AU24" i="2"/>
  <c r="AU25" i="2"/>
  <c r="AU27" i="2"/>
  <c r="AU28" i="2"/>
  <c r="AU29" i="2"/>
  <c r="AU30" i="2"/>
  <c r="AU31" i="2"/>
  <c r="AU32" i="2"/>
  <c r="AU33" i="2"/>
  <c r="AU34" i="2"/>
  <c r="AU36" i="2"/>
  <c r="AU37" i="2"/>
  <c r="AU38" i="2"/>
  <c r="AU39" i="2"/>
  <c r="AU40" i="2"/>
  <c r="AU42" i="2"/>
  <c r="AU43" i="2"/>
  <c r="AU44" i="2"/>
  <c r="AU45" i="2"/>
  <c r="AU46" i="2"/>
  <c r="AU8" i="2"/>
  <c r="AU5" i="2"/>
  <c r="AU6" i="2"/>
  <c r="AU7" i="2"/>
  <c r="AU4" i="2"/>
  <c r="AT10" i="2"/>
  <c r="AT11" i="2"/>
  <c r="AT12" i="2"/>
  <c r="AT13" i="2"/>
  <c r="AT15" i="2"/>
  <c r="AT16" i="2"/>
  <c r="AT17" i="2"/>
  <c r="AT18" i="2"/>
  <c r="AT19" i="2"/>
  <c r="AT20" i="2"/>
  <c r="AT21" i="2"/>
  <c r="AT22" i="2"/>
  <c r="AT23" i="2"/>
  <c r="AT24" i="2"/>
  <c r="AT25" i="2"/>
  <c r="AT27" i="2"/>
  <c r="AT28" i="2"/>
  <c r="AT29" i="2"/>
  <c r="AT30" i="2"/>
  <c r="AT31" i="2"/>
  <c r="AT32" i="2"/>
  <c r="AT33" i="2"/>
  <c r="AT34" i="2"/>
  <c r="AT36" i="2"/>
  <c r="AT37" i="2"/>
  <c r="AT38" i="2"/>
  <c r="AT39" i="2"/>
  <c r="AT40" i="2"/>
  <c r="AT42" i="2"/>
  <c r="AT43" i="2"/>
  <c r="AT44" i="2"/>
  <c r="AT45" i="2"/>
  <c r="AT46" i="2"/>
  <c r="AT5" i="2"/>
  <c r="AT6" i="2"/>
  <c r="AT7" i="2"/>
  <c r="AT8" i="2"/>
  <c r="AR15" i="2"/>
  <c r="AR16" i="2"/>
  <c r="AR17" i="2"/>
  <c r="AR18" i="2"/>
  <c r="AR19" i="2"/>
  <c r="AR20" i="2"/>
  <c r="AR21" i="2"/>
  <c r="AR22" i="2"/>
  <c r="AR23" i="2"/>
  <c r="AR24" i="2"/>
  <c r="AR25" i="2"/>
  <c r="AR27" i="2"/>
  <c r="AR28" i="2"/>
  <c r="AR29" i="2"/>
  <c r="AR30" i="2"/>
  <c r="AR31" i="2"/>
  <c r="AR32" i="2"/>
  <c r="AR33" i="2"/>
  <c r="AR34" i="2"/>
  <c r="AR36" i="2"/>
  <c r="AR37" i="2"/>
  <c r="AR38" i="2"/>
  <c r="AR39" i="2"/>
  <c r="AR40" i="2"/>
  <c r="AR42" i="2"/>
  <c r="AR43" i="2"/>
  <c r="AR44" i="2"/>
  <c r="AR45" i="2"/>
  <c r="AR46" i="2"/>
  <c r="AR10" i="2"/>
  <c r="AR11" i="2"/>
  <c r="AR12" i="2"/>
  <c r="AR13" i="2"/>
  <c r="AR5" i="2"/>
  <c r="AR6" i="2"/>
  <c r="AR7" i="2"/>
  <c r="AR8" i="2"/>
  <c r="AR4" i="2"/>
  <c r="AQ36" i="2"/>
  <c r="AQ37" i="2"/>
  <c r="AQ38" i="2"/>
  <c r="AQ39" i="2"/>
  <c r="AQ40" i="2"/>
  <c r="AQ42" i="2"/>
  <c r="AQ43" i="2"/>
  <c r="AQ44" i="2"/>
  <c r="AQ45" i="2"/>
  <c r="AQ46" i="2"/>
  <c r="AQ27" i="2"/>
  <c r="AQ28" i="2"/>
  <c r="AQ29" i="2"/>
  <c r="AQ30" i="2"/>
  <c r="AQ31" i="2"/>
  <c r="AQ32" i="2"/>
  <c r="AQ33" i="2"/>
  <c r="AQ34" i="2"/>
  <c r="AQ15" i="2"/>
  <c r="AQ19" i="2"/>
  <c r="AQ20" i="2"/>
  <c r="AQ21" i="2"/>
  <c r="AQ22" i="2"/>
  <c r="AQ23" i="2"/>
  <c r="AQ24" i="2"/>
  <c r="AQ25" i="2"/>
  <c r="AQ18" i="2"/>
  <c r="AQ17" i="2"/>
  <c r="AQ16" i="2"/>
  <c r="AQ13" i="2"/>
  <c r="AQ12" i="2"/>
  <c r="AQ11" i="2"/>
  <c r="AQ10" i="2"/>
  <c r="AQ5" i="2"/>
  <c r="AQ6" i="2"/>
  <c r="AQ7" i="2"/>
  <c r="AQ8" i="2"/>
  <c r="AQ4" i="2"/>
  <c r="AP43" i="2"/>
  <c r="AP44" i="2"/>
  <c r="AP45" i="2"/>
  <c r="AP46" i="2"/>
  <c r="AP42" i="2"/>
  <c r="AP37" i="2"/>
  <c r="AP38" i="2"/>
  <c r="AP39" i="2"/>
  <c r="AP40" i="2"/>
  <c r="AP36" i="2"/>
  <c r="AP34" i="2"/>
  <c r="AP33" i="2"/>
  <c r="AP32" i="2"/>
  <c r="AP31" i="2"/>
  <c r="AP30" i="2"/>
  <c r="AP29" i="2"/>
  <c r="AP28" i="2"/>
  <c r="AP27" i="2"/>
  <c r="AP16" i="2"/>
  <c r="AP17" i="2"/>
  <c r="AP18" i="2"/>
  <c r="AP19" i="2"/>
  <c r="AP20" i="2"/>
  <c r="AP21" i="2"/>
  <c r="AP22" i="2"/>
  <c r="AP23" i="2"/>
  <c r="AP24" i="2"/>
  <c r="AP25" i="2"/>
  <c r="AP15" i="2"/>
  <c r="AP11" i="2"/>
  <c r="AP12" i="2"/>
  <c r="AP13" i="2"/>
  <c r="AP10" i="2"/>
  <c r="AP8" i="2"/>
  <c r="AP5" i="2"/>
  <c r="AP6" i="2"/>
  <c r="AP7" i="2"/>
  <c r="AP4" i="2"/>
  <c r="AO43" i="2"/>
  <c r="AO44" i="2"/>
  <c r="AO45" i="2"/>
  <c r="AO46" i="2"/>
  <c r="AO42" i="2"/>
  <c r="AO37" i="2"/>
  <c r="AO38" i="2"/>
  <c r="AO39" i="2"/>
  <c r="AO40" i="2"/>
  <c r="AO36" i="2"/>
  <c r="AO28" i="2"/>
  <c r="AO29" i="2"/>
  <c r="AO30" i="2"/>
  <c r="AO31" i="2"/>
  <c r="AO32" i="2"/>
  <c r="AO33" i="2"/>
  <c r="AO34" i="2"/>
  <c r="AO27" i="2"/>
  <c r="AO16" i="2"/>
  <c r="AO17" i="2"/>
  <c r="AO18" i="2"/>
  <c r="AO19" i="2"/>
  <c r="AO20" i="2"/>
  <c r="AO21" i="2"/>
  <c r="AO22" i="2"/>
  <c r="AO23" i="2"/>
  <c r="AO24" i="2"/>
  <c r="AO25" i="2"/>
  <c r="AO15" i="2"/>
  <c r="AO13" i="2"/>
  <c r="AO12" i="2"/>
  <c r="AO11" i="2"/>
  <c r="AO10" i="2"/>
  <c r="AO5" i="2"/>
  <c r="AO6" i="2"/>
  <c r="AO7" i="2"/>
  <c r="AO8" i="2"/>
  <c r="AO4" i="2"/>
  <c r="H4" i="2"/>
  <c r="AM10" i="2"/>
  <c r="AM11" i="2"/>
  <c r="AM12" i="2"/>
  <c r="AM13" i="2"/>
  <c r="AM15" i="2"/>
  <c r="AM16" i="2"/>
  <c r="AM17" i="2"/>
  <c r="AM18" i="2"/>
  <c r="AM19" i="2"/>
  <c r="AM20" i="2"/>
  <c r="AM21" i="2"/>
  <c r="AM22" i="2"/>
  <c r="AM23" i="2"/>
  <c r="AM24" i="2"/>
  <c r="AM25" i="2"/>
  <c r="AM27" i="2"/>
  <c r="AM28" i="2"/>
  <c r="AM29" i="2"/>
  <c r="AM30" i="2"/>
  <c r="AM31" i="2"/>
  <c r="AM32" i="2"/>
  <c r="AM33" i="2"/>
  <c r="AM34" i="2"/>
  <c r="AM36" i="2"/>
  <c r="AM37" i="2"/>
  <c r="AM38" i="2"/>
  <c r="AM39" i="2"/>
  <c r="AM40" i="2"/>
  <c r="AM42" i="2"/>
  <c r="AM43" i="2"/>
  <c r="AM44" i="2"/>
  <c r="AM45" i="2"/>
  <c r="AM46" i="2"/>
  <c r="AM5" i="2"/>
  <c r="AM6" i="2"/>
  <c r="AM7" i="2"/>
  <c r="AM8" i="2"/>
  <c r="AM4" i="2"/>
  <c r="AH42" i="2"/>
  <c r="AH43" i="2"/>
  <c r="AH44" i="2"/>
  <c r="AH45" i="2"/>
  <c r="AH46" i="2"/>
  <c r="AH36" i="2"/>
  <c r="AH37" i="2"/>
  <c r="AH38" i="2"/>
  <c r="AH39" i="2"/>
  <c r="AH40" i="2"/>
  <c r="AH27" i="2"/>
  <c r="AH28" i="2"/>
  <c r="AH29" i="2"/>
  <c r="AH30" i="2"/>
  <c r="AH31" i="2"/>
  <c r="AH32" i="2"/>
  <c r="AH33" i="2"/>
  <c r="AH34" i="2"/>
  <c r="AH16" i="2"/>
  <c r="AH17" i="2"/>
  <c r="AH18" i="2"/>
  <c r="AH19" i="2"/>
  <c r="AH20" i="2"/>
  <c r="AH21" i="2"/>
  <c r="AH22" i="2"/>
  <c r="AH23" i="2"/>
  <c r="AH24" i="2"/>
  <c r="AH25" i="2"/>
  <c r="AH15" i="2"/>
  <c r="AH13" i="2"/>
  <c r="AH12" i="2"/>
  <c r="AH11" i="2"/>
  <c r="AH10" i="2"/>
  <c r="AH5" i="2"/>
  <c r="AH6" i="2"/>
  <c r="AH7" i="2"/>
  <c r="AH8" i="2"/>
  <c r="AH4" i="2"/>
  <c r="AC42" i="2"/>
  <c r="AC43" i="2"/>
  <c r="AC44" i="2"/>
  <c r="AC45" i="2"/>
  <c r="AC46" i="2"/>
  <c r="AC36" i="2"/>
  <c r="AC37" i="2"/>
  <c r="AC38" i="2"/>
  <c r="AC39" i="2"/>
  <c r="AC40" i="2"/>
  <c r="AC27" i="2"/>
  <c r="AC28" i="2"/>
  <c r="AC29" i="2"/>
  <c r="AC30" i="2"/>
  <c r="AC31" i="2"/>
  <c r="AC32" i="2"/>
  <c r="AC33" i="2"/>
  <c r="AC34" i="2"/>
  <c r="AC15" i="2"/>
  <c r="AC16" i="2"/>
  <c r="AC17" i="2"/>
  <c r="AC18" i="2"/>
  <c r="AC19" i="2"/>
  <c r="AC20" i="2"/>
  <c r="AC21" i="2"/>
  <c r="AC22" i="2"/>
  <c r="AC23" i="2"/>
  <c r="AC24" i="2"/>
  <c r="AC25" i="2"/>
  <c r="AC10" i="2"/>
  <c r="AC11" i="2"/>
  <c r="AC12" i="2"/>
  <c r="AC13" i="2"/>
  <c r="AC5" i="2"/>
  <c r="AC6" i="2"/>
  <c r="AC7" i="2"/>
  <c r="AC8" i="2"/>
  <c r="AC4" i="2"/>
  <c r="S4" i="2"/>
  <c r="S46" i="2"/>
  <c r="S45" i="2"/>
  <c r="S44" i="2"/>
  <c r="S43" i="2"/>
  <c r="S42" i="2"/>
  <c r="S40" i="2"/>
  <c r="S39" i="2"/>
  <c r="S38" i="2"/>
  <c r="S37" i="2"/>
  <c r="S36" i="2"/>
  <c r="S34" i="2"/>
  <c r="S33" i="2"/>
  <c r="S32" i="2"/>
  <c r="S31" i="2"/>
  <c r="S30" i="2"/>
  <c r="S29" i="2"/>
  <c r="S28" i="2"/>
  <c r="S27" i="2"/>
  <c r="S25" i="2"/>
  <c r="S24" i="2"/>
  <c r="S23" i="2"/>
  <c r="S22" i="2"/>
  <c r="S21" i="2"/>
  <c r="S20" i="2"/>
  <c r="S19" i="2"/>
  <c r="S18" i="2"/>
  <c r="S17" i="2"/>
  <c r="S16" i="2"/>
  <c r="S15" i="2"/>
  <c r="S13" i="2"/>
  <c r="S12" i="2"/>
  <c r="S11" i="2"/>
  <c r="S10" i="2"/>
  <c r="S8" i="2"/>
  <c r="S7" i="2"/>
  <c r="S6" i="2"/>
  <c r="S5" i="2"/>
  <c r="N12" i="2"/>
  <c r="N11" i="2"/>
  <c r="N10" i="2"/>
  <c r="N13" i="2"/>
  <c r="N15" i="2"/>
  <c r="N16" i="2"/>
  <c r="N17" i="2"/>
  <c r="N18" i="2"/>
  <c r="N19" i="2"/>
  <c r="N20" i="2"/>
  <c r="N21" i="2"/>
  <c r="N22" i="2"/>
  <c r="N23" i="2"/>
  <c r="N24" i="2"/>
  <c r="N25" i="2"/>
  <c r="N27" i="2"/>
  <c r="N28" i="2"/>
  <c r="N29" i="2"/>
  <c r="N30" i="2"/>
  <c r="N31" i="2"/>
  <c r="N32" i="2"/>
  <c r="N33" i="2"/>
  <c r="N34" i="2"/>
  <c r="N36" i="2"/>
  <c r="N37" i="2"/>
  <c r="N38" i="2"/>
  <c r="N39" i="2"/>
  <c r="N40" i="2"/>
  <c r="N42" i="2"/>
  <c r="N43" i="2"/>
  <c r="N44" i="2"/>
  <c r="N45" i="2"/>
  <c r="N46" i="2"/>
  <c r="N5" i="2"/>
  <c r="N6" i="2"/>
  <c r="N7" i="2"/>
  <c r="N8" i="2"/>
  <c r="N4" i="2"/>
  <c r="I4" i="2"/>
  <c r="I10" i="2"/>
  <c r="I11" i="2"/>
  <c r="I12" i="2"/>
  <c r="I13" i="2"/>
  <c r="I15" i="2"/>
  <c r="I16" i="2"/>
  <c r="I17" i="2"/>
  <c r="I18" i="2"/>
  <c r="I19" i="2"/>
  <c r="I20" i="2"/>
  <c r="I21" i="2"/>
  <c r="I22" i="2"/>
  <c r="I23" i="2"/>
  <c r="I24" i="2"/>
  <c r="I25" i="2"/>
  <c r="I27" i="2"/>
  <c r="I28" i="2"/>
  <c r="I29" i="2"/>
  <c r="I30" i="2"/>
  <c r="I31" i="2"/>
  <c r="I32" i="2"/>
  <c r="I33" i="2"/>
  <c r="I34" i="2"/>
  <c r="I36" i="2"/>
  <c r="I37" i="2"/>
  <c r="I38" i="2"/>
  <c r="I39" i="2"/>
  <c r="I40" i="2"/>
  <c r="I42" i="2"/>
  <c r="I43" i="2"/>
  <c r="I44" i="2"/>
  <c r="I45" i="2"/>
  <c r="I46" i="2"/>
  <c r="I5" i="2"/>
  <c r="I6" i="2"/>
  <c r="I7" i="2"/>
  <c r="I8" i="2"/>
  <c r="AL46" i="2"/>
  <c r="AL45" i="2"/>
  <c r="AL44" i="2"/>
  <c r="AL43" i="2"/>
  <c r="AL42" i="2"/>
  <c r="AL40" i="2"/>
  <c r="AL39" i="2"/>
  <c r="AL38" i="2"/>
  <c r="AL37" i="2"/>
  <c r="AL36" i="2"/>
  <c r="AL34" i="2"/>
  <c r="AL33" i="2"/>
  <c r="AL32" i="2"/>
  <c r="AL31" i="2"/>
  <c r="AL30" i="2"/>
  <c r="AL29" i="2"/>
  <c r="AL28" i="2"/>
  <c r="AL27" i="2"/>
  <c r="AL25" i="2"/>
  <c r="AL24" i="2"/>
  <c r="AL23" i="2"/>
  <c r="AL22" i="2"/>
  <c r="AL21" i="2"/>
  <c r="AL20" i="2"/>
  <c r="AL19" i="2"/>
  <c r="AL18" i="2"/>
  <c r="AL17" i="2"/>
  <c r="AL16" i="2"/>
  <c r="AL15" i="2"/>
  <c r="AL13" i="2"/>
  <c r="AL12" i="2"/>
  <c r="AL11" i="2"/>
  <c r="AL10" i="2"/>
  <c r="AL8" i="2"/>
  <c r="AL7" i="2"/>
  <c r="AL6" i="2"/>
  <c r="AL5" i="2"/>
  <c r="AL4" i="2"/>
  <c r="AG5" i="2"/>
  <c r="AG46" i="2"/>
  <c r="AG45" i="2"/>
  <c r="AG44" i="2"/>
  <c r="AG43" i="2"/>
  <c r="AG42" i="2"/>
  <c r="AG40" i="2"/>
  <c r="AG39" i="2"/>
  <c r="AG38" i="2"/>
  <c r="AG37" i="2"/>
  <c r="AG36" i="2"/>
  <c r="AG34" i="2"/>
  <c r="AG33" i="2"/>
  <c r="AG32" i="2"/>
  <c r="AG31" i="2"/>
  <c r="AG30" i="2"/>
  <c r="AG29" i="2"/>
  <c r="AG28" i="2"/>
  <c r="AG27" i="2"/>
  <c r="AG25" i="2"/>
  <c r="AG24" i="2"/>
  <c r="AG23" i="2"/>
  <c r="AG22" i="2"/>
  <c r="AG21" i="2"/>
  <c r="AG20" i="2"/>
  <c r="AG19" i="2"/>
  <c r="AG18" i="2"/>
  <c r="AG17" i="2"/>
  <c r="AG16" i="2"/>
  <c r="AG15" i="2"/>
  <c r="AG13" i="2"/>
  <c r="AG12" i="2"/>
  <c r="AG11" i="2"/>
  <c r="AG10" i="2"/>
  <c r="AG8" i="2"/>
  <c r="AG7" i="2"/>
  <c r="AG6" i="2"/>
  <c r="AG4" i="2"/>
  <c r="AB43" i="2"/>
  <c r="AB44" i="2"/>
  <c r="AB45" i="2"/>
  <c r="AB46" i="2"/>
  <c r="AB42" i="2"/>
  <c r="AB37" i="2"/>
  <c r="AB38" i="2"/>
  <c r="AB39" i="2"/>
  <c r="AB40" i="2"/>
  <c r="AB36" i="2"/>
  <c r="AB28" i="2"/>
  <c r="AB29" i="2"/>
  <c r="AB30" i="2"/>
  <c r="AB31" i="2"/>
  <c r="AB32" i="2"/>
  <c r="AB33" i="2"/>
  <c r="AB34" i="2"/>
  <c r="AB27" i="2"/>
  <c r="AB16" i="2"/>
  <c r="AB17" i="2"/>
  <c r="AB18" i="2"/>
  <c r="AB19" i="2"/>
  <c r="AB20" i="2"/>
  <c r="AB21" i="2"/>
  <c r="AB22" i="2"/>
  <c r="AB23" i="2"/>
  <c r="AB24" i="2"/>
  <c r="AB25" i="2"/>
  <c r="AB15" i="2"/>
  <c r="AB13" i="2"/>
  <c r="AB12" i="2"/>
  <c r="AB11" i="2"/>
  <c r="AB10" i="2"/>
  <c r="AB5" i="2"/>
  <c r="AB6" i="2"/>
  <c r="AB7" i="2"/>
  <c r="AB8" i="2"/>
  <c r="AB4" i="2"/>
  <c r="R46" i="2"/>
  <c r="R45" i="2"/>
  <c r="R44" i="2"/>
  <c r="R43" i="2"/>
  <c r="R42" i="2"/>
  <c r="R40" i="2"/>
  <c r="R39" i="2"/>
  <c r="R38" i="2"/>
  <c r="R37" i="2"/>
  <c r="R36" i="2"/>
  <c r="R34" i="2"/>
  <c r="R33" i="2"/>
  <c r="R32" i="2"/>
  <c r="R31" i="2"/>
  <c r="R30" i="2"/>
  <c r="R29" i="2"/>
  <c r="R28" i="2"/>
  <c r="R27" i="2"/>
  <c r="R25" i="2"/>
  <c r="R24" i="2"/>
  <c r="R23" i="2"/>
  <c r="R22" i="2"/>
  <c r="R21" i="2"/>
  <c r="R20" i="2"/>
  <c r="R19" i="2"/>
  <c r="R18" i="2"/>
  <c r="R17" i="2"/>
  <c r="R16" i="2"/>
  <c r="R15" i="2"/>
  <c r="R13" i="2"/>
  <c r="R12" i="2"/>
  <c r="R11" i="2"/>
  <c r="R10" i="2"/>
  <c r="R8" i="2"/>
  <c r="R7" i="2"/>
  <c r="R6" i="2"/>
  <c r="R5" i="2"/>
  <c r="R4" i="2"/>
  <c r="M46" i="2"/>
  <c r="M7" i="2"/>
  <c r="M4" i="2"/>
  <c r="M45" i="2"/>
  <c r="M44" i="2"/>
  <c r="M43" i="2"/>
  <c r="M42" i="2"/>
  <c r="M40" i="2"/>
  <c r="M39" i="2"/>
  <c r="M38" i="2"/>
  <c r="M37" i="2"/>
  <c r="M36" i="2"/>
  <c r="M34" i="2"/>
  <c r="M33" i="2"/>
  <c r="M32" i="2"/>
  <c r="M31" i="2"/>
  <c r="M30" i="2"/>
  <c r="M29" i="2"/>
  <c r="M28" i="2"/>
  <c r="M27" i="2"/>
  <c r="M25" i="2"/>
  <c r="M24" i="2"/>
  <c r="M23" i="2"/>
  <c r="M22" i="2"/>
  <c r="M21" i="2"/>
  <c r="M20" i="2"/>
  <c r="M19" i="2"/>
  <c r="M18" i="2"/>
  <c r="M17" i="2"/>
  <c r="M16" i="2"/>
  <c r="M15" i="2"/>
  <c r="M13" i="2"/>
  <c r="M12" i="2"/>
  <c r="M11" i="2"/>
  <c r="M10" i="2"/>
  <c r="M8" i="2"/>
  <c r="M6" i="2"/>
  <c r="M5" i="2"/>
  <c r="H46" i="2"/>
  <c r="H45" i="2"/>
  <c r="H44" i="2"/>
  <c r="H43" i="2"/>
  <c r="H42" i="2"/>
  <c r="H40" i="2"/>
  <c r="H39" i="2"/>
  <c r="H38" i="2"/>
  <c r="H37" i="2"/>
  <c r="H36" i="2"/>
  <c r="H34" i="2"/>
  <c r="H33" i="2"/>
  <c r="H32" i="2"/>
  <c r="H31" i="2"/>
  <c r="H30" i="2"/>
  <c r="H29" i="2"/>
  <c r="H28" i="2"/>
  <c r="H27" i="2"/>
  <c r="H25" i="2"/>
  <c r="H24" i="2"/>
  <c r="H23" i="2"/>
  <c r="H22" i="2"/>
  <c r="H21" i="2"/>
  <c r="H20" i="2"/>
  <c r="H19" i="2"/>
  <c r="H18" i="2"/>
  <c r="H17" i="2"/>
  <c r="H16" i="2"/>
  <c r="H15" i="2"/>
  <c r="H13" i="2"/>
  <c r="H12" i="2"/>
  <c r="H11" i="2"/>
  <c r="H10" i="2"/>
  <c r="H5" i="2"/>
  <c r="H6" i="2"/>
  <c r="H7" i="2"/>
  <c r="H8" i="2"/>
  <c r="R40" i="1" l="1"/>
  <c r="S40" i="1" s="1"/>
  <c r="T40" i="1" s="1"/>
  <c r="R41" i="1"/>
  <c r="S41" i="1" s="1"/>
  <c r="T41" i="1" s="1"/>
  <c r="R42" i="1"/>
  <c r="S42" i="1"/>
  <c r="T42" i="1" s="1"/>
  <c r="R44" i="1"/>
  <c r="S44" i="1" s="1"/>
  <c r="T44" i="1" s="1"/>
  <c r="R45" i="1"/>
  <c r="S45" i="1" s="1"/>
  <c r="T45" i="1" s="1"/>
  <c r="R46" i="1"/>
  <c r="S46" i="1"/>
  <c r="T46" i="1" s="1"/>
  <c r="R48" i="1"/>
  <c r="S48" i="1" s="1"/>
  <c r="R49" i="1"/>
  <c r="S49" i="1" s="1"/>
  <c r="T49" i="1" s="1"/>
  <c r="R50" i="1"/>
  <c r="S50" i="1"/>
  <c r="T50" i="1" s="1"/>
  <c r="R52" i="1"/>
  <c r="S52" i="1" s="1"/>
  <c r="T52" i="1" s="1"/>
  <c r="R53" i="1"/>
  <c r="S53" i="1" s="1"/>
  <c r="T53" i="1" s="1"/>
  <c r="R55" i="1"/>
  <c r="S55" i="1" s="1"/>
  <c r="T55" i="1" s="1"/>
  <c r="R56" i="1"/>
  <c r="S56" i="1" s="1"/>
  <c r="T56" i="1" s="1"/>
  <c r="R17" i="1" l="1"/>
  <c r="S17" i="1"/>
  <c r="T17" i="1"/>
  <c r="R18" i="1"/>
  <c r="S18" i="1"/>
  <c r="T18" i="1"/>
  <c r="R19" i="1"/>
  <c r="S19" i="1" s="1"/>
  <c r="T19" i="1" s="1"/>
  <c r="R21" i="1"/>
  <c r="S21" i="1"/>
  <c r="T21" i="1"/>
  <c r="R22" i="1"/>
  <c r="S22" i="1"/>
  <c r="T22" i="1"/>
  <c r="R23" i="1"/>
  <c r="S23" i="1" s="1"/>
  <c r="T23" i="1" s="1"/>
  <c r="R25" i="1"/>
  <c r="S25" i="1"/>
  <c r="T25" i="1"/>
  <c r="R26" i="1"/>
  <c r="S26" i="1"/>
  <c r="T26" i="1"/>
  <c r="R27" i="1"/>
  <c r="S27" i="1" s="1"/>
  <c r="T27" i="1" s="1"/>
  <c r="R29" i="1"/>
  <c r="S29" i="1"/>
  <c r="T29" i="1"/>
  <c r="R30" i="1"/>
  <c r="S30" i="1"/>
  <c r="T30" i="1"/>
  <c r="R31" i="1"/>
  <c r="S31" i="1" s="1"/>
  <c r="T31" i="1" s="1"/>
  <c r="R32" i="1"/>
  <c r="S32" i="1"/>
  <c r="T32" i="1" s="1"/>
  <c r="R34" i="1"/>
  <c r="S34" i="1"/>
  <c r="T34" i="1"/>
  <c r="R35" i="1"/>
  <c r="S35" i="1" s="1"/>
  <c r="T35" i="1" s="1"/>
  <c r="R36" i="1"/>
  <c r="S36" i="1"/>
  <c r="T36" i="1" s="1"/>
  <c r="S6" i="1"/>
  <c r="T6" i="1" s="1"/>
  <c r="S8" i="1"/>
  <c r="T8" i="1" s="1"/>
  <c r="S10" i="1"/>
  <c r="T10" i="1" s="1"/>
  <c r="S12" i="1"/>
  <c r="T12" i="1" s="1"/>
  <c r="S5" i="1"/>
  <c r="T5" i="1" s="1"/>
  <c r="R6" i="1"/>
  <c r="R7" i="1"/>
  <c r="S7" i="1" s="1"/>
  <c r="T7" i="1" s="1"/>
  <c r="R8" i="1"/>
  <c r="R9" i="1"/>
  <c r="S9" i="1" s="1"/>
  <c r="T9" i="1" s="1"/>
  <c r="R10" i="1"/>
  <c r="R11" i="1"/>
  <c r="S11" i="1" s="1"/>
  <c r="T11" i="1" s="1"/>
  <c r="R12" i="1"/>
  <c r="R13" i="1"/>
  <c r="S13" i="1" s="1"/>
  <c r="T13" i="1" s="1"/>
  <c r="R5" i="1"/>
</calcChain>
</file>

<file path=xl/comments1.xml><?xml version="1.0" encoding="utf-8"?>
<comments xmlns="http://schemas.openxmlformats.org/spreadsheetml/2006/main">
  <authors>
    <author>SleepLab</author>
  </authors>
  <commentList>
    <comment ref="I2" authorId="0" shapeId="0">
      <text>
        <r>
          <rPr>
            <b/>
            <sz val="9"/>
            <color indexed="81"/>
            <rFont val="Tahoma"/>
            <charset val="1"/>
          </rPr>
          <t>SleepLab:</t>
        </r>
        <r>
          <rPr>
            <sz val="9"/>
            <color indexed="81"/>
            <rFont val="Tahoma"/>
            <charset val="1"/>
          </rPr>
          <t xml:space="preserve">
Post SD are larger than pre SD which makes the d using pooled SD smaller. 
Is there good  reason to believe the treatment influenced not only the means but also the standard deviation? In that case we should use pre SD (Lakens 2013, p5)</t>
        </r>
      </text>
    </comment>
  </commentList>
</comments>
</file>

<file path=xl/sharedStrings.xml><?xml version="1.0" encoding="utf-8"?>
<sst xmlns="http://schemas.openxmlformats.org/spreadsheetml/2006/main" count="590" uniqueCount="325">
  <si>
    <t>Coef.</t>
  </si>
  <si>
    <t>Std. Err.</t>
  </si>
  <si>
    <t>z</t>
  </si>
  <si>
    <t>P&gt;z</t>
  </si>
  <si>
    <t>[95% Conf.</t>
  </si>
  <si>
    <t>Interval]</t>
  </si>
  <si>
    <t>Treatment effect from post to follow-up</t>
  </si>
  <si>
    <t xml:space="preserve">  SD-TST weeknights*</t>
  </si>
  <si>
    <t xml:space="preserve">  SD-BT weeknights*</t>
  </si>
  <si>
    <t xml:space="preserve">  SD-TST weeknight-weekend discrepancy</t>
  </si>
  <si>
    <t xml:space="preserve">  SD-BT weeknight-weekend discrepancy</t>
  </si>
  <si>
    <t xml:space="preserve">  SD-WUP weeknight-weekend discrepancy</t>
  </si>
  <si>
    <t xml:space="preserve">  Sleepiness</t>
  </si>
  <si>
    <t xml:space="preserve">  PSQI</t>
  </si>
  <si>
    <t xml:space="preserve">  CBCL Sleep Composite</t>
  </si>
  <si>
    <t xml:space="preserve">  CMEP*</t>
  </si>
  <si>
    <t>Sleep and Circadian Outcomes</t>
  </si>
  <si>
    <t xml:space="preserve">     CDRS</t>
  </si>
  <si>
    <t xml:space="preserve">     MASC</t>
  </si>
  <si>
    <t xml:space="preserve">     Composite</t>
  </si>
  <si>
    <t xml:space="preserve">     ACS</t>
  </si>
  <si>
    <t xml:space="preserve">     YSAS (school/cognitive items)</t>
  </si>
  <si>
    <t xml:space="preserve">  Behavioral health:</t>
  </si>
  <si>
    <t xml:space="preserve">     Sensation Seeking Scale</t>
  </si>
  <si>
    <t xml:space="preserve">     Alcohol and Substance Use</t>
  </si>
  <si>
    <t xml:space="preserve">  Social health:</t>
  </si>
  <si>
    <t xml:space="preserve">     YSAS: Friends</t>
  </si>
  <si>
    <t xml:space="preserve">     YSAS: Family</t>
  </si>
  <si>
    <t xml:space="preserve">     YSAS: Romantic</t>
  </si>
  <si>
    <t xml:space="preserve">     MAQ</t>
  </si>
  <si>
    <t xml:space="preserve">     PHQ</t>
  </si>
  <si>
    <r>
      <t>Youth Self-Report Composite Risk Score</t>
    </r>
    <r>
      <rPr>
        <sz val="11"/>
        <color rgb="FF000000"/>
        <rFont val="Calibri"/>
        <family val="2"/>
        <scheme val="minor"/>
      </rPr>
      <t>*</t>
    </r>
  </si>
  <si>
    <r>
      <t xml:space="preserve">  </t>
    </r>
    <r>
      <rPr>
        <i/>
        <sz val="11"/>
        <color rgb="FF000000"/>
        <rFont val="Calibri"/>
        <family val="2"/>
        <scheme val="minor"/>
      </rPr>
      <t>Emotional health:</t>
    </r>
  </si>
  <si>
    <r>
      <t xml:space="preserve">  </t>
    </r>
    <r>
      <rPr>
        <i/>
        <sz val="11"/>
        <color rgb="FF000000"/>
        <rFont val="Calibri"/>
        <family val="2"/>
        <scheme val="minor"/>
      </rPr>
      <t>Cognitive health:</t>
    </r>
  </si>
  <si>
    <r>
      <t xml:space="preserve">  </t>
    </r>
    <r>
      <rPr>
        <i/>
        <sz val="11"/>
        <color rgb="FF000000"/>
        <rFont val="Calibri"/>
        <family val="2"/>
        <scheme val="minor"/>
      </rPr>
      <t>Physical health:</t>
    </r>
  </si>
  <si>
    <t>Parent-Reported Composite Risk Score</t>
  </si>
  <si>
    <t xml:space="preserve">     Anxious/Depressed</t>
  </si>
  <si>
    <t xml:space="preserve">     Withdrawn/Depressed</t>
  </si>
  <si>
    <t xml:space="preserve">     Thought problems</t>
  </si>
  <si>
    <t xml:space="preserve">     Attention problems</t>
  </si>
  <si>
    <t xml:space="preserve">     Rule-Breaking Behavior</t>
  </si>
  <si>
    <t xml:space="preserve">     Aggressive Behavior</t>
  </si>
  <si>
    <t xml:space="preserve">     Social Problems</t>
  </si>
  <si>
    <t xml:space="preserve">     Somatic Complaints</t>
  </si>
  <si>
    <r>
      <t xml:space="preserve">  </t>
    </r>
    <r>
      <rPr>
        <i/>
        <sz val="11"/>
        <color rgb="FF000000"/>
        <rFont val="Calibri"/>
        <family val="2"/>
        <scheme val="minor"/>
      </rPr>
      <t>Emotional Health</t>
    </r>
  </si>
  <si>
    <r>
      <t xml:space="preserve">  </t>
    </r>
    <r>
      <rPr>
        <i/>
        <sz val="11"/>
        <color rgb="FF000000"/>
        <rFont val="Calibri"/>
        <family val="2"/>
        <scheme val="minor"/>
      </rPr>
      <t>Cognitive Health</t>
    </r>
  </si>
  <si>
    <r>
      <t xml:space="preserve">  </t>
    </r>
    <r>
      <rPr>
        <i/>
        <sz val="11"/>
        <color rgb="FF000000"/>
        <rFont val="Calibri"/>
        <family val="2"/>
        <scheme val="minor"/>
      </rPr>
      <t>Behavioral Health</t>
    </r>
  </si>
  <si>
    <r>
      <t xml:space="preserve">  </t>
    </r>
    <r>
      <rPr>
        <i/>
        <sz val="11"/>
        <color rgb="FF000000"/>
        <rFont val="Calibri"/>
        <family val="2"/>
        <scheme val="minor"/>
      </rPr>
      <t>Social Health</t>
    </r>
  </si>
  <si>
    <r>
      <t xml:space="preserve">  </t>
    </r>
    <r>
      <rPr>
        <i/>
        <sz val="11"/>
        <color rgb="FF000000"/>
        <rFont val="Calibri"/>
        <family val="2"/>
        <scheme val="minor"/>
      </rPr>
      <t>Physical Health</t>
    </r>
  </si>
  <si>
    <t>11 vs. 00</t>
  </si>
  <si>
    <t>12 vs. 00</t>
  </si>
  <si>
    <t>Treatment effect on change from baseline through 6-month follow-up</t>
  </si>
  <si>
    <t>Treatment effect on change during the treatment phase</t>
  </si>
  <si>
    <t>12 vs. 01</t>
  </si>
  <si>
    <t>Treatment effect at 6-month follow-up</t>
  </si>
  <si>
    <t xml:space="preserve">z </t>
  </si>
  <si>
    <t>p</t>
  </si>
  <si>
    <t>z-abs</t>
  </si>
  <si>
    <t>PE</t>
  </si>
  <si>
    <t>PRE</t>
  </si>
  <si>
    <t>POST</t>
  </si>
  <si>
    <t>6MFU</t>
  </si>
  <si>
    <t>TranS-C</t>
  </si>
  <si>
    <t>Variable</t>
  </si>
  <si>
    <t>Obs</t>
  </si>
  <si>
    <t>Mean</t>
  </si>
  <si>
    <t>Std. Dev.</t>
  </si>
  <si>
    <t>d pre-post</t>
  </si>
  <si>
    <t>WD_TSTavg_</t>
  </si>
  <si>
    <t>WD_Bedtime~_</t>
  </si>
  <si>
    <t>TST_Avgdif_</t>
  </si>
  <si>
    <t>Bedtime_Av~_</t>
  </si>
  <si>
    <t>WakeTime_A~_</t>
  </si>
  <si>
    <t>SLEEPINESS_</t>
  </si>
  <si>
    <t>PSQITOT_</t>
  </si>
  <si>
    <t>CBCL_SLEEP_</t>
  </si>
  <si>
    <t>CMEP_</t>
  </si>
  <si>
    <t>CDRS_BEST_</t>
  </si>
  <si>
    <t>MASC_</t>
  </si>
  <si>
    <t>ACS_</t>
  </si>
  <si>
    <t>YSAS_COG_</t>
  </si>
  <si>
    <t>SSS_</t>
  </si>
  <si>
    <t>SU_SUM_</t>
  </si>
  <si>
    <t>YSAS_FRIEND_</t>
  </si>
  <si>
    <t>YSAS_FAMILY_</t>
  </si>
  <si>
    <t>YSAS_DATE_</t>
  </si>
  <si>
    <t>totalyear~t_</t>
  </si>
  <si>
    <t>PHQ_</t>
  </si>
  <si>
    <t>CBCL_anxio~_</t>
  </si>
  <si>
    <t>CBCL_withd~_</t>
  </si>
  <si>
    <t>CBCL_thoug~_</t>
  </si>
  <si>
    <t>CBCL_atten~_</t>
  </si>
  <si>
    <t>CBCL_ruleb~_</t>
  </si>
  <si>
    <t>CBCL_aggre~_</t>
  </si>
  <si>
    <t>CBCL_social_</t>
  </si>
  <si>
    <t>CBCL_somat~_</t>
  </si>
  <si>
    <t>Baseline</t>
  </si>
  <si>
    <t>Post-treatment</t>
  </si>
  <si>
    <t>6-month follow-up</t>
  </si>
  <si>
    <t>Outcome</t>
  </si>
  <si>
    <t>Mean (SD)</t>
  </si>
  <si>
    <t>459.06 (64.92)</t>
  </si>
  <si>
    <t>482.76 (82.55)</t>
  </si>
  <si>
    <t>436.63 (58.15)</t>
  </si>
  <si>
    <t>454.96 (61.51)</t>
  </si>
  <si>
    <t>464.81 (76.01)</t>
  </si>
  <si>
    <t>430.57 (60.63)</t>
  </si>
  <si>
    <t>22.87 (1.07)</t>
  </si>
  <si>
    <t>22.85 (0.98)</t>
  </si>
  <si>
    <t>22.98 (1.16)</t>
  </si>
  <si>
    <t>22.99 (1.05)</t>
  </si>
  <si>
    <t>23.04 (1.12)</t>
  </si>
  <si>
    <t>22.94 (0.94)</t>
  </si>
  <si>
    <t>-70.39 (113.10)</t>
  </si>
  <si>
    <t>-31.16 (115.19)</t>
  </si>
  <si>
    <t>-74.21 (70.71)</t>
  </si>
  <si>
    <t>-48.91 (89.28)</t>
  </si>
  <si>
    <t>-56.46 (106.25)</t>
  </si>
  <si>
    <t>-70.98 (133.91)</t>
  </si>
  <si>
    <t>-0.79 (1.23)</t>
  </si>
  <si>
    <t>-0.68 (1.41)</t>
  </si>
  <si>
    <t>-0.39 (0.98)</t>
  </si>
  <si>
    <t>-0.58 (1.13)</t>
  </si>
  <si>
    <t>-0.51 (1.09)</t>
  </si>
  <si>
    <t>-0.55 (1.89)</t>
  </si>
  <si>
    <t>-1.90 (1.36)</t>
  </si>
  <si>
    <t>-1.13 (1.29)</t>
  </si>
  <si>
    <t>-1.55 (1.19)</t>
  </si>
  <si>
    <t>-1.42 (1.28)</t>
  </si>
  <si>
    <t>-1.32 (1.55)</t>
  </si>
  <si>
    <t>-1.78 (1.38)</t>
  </si>
  <si>
    <t>6.20 (4.52)</t>
  </si>
  <si>
    <t>4.83 (4.03)</t>
  </si>
  <si>
    <t>3.56 (4.02)</t>
  </si>
  <si>
    <t>6.15 (4.01)</t>
  </si>
  <si>
    <t>6.37 (4.71)</t>
  </si>
  <si>
    <t>4.80 (4.84)</t>
  </si>
  <si>
    <t>7.58 (2.99)</t>
  </si>
  <si>
    <t>5.85 (2.56)</t>
  </si>
  <si>
    <t>4.88 (3.03)</t>
  </si>
  <si>
    <t>7.58 (3.03)</t>
  </si>
  <si>
    <t>6.75 (3.48)</t>
  </si>
  <si>
    <t>6.00 (3.97)</t>
  </si>
  <si>
    <t>3.32 (2.03)</t>
  </si>
  <si>
    <t>1.84 (1.86)</t>
  </si>
  <si>
    <t>2.10 (2.14)</t>
  </si>
  <si>
    <t>3.24 (2.13)</t>
  </si>
  <si>
    <t>2.51 (1.91)</t>
  </si>
  <si>
    <t>2.11 (1.95)</t>
  </si>
  <si>
    <t>21.11 (3.79)</t>
  </si>
  <si>
    <t>25.08 (4.86)</t>
  </si>
  <si>
    <t>25.33 (4.77)</t>
  </si>
  <si>
    <t>21.52 (3.86)</t>
  </si>
  <si>
    <t>23.61 (4.60)</t>
  </si>
  <si>
    <t>23.93 (4.32)</t>
  </si>
  <si>
    <r>
      <t>Youth Self-Report Composite Risk Score</t>
    </r>
    <r>
      <rPr>
        <sz val="9"/>
        <color rgb="FF000000"/>
        <rFont val="Times New Roman"/>
        <family val="1"/>
      </rPr>
      <t>*</t>
    </r>
  </si>
  <si>
    <r>
      <t xml:space="preserve">  </t>
    </r>
    <r>
      <rPr>
        <i/>
        <sz val="9"/>
        <color rgb="FF000000"/>
        <rFont val="Times New Roman"/>
        <family val="1"/>
      </rPr>
      <t>Emotional health:</t>
    </r>
  </si>
  <si>
    <t>33.90 (9.34)</t>
  </si>
  <si>
    <t>27.01 (8.72)</t>
  </si>
  <si>
    <t>25.87 (7.68)</t>
  </si>
  <si>
    <t>33.08 (9.90)</t>
  </si>
  <si>
    <t>27.00 (8.16)</t>
  </si>
  <si>
    <t>26.63 (10.08)</t>
  </si>
  <si>
    <t>46.51 (17.73)</t>
  </si>
  <si>
    <t>45.45 (17.10)</t>
  </si>
  <si>
    <t>42.28 (20.28)</t>
  </si>
  <si>
    <t>45.98 (15.99)</t>
  </si>
  <si>
    <t>44.74 (18.03)</t>
  </si>
  <si>
    <t>40.63 (18.18)</t>
  </si>
  <si>
    <r>
      <t xml:space="preserve">  </t>
    </r>
    <r>
      <rPr>
        <i/>
        <sz val="9"/>
        <color rgb="FF000000"/>
        <rFont val="Times New Roman"/>
        <family val="1"/>
      </rPr>
      <t>Cognitive health:</t>
    </r>
  </si>
  <si>
    <t>50.56 (8.23)</t>
  </si>
  <si>
    <t>52.18 (8.09)</t>
  </si>
  <si>
    <t>51.25 (8.67)</t>
  </si>
  <si>
    <t>51.24 (7.22)</t>
  </si>
  <si>
    <t>51.29 (7.77)</t>
  </si>
  <si>
    <t>52.70 (10.10)</t>
  </si>
  <si>
    <t>11.68 (2.95)</t>
  </si>
  <si>
    <t>11.69 (3.14)</t>
  </si>
  <si>
    <t>10.21 (3.65)</t>
  </si>
  <si>
    <t>11.90 (2.83)</t>
  </si>
  <si>
    <t>12.49 (2.94)</t>
  </si>
  <si>
    <t>10.68 (3.72)</t>
  </si>
  <si>
    <t>27.28 (5.97)</t>
  </si>
  <si>
    <t>27.35 (6.61)</t>
  </si>
  <si>
    <t>26.50 (6.45)</t>
  </si>
  <si>
    <t>26.36 (6.22)</t>
  </si>
  <si>
    <t>27.51 (7.04)</t>
  </si>
  <si>
    <t>25.96 (6.65)</t>
  </si>
  <si>
    <t>5.76 (8.24)</t>
  </si>
  <si>
    <t>5.51 (8.10)</t>
  </si>
  <si>
    <t>5.60 (7.93)</t>
  </si>
  <si>
    <t>5.67 (6.62)</t>
  </si>
  <si>
    <t>6.26 (8.37)</t>
  </si>
  <si>
    <t>5.46 (7.68)</t>
  </si>
  <si>
    <t>18.53 (4.58)</t>
  </si>
  <si>
    <t>17.73 (3.69)</t>
  </si>
  <si>
    <t>17.22 (4.21)</t>
  </si>
  <si>
    <t>18.81 (4.98)</t>
  </si>
  <si>
    <t>18.68 (4.82)</t>
  </si>
  <si>
    <t>17.12 (4.94)</t>
  </si>
  <si>
    <t>11.92 (3.50)</t>
  </si>
  <si>
    <t>11.33 (3.56)</t>
  </si>
  <si>
    <t>10.97 (3.29)</t>
  </si>
  <si>
    <t>12.34 (3.67)</t>
  </si>
  <si>
    <t>11.68 (4.17)</t>
  </si>
  <si>
    <t>10.74 (3.70)</t>
  </si>
  <si>
    <t>7.34 (2.03)</t>
  </si>
  <si>
    <t>7.62 (1.78)</t>
  </si>
  <si>
    <t>6.79 (2.41)</t>
  </si>
  <si>
    <t>7.59 (1.69)</t>
  </si>
  <si>
    <t>7.62 (1.85)</t>
  </si>
  <si>
    <t>6.80 (2.36)</t>
  </si>
  <si>
    <r>
      <t xml:space="preserve">  </t>
    </r>
    <r>
      <rPr>
        <i/>
        <sz val="9"/>
        <color rgb="FF000000"/>
        <rFont val="Times New Roman"/>
        <family val="1"/>
      </rPr>
      <t>Physical health:</t>
    </r>
  </si>
  <si>
    <t>3.36 (5.35)</t>
  </si>
  <si>
    <t>4.20 (8.22)</t>
  </si>
  <si>
    <t>30.37 (44.18)</t>
  </si>
  <si>
    <t>2.83 (4.31)</t>
  </si>
  <si>
    <t>3.40 (5.11)</t>
  </si>
  <si>
    <t>22.22 (25.03)</t>
  </si>
  <si>
    <t>9.30 (5.37)</t>
  </si>
  <si>
    <t>7.97 (5.01)</t>
  </si>
  <si>
    <t>6.42 (4.88)</t>
  </si>
  <si>
    <t>8.58 (4.40)</t>
  </si>
  <si>
    <t>7.01 (4.33)</t>
  </si>
  <si>
    <t>6.00 (5.09)</t>
  </si>
  <si>
    <r>
      <t xml:space="preserve">  </t>
    </r>
    <r>
      <rPr>
        <i/>
        <sz val="9"/>
        <color rgb="FF000000"/>
        <rFont val="Times New Roman"/>
        <family val="1"/>
      </rPr>
      <t>Emotional Health</t>
    </r>
  </si>
  <si>
    <t>3.13 (3.48)</t>
  </si>
  <si>
    <t>2.61 (2.97)</t>
  </si>
  <si>
    <t>2.79 (3.22)</t>
  </si>
  <si>
    <t>4.11 (3.78)</t>
  </si>
  <si>
    <t>3.61 (3.56)</t>
  </si>
  <si>
    <t>3.36 (2.88)</t>
  </si>
  <si>
    <t>2.83 (2.84)</t>
  </si>
  <si>
    <t>2.49 (2.54)</t>
  </si>
  <si>
    <t>2.57 (2.88)</t>
  </si>
  <si>
    <t>3.14 (2.77)</t>
  </si>
  <si>
    <t>2.99 (2.72)</t>
  </si>
  <si>
    <t>3.09 (2.68)</t>
  </si>
  <si>
    <r>
      <t xml:space="preserve">  </t>
    </r>
    <r>
      <rPr>
        <i/>
        <sz val="9"/>
        <color rgb="FF000000"/>
        <rFont val="Times New Roman"/>
        <family val="1"/>
      </rPr>
      <t>Cognitive Health</t>
    </r>
  </si>
  <si>
    <t>3.56 (2.59)</t>
  </si>
  <si>
    <t>2.38 (2.31)</t>
  </si>
  <si>
    <t>2.57 (2.78)</t>
  </si>
  <si>
    <t>3.75 (2.73)</t>
  </si>
  <si>
    <t>3.60 (2.90)</t>
  </si>
  <si>
    <t>2.92 (2.63)</t>
  </si>
  <si>
    <t>4.23 (3.61)</t>
  </si>
  <si>
    <t>4.01 (3.85)</t>
  </si>
  <si>
    <t>4.03 (3.86)</t>
  </si>
  <si>
    <t>4.17 (4.13)</t>
  </si>
  <si>
    <t>4.33 (4.30)</t>
  </si>
  <si>
    <t>4.07 (4.26)</t>
  </si>
  <si>
    <r>
      <t xml:space="preserve">  </t>
    </r>
    <r>
      <rPr>
        <i/>
        <sz val="9"/>
        <color rgb="FF000000"/>
        <rFont val="Times New Roman"/>
        <family val="1"/>
      </rPr>
      <t>Behavioral Health</t>
    </r>
  </si>
  <si>
    <t>1.91 (2.31)</t>
  </si>
  <si>
    <t>1.39 (1.87)</t>
  </si>
  <si>
    <t>1.97 (2.31)</t>
  </si>
  <si>
    <t>1.98 (2.16)</t>
  </si>
  <si>
    <t>2.31 (2.61)</t>
  </si>
  <si>
    <t>1.85 (2.33)</t>
  </si>
  <si>
    <t>3.84 (4.02)</t>
  </si>
  <si>
    <t>3.62 (4.22)</t>
  </si>
  <si>
    <t>3.84 (4.32)</t>
  </si>
  <si>
    <t>4.54 (4.52)</t>
  </si>
  <si>
    <t>3.76 (3.73)</t>
  </si>
  <si>
    <t>3.69 (3.85)</t>
  </si>
  <si>
    <r>
      <t xml:space="preserve">  </t>
    </r>
    <r>
      <rPr>
        <i/>
        <sz val="9"/>
        <color rgb="FF000000"/>
        <rFont val="Times New Roman"/>
        <family val="1"/>
      </rPr>
      <t>Social Health</t>
    </r>
  </si>
  <si>
    <t>1.36 (1.52)</t>
  </si>
  <si>
    <t>1.24 (1.81)</t>
  </si>
  <si>
    <t>1.25 (1.72)</t>
  </si>
  <si>
    <t>1.86 (2.15)</t>
  </si>
  <si>
    <t>1.83 (2.49)</t>
  </si>
  <si>
    <t>1.44 (1.91)</t>
  </si>
  <si>
    <r>
      <t xml:space="preserve">  </t>
    </r>
    <r>
      <rPr>
        <i/>
        <sz val="9"/>
        <color rgb="FF000000"/>
        <rFont val="Times New Roman"/>
        <family val="1"/>
      </rPr>
      <t>Physical Health</t>
    </r>
  </si>
  <si>
    <t>2.89 (3.11)</t>
  </si>
  <si>
    <t>2.14 (2.75)</t>
  </si>
  <si>
    <t>1.94 (2.45)</t>
  </si>
  <si>
    <t>2.49 (2.74)</t>
  </si>
  <si>
    <t>2.01 (2.43)</t>
  </si>
  <si>
    <t>1.93 (2.12)</t>
  </si>
  <si>
    <t>Min</t>
  </si>
  <si>
    <t>Max</t>
  </si>
  <si>
    <t>EMOTIONAL_~2</t>
  </si>
  <si>
    <t>COGNITIVE_~2</t>
  </si>
  <si>
    <t>BEHAVIORAL~2</t>
  </si>
  <si>
    <t>SOCIAL_COM~2</t>
  </si>
  <si>
    <t>PHYSICAL_C~2</t>
  </si>
  <si>
    <t>CBCL_EMOTI~2</t>
  </si>
  <si>
    <t>CBCL_COGNI~2</t>
  </si>
  <si>
    <t>CBCL_BEHAV~2</t>
  </si>
  <si>
    <t>CBCL_SOCIA~2</t>
  </si>
  <si>
    <t>CBCL_PHYSI~2</t>
  </si>
  <si>
    <t>6mFU</t>
  </si>
  <si>
    <t>12MFU</t>
  </si>
  <si>
    <t>EMOTIONAL_~3</t>
  </si>
  <si>
    <t>COGNITIVE_~3</t>
  </si>
  <si>
    <t>BEHAVIORAL~3</t>
  </si>
  <si>
    <t>SOCIAL_COM~3</t>
  </si>
  <si>
    <t>PHYSICAL_C~3</t>
  </si>
  <si>
    <t>CBCL_EMOTI~3</t>
  </si>
  <si>
    <t>CBCL_COGNI~3</t>
  </si>
  <si>
    <t>CBCL_BEHAV~3</t>
  </si>
  <si>
    <t>CBCL_SOCIA~3</t>
  </si>
  <si>
    <t>CBCL_PHYSI~3</t>
  </si>
  <si>
    <t>d pre-12mo</t>
  </si>
  <si>
    <t>d pre-6mo</t>
  </si>
  <si>
    <t>within-group time effect</t>
  </si>
  <si>
    <t>d pre</t>
  </si>
  <si>
    <t>d post</t>
  </si>
  <si>
    <t>d 6mo</t>
  </si>
  <si>
    <t>d 12mo</t>
  </si>
  <si>
    <t>Between-group effect on change</t>
  </si>
  <si>
    <t>Between-group diff at each timepoint</t>
  </si>
  <si>
    <t>d post-6mo</t>
  </si>
  <si>
    <t>d 6mo-12mo</t>
  </si>
  <si>
    <t>12mFU</t>
  </si>
  <si>
    <t>_result</t>
  </si>
  <si>
    <t>d pre-post using pooled SD</t>
  </si>
  <si>
    <t>d pre-post using pre sd</t>
  </si>
  <si>
    <t>d pre-12mo using pre SD</t>
  </si>
  <si>
    <t>d pre-6mo using pooled SD</t>
  </si>
  <si>
    <t>d pre-12mo using pooled SD</t>
  </si>
  <si>
    <t>d pre-post pre SD</t>
  </si>
  <si>
    <t>d pre-6mo pooled SD</t>
  </si>
  <si>
    <t>d pre-6mo pre SD</t>
  </si>
  <si>
    <t>d pre-12mo pooled SD</t>
  </si>
  <si>
    <t>d pre-12mo pre 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</si>
</sst>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
    <numFmt numFmtId="165" formatCode="0.0000"/>
    <numFmt numFmtId="166" formatCode="0.00000"/>
    <numFmt numFmtId="167" formatCode="0.000000"/>
  </numFmts>
  <fonts count="13" x14ac:knownFonts="1">
    <font>
      <sz val="11"/>
      <color theme="1"/>
      <name val="Calibri"/>
      <family val="2"/>
      <scheme val="minor"/>
    </font>
    <font>
      <sz val="11"/>
      <color rgb="FF000000"/>
      <name val="Calibri"/>
      <family val="2"/>
      <scheme val="minor"/>
    </font>
    <font>
      <u/>
      <sz val="11"/>
      <color theme="1"/>
      <name val="Calibri"/>
      <family val="2"/>
      <scheme val="minor"/>
    </font>
    <font>
      <u/>
      <sz val="11"/>
      <color rgb="FF000000"/>
      <name val="Calibri"/>
      <family val="2"/>
      <scheme val="minor"/>
    </font>
    <font>
      <i/>
      <sz val="11"/>
      <color rgb="FF000000"/>
      <name val="Calibri"/>
      <family val="2"/>
      <scheme val="minor"/>
    </font>
    <font>
      <sz val="11"/>
      <color rgb="FF333333"/>
      <name val="Calibri"/>
      <family val="2"/>
      <scheme val="minor"/>
    </font>
    <font>
      <u/>
      <sz val="9"/>
      <color rgb="FF000000"/>
      <name val="Times New Roman"/>
      <family val="1"/>
    </font>
    <font>
      <sz val="9"/>
      <color rgb="FF000000"/>
      <name val="Times New Roman"/>
      <family val="1"/>
    </font>
    <font>
      <i/>
      <sz val="9"/>
      <color rgb="FF000000"/>
      <name val="Times New Roman"/>
      <family val="1"/>
    </font>
    <font>
      <sz val="9"/>
      <color theme="1"/>
      <name val="Times New Roman"/>
      <family val="1"/>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71">
    <xf numFmtId="0" fontId="0" fillId="0" borderId="0" xfId="0"/>
    <xf numFmtId="2" fontId="0" fillId="0" borderId="0" xfId="0" applyNumberFormat="1" applyAlignment="1">
      <alignment horizontal="center" vertical="center"/>
    </xf>
    <xf numFmtId="2" fontId="0" fillId="2" borderId="0" xfId="0" applyNumberFormat="1" applyFill="1" applyAlignment="1">
      <alignment horizontal="center" vertical="center"/>
    </xf>
    <xf numFmtId="164" fontId="0" fillId="0" borderId="0" xfId="0" applyNumberFormat="1" applyAlignment="1">
      <alignment horizontal="center" vertical="center"/>
    </xf>
    <xf numFmtId="0" fontId="0" fillId="0" borderId="0" xfId="0" applyBorder="1"/>
    <xf numFmtId="0" fontId="1" fillId="0" borderId="0" xfId="0" applyFont="1" applyBorder="1" applyAlignment="1">
      <alignment vertical="center" wrapText="1"/>
    </xf>
    <xf numFmtId="0" fontId="2" fillId="0" borderId="0" xfId="0" applyFont="1" applyBorder="1"/>
    <xf numFmtId="0" fontId="0" fillId="0" borderId="0" xfId="0" applyFont="1" applyBorder="1"/>
    <xf numFmtId="2" fontId="0" fillId="0" borderId="0" xfId="0" applyNumberFormat="1" applyBorder="1" applyAlignment="1">
      <alignment horizontal="center" vertical="center"/>
    </xf>
    <xf numFmtId="2" fontId="0" fillId="2" borderId="0" xfId="0" applyNumberFormat="1" applyFill="1" applyBorder="1" applyAlignment="1">
      <alignment horizontal="center" vertical="center"/>
    </xf>
    <xf numFmtId="0" fontId="3" fillId="0" borderId="0" xfId="0" applyFont="1" applyBorder="1" applyAlignment="1">
      <alignment vertical="center" wrapText="1"/>
    </xf>
    <xf numFmtId="0" fontId="4" fillId="0" borderId="0" xfId="0" applyFont="1" applyBorder="1" applyAlignment="1">
      <alignment vertical="center" wrapText="1"/>
    </xf>
    <xf numFmtId="0" fontId="1" fillId="0" borderId="0" xfId="0" applyFont="1" applyFill="1" applyBorder="1" applyAlignment="1">
      <alignment vertical="center" wrapText="1"/>
    </xf>
    <xf numFmtId="2" fontId="0" fillId="0" borderId="0" xfId="0" applyNumberFormat="1" applyFill="1" applyAlignment="1">
      <alignment horizontal="center" vertical="center"/>
    </xf>
    <xf numFmtId="0" fontId="0" fillId="0" borderId="0" xfId="0" applyFill="1" applyBorder="1"/>
    <xf numFmtId="2" fontId="0" fillId="0" borderId="0" xfId="0" applyNumberFormat="1" applyFill="1" applyBorder="1" applyAlignment="1">
      <alignment horizontal="center" vertical="center"/>
    </xf>
    <xf numFmtId="164" fontId="0" fillId="2" borderId="0" xfId="0" applyNumberFormat="1" applyFill="1" applyBorder="1" applyAlignment="1">
      <alignment horizontal="center" vertical="center"/>
    </xf>
    <xf numFmtId="164" fontId="0" fillId="2" borderId="0" xfId="0" applyNumberFormat="1" applyFill="1" applyAlignment="1">
      <alignment horizontal="center" vertical="center"/>
    </xf>
    <xf numFmtId="2" fontId="0" fillId="0" borderId="0" xfId="0" applyNumberFormat="1" applyFont="1" applyBorder="1" applyAlignment="1">
      <alignment horizontal="center" vertical="center"/>
    </xf>
    <xf numFmtId="2" fontId="0" fillId="0" borderId="0" xfId="0" applyNumberFormat="1" applyBorder="1" applyAlignment="1">
      <alignment horizontal="center" vertical="center" wrapText="1"/>
    </xf>
    <xf numFmtId="2" fontId="0" fillId="3" borderId="0" xfId="0" applyNumberFormat="1" applyFill="1" applyBorder="1" applyAlignment="1">
      <alignment horizontal="center" vertical="center"/>
    </xf>
    <xf numFmtId="0" fontId="0" fillId="0" borderId="0" xfId="0" applyFont="1" applyFill="1" applyBorder="1"/>
    <xf numFmtId="2" fontId="0" fillId="0" borderId="0" xfId="0" applyNumberFormat="1" applyBorder="1" applyAlignment="1">
      <alignment horizontal="left" vertical="center"/>
    </xf>
    <xf numFmtId="0" fontId="0" fillId="0" borderId="0" xfId="0" applyBorder="1" applyAlignment="1">
      <alignment vertical="center" wrapText="1"/>
    </xf>
    <xf numFmtId="2" fontId="0" fillId="0" borderId="0" xfId="0" applyNumberFormat="1" applyFont="1" applyBorder="1" applyAlignment="1">
      <alignment horizontal="center" vertical="center" wrapText="1"/>
    </xf>
    <xf numFmtId="2" fontId="5" fillId="0" borderId="0" xfId="0" applyNumberFormat="1" applyFont="1" applyAlignment="1">
      <alignment horizontal="center" vertical="center"/>
    </xf>
    <xf numFmtId="2" fontId="0" fillId="2" borderId="0" xfId="0" applyNumberFormat="1" applyFont="1" applyFill="1" applyBorder="1" applyAlignment="1">
      <alignment horizontal="center" vertical="center"/>
    </xf>
    <xf numFmtId="0" fontId="0" fillId="0" borderId="0" xfId="0" applyAlignment="1">
      <alignment horizontal="center" vertical="center"/>
    </xf>
    <xf numFmtId="2" fontId="0" fillId="0" borderId="0" xfId="0" applyNumberFormat="1" applyAlignment="1">
      <alignment horizontal="center"/>
    </xf>
    <xf numFmtId="2" fontId="5" fillId="2" borderId="0" xfId="0" applyNumberFormat="1" applyFont="1" applyFill="1" applyAlignment="1">
      <alignment horizontal="center" vertical="center"/>
    </xf>
    <xf numFmtId="164" fontId="5" fillId="2" borderId="0" xfId="0" applyNumberFormat="1" applyFont="1" applyFill="1" applyAlignment="1">
      <alignment horizontal="center" vertical="center"/>
    </xf>
    <xf numFmtId="0" fontId="7" fillId="0" borderId="0" xfId="0" applyFont="1" applyBorder="1" applyAlignment="1">
      <alignment horizontal="center" vertical="center" wrapText="1"/>
    </xf>
    <xf numFmtId="0" fontId="7" fillId="0" borderId="0"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6" fillId="0" borderId="0" xfId="0" applyFont="1" applyBorder="1" applyAlignment="1">
      <alignment vertical="center" wrapText="1"/>
    </xf>
    <xf numFmtId="0" fontId="9" fillId="0" borderId="0" xfId="0" applyFont="1" applyBorder="1" applyAlignment="1">
      <alignment horizontal="center" vertical="center"/>
    </xf>
    <xf numFmtId="0" fontId="7" fillId="0" borderId="0" xfId="0" applyFont="1" applyBorder="1" applyAlignment="1">
      <alignment vertical="center" wrapText="1"/>
    </xf>
    <xf numFmtId="0" fontId="8" fillId="0" borderId="0" xfId="0" applyFont="1" applyBorder="1" applyAlignment="1">
      <alignment vertical="center" wrapText="1"/>
    </xf>
    <xf numFmtId="0" fontId="0" fillId="0" borderId="0" xfId="0" applyBorder="1" applyAlignment="1">
      <alignment vertical="center"/>
    </xf>
    <xf numFmtId="0" fontId="0" fillId="0" borderId="0" xfId="0" applyNumberFormat="1" applyAlignment="1">
      <alignment horizontal="center" vertical="center"/>
    </xf>
    <xf numFmtId="165" fontId="0" fillId="0" borderId="0" xfId="0" applyNumberFormat="1" applyAlignment="1">
      <alignment horizontal="center" vertical="center"/>
    </xf>
    <xf numFmtId="0" fontId="0" fillId="0" borderId="0" xfId="0" applyAlignment="1">
      <alignment horizontal="center"/>
    </xf>
    <xf numFmtId="2" fontId="0" fillId="0" borderId="0" xfId="0" applyNumberFormat="1" applyAlignment="1">
      <alignment horizontal="center" vertical="center" wrapText="1"/>
    </xf>
    <xf numFmtId="0" fontId="10" fillId="2" borderId="0" xfId="0" applyFont="1" applyFill="1" applyAlignment="1">
      <alignment horizontal="center" vertical="center"/>
    </xf>
    <xf numFmtId="2" fontId="10" fillId="0" borderId="0" xfId="0" applyNumberFormat="1" applyFont="1" applyAlignment="1">
      <alignment horizontal="center" vertical="center"/>
    </xf>
    <xf numFmtId="0" fontId="10" fillId="0" borderId="0" xfId="0" applyFont="1" applyAlignment="1">
      <alignment horizontal="center" vertical="center"/>
    </xf>
    <xf numFmtId="0" fontId="0" fillId="0" borderId="0" xfId="0" applyAlignment="1">
      <alignment vertical="center"/>
    </xf>
    <xf numFmtId="2" fontId="10" fillId="0" borderId="0" xfId="0" applyNumberFormat="1" applyFont="1" applyAlignment="1">
      <alignment horizontal="center" vertical="center" wrapText="1"/>
    </xf>
    <xf numFmtId="0" fontId="10" fillId="0" borderId="0" xfId="0" applyFont="1" applyAlignment="1">
      <alignment horizontal="center" vertical="center" wrapText="1"/>
    </xf>
    <xf numFmtId="0" fontId="0" fillId="0" borderId="0" xfId="0" applyAlignment="1">
      <alignment horizontal="center" vertical="center" wrapText="1"/>
    </xf>
    <xf numFmtId="166" fontId="10" fillId="0" borderId="0" xfId="0" applyNumberFormat="1" applyFont="1" applyAlignment="1">
      <alignment horizontal="center" vertical="center"/>
    </xf>
    <xf numFmtId="166" fontId="0" fillId="0" borderId="0" xfId="0" applyNumberFormat="1" applyAlignment="1">
      <alignment horizontal="center" vertical="center"/>
    </xf>
    <xf numFmtId="166" fontId="0" fillId="0" borderId="0" xfId="0" applyNumberFormat="1" applyAlignment="1">
      <alignment horizontal="center"/>
    </xf>
    <xf numFmtId="166" fontId="0" fillId="0" borderId="0" xfId="0" applyNumberFormat="1"/>
    <xf numFmtId="167" fontId="10" fillId="0" borderId="0" xfId="0" applyNumberFormat="1" applyFont="1" applyAlignment="1">
      <alignment horizontal="center" vertical="center"/>
    </xf>
    <xf numFmtId="167" fontId="0" fillId="0" borderId="0" xfId="0" applyNumberFormat="1" applyAlignment="1">
      <alignment horizontal="center" vertical="center"/>
    </xf>
    <xf numFmtId="167" fontId="0" fillId="0" borderId="0" xfId="0" applyNumberFormat="1" applyAlignment="1">
      <alignment horizontal="center"/>
    </xf>
    <xf numFmtId="167" fontId="0" fillId="0" borderId="0" xfId="0" applyNumberFormat="1"/>
    <xf numFmtId="0" fontId="10" fillId="0" borderId="0" xfId="0" applyFont="1" applyAlignment="1">
      <alignment horizontal="center" vertical="center" wrapText="1"/>
    </xf>
    <xf numFmtId="0" fontId="0" fillId="0" borderId="0" xfId="0" applyBorder="1" applyAlignment="1">
      <alignment horizontal="center" vertical="center" wrapText="1"/>
    </xf>
    <xf numFmtId="2" fontId="0" fillId="0" borderId="0" xfId="0" applyNumberFormat="1" applyBorder="1" applyAlignment="1">
      <alignment horizontal="center" vertical="center" wrapText="1"/>
    </xf>
    <xf numFmtId="0" fontId="0" fillId="0" borderId="0" xfId="0" applyBorder="1" applyAlignment="1">
      <alignment vertical="center" wrapText="1"/>
    </xf>
    <xf numFmtId="0" fontId="6" fillId="0" borderId="0" xfId="0" applyFont="1" applyBorder="1" applyAlignment="1">
      <alignment horizontal="center" vertical="center" wrapText="1"/>
    </xf>
    <xf numFmtId="166" fontId="0" fillId="0" borderId="0" xfId="0" applyNumberFormat="1" applyFill="1" applyAlignment="1">
      <alignment horizontal="center" vertical="center"/>
    </xf>
    <xf numFmtId="167" fontId="10" fillId="0" borderId="0" xfId="0" applyNumberFormat="1" applyFont="1" applyFill="1" applyAlignment="1">
      <alignment horizontal="center" vertical="center"/>
    </xf>
    <xf numFmtId="167" fontId="0" fillId="0" borderId="0" xfId="0" applyNumberFormat="1" applyFill="1" applyAlignment="1">
      <alignment horizontal="center" vertical="center"/>
    </xf>
    <xf numFmtId="167" fontId="0" fillId="0" borderId="0" xfId="0" applyNumberFormat="1" applyFill="1" applyAlignment="1">
      <alignment horizontal="center"/>
    </xf>
    <xf numFmtId="166" fontId="10" fillId="0" borderId="0" xfId="0" applyNumberFormat="1" applyFont="1" applyFill="1" applyAlignment="1">
      <alignment horizontal="center" vertical="center"/>
    </xf>
    <xf numFmtId="166" fontId="0" fillId="0" borderId="0" xfId="0" applyNumberFormat="1" applyFill="1"/>
    <xf numFmtId="166" fontId="0" fillId="0" borderId="0" xfId="0" applyNumberForma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46"/>
  <sheetViews>
    <sheetView tabSelected="1" workbookViewId="0">
      <pane xSplit="1" ySplit="1" topLeftCell="B2" activePane="bottomRight" state="frozen"/>
      <selection pane="topRight" activeCell="B1" sqref="B1"/>
      <selection pane="bottomLeft" activeCell="A2" sqref="A2"/>
      <selection pane="bottomRight" activeCell="J8" sqref="J8"/>
    </sheetView>
  </sheetViews>
  <sheetFormatPr defaultRowHeight="14.4" x14ac:dyDescent="0.3"/>
  <cols>
    <col min="1" max="1" width="14.88671875" bestFit="1" customWidth="1"/>
    <col min="2" max="2" width="4.44140625" style="27" bestFit="1" customWidth="1"/>
    <col min="3" max="3" width="10.5546875" style="56" bestFit="1" customWidth="1"/>
    <col min="4" max="4" width="9.5546875" style="66" bestFit="1" customWidth="1"/>
    <col min="5" max="5" width="9.5546875" style="58" customWidth="1"/>
    <col min="6" max="7" width="10.5546875" style="58" customWidth="1"/>
    <col min="8" max="9" width="10.6640625" customWidth="1"/>
    <col min="10" max="10" width="8.88671875" customWidth="1"/>
    <col min="11" max="12" width="9.5546875" style="54" customWidth="1"/>
    <col min="13" max="14" width="8.88671875" customWidth="1"/>
    <col min="16" max="16" width="9.5546875" style="54" bestFit="1" customWidth="1"/>
    <col min="17" max="17" width="9" style="69" bestFit="1" customWidth="1"/>
    <col min="20" max="20" width="6.109375" style="1" customWidth="1"/>
    <col min="21" max="21" width="14.88671875" bestFit="1" customWidth="1"/>
    <col min="23" max="23" width="9.5546875" style="54" bestFit="1" customWidth="1"/>
    <col min="24" max="24" width="9.5546875" style="69" bestFit="1" customWidth="1"/>
    <col min="25" max="25" width="8.88671875" customWidth="1"/>
    <col min="26" max="27" width="9.5546875" style="54" customWidth="1"/>
    <col min="28" max="30" width="8.88671875" customWidth="1"/>
    <col min="31" max="31" width="10.5546875" style="58" customWidth="1"/>
    <col min="32" max="32" width="9.5546875" style="58" customWidth="1"/>
    <col min="33" max="33" width="8.88671875" customWidth="1"/>
    <col min="36" max="36" width="9.5546875" style="54" bestFit="1" customWidth="1"/>
    <col min="37" max="37" width="9" style="69" bestFit="1" customWidth="1"/>
    <col min="46" max="46" width="10.109375" bestFit="1" customWidth="1"/>
    <col min="47" max="47" width="11" bestFit="1" customWidth="1"/>
  </cols>
  <sheetData>
    <row r="1" spans="1:50" s="46" customFormat="1" ht="45" customHeight="1" x14ac:dyDescent="0.3">
      <c r="B1" s="44" t="s">
        <v>58</v>
      </c>
      <c r="C1" s="55" t="s">
        <v>59</v>
      </c>
      <c r="D1" s="65"/>
      <c r="E1" s="55" t="s">
        <v>60</v>
      </c>
      <c r="F1" s="55"/>
      <c r="G1" s="55"/>
      <c r="H1" s="48" t="s">
        <v>304</v>
      </c>
      <c r="I1" s="48"/>
      <c r="J1" s="46" t="s">
        <v>61</v>
      </c>
      <c r="K1" s="51"/>
      <c r="L1" s="51"/>
      <c r="M1" s="45"/>
      <c r="N1" s="45"/>
      <c r="O1" s="45" t="s">
        <v>291</v>
      </c>
      <c r="P1" s="51"/>
      <c r="Q1" s="68"/>
      <c r="R1" s="45"/>
      <c r="S1" s="45"/>
      <c r="T1" s="45"/>
      <c r="U1" s="44" t="s">
        <v>62</v>
      </c>
      <c r="V1" s="46" t="s">
        <v>59</v>
      </c>
      <c r="W1" s="51"/>
      <c r="X1" s="68"/>
      <c r="Y1" s="46" t="s">
        <v>60</v>
      </c>
      <c r="Z1" s="51"/>
      <c r="AA1" s="51"/>
      <c r="AB1" s="45"/>
      <c r="AC1" s="45"/>
      <c r="AD1" s="46" t="s">
        <v>61</v>
      </c>
      <c r="AE1" s="55"/>
      <c r="AF1" s="55"/>
      <c r="AG1" s="45"/>
      <c r="AH1" s="45"/>
      <c r="AI1" s="45" t="s">
        <v>291</v>
      </c>
      <c r="AJ1" s="51"/>
      <c r="AK1" s="68"/>
      <c r="AL1" s="45"/>
      <c r="AO1" s="59" t="s">
        <v>310</v>
      </c>
      <c r="AP1" s="59"/>
      <c r="AQ1" s="59"/>
      <c r="AR1" s="59"/>
      <c r="AS1" s="49"/>
      <c r="AT1" s="59" t="s">
        <v>309</v>
      </c>
      <c r="AU1" s="59"/>
      <c r="AV1" s="59"/>
      <c r="AW1" s="59"/>
      <c r="AX1" s="59"/>
    </row>
    <row r="2" spans="1:50" ht="72" x14ac:dyDescent="0.3">
      <c r="A2" s="47" t="s">
        <v>63</v>
      </c>
      <c r="B2" s="27" t="s">
        <v>64</v>
      </c>
      <c r="C2" s="56" t="s">
        <v>65</v>
      </c>
      <c r="D2" s="66" t="s">
        <v>66</v>
      </c>
      <c r="E2" s="56" t="s">
        <v>64</v>
      </c>
      <c r="F2" s="56" t="s">
        <v>65</v>
      </c>
      <c r="G2" s="56" t="s">
        <v>66</v>
      </c>
      <c r="H2" s="43" t="s">
        <v>315</v>
      </c>
      <c r="I2" s="43" t="s">
        <v>316</v>
      </c>
      <c r="J2" s="27" t="s">
        <v>64</v>
      </c>
      <c r="K2" s="52" t="s">
        <v>65</v>
      </c>
      <c r="L2" s="52" t="s">
        <v>66</v>
      </c>
      <c r="M2" s="43" t="s">
        <v>318</v>
      </c>
      <c r="N2" s="43" t="s">
        <v>316</v>
      </c>
      <c r="O2" s="27" t="s">
        <v>64</v>
      </c>
      <c r="P2" s="52" t="s">
        <v>65</v>
      </c>
      <c r="Q2" s="64" t="s">
        <v>66</v>
      </c>
      <c r="R2" s="43" t="s">
        <v>319</v>
      </c>
      <c r="S2" s="43" t="s">
        <v>317</v>
      </c>
      <c r="U2" t="s">
        <v>63</v>
      </c>
      <c r="V2" s="27" t="s">
        <v>64</v>
      </c>
      <c r="W2" s="52" t="s">
        <v>65</v>
      </c>
      <c r="X2" s="64" t="s">
        <v>66</v>
      </c>
      <c r="Y2" s="27" t="s">
        <v>64</v>
      </c>
      <c r="Z2" s="52" t="s">
        <v>65</v>
      </c>
      <c r="AA2" s="52" t="s">
        <v>66</v>
      </c>
      <c r="AB2" s="43" t="s">
        <v>315</v>
      </c>
      <c r="AC2" s="43" t="s">
        <v>320</v>
      </c>
      <c r="AD2" s="27" t="s">
        <v>64</v>
      </c>
      <c r="AE2" s="56" t="s">
        <v>65</v>
      </c>
      <c r="AF2" s="56" t="s">
        <v>66</v>
      </c>
      <c r="AG2" s="43" t="s">
        <v>321</v>
      </c>
      <c r="AH2" s="43" t="s">
        <v>322</v>
      </c>
      <c r="AI2" s="27" t="s">
        <v>64</v>
      </c>
      <c r="AJ2" s="52" t="s">
        <v>65</v>
      </c>
      <c r="AK2" s="64" t="s">
        <v>66</v>
      </c>
      <c r="AL2" s="43" t="s">
        <v>323</v>
      </c>
      <c r="AM2" s="43" t="s">
        <v>324</v>
      </c>
      <c r="AN2" s="43"/>
      <c r="AO2" s="27" t="s">
        <v>305</v>
      </c>
      <c r="AP2" s="27" t="s">
        <v>306</v>
      </c>
      <c r="AQ2" s="27" t="s">
        <v>307</v>
      </c>
      <c r="AR2" s="27" t="s">
        <v>308</v>
      </c>
      <c r="AS2" s="27"/>
      <c r="AT2" s="50" t="s">
        <v>67</v>
      </c>
      <c r="AU2" s="50" t="s">
        <v>303</v>
      </c>
      <c r="AV2" s="50" t="s">
        <v>302</v>
      </c>
      <c r="AW2" s="50" t="s">
        <v>311</v>
      </c>
      <c r="AX2" s="50" t="s">
        <v>312</v>
      </c>
    </row>
    <row r="3" spans="1:50" x14ac:dyDescent="0.3">
      <c r="E3" s="56"/>
      <c r="F3" s="56"/>
      <c r="G3" s="56"/>
      <c r="H3" s="1"/>
      <c r="I3" s="1"/>
      <c r="V3" s="27"/>
      <c r="W3" s="52"/>
      <c r="X3" s="64"/>
      <c r="Y3" s="27"/>
      <c r="Z3" s="52"/>
      <c r="AA3" s="52"/>
      <c r="AB3" s="1"/>
      <c r="AC3" s="1"/>
    </row>
    <row r="4" spans="1:50" x14ac:dyDescent="0.3">
      <c r="A4" t="s">
        <v>68</v>
      </c>
      <c r="B4" s="27">
        <v>81</v>
      </c>
      <c r="C4" s="56">
        <v>454.9597</v>
      </c>
      <c r="D4" s="66">
        <v>61.507469999999998</v>
      </c>
      <c r="E4" s="56">
        <v>76</v>
      </c>
      <c r="F4" s="56">
        <v>464.80500000000001</v>
      </c>
      <c r="G4" s="56">
        <v>76.007440000000003</v>
      </c>
      <c r="H4" s="52">
        <f>(F4-$C4)/(((($B4-1)*($D4^2)+(E4-1)*(G4^2))/($B4+E4-2))^(1/2))</f>
        <v>0.14288087199053706</v>
      </c>
      <c r="I4" s="52">
        <f>(F4-$C4)/D4</f>
        <v>0.16006673660939086</v>
      </c>
      <c r="J4" s="27">
        <v>72</v>
      </c>
      <c r="K4" s="52">
        <v>430.565</v>
      </c>
      <c r="L4" s="52">
        <v>60.631619999999998</v>
      </c>
      <c r="M4" s="52">
        <f>(K4-$C4)/(((($B4-1)*($D4^2)+(J4-1)*(L4^2))/($B4+J4-2))^(1/2))</f>
        <v>-0.39927682206001419</v>
      </c>
      <c r="N4" s="52">
        <f>(K4-$C4)/$D4</f>
        <v>-0.39661361457396965</v>
      </c>
      <c r="O4" s="27">
        <v>75</v>
      </c>
      <c r="P4" s="52">
        <v>438.00439999999998</v>
      </c>
      <c r="Q4" s="64">
        <v>63.004159999999999</v>
      </c>
      <c r="R4" s="52">
        <f>(P4-$C4)/(((($B4-1)*($D4^2)+(O4-1)*(Q4^2))/($B4+O4-2))^(1/2))</f>
        <v>-0.27245679338415812</v>
      </c>
      <c r="S4" s="52">
        <f>(P4-$C4)/$D4</f>
        <v>-0.27566245205663675</v>
      </c>
      <c r="U4" t="s">
        <v>68</v>
      </c>
      <c r="V4" s="27">
        <v>84</v>
      </c>
      <c r="W4" s="52">
        <v>459.06130000000002</v>
      </c>
      <c r="X4" s="64">
        <v>64.922979999999995</v>
      </c>
      <c r="Y4" s="27">
        <v>74</v>
      </c>
      <c r="Z4" s="52">
        <v>482.75830000000002</v>
      </c>
      <c r="AA4" s="52">
        <v>82.550129999999996</v>
      </c>
      <c r="AB4" s="52">
        <f>(Z4-$W4)/(((($V4-1)*($X4^2)+(Y4-1)*(AA4^2))/($V4+Y4-2))^(1/2))</f>
        <v>0.32154063200753907</v>
      </c>
      <c r="AC4" s="52">
        <f>(Z4-$W4)/$X4</f>
        <v>0.36500172974191886</v>
      </c>
      <c r="AD4" s="27">
        <v>75</v>
      </c>
      <c r="AE4" s="56">
        <v>436.62520000000001</v>
      </c>
      <c r="AF4" s="56">
        <v>58.152380000000001</v>
      </c>
      <c r="AG4" s="52">
        <f>(AE4-$W4)/(((($V4-1)*($X4^2)+(AD4-1)*(AF4^2))/($V4+AD4-2))^(1/2))</f>
        <v>-0.36290163757689292</v>
      </c>
      <c r="AH4" s="52">
        <f>(AE4-$W4)/$X4</f>
        <v>-0.3455802552501443</v>
      </c>
      <c r="AI4" s="27">
        <v>74</v>
      </c>
      <c r="AJ4" s="52">
        <v>456.98750000000001</v>
      </c>
      <c r="AK4" s="64">
        <v>71.335660000000004</v>
      </c>
      <c r="AL4" s="52">
        <f>(AJ4-$W4)/(((($V4-1)*($X4^2)+(AI4-1)*(AK4^2))/($V4+AI4-2))^(1/2))</f>
        <v>-3.0497457876232707E-2</v>
      </c>
      <c r="AM4" s="52">
        <f>(AJ4-$W4)/$X4</f>
        <v>-3.1942464748229454E-2</v>
      </c>
      <c r="AN4" s="52"/>
      <c r="AO4">
        <f>(W4-C4)/((((B4-1)*(D4^2)+(V4-1)*(X4^2))/(B4+V4-2))^(1/2))</f>
        <v>6.4827239533528855E-2</v>
      </c>
      <c r="AP4">
        <f>(Z4-F4)/((((E4-1)*(G4^2)+(Y4-1)*(AA4^2))/(E4+Y4-2))^(1/2))</f>
        <v>0.22639132099087378</v>
      </c>
      <c r="AQ4">
        <f>(AE4-K4)/((((J4-1)*(L4^2)+(AD4-1)*(AF4^2))/(J4+AD4-2))^(1/2))</f>
        <v>0.10205915588111582</v>
      </c>
      <c r="AR4">
        <f>(AJ4-P4)/((((O4-1)*(Q4^2)+(AI4-1)*(AK4^2))/(O4+AI4-2))^(1/2))</f>
        <v>0.2821898377829446</v>
      </c>
      <c r="AT4">
        <f>((Z4-W4)/X4)-((F4-C4)/D4)</f>
        <v>0.204934993132528</v>
      </c>
      <c r="AU4">
        <f>((AE4-W4)/X4)-((K4-C4)/D4)</f>
        <v>5.1033359323825356E-2</v>
      </c>
      <c r="AV4">
        <f>((AJ4-W4)/$X4)-((P4-C4)/$D4)</f>
        <v>0.2437199873084073</v>
      </c>
      <c r="AW4">
        <f>((AE4-Z4)/$X4)-((K4-F4)/$D4)</f>
        <v>-0.1539016338087027</v>
      </c>
      <c r="AX4">
        <f>((AJ4-AE4)/$X4)-((P4-K4)/$D4)</f>
        <v>0.19268662798458192</v>
      </c>
    </row>
    <row r="5" spans="1:50" x14ac:dyDescent="0.3">
      <c r="A5" t="s">
        <v>69</v>
      </c>
      <c r="B5" s="27">
        <v>81</v>
      </c>
      <c r="C5" s="56">
        <v>22.993970000000001</v>
      </c>
      <c r="D5" s="66">
        <v>1.0482800000000001</v>
      </c>
      <c r="E5" s="56">
        <v>76</v>
      </c>
      <c r="F5" s="56">
        <v>23.036840000000002</v>
      </c>
      <c r="G5" s="56">
        <v>1.1195280000000001</v>
      </c>
      <c r="H5" s="52">
        <f t="shared" ref="H5:H8" si="0">(F5-$C5)/(((($B5-1)*($D5^2)+(E5-1)*(G5^2))/($B5+E5-2))^(1/2))</f>
        <v>3.9572060227715235E-2</v>
      </c>
      <c r="I5" s="52">
        <f t="shared" ref="I5:I46" si="1">(F5-$C5)/D5</f>
        <v>4.089556225436012E-2</v>
      </c>
      <c r="J5" s="27">
        <v>72</v>
      </c>
      <c r="K5" s="52">
        <v>22.944420000000001</v>
      </c>
      <c r="L5" s="52">
        <v>0.94302790000000003</v>
      </c>
      <c r="M5" s="52">
        <f t="shared" ref="M5:M8" si="2">(K5-$C5)/(((($B5-1)*($D5^2)+(J5-1)*(L5^2))/($B5+J5-2))^(1/2))</f>
        <v>-4.9541520971715651E-2</v>
      </c>
      <c r="N5" s="52">
        <f t="shared" ref="N5:N46" si="3">(K5-$C5)/$D5</f>
        <v>-4.7267905521425554E-2</v>
      </c>
      <c r="O5" s="27">
        <v>75</v>
      </c>
      <c r="P5" s="52">
        <v>22.833130000000001</v>
      </c>
      <c r="Q5" s="64">
        <v>1.019995</v>
      </c>
      <c r="R5" s="52">
        <f t="shared" ref="R5:R8" si="4">(P5-$C5)/(((($B5-1)*($D5^2)+(O5-1)*(Q5^2))/($B5+O5-2))^(1/2))</f>
        <v>-0.15543325309375947</v>
      </c>
      <c r="S5" s="52">
        <f t="shared" ref="S5:S46" si="5">(P5-$C5)/$D5</f>
        <v>-0.15343228908306969</v>
      </c>
      <c r="U5" t="s">
        <v>69</v>
      </c>
      <c r="V5" s="27">
        <v>84</v>
      </c>
      <c r="W5" s="52">
        <v>22.87311</v>
      </c>
      <c r="X5" s="64">
        <v>1.0688899999999999</v>
      </c>
      <c r="Y5" s="27">
        <v>74</v>
      </c>
      <c r="Z5" s="52">
        <v>22.846109999999999</v>
      </c>
      <c r="AA5" s="52">
        <v>0.97582999999999998</v>
      </c>
      <c r="AB5" s="52">
        <f t="shared" ref="AB5:AB8" si="6">(Z5-$W5)/(((($V5-1)*($X5^2)+(Y5-1)*(AA5^2))/($V5+Y5-2))^(1/2))</f>
        <v>-2.6305698443045734E-2</v>
      </c>
      <c r="AC5" s="52">
        <f t="shared" ref="AC5:AC46" si="7">(Z5-$W5)/$X5</f>
        <v>-2.5259849002236923E-2</v>
      </c>
      <c r="AD5" s="27">
        <v>75</v>
      </c>
      <c r="AE5" s="56">
        <v>22.984290000000001</v>
      </c>
      <c r="AF5" s="56">
        <v>1.163179</v>
      </c>
      <c r="AG5" s="52">
        <f>(AE5-$W5)/(((($V5-1)*($X5^2)+(AD5-1)*(AF5^2))/($V5+AD5-2))^(1/2))</f>
        <v>9.9773279947507149E-2</v>
      </c>
      <c r="AH5" s="52">
        <f t="shared" ref="AH5:AH8" si="8">(AE5-$W5)/$X5</f>
        <v>0.10401444489143032</v>
      </c>
      <c r="AI5" s="27">
        <v>74</v>
      </c>
      <c r="AJ5" s="52">
        <v>23.006869999999999</v>
      </c>
      <c r="AK5" s="64">
        <v>1.1686890000000001</v>
      </c>
      <c r="AL5" s="52">
        <f>(AJ5-$W5)/(((($V5-1)*($X5^2)+(AI5-1)*(AK5^2))/($V5+AI5-2))^(1/2))</f>
        <v>0.11978132121472596</v>
      </c>
      <c r="AM5" s="52">
        <f t="shared" ref="AM5:AM46" si="9">(AJ5-$W5)/$X5</f>
        <v>0.12513916305700193</v>
      </c>
      <c r="AN5" s="52"/>
      <c r="AO5">
        <f t="shared" ref="AO5:AO8" si="10">(W5-C5)/((((B5-1)*(D5^2)+(V5-1)*(X5^2))/(B5+V5-2))^(1/2))</f>
        <v>-0.11414541929006825</v>
      </c>
      <c r="AP5">
        <f t="shared" ref="AP5:AP8" si="11">(Z5-F5)/((((E5-1)*(G5^2)+(Y5-1)*(AA5^2))/(E5+Y5-2))^(1/2))</f>
        <v>-0.18145614050191672</v>
      </c>
      <c r="AQ5">
        <f t="shared" ref="AQ5:AQ8" si="12">(AE5-K5)/((((J5-1)*(L5^2)+(AD5-1)*(AF5^2))/(J5+AD5-2))^(1/2))</f>
        <v>3.757409827423825E-2</v>
      </c>
      <c r="AR5">
        <f t="shared" ref="AR5:AR46" si="13">(AJ5-P5)/((((O5-1)*(Q5^2)+(AI5-1)*(AK5^2))/(O5+AI5-2))^(1/2))</f>
        <v>0.15846986631798662</v>
      </c>
      <c r="AT5">
        <f t="shared" ref="AT5:AT46" si="14">((Z5-W5)/X5)-((F5-C5)/D5)</f>
        <v>-6.6155411256597046E-2</v>
      </c>
      <c r="AU5">
        <f t="shared" ref="AU5:AU8" si="15">((AE5-W5)/X5)-((K5-C5)/D5)</f>
        <v>0.15128235041285587</v>
      </c>
      <c r="AV5">
        <f t="shared" ref="AV5:AV8" si="16">((AJ5-W5)/$X5)-((P5-C5)/$D5)</f>
        <v>0.27857145214007162</v>
      </c>
      <c r="AW5">
        <f t="shared" ref="AW5:AW46" si="17">((AE5-Z5)/$X5)-((K5-F5)/$D5)</f>
        <v>0.21743776166945289</v>
      </c>
      <c r="AX5">
        <f t="shared" ref="AX5:AX8" si="18">((AJ5-AE5)/$X5)-((P5-K5)/$D5)</f>
        <v>0.12728910172721575</v>
      </c>
    </row>
    <row r="6" spans="1:50" x14ac:dyDescent="0.3">
      <c r="A6" t="s">
        <v>70</v>
      </c>
      <c r="B6" s="27">
        <v>78</v>
      </c>
      <c r="C6" s="56">
        <v>-48.908969999999997</v>
      </c>
      <c r="D6" s="66">
        <v>89.284989999999993</v>
      </c>
      <c r="E6" s="56">
        <v>75</v>
      </c>
      <c r="F6" s="56">
        <v>-56.455329999999996</v>
      </c>
      <c r="G6" s="56">
        <v>106.2453</v>
      </c>
      <c r="H6" s="52">
        <f t="shared" si="0"/>
        <v>-7.7031776739012695E-2</v>
      </c>
      <c r="I6" s="52">
        <f t="shared" si="1"/>
        <v>-8.4519917625571789E-2</v>
      </c>
      <c r="J6" s="27">
        <v>71</v>
      </c>
      <c r="K6" s="52">
        <v>-70.983329999999995</v>
      </c>
      <c r="L6" s="52">
        <v>133.9074</v>
      </c>
      <c r="M6" s="52">
        <f t="shared" si="2"/>
        <v>-0.19576752767049974</v>
      </c>
      <c r="N6" s="52">
        <f t="shared" si="3"/>
        <v>-0.24723483756900236</v>
      </c>
      <c r="O6" s="27">
        <v>74</v>
      </c>
      <c r="P6" s="52">
        <v>-50.0473</v>
      </c>
      <c r="Q6" s="64">
        <v>75.440370000000001</v>
      </c>
      <c r="R6" s="52">
        <f t="shared" si="4"/>
        <v>-1.374183790869238E-2</v>
      </c>
      <c r="S6" s="52">
        <f t="shared" si="5"/>
        <v>-1.2749399423128159E-2</v>
      </c>
      <c r="U6" t="s">
        <v>70</v>
      </c>
      <c r="V6" s="27">
        <v>81</v>
      </c>
      <c r="W6" s="52">
        <v>-70.391149999999996</v>
      </c>
      <c r="X6" s="64">
        <v>113.06910000000001</v>
      </c>
      <c r="Y6" s="27">
        <v>70</v>
      </c>
      <c r="Z6" s="52">
        <v>-31.16048</v>
      </c>
      <c r="AA6" s="52">
        <v>115.19329999999999</v>
      </c>
      <c r="AB6" s="52">
        <f t="shared" si="6"/>
        <v>0.34395457018428549</v>
      </c>
      <c r="AC6" s="52">
        <f t="shared" si="7"/>
        <v>0.34696190205812194</v>
      </c>
      <c r="AD6" s="27">
        <v>73</v>
      </c>
      <c r="AE6" s="56">
        <v>-74.214330000000004</v>
      </c>
      <c r="AF6" s="56">
        <v>70.709649999999996</v>
      </c>
      <c r="AG6" s="52">
        <f>(AE6-$W6)/(((($V6-1)*($X6^2)+(AD6-1)*(AF6^2))/($V6+AD6-2))^(1/2))</f>
        <v>-4.0084203172779699E-2</v>
      </c>
      <c r="AH6" s="52">
        <f t="shared" si="8"/>
        <v>-3.3812774666111323E-2</v>
      </c>
      <c r="AI6" s="27">
        <v>74</v>
      </c>
      <c r="AJ6" s="52">
        <v>-44.595799999999997</v>
      </c>
      <c r="AK6" s="64">
        <v>93.914630000000002</v>
      </c>
      <c r="AL6" s="52">
        <f t="shared" ref="AL6:AL8" si="19">(AJ6-$W6)/(((($V6-1)*($X6^2)+(AI6-1)*(AK6^2))/($V6+AI6-2))^(1/2))</f>
        <v>0.24715419295773525</v>
      </c>
      <c r="AM6" s="52">
        <f t="shared" si="9"/>
        <v>0.22813792627694038</v>
      </c>
      <c r="AN6" s="52"/>
      <c r="AO6">
        <f t="shared" si="10"/>
        <v>-0.21040547273702032</v>
      </c>
      <c r="AP6">
        <f t="shared" si="11"/>
        <v>0.22859565504028051</v>
      </c>
      <c r="AQ6">
        <f t="shared" si="12"/>
        <v>-3.0295045779791269E-2</v>
      </c>
      <c r="AR6">
        <f t="shared" si="13"/>
        <v>6.3999892323511817E-2</v>
      </c>
      <c r="AT6">
        <f t="shared" si="14"/>
        <v>0.4314818196836937</v>
      </c>
      <c r="AU6">
        <f t="shared" si="15"/>
        <v>0.21342206290289104</v>
      </c>
      <c r="AV6">
        <f t="shared" si="16"/>
        <v>0.24088732570006854</v>
      </c>
      <c r="AW6">
        <f t="shared" si="17"/>
        <v>-0.21805975678080269</v>
      </c>
      <c r="AX6">
        <f t="shared" si="18"/>
        <v>2.7465262797177481E-2</v>
      </c>
    </row>
    <row r="7" spans="1:50" x14ac:dyDescent="0.3">
      <c r="A7" t="s">
        <v>71</v>
      </c>
      <c r="B7" s="27">
        <v>78</v>
      </c>
      <c r="C7" s="56">
        <v>-0.57699069999999997</v>
      </c>
      <c r="D7" s="66">
        <v>1.134425</v>
      </c>
      <c r="E7" s="56">
        <v>75</v>
      </c>
      <c r="F7" s="56">
        <v>-0.50833329999999999</v>
      </c>
      <c r="G7" s="56">
        <v>1.0863940000000001</v>
      </c>
      <c r="H7" s="52">
        <f t="shared" si="0"/>
        <v>6.1789715146669567E-2</v>
      </c>
      <c r="I7" s="52">
        <f t="shared" si="1"/>
        <v>6.0521762126187255E-2</v>
      </c>
      <c r="J7" s="27">
        <v>71</v>
      </c>
      <c r="K7" s="52">
        <v>-0.54615020000000003</v>
      </c>
      <c r="L7" s="52">
        <v>1.893824</v>
      </c>
      <c r="M7" s="52">
        <f>(K7-$C7)/(((($B7-1)*($D7^2)+(J7-1)*(L7^2))/($B7+J7-2))^(1/2))</f>
        <v>1.9982569765230326E-2</v>
      </c>
      <c r="N7" s="52">
        <f t="shared" si="3"/>
        <v>2.7186019349009355E-2</v>
      </c>
      <c r="O7" s="27">
        <v>74</v>
      </c>
      <c r="P7" s="52">
        <v>-0.78826949999999996</v>
      </c>
      <c r="Q7" s="64">
        <v>1.3640460000000001</v>
      </c>
      <c r="R7" s="52">
        <f>(P7-$C7)/(((($B7-1)*($D7^2)+(O7-1)*(Q7^2))/($B7+O7-2))^(1/2))</f>
        <v>-0.16882750601885629</v>
      </c>
      <c r="S7" s="52">
        <f t="shared" si="5"/>
        <v>-0.18624307468541329</v>
      </c>
      <c r="U7" t="s">
        <v>71</v>
      </c>
      <c r="V7" s="27">
        <v>82</v>
      </c>
      <c r="W7" s="52">
        <v>-0.78862180000000004</v>
      </c>
      <c r="X7" s="64">
        <v>1.2301740000000001</v>
      </c>
      <c r="Y7" s="27">
        <v>70</v>
      </c>
      <c r="Z7" s="52">
        <v>-0.68209129999999996</v>
      </c>
      <c r="AA7" s="52">
        <v>1.412512</v>
      </c>
      <c r="AB7" s="52">
        <f t="shared" si="6"/>
        <v>8.0877207907914125E-2</v>
      </c>
      <c r="AC7" s="52">
        <f t="shared" si="7"/>
        <v>8.659791216527099E-2</v>
      </c>
      <c r="AD7" s="27">
        <v>73</v>
      </c>
      <c r="AE7" s="56">
        <v>-0.38943299999999997</v>
      </c>
      <c r="AF7" s="56">
        <v>0.97789320000000002</v>
      </c>
      <c r="AG7" s="52">
        <f>(AE7-$W7)/(((($V7-1)*($X7^2)+(AD7-1)*(AF7^2))/($V7+AD7-2))^(1/2))</f>
        <v>0.35687612636359373</v>
      </c>
      <c r="AH7" s="52">
        <f t="shared" si="8"/>
        <v>0.32449783526558035</v>
      </c>
      <c r="AI7" s="27">
        <v>74</v>
      </c>
      <c r="AJ7" s="52">
        <v>-0.57252630000000004</v>
      </c>
      <c r="AK7" s="64">
        <v>0.97814179999999995</v>
      </c>
      <c r="AL7" s="52">
        <f t="shared" si="19"/>
        <v>0.19332028138220597</v>
      </c>
      <c r="AM7" s="52">
        <f t="shared" si="9"/>
        <v>0.17566254855004249</v>
      </c>
      <c r="AN7" s="52"/>
      <c r="AO7">
        <f t="shared" si="10"/>
        <v>-0.17867023211632541</v>
      </c>
      <c r="AP7">
        <f t="shared" si="11"/>
        <v>-0.13852081631369398</v>
      </c>
      <c r="AQ7">
        <f t="shared" si="12"/>
        <v>0.10441089052130181</v>
      </c>
      <c r="AR7">
        <f t="shared" si="13"/>
        <v>0.18177291799608544</v>
      </c>
      <c r="AT7">
        <f t="shared" si="14"/>
        <v>2.6076150039083736E-2</v>
      </c>
      <c r="AU7">
        <f t="shared" si="15"/>
        <v>0.29731181591657097</v>
      </c>
      <c r="AV7">
        <f t="shared" si="16"/>
        <v>0.36190562323545578</v>
      </c>
      <c r="AW7">
        <f t="shared" si="17"/>
        <v>0.27123566587748726</v>
      </c>
      <c r="AX7">
        <f t="shared" si="18"/>
        <v>6.4593807318884811E-2</v>
      </c>
    </row>
    <row r="8" spans="1:50" x14ac:dyDescent="0.3">
      <c r="A8" t="s">
        <v>72</v>
      </c>
      <c r="B8" s="27">
        <v>78</v>
      </c>
      <c r="C8" s="56">
        <v>-1.419621</v>
      </c>
      <c r="D8" s="66">
        <v>1.2808379999999999</v>
      </c>
      <c r="E8" s="56">
        <v>75</v>
      </c>
      <c r="F8" s="56">
        <v>-1.320937</v>
      </c>
      <c r="G8" s="56">
        <v>1.5467949999999999</v>
      </c>
      <c r="H8" s="52">
        <f t="shared" si="0"/>
        <v>6.9622090626859617E-2</v>
      </c>
      <c r="I8" s="52">
        <f t="shared" si="1"/>
        <v>7.7046433662961281E-2</v>
      </c>
      <c r="J8" s="27">
        <v>71</v>
      </c>
      <c r="K8" s="52">
        <v>-1.781315</v>
      </c>
      <c r="L8" s="52">
        <v>1.375345</v>
      </c>
      <c r="M8" s="52">
        <f t="shared" si="2"/>
        <v>-0.27263067671916497</v>
      </c>
      <c r="N8" s="52">
        <f t="shared" si="3"/>
        <v>-0.28238856123881395</v>
      </c>
      <c r="O8" s="27">
        <v>74</v>
      </c>
      <c r="P8" s="52">
        <v>-1.7197260000000001</v>
      </c>
      <c r="Q8" s="64">
        <v>1.407934</v>
      </c>
      <c r="R8" s="52">
        <f t="shared" si="4"/>
        <v>-0.2232602998998359</v>
      </c>
      <c r="S8" s="52">
        <f t="shared" si="5"/>
        <v>-0.23430363558857567</v>
      </c>
      <c r="U8" t="s">
        <v>72</v>
      </c>
      <c r="V8" s="27">
        <v>82</v>
      </c>
      <c r="W8" s="52">
        <v>-1.9075359999999999</v>
      </c>
      <c r="X8" s="64">
        <v>1.3540019999999999</v>
      </c>
      <c r="Y8" s="27">
        <v>70</v>
      </c>
      <c r="Z8" s="52">
        <v>-1.125488</v>
      </c>
      <c r="AA8" s="52">
        <v>1.2918750000000001</v>
      </c>
      <c r="AB8" s="52">
        <f t="shared" si="6"/>
        <v>0.58987533738433306</v>
      </c>
      <c r="AC8" s="52">
        <f t="shared" si="7"/>
        <v>0.5775826032753274</v>
      </c>
      <c r="AD8" s="27">
        <v>73</v>
      </c>
      <c r="AE8" s="56">
        <v>-1.5526789999999999</v>
      </c>
      <c r="AF8" s="56">
        <v>1.190326</v>
      </c>
      <c r="AG8" s="52">
        <f>(AE8-$W8)/(((($V8-1)*($X8^2)+(AD8-1)*(AF8^2))/($V8+AD8-2))^(1/2))</f>
        <v>0.27732115461519802</v>
      </c>
      <c r="AH8" s="52">
        <f t="shared" si="8"/>
        <v>0.26208011509584178</v>
      </c>
      <c r="AI8" s="27">
        <v>74</v>
      </c>
      <c r="AJ8" s="52">
        <v>-1.3053380000000001</v>
      </c>
      <c r="AK8" s="64">
        <v>1.478426</v>
      </c>
      <c r="AL8" s="52">
        <f t="shared" si="19"/>
        <v>0.42577799058565391</v>
      </c>
      <c r="AM8" s="52">
        <f t="shared" si="9"/>
        <v>0.44475414364232829</v>
      </c>
      <c r="AN8" s="52"/>
      <c r="AO8">
        <f t="shared" si="10"/>
        <v>-0.36995397333008179</v>
      </c>
      <c r="AP8">
        <f>(Z8-F8)/((((E8-1)*(G8^2)+(Y8-1)*(AA8^2))/(E8+Y8-2))^(1/2))</f>
        <v>0.13672748315515157</v>
      </c>
      <c r="AQ8">
        <f t="shared" si="12"/>
        <v>0.17794533183584768</v>
      </c>
      <c r="AR8">
        <f t="shared" si="13"/>
        <v>0.28704976030569401</v>
      </c>
      <c r="AT8">
        <f t="shared" si="14"/>
        <v>0.50053616961236613</v>
      </c>
      <c r="AU8">
        <f>((AE8-W8)/X8)-((K8-C8)/D8)</f>
        <v>0.54446867633465579</v>
      </c>
      <c r="AV8">
        <f t="shared" si="16"/>
        <v>0.67905777923090394</v>
      </c>
      <c r="AW8">
        <f t="shared" si="17"/>
        <v>4.3932506722289599E-2</v>
      </c>
      <c r="AX8">
        <f t="shared" si="18"/>
        <v>0.13458910289624823</v>
      </c>
    </row>
    <row r="9" spans="1:50" x14ac:dyDescent="0.3">
      <c r="E9" s="56"/>
      <c r="F9" s="56"/>
      <c r="G9" s="56"/>
      <c r="H9" s="52"/>
      <c r="I9" s="52"/>
      <c r="J9" s="27"/>
      <c r="K9" s="52"/>
      <c r="L9" s="52"/>
      <c r="M9" s="52"/>
      <c r="N9" s="52"/>
      <c r="O9" s="1"/>
      <c r="P9" s="52"/>
      <c r="Q9" s="64"/>
      <c r="R9" s="52"/>
      <c r="S9" s="52"/>
      <c r="V9" s="27"/>
      <c r="W9" s="52"/>
      <c r="X9" s="64"/>
      <c r="Y9" s="27"/>
      <c r="Z9" s="52"/>
      <c r="AA9" s="52"/>
      <c r="AB9" s="1"/>
      <c r="AC9" s="52"/>
      <c r="AD9" s="27"/>
      <c r="AE9" s="56"/>
      <c r="AF9" s="56"/>
      <c r="AG9" s="1"/>
      <c r="AH9" s="1"/>
      <c r="AI9" s="27"/>
      <c r="AJ9" s="52"/>
      <c r="AK9" s="64"/>
      <c r="AL9" s="1"/>
      <c r="AM9" s="52"/>
      <c r="AN9" s="52"/>
    </row>
    <row r="10" spans="1:50" x14ac:dyDescent="0.3">
      <c r="A10" t="s">
        <v>73</v>
      </c>
      <c r="B10" s="27">
        <v>86</v>
      </c>
      <c r="C10" s="56">
        <v>6.1511630000000004</v>
      </c>
      <c r="D10" s="66">
        <v>4.0073970000000001</v>
      </c>
      <c r="E10" s="56">
        <v>75</v>
      </c>
      <c r="F10" s="56">
        <v>6.3733329999999997</v>
      </c>
      <c r="G10" s="56">
        <v>4.70702</v>
      </c>
      <c r="H10" s="52">
        <f>(F10-$C10)/(((($B10-1)*($D10^2)+(E10-1)*(G10^2))/($B10+E10-2))^(1/2))</f>
        <v>5.1108365524818969E-2</v>
      </c>
      <c r="I10" s="52">
        <f t="shared" si="1"/>
        <v>5.5439977621383481E-2</v>
      </c>
      <c r="J10" s="27">
        <v>70</v>
      </c>
      <c r="K10" s="52">
        <v>4.8</v>
      </c>
      <c r="L10" s="52">
        <v>4.8442410000000002</v>
      </c>
      <c r="M10" s="52">
        <f>(K10-$C10)/(((($B10-1)*($D10^2)+(J10-1)*(L10^2))/($B10+J10-2))^(1/2))</f>
        <v>-0.30693866646557572</v>
      </c>
      <c r="N10" s="52">
        <f t="shared" si="3"/>
        <v>-0.33716724347500399</v>
      </c>
      <c r="O10" s="27">
        <v>71</v>
      </c>
      <c r="P10" s="52">
        <v>4.7042250000000001</v>
      </c>
      <c r="Q10" s="64">
        <v>4.7310350000000003</v>
      </c>
      <c r="R10" s="52">
        <f>(P10-$C10)/(((($B10-1)*($D10^2)+(O10-1)*(Q10^2))/($B10+O10-2))^(1/2))</f>
        <v>-0.33269547422909918</v>
      </c>
      <c r="S10" s="52">
        <f t="shared" si="5"/>
        <v>-0.36106679722523133</v>
      </c>
      <c r="U10" t="s">
        <v>73</v>
      </c>
      <c r="V10" s="27">
        <v>86</v>
      </c>
      <c r="W10" s="52">
        <v>6.1976740000000001</v>
      </c>
      <c r="X10" s="64">
        <v>4.5239750000000001</v>
      </c>
      <c r="Y10" s="27">
        <v>72</v>
      </c>
      <c r="Z10" s="52">
        <v>4.6666670000000003</v>
      </c>
      <c r="AA10" s="52">
        <v>3.9788169999999998</v>
      </c>
      <c r="AB10" s="52">
        <f>(Z10-$W10)/(((($V10-1)*($X10^2)+(Y10-1)*(AA10^2))/($V10+Y10-2))^(1/2))</f>
        <v>-0.35733889669675373</v>
      </c>
      <c r="AC10" s="52">
        <f t="shared" si="7"/>
        <v>-0.33842074724108773</v>
      </c>
      <c r="AD10" s="27">
        <v>72</v>
      </c>
      <c r="AE10" s="56">
        <v>3.5555560000000002</v>
      </c>
      <c r="AF10" s="56">
        <v>4.024184</v>
      </c>
      <c r="AG10" s="52">
        <f>(AE10-$W10)/(((($V10-1)*($X10^2)+(AD10-1)*(AF10^2))/($V10+AD10-2))^(1/2))</f>
        <v>-0.61391654712866806</v>
      </c>
      <c r="AH10" s="52">
        <f>(AE10-$W10)/$X10</f>
        <v>-0.58402577379406384</v>
      </c>
      <c r="AI10" s="27">
        <v>68</v>
      </c>
      <c r="AJ10" s="52">
        <v>3.3235290000000002</v>
      </c>
      <c r="AK10" s="64">
        <v>3.7909600000000001</v>
      </c>
      <c r="AL10" s="52">
        <f>(AJ10-$W10)/(((($V10-1)*($X10^2)+(AI10-1)*(AK10^2))/($V10+AI10-2))^(1/2))</f>
        <v>-0.681625526456343</v>
      </c>
      <c r="AM10" s="52">
        <f t="shared" si="9"/>
        <v>-0.63531407666930073</v>
      </c>
      <c r="AN10" s="52"/>
      <c r="AO10">
        <f>(W10-C10)/((((B10-1)*(D10^2)+(V10-1)*(X10^2))/(B10+V10-2))^(1/2))</f>
        <v>1.0883588456824545E-2</v>
      </c>
      <c r="AP10">
        <f>(Z10-F10)/((((E10-1)*(G10^2)+(Y10-1)*(AA10^2))/(E10+Y10-2))^(1/2))</f>
        <v>-0.39093012269912675</v>
      </c>
      <c r="AQ10">
        <f>(AE10-K10)/((((J10-1)*(L10^2)+(AD10-1)*(AF10^2))/(J10+AD10-2))^(1/2))</f>
        <v>-0.2798205447254451</v>
      </c>
      <c r="AR10">
        <f t="shared" si="13"/>
        <v>-0.32131155940205791</v>
      </c>
      <c r="AT10">
        <f t="shared" si="14"/>
        <v>-0.3938607248624712</v>
      </c>
      <c r="AU10">
        <f t="shared" ref="AU9:AU46" si="20">((AE10-W10)/X10)-((K10-C10)/D10)</f>
        <v>-0.24685853031905985</v>
      </c>
      <c r="AV10">
        <f>((AJ10-W10)/$X10)-((P10-C10)/$D10)</f>
        <v>-0.2742472794440694</v>
      </c>
      <c r="AW10">
        <f t="shared" si="17"/>
        <v>0.14700219454341135</v>
      </c>
      <c r="AX10">
        <f>((AJ10-AE10)/$X10)-((P10-K10)/$D10)</f>
        <v>-2.7388749125009604E-2</v>
      </c>
    </row>
    <row r="11" spans="1:50" x14ac:dyDescent="0.3">
      <c r="A11" t="s">
        <v>74</v>
      </c>
      <c r="B11" s="27">
        <v>81</v>
      </c>
      <c r="C11" s="56">
        <v>7.580247</v>
      </c>
      <c r="D11" s="66">
        <v>3.0284659999999999</v>
      </c>
      <c r="E11" s="56">
        <v>75</v>
      </c>
      <c r="F11" s="56">
        <v>6.7466670000000004</v>
      </c>
      <c r="G11" s="56">
        <v>3.483914</v>
      </c>
      <c r="H11" s="52">
        <f t="shared" ref="H11:H46" si="21">(F11-$C11)/(((($B11-1)*($D11^2)+(E11-1)*(G11^2))/($B11+E11-2))^(1/2))</f>
        <v>-0.25607009662276248</v>
      </c>
      <c r="I11" s="52">
        <f t="shared" si="1"/>
        <v>-0.27524826100078376</v>
      </c>
      <c r="J11" s="27">
        <v>69</v>
      </c>
      <c r="K11" s="52">
        <v>6</v>
      </c>
      <c r="L11" s="52">
        <v>3.9704790000000001</v>
      </c>
      <c r="M11" s="52">
        <f t="shared" ref="M11:M45" si="22">(K11-$C11)/(((($B11-1)*($D11^2)+(J11-1)*(L11^2))/($B11+J11-2))^(1/2))</f>
        <v>-0.45240732169584924</v>
      </c>
      <c r="N11" s="52">
        <f>(K11-$C11)/$D11</f>
        <v>-0.52179783428309912</v>
      </c>
      <c r="O11" s="27">
        <v>70</v>
      </c>
      <c r="P11" s="52">
        <v>5.4571430000000003</v>
      </c>
      <c r="Q11" s="64">
        <v>3.4919609999999999</v>
      </c>
      <c r="R11" s="52">
        <f t="shared" ref="R11:R45" si="23">(P11-$C11)/(((($B11-1)*($D11^2)+(O11-1)*(Q11^2))/($B11+O11-2))^(1/2))</f>
        <v>-0.65299569703500382</v>
      </c>
      <c r="S11" s="52">
        <f>(P11-$C11)/$D11</f>
        <v>-0.70104931011277649</v>
      </c>
      <c r="U11" t="s">
        <v>74</v>
      </c>
      <c r="V11" s="27">
        <v>83</v>
      </c>
      <c r="W11" s="52">
        <v>7.5783129999999996</v>
      </c>
      <c r="X11" s="64">
        <v>2.9882719999999998</v>
      </c>
      <c r="Y11" s="27">
        <v>71</v>
      </c>
      <c r="Z11" s="52">
        <v>5.8450699999999998</v>
      </c>
      <c r="AA11" s="52">
        <v>2.5559340000000002</v>
      </c>
      <c r="AB11" s="52">
        <f>(Z11-$W11)/(((($V11-1)*($X11^2)+(Y11-1)*(AA11^2))/($V11+Y11-2))^(1/2))</f>
        <v>-0.61957269562734851</v>
      </c>
      <c r="AC11" s="52">
        <f t="shared" si="7"/>
        <v>-0.58001513918411707</v>
      </c>
      <c r="AD11" s="27">
        <v>68</v>
      </c>
      <c r="AE11" s="56">
        <v>4.8823530000000002</v>
      </c>
      <c r="AF11" s="56">
        <v>3.029849</v>
      </c>
      <c r="AG11" s="52">
        <f t="shared" ref="AG11:AG13" si="24">(AE11-$W11)/(((($V11-1)*($X11^2)+(AD11-1)*(AF11^2))/($V11+AD11-2))^(1/2))</f>
        <v>-0.89654977982647788</v>
      </c>
      <c r="AH11" s="52">
        <f t="shared" ref="AH11:AH46" si="25">(AE11-$W11)/$X11</f>
        <v>-0.90218025668346113</v>
      </c>
      <c r="AI11" s="27">
        <v>69</v>
      </c>
      <c r="AJ11" s="52">
        <v>4.6811590000000001</v>
      </c>
      <c r="AK11" s="64">
        <v>2.7466170000000001</v>
      </c>
      <c r="AL11" s="52">
        <f t="shared" ref="AL11:AL13" si="26">(AJ11-$W11)/(((($V11-1)*($X11^2)+(AI11-1)*(AK11^2))/($V11+AI11-2))^(1/2))</f>
        <v>-1.0055253155742931</v>
      </c>
      <c r="AM11" s="52">
        <f t="shared" si="9"/>
        <v>-0.9695081304513109</v>
      </c>
      <c r="AN11" s="52"/>
      <c r="AO11">
        <f>(W11-C11)/((((B11-1)*(D11^2)+(V11-1)*(X11^2))/(B11+V11-2))^(1/2))</f>
        <v>-6.4291194329455219E-4</v>
      </c>
      <c r="AP11">
        <f t="shared" ref="AP11:AP46" si="27">(Z11-F11)/((((E11-1)*(G11^2)+(Y11-1)*(AA11^2))/(E11+Y11-2))^(1/2))</f>
        <v>-0.29386424374176706</v>
      </c>
      <c r="AQ11">
        <f t="shared" ref="AQ11:AQ46" si="28">(AE11-K11)/((((J11-1)*(L11^2)+(AD11-1)*(AF11^2))/(J11+AD11-2))^(1/2))</f>
        <v>-0.31615963924155394</v>
      </c>
      <c r="AR11">
        <f t="shared" si="13"/>
        <v>-0.24680073370029521</v>
      </c>
      <c r="AT11">
        <f t="shared" si="14"/>
        <v>-0.30476687818333331</v>
      </c>
      <c r="AU11">
        <f t="shared" si="20"/>
        <v>-0.38038242240036202</v>
      </c>
      <c r="AV11">
        <f t="shared" ref="AV11:AV27" si="29">((AJ11-W11)/$X11)-((P11-C11)/$D11)</f>
        <v>-0.26845882033853441</v>
      </c>
      <c r="AW11">
        <f t="shared" si="17"/>
        <v>-7.5615544217028652E-2</v>
      </c>
      <c r="AX11">
        <f t="shared" ref="AX11:AX46" si="30">((AJ11-AE11)/$X11)-((P11-K11)/$D11)</f>
        <v>0.11192360206182755</v>
      </c>
    </row>
    <row r="12" spans="1:50" x14ac:dyDescent="0.3">
      <c r="A12" t="s">
        <v>75</v>
      </c>
      <c r="B12" s="27">
        <v>84</v>
      </c>
      <c r="C12" s="56">
        <v>3.2380949999999999</v>
      </c>
      <c r="D12" s="66">
        <v>2.1262500000000002</v>
      </c>
      <c r="E12" s="56">
        <v>80</v>
      </c>
      <c r="F12" s="56">
        <v>2.5375000000000001</v>
      </c>
      <c r="G12" s="56">
        <v>1.915584</v>
      </c>
      <c r="H12" s="52">
        <f t="shared" si="21"/>
        <v>-0.34575841568485549</v>
      </c>
      <c r="I12" s="52">
        <f t="shared" si="1"/>
        <v>-0.32949794238683117</v>
      </c>
      <c r="J12" s="27">
        <v>75</v>
      </c>
      <c r="K12" s="52">
        <v>2.1066669999999998</v>
      </c>
      <c r="L12" s="52">
        <v>1.949174</v>
      </c>
      <c r="M12" s="52">
        <f t="shared" si="22"/>
        <v>-0.55334699251440056</v>
      </c>
      <c r="N12" s="52">
        <f>(K12-$C12)/$D12</f>
        <v>-0.53212369194591413</v>
      </c>
      <c r="O12" s="27">
        <v>69</v>
      </c>
      <c r="P12" s="52">
        <v>2.0289860000000002</v>
      </c>
      <c r="Q12" s="64">
        <v>2.1418180000000002</v>
      </c>
      <c r="R12" s="52">
        <f t="shared" si="23"/>
        <v>-0.5667853906203234</v>
      </c>
      <c r="S12" s="52">
        <f>(P12-$C12)/$D12</f>
        <v>-0.56865796590241013</v>
      </c>
      <c r="U12" t="s">
        <v>75</v>
      </c>
      <c r="V12" s="27">
        <v>88</v>
      </c>
      <c r="W12" s="52">
        <v>3.3181820000000002</v>
      </c>
      <c r="X12" s="64">
        <v>2.0259550000000002</v>
      </c>
      <c r="Y12" s="27">
        <v>79</v>
      </c>
      <c r="Z12" s="52">
        <v>1.8354429999999999</v>
      </c>
      <c r="AA12" s="52">
        <v>1.8634839999999999</v>
      </c>
      <c r="AB12" s="52">
        <f>(Z12-$W12)/(((($V12-1)*($X12^2)+(Y12-1)*(AA12^2))/($V12+Y12-2))^(1/2))</f>
        <v>-0.76005250169247474</v>
      </c>
      <c r="AC12" s="52">
        <f t="shared" si="7"/>
        <v>-0.73187163584581105</v>
      </c>
      <c r="AD12" s="27">
        <v>69</v>
      </c>
      <c r="AE12" s="56">
        <v>2.1014490000000001</v>
      </c>
      <c r="AF12" s="56">
        <v>2.143011</v>
      </c>
      <c r="AG12" s="52">
        <f t="shared" si="24"/>
        <v>-0.58549682903767264</v>
      </c>
      <c r="AH12" s="52">
        <f t="shared" si="25"/>
        <v>-0.60057256947957871</v>
      </c>
      <c r="AI12" s="27">
        <v>67</v>
      </c>
      <c r="AJ12" s="52">
        <v>2.0149249999999999</v>
      </c>
      <c r="AK12" s="64">
        <v>2.0262859999999998</v>
      </c>
      <c r="AL12" s="52">
        <f t="shared" si="26"/>
        <v>-0.64323499380139137</v>
      </c>
      <c r="AM12" s="52">
        <f t="shared" si="9"/>
        <v>-0.64328032952360747</v>
      </c>
      <c r="AN12" s="52"/>
      <c r="AO12">
        <f>(W12-C12)/((((B12-1)*(D12^2)+(V12-1)*(X12^2))/(B12+V12-2))^(1/2))</f>
        <v>3.8586323630499346E-2</v>
      </c>
      <c r="AP12">
        <f t="shared" si="27"/>
        <v>-0.37148242233816381</v>
      </c>
      <c r="AQ12">
        <f t="shared" si="28"/>
        <v>-2.5524729862558015E-3</v>
      </c>
      <c r="AR12">
        <f t="shared" si="13"/>
        <v>-6.7415759468536203E-3</v>
      </c>
      <c r="AT12">
        <f t="shared" si="14"/>
        <v>-0.40237369345897989</v>
      </c>
      <c r="AU12">
        <f t="shared" si="20"/>
        <v>-6.8448877533664576E-2</v>
      </c>
      <c r="AV12">
        <f t="shared" si="29"/>
        <v>-7.4622363621197341E-2</v>
      </c>
      <c r="AW12">
        <f t="shared" si="17"/>
        <v>0.33392481592531531</v>
      </c>
      <c r="AX12">
        <f t="shared" si="30"/>
        <v>-6.1734860875327299E-3</v>
      </c>
    </row>
    <row r="13" spans="1:50" x14ac:dyDescent="0.3">
      <c r="A13" t="s">
        <v>76</v>
      </c>
      <c r="B13" s="27">
        <v>86</v>
      </c>
      <c r="C13" s="56">
        <v>21.523260000000001</v>
      </c>
      <c r="D13" s="66">
        <v>3.8645499999999999</v>
      </c>
      <c r="E13" s="56">
        <v>78</v>
      </c>
      <c r="F13" s="56">
        <v>23.4359</v>
      </c>
      <c r="G13" s="56">
        <v>4.8230769999999996</v>
      </c>
      <c r="H13" s="52">
        <f t="shared" si="21"/>
        <v>0.44003286444065176</v>
      </c>
      <c r="I13" s="52">
        <f t="shared" si="1"/>
        <v>0.49491920145941953</v>
      </c>
      <c r="J13" s="27">
        <v>70</v>
      </c>
      <c r="K13" s="52">
        <v>23.928570000000001</v>
      </c>
      <c r="L13" s="52">
        <v>4.3215719999999997</v>
      </c>
      <c r="M13" s="52">
        <f t="shared" si="22"/>
        <v>0.59016433928581058</v>
      </c>
      <c r="N13" s="52">
        <f t="shared" si="3"/>
        <v>0.62240364337374343</v>
      </c>
      <c r="O13" s="27">
        <v>68</v>
      </c>
      <c r="P13" s="52">
        <v>23.838239999999999</v>
      </c>
      <c r="Q13" s="64">
        <v>4.4574619999999996</v>
      </c>
      <c r="R13" s="52">
        <f t="shared" si="23"/>
        <v>0.55966230276936546</v>
      </c>
      <c r="S13" s="52">
        <f t="shared" si="5"/>
        <v>0.59902964122601554</v>
      </c>
      <c r="U13" t="s">
        <v>76</v>
      </c>
      <c r="V13" s="27">
        <v>89</v>
      </c>
      <c r="W13" s="52">
        <v>21.08989</v>
      </c>
      <c r="X13" s="64">
        <v>3.7587489999999999</v>
      </c>
      <c r="Y13" s="27">
        <v>77</v>
      </c>
      <c r="Z13" s="52">
        <v>25.077919999999999</v>
      </c>
      <c r="AA13" s="52">
        <v>4.8551820000000001</v>
      </c>
      <c r="AB13" s="52">
        <f>(Z13-$W13)/(((($V13-1)*($X13^2)+(Y13-1)*(AA13^2))/($V13+Y13-2))^(1/2))</f>
        <v>0.92707389513600325</v>
      </c>
      <c r="AC13" s="52">
        <f t="shared" si="7"/>
        <v>1.0609992846024032</v>
      </c>
      <c r="AD13" s="27">
        <v>72</v>
      </c>
      <c r="AE13" s="56">
        <v>25.33333</v>
      </c>
      <c r="AF13" s="56">
        <v>4.7708029999999999</v>
      </c>
      <c r="AG13" s="52">
        <f t="shared" si="24"/>
        <v>1.0006638586013001</v>
      </c>
      <c r="AH13" s="52">
        <f t="shared" si="25"/>
        <v>1.1289500841902451</v>
      </c>
      <c r="AI13" s="27">
        <v>69</v>
      </c>
      <c r="AJ13" s="52">
        <v>25.492750000000001</v>
      </c>
      <c r="AK13" s="64">
        <v>5.3237069999999997</v>
      </c>
      <c r="AL13" s="52">
        <f t="shared" si="26"/>
        <v>0.97663307217109541</v>
      </c>
      <c r="AM13" s="52">
        <f t="shared" si="9"/>
        <v>1.1713631317228155</v>
      </c>
      <c r="AN13" s="52"/>
      <c r="AO13">
        <f>(W13-C13)/((((B13-1)*(D13^2)+(V13-1)*(X13^2))/(B13+V13-2))^(1/2))</f>
        <v>-0.11371260017237027</v>
      </c>
      <c r="AP13">
        <f t="shared" si="27"/>
        <v>0.33932684943958485</v>
      </c>
      <c r="AQ13">
        <f t="shared" si="28"/>
        <v>0.30840384589948433</v>
      </c>
      <c r="AR13">
        <f t="shared" si="13"/>
        <v>0.33676706672346718</v>
      </c>
      <c r="AT13">
        <f t="shared" si="14"/>
        <v>0.56608008314298375</v>
      </c>
      <c r="AU13">
        <f t="shared" si="20"/>
        <v>0.50654644081650169</v>
      </c>
      <c r="AV13">
        <f t="shared" si="29"/>
        <v>0.57233349049679993</v>
      </c>
      <c r="AW13">
        <f t="shared" si="17"/>
        <v>-5.9533642326481978E-2</v>
      </c>
      <c r="AX13">
        <f t="shared" si="30"/>
        <v>6.5787049680298054E-2</v>
      </c>
    </row>
    <row r="14" spans="1:50" x14ac:dyDescent="0.3">
      <c r="E14" s="56"/>
      <c r="F14" s="56"/>
      <c r="G14" s="56"/>
      <c r="H14" s="52"/>
      <c r="I14" s="52"/>
      <c r="J14" s="27"/>
      <c r="K14" s="52"/>
      <c r="L14" s="52"/>
      <c r="M14" s="52"/>
      <c r="N14" s="52"/>
      <c r="O14" s="1"/>
      <c r="P14" s="52"/>
      <c r="Q14" s="64"/>
      <c r="R14" s="52"/>
      <c r="S14" s="52"/>
      <c r="V14" s="27"/>
      <c r="W14" s="52"/>
      <c r="X14" s="64"/>
      <c r="Y14" s="27"/>
      <c r="Z14" s="52"/>
      <c r="AA14" s="52"/>
      <c r="AB14" s="52"/>
      <c r="AC14" s="52"/>
      <c r="AD14" s="27"/>
      <c r="AE14" s="56"/>
      <c r="AF14" s="56"/>
      <c r="AG14" s="52"/>
      <c r="AH14" s="52"/>
      <c r="AI14" s="27"/>
      <c r="AJ14" s="52"/>
      <c r="AK14" s="64"/>
      <c r="AL14" s="52"/>
      <c r="AM14" s="52"/>
      <c r="AN14" s="52"/>
    </row>
    <row r="15" spans="1:50" x14ac:dyDescent="0.3">
      <c r="A15" t="s">
        <v>77</v>
      </c>
      <c r="B15" s="27">
        <v>87</v>
      </c>
      <c r="C15" s="56">
        <v>33.080460000000002</v>
      </c>
      <c r="D15" s="66">
        <v>9.8974019999999996</v>
      </c>
      <c r="E15" s="56">
        <v>81</v>
      </c>
      <c r="F15" s="56">
        <v>27</v>
      </c>
      <c r="G15" s="56">
        <v>8.1624140000000001</v>
      </c>
      <c r="H15" s="52">
        <f>(F15-$C15)/(((($B15-1)*($D15^2)+(E15-1)*(G15^2))/($B15+E15-2))^(1/2))</f>
        <v>-0.66798863316443591</v>
      </c>
      <c r="I15" s="52">
        <f t="shared" si="1"/>
        <v>-0.61434909888473788</v>
      </c>
      <c r="J15" s="27">
        <v>80</v>
      </c>
      <c r="K15" s="52">
        <v>26.625</v>
      </c>
      <c r="L15" s="52">
        <v>10.0799</v>
      </c>
      <c r="M15" s="52">
        <f>(K15-$C15)/(((($B15-1)*($D15^2)+(J15-1)*(L15^2))/($B15+J15-2))^(1/2))</f>
        <v>-0.64650308155864211</v>
      </c>
      <c r="N15" s="52">
        <f t="shared" si="3"/>
        <v>-0.65223782968500243</v>
      </c>
      <c r="O15" s="27">
        <v>72</v>
      </c>
      <c r="P15" s="52">
        <v>25.98611</v>
      </c>
      <c r="Q15" s="64">
        <v>10.13777</v>
      </c>
      <c r="R15" s="52">
        <f>(P15-$C15)/(((($B15-1)*($D15^2)+(O15-1)*(Q15^2))/($B15+O15-2))^(1/2))</f>
        <v>-0.70895159374074368</v>
      </c>
      <c r="S15" s="52">
        <f t="shared" si="5"/>
        <v>-0.71678911294095182</v>
      </c>
      <c r="U15" t="s">
        <v>77</v>
      </c>
      <c r="V15" s="27">
        <v>89</v>
      </c>
      <c r="W15" s="52">
        <v>33.898879999999998</v>
      </c>
      <c r="X15" s="64">
        <v>9.3444739999999999</v>
      </c>
      <c r="Y15" s="27">
        <v>79</v>
      </c>
      <c r="Z15" s="52">
        <v>27.01266</v>
      </c>
      <c r="AA15" s="52">
        <v>8.7170529999999999</v>
      </c>
      <c r="AB15" s="52">
        <f>(Z15-$W15)/(((($V15-1)*($X15^2)+(Y15-1)*(AA15^2))/($V15+Y15-2))^(1/2))</f>
        <v>-0.76048159191701847</v>
      </c>
      <c r="AC15" s="52">
        <f t="shared" si="7"/>
        <v>-0.73692965489550277</v>
      </c>
      <c r="AD15" s="27">
        <v>76</v>
      </c>
      <c r="AE15" s="56">
        <v>25.86842</v>
      </c>
      <c r="AF15" s="56">
        <v>7.6773990000000003</v>
      </c>
      <c r="AG15" s="52">
        <f>(AE15-$W15)/(((($V15-1)*($X15^2)+(AD15-1)*(AF15^2))/($V15+AD15-2))^(1/2))</f>
        <v>-0.93187121327890954</v>
      </c>
      <c r="AH15" s="52">
        <f t="shared" si="25"/>
        <v>-0.85938063501487594</v>
      </c>
      <c r="AI15" s="27">
        <v>75</v>
      </c>
      <c r="AJ15" s="52">
        <v>25.453330000000001</v>
      </c>
      <c r="AK15" s="64">
        <v>8.9098989999999993</v>
      </c>
      <c r="AL15" s="52">
        <f>(AJ15-$W15)/(((($V15-1)*($X15^2)+(AI15-1)*(AK15^2))/($V15+AI15-2))^(1/2))</f>
        <v>-0.92315965077126982</v>
      </c>
      <c r="AM15" s="52">
        <f t="shared" si="9"/>
        <v>-0.90380154088929965</v>
      </c>
      <c r="AN15" s="52"/>
      <c r="AO15">
        <f>(W15-C15)/((((B15-1)*(D15^2)+(V15-1)*(X15^2))/(B15+V15-2))^(1/2))</f>
        <v>8.5059526217753964E-2</v>
      </c>
      <c r="AP15">
        <f t="shared" si="27"/>
        <v>1.4998615196806441E-3</v>
      </c>
      <c r="AQ15">
        <f>(AE15-K15)/((((J15-1)*(L15^2)+(AD15-1)*(AF15^2))/(J15+AD15-2))^(1/2))</f>
        <v>-8.4154115974896165E-2</v>
      </c>
      <c r="AR15">
        <f t="shared" si="13"/>
        <v>-5.5900177651839897E-2</v>
      </c>
      <c r="AT15">
        <f t="shared" si="14"/>
        <v>-0.1225805560107649</v>
      </c>
      <c r="AU15">
        <f t="shared" si="20"/>
        <v>-0.2071428053298735</v>
      </c>
      <c r="AV15">
        <f t="shared" si="29"/>
        <v>-0.18701242794834783</v>
      </c>
      <c r="AW15">
        <f t="shared" si="17"/>
        <v>-8.4562249319108662E-2</v>
      </c>
      <c r="AX15">
        <f t="shared" si="30"/>
        <v>2.0130377381525712E-2</v>
      </c>
    </row>
    <row r="16" spans="1:50" x14ac:dyDescent="0.3">
      <c r="A16" t="s">
        <v>78</v>
      </c>
      <c r="B16" s="27">
        <v>82</v>
      </c>
      <c r="C16" s="56">
        <v>45.975610000000003</v>
      </c>
      <c r="D16" s="66">
        <v>15.99381</v>
      </c>
      <c r="E16" s="56">
        <v>76</v>
      </c>
      <c r="F16" s="56">
        <v>44.736840000000001</v>
      </c>
      <c r="G16" s="56">
        <v>18.02544</v>
      </c>
      <c r="H16" s="52">
        <f t="shared" si="21"/>
        <v>-7.286502945288087E-2</v>
      </c>
      <c r="I16" s="52">
        <f t="shared" si="1"/>
        <v>-7.7453089664063932E-2</v>
      </c>
      <c r="J16" s="27">
        <v>70</v>
      </c>
      <c r="K16" s="52">
        <v>40.628570000000003</v>
      </c>
      <c r="L16" s="52">
        <v>18.179600000000001</v>
      </c>
      <c r="M16" s="52">
        <f t="shared" si="22"/>
        <v>-0.31390129802598804</v>
      </c>
      <c r="N16" s="52">
        <f t="shared" si="3"/>
        <v>-0.334319339794583</v>
      </c>
      <c r="O16" s="27">
        <v>68</v>
      </c>
      <c r="P16" s="52">
        <v>41.794119999999999</v>
      </c>
      <c r="Q16" s="64">
        <v>16.087039999999998</v>
      </c>
      <c r="R16" s="52">
        <f t="shared" si="23"/>
        <v>-0.26075507961295769</v>
      </c>
      <c r="S16" s="52">
        <f t="shared" si="5"/>
        <v>-0.26144427125244102</v>
      </c>
      <c r="U16" t="s">
        <v>78</v>
      </c>
      <c r="V16" s="27">
        <v>81</v>
      </c>
      <c r="W16" s="52">
        <v>46.506169999999997</v>
      </c>
      <c r="X16" s="64">
        <v>17.727180000000001</v>
      </c>
      <c r="Y16" s="27">
        <v>74</v>
      </c>
      <c r="Z16" s="52">
        <v>45.445950000000003</v>
      </c>
      <c r="AA16" s="52">
        <v>17.09854</v>
      </c>
      <c r="AB16" s="52">
        <f t="shared" ref="AB16:AB46" si="31">(Z16-$W16)/(((($V16-1)*($X16^2)+(Y16-1)*(AA16^2))/($V16+Y16-2))^(1/2))</f>
        <v>-6.0827068269863983E-2</v>
      </c>
      <c r="AC16" s="52">
        <f t="shared" si="7"/>
        <v>-5.9807594891008828E-2</v>
      </c>
      <c r="AD16" s="27">
        <v>72</v>
      </c>
      <c r="AE16" s="56">
        <v>42.27778</v>
      </c>
      <c r="AF16" s="56">
        <v>20.276420000000002</v>
      </c>
      <c r="AG16" s="52">
        <f t="shared" ref="AG16:AG46" si="32">(AE16-$W16)/(((($V16-1)*($X16^2)+(AD16-1)*(AF16^2))/($V16+AD16-2))^(1/2))</f>
        <v>-0.22291582363958792</v>
      </c>
      <c r="AH16" s="52">
        <f t="shared" si="25"/>
        <v>-0.23852581177604093</v>
      </c>
      <c r="AI16" s="27">
        <v>67</v>
      </c>
      <c r="AJ16" s="52">
        <v>39.761189999999999</v>
      </c>
      <c r="AK16" s="64">
        <v>20.566289999999999</v>
      </c>
      <c r="AL16" s="52">
        <f t="shared" ref="AL16:AL46" si="33">(AJ16-$W16)/(((($V16-1)*($X16^2)+(AI16-1)*(AK16^2))/($V16+AI16-2))^(1/2))</f>
        <v>-0.35382473487372518</v>
      </c>
      <c r="AM16" s="52">
        <f t="shared" si="9"/>
        <v>-0.38048804152719146</v>
      </c>
      <c r="AN16" s="52"/>
      <c r="AO16">
        <f>(W16-C16)/((((B16-1)*(D16^2)+(V16-1)*(X16^2))/(B16+V16-2))^(1/2))</f>
        <v>3.1436161458668774E-2</v>
      </c>
      <c r="AP16">
        <f t="shared" si="27"/>
        <v>4.0349114076148572E-2</v>
      </c>
      <c r="AQ16">
        <f t="shared" si="28"/>
        <v>8.5577575872096995E-2</v>
      </c>
      <c r="AR16">
        <f t="shared" si="13"/>
        <v>-0.11020811112568504</v>
      </c>
      <c r="AT16">
        <f t="shared" si="14"/>
        <v>1.7645494773055104E-2</v>
      </c>
      <c r="AU16">
        <f t="shared" si="20"/>
        <v>9.5793528018542073E-2</v>
      </c>
      <c r="AV16">
        <f t="shared" si="29"/>
        <v>-0.11904377027475044</v>
      </c>
      <c r="AW16">
        <f t="shared" si="17"/>
        <v>7.814803324548697E-2</v>
      </c>
      <c r="AX16">
        <f t="shared" si="30"/>
        <v>-0.21483729829329251</v>
      </c>
    </row>
    <row r="17" spans="1:50" x14ac:dyDescent="0.3">
      <c r="A17" t="s">
        <v>79</v>
      </c>
      <c r="B17" s="27">
        <v>85</v>
      </c>
      <c r="C17" s="56">
        <v>51.235289999999999</v>
      </c>
      <c r="D17" s="66">
        <v>7.2220680000000002</v>
      </c>
      <c r="E17" s="56">
        <v>76</v>
      </c>
      <c r="F17" s="56">
        <v>51.289470000000001</v>
      </c>
      <c r="G17" s="56">
        <v>7.7697120000000002</v>
      </c>
      <c r="H17" s="52">
        <f t="shared" si="21"/>
        <v>7.2381050531505889E-3</v>
      </c>
      <c r="I17" s="52">
        <f t="shared" si="1"/>
        <v>7.5020063505359322E-3</v>
      </c>
      <c r="J17" s="27">
        <v>70</v>
      </c>
      <c r="K17" s="52">
        <v>52.7</v>
      </c>
      <c r="L17" s="52">
        <v>10.10144</v>
      </c>
      <c r="M17" s="52">
        <f t="shared" si="22"/>
        <v>0.16952214707615723</v>
      </c>
      <c r="N17" s="52">
        <f t="shared" si="3"/>
        <v>0.2028103307806024</v>
      </c>
      <c r="O17" s="27">
        <v>67</v>
      </c>
      <c r="P17" s="52">
        <v>50.373130000000003</v>
      </c>
      <c r="Q17" s="64">
        <v>8.6459589999999995</v>
      </c>
      <c r="R17" s="52">
        <f t="shared" si="23"/>
        <v>-0.10940643138434294</v>
      </c>
      <c r="S17" s="52">
        <f t="shared" si="5"/>
        <v>-0.11937854919117291</v>
      </c>
      <c r="U17" t="s">
        <v>79</v>
      </c>
      <c r="V17" s="27">
        <v>88</v>
      </c>
      <c r="W17" s="52">
        <v>50.556820000000002</v>
      </c>
      <c r="X17" s="64">
        <v>8.2334580000000006</v>
      </c>
      <c r="Y17" s="27">
        <v>71</v>
      </c>
      <c r="Z17" s="52">
        <v>52.183100000000003</v>
      </c>
      <c r="AA17" s="52">
        <v>8.0928710000000006</v>
      </c>
      <c r="AB17" s="52">
        <f t="shared" si="31"/>
        <v>0.1990288984573112</v>
      </c>
      <c r="AC17" s="52">
        <f t="shared" si="7"/>
        <v>0.19752089583744778</v>
      </c>
      <c r="AD17" s="27">
        <v>72</v>
      </c>
      <c r="AE17" s="56">
        <v>51.25</v>
      </c>
      <c r="AF17" s="56">
        <v>8.6655379999999997</v>
      </c>
      <c r="AG17" s="52">
        <f t="shared" si="32"/>
        <v>8.222423927375698E-2</v>
      </c>
      <c r="AH17" s="52">
        <f t="shared" si="25"/>
        <v>8.4190628044741117E-2</v>
      </c>
      <c r="AI17" s="27">
        <v>66</v>
      </c>
      <c r="AJ17" s="52">
        <v>50.575760000000002</v>
      </c>
      <c r="AK17" s="64">
        <v>8.2351229999999997</v>
      </c>
      <c r="AL17" s="52">
        <f t="shared" si="33"/>
        <v>2.3001711028670779E-3</v>
      </c>
      <c r="AM17" s="52">
        <f t="shared" si="9"/>
        <v>2.3003700267859046E-3</v>
      </c>
      <c r="AN17" s="52"/>
      <c r="AO17">
        <f>(W17-C17)/((((B17-1)*(D17^2)+(V17-1)*(X17^2))/(B17+V17-2))^(1/2))</f>
        <v>-8.7509069911724857E-2</v>
      </c>
      <c r="AP17">
        <f t="shared" si="27"/>
        <v>0.1127272471386445</v>
      </c>
      <c r="AQ17">
        <f t="shared" si="28"/>
        <v>-0.15424411519937756</v>
      </c>
      <c r="AR17">
        <f t="shared" si="13"/>
        <v>2.3995193906364801E-2</v>
      </c>
      <c r="AT17">
        <f t="shared" si="14"/>
        <v>0.19001888948691184</v>
      </c>
      <c r="AU17">
        <f t="shared" si="20"/>
        <v>-0.11861970273586128</v>
      </c>
      <c r="AV17">
        <f t="shared" si="29"/>
        <v>0.12167891921795881</v>
      </c>
      <c r="AW17">
        <f t="shared" si="17"/>
        <v>-0.30863859222277318</v>
      </c>
      <c r="AX17">
        <f t="shared" si="30"/>
        <v>0.2402986219538201</v>
      </c>
    </row>
    <row r="18" spans="1:50" x14ac:dyDescent="0.3">
      <c r="A18" t="s">
        <v>80</v>
      </c>
      <c r="B18" s="27">
        <v>83</v>
      </c>
      <c r="C18" s="56">
        <v>11.90361</v>
      </c>
      <c r="D18" s="66">
        <v>2.8310749999999998</v>
      </c>
      <c r="E18" s="56">
        <v>75</v>
      </c>
      <c r="F18" s="56">
        <v>12.49333</v>
      </c>
      <c r="G18" s="56">
        <v>2.9379770000000001</v>
      </c>
      <c r="H18" s="52">
        <f t="shared" si="21"/>
        <v>0.20460196359757463</v>
      </c>
      <c r="I18" s="52">
        <f t="shared" si="1"/>
        <v>0.20830249993377067</v>
      </c>
      <c r="J18" s="27">
        <v>69</v>
      </c>
      <c r="K18" s="52">
        <v>10.68116</v>
      </c>
      <c r="L18" s="52">
        <v>3.7159939999999998</v>
      </c>
      <c r="M18" s="52">
        <f t="shared" si="22"/>
        <v>-0.37474092311149215</v>
      </c>
      <c r="N18" s="52">
        <f t="shared" si="3"/>
        <v>-0.43179710887207168</v>
      </c>
      <c r="O18" s="27">
        <v>70</v>
      </c>
      <c r="P18" s="52">
        <v>10.68571</v>
      </c>
      <c r="Q18" s="64">
        <v>3.4872139999999998</v>
      </c>
      <c r="R18" s="52">
        <f t="shared" si="23"/>
        <v>-0.38689103535899683</v>
      </c>
      <c r="S18" s="52">
        <f t="shared" si="5"/>
        <v>-0.43018994551539619</v>
      </c>
      <c r="U18" t="s">
        <v>80</v>
      </c>
      <c r="V18" s="27">
        <v>85</v>
      </c>
      <c r="W18" s="52">
        <v>11.68235</v>
      </c>
      <c r="X18" s="64">
        <v>2.9488159999999999</v>
      </c>
      <c r="Y18" s="27">
        <v>74</v>
      </c>
      <c r="Z18" s="52">
        <v>11.68919</v>
      </c>
      <c r="AA18" s="52">
        <v>3.1358540000000001</v>
      </c>
      <c r="AB18" s="52">
        <f t="shared" si="31"/>
        <v>2.2520625953379157E-3</v>
      </c>
      <c r="AC18" s="52">
        <f t="shared" si="7"/>
        <v>2.3195750430004456E-3</v>
      </c>
      <c r="AD18" s="27">
        <v>72</v>
      </c>
      <c r="AE18" s="56">
        <v>10.20833</v>
      </c>
      <c r="AF18" s="56">
        <v>3.646096</v>
      </c>
      <c r="AG18" s="52">
        <f t="shared" si="32"/>
        <v>-0.44849002229812024</v>
      </c>
      <c r="AH18" s="52">
        <f t="shared" si="25"/>
        <v>-0.49986842176656648</v>
      </c>
      <c r="AI18" s="27">
        <v>68</v>
      </c>
      <c r="AJ18" s="52">
        <v>10.485290000000001</v>
      </c>
      <c r="AK18" s="64">
        <v>3.2529789999999998</v>
      </c>
      <c r="AL18" s="52">
        <f t="shared" si="33"/>
        <v>-0.38771474651646187</v>
      </c>
      <c r="AM18" s="52">
        <f t="shared" si="9"/>
        <v>-0.4059459796745537</v>
      </c>
      <c r="AN18" s="52"/>
      <c r="AO18">
        <f>(W18-C18)/((((B18-1)*(D18^2)+(V18-1)*(X18^2))/(B18+V18-2))^(1/2))</f>
        <v>-7.6527344832165056E-2</v>
      </c>
      <c r="AP18">
        <f t="shared" si="27"/>
        <v>-0.26470660371566451</v>
      </c>
      <c r="AQ18">
        <f t="shared" si="28"/>
        <v>-0.12847047410248127</v>
      </c>
      <c r="AR18">
        <f t="shared" si="13"/>
        <v>-5.9403914129533948E-2</v>
      </c>
      <c r="AT18">
        <f t="shared" si="14"/>
        <v>-0.20598292489077022</v>
      </c>
      <c r="AU18">
        <f t="shared" si="20"/>
        <v>-6.8071312894494806E-2</v>
      </c>
      <c r="AV18">
        <f t="shared" si="29"/>
        <v>2.4243965840842485E-2</v>
      </c>
      <c r="AW18">
        <f t="shared" si="17"/>
        <v>0.13791161199627544</v>
      </c>
      <c r="AX18">
        <f t="shared" si="30"/>
        <v>9.2315278735337292E-2</v>
      </c>
    </row>
    <row r="19" spans="1:50" x14ac:dyDescent="0.3">
      <c r="A19" t="s">
        <v>81</v>
      </c>
      <c r="B19" s="27">
        <v>86</v>
      </c>
      <c r="C19" s="56">
        <v>26.360469999999999</v>
      </c>
      <c r="D19" s="66">
        <v>6.2174569999999996</v>
      </c>
      <c r="E19" s="56">
        <v>77</v>
      </c>
      <c r="F19" s="56">
        <v>27.506489999999999</v>
      </c>
      <c r="G19" s="56">
        <v>7.0423970000000002</v>
      </c>
      <c r="H19" s="52">
        <f>(F19-$C19)/(((($B19-1)*($D19^2)+(E19-1)*(G19^2))/($B19+E19-2))^(1/2))</f>
        <v>0.17312284933038868</v>
      </c>
      <c r="I19" s="52">
        <f t="shared" si="1"/>
        <v>0.18432294746871591</v>
      </c>
      <c r="J19" s="27">
        <v>70</v>
      </c>
      <c r="K19" s="52">
        <v>25.957139999999999</v>
      </c>
      <c r="L19" s="52">
        <v>6.6538329999999997</v>
      </c>
      <c r="M19" s="52">
        <f>(K19-$C19)/(((($B19-1)*($D19^2)+(J19-1)*(L19^2))/($B19+J19-2))^(1/2))</f>
        <v>-6.2856819022278035E-2</v>
      </c>
      <c r="N19" s="52">
        <f t="shared" si="3"/>
        <v>-6.4870573290655723E-2</v>
      </c>
      <c r="O19" s="27">
        <v>68</v>
      </c>
      <c r="P19" s="52">
        <v>25.735289999999999</v>
      </c>
      <c r="Q19" s="64">
        <v>7.129124</v>
      </c>
      <c r="R19" s="52">
        <f>(P19-$C19)/(((($B19-1)*($D19^2)+(O19-1)*(Q19^2))/($B19+O19-2))^(1/2))</f>
        <v>-9.4227870413521861E-2</v>
      </c>
      <c r="S19" s="52">
        <f t="shared" si="5"/>
        <v>-0.10055236409355149</v>
      </c>
      <c r="U19" t="s">
        <v>81</v>
      </c>
      <c r="V19" s="27">
        <v>88</v>
      </c>
      <c r="W19" s="52">
        <v>27.284089999999999</v>
      </c>
      <c r="X19" s="64">
        <v>5.965319</v>
      </c>
      <c r="Y19" s="27">
        <v>72</v>
      </c>
      <c r="Z19" s="52">
        <v>27.34722</v>
      </c>
      <c r="AA19" s="52">
        <v>6.6059289999999997</v>
      </c>
      <c r="AB19" s="52">
        <f t="shared" si="31"/>
        <v>1.0082567329067338E-2</v>
      </c>
      <c r="AC19" s="52">
        <f t="shared" si="7"/>
        <v>1.0582837229660479E-2</v>
      </c>
      <c r="AD19" s="27">
        <v>72</v>
      </c>
      <c r="AE19" s="56">
        <v>26.5</v>
      </c>
      <c r="AF19" s="56">
        <v>6.4546089999999996</v>
      </c>
      <c r="AG19" s="52">
        <f t="shared" si="32"/>
        <v>-0.12667091462456434</v>
      </c>
      <c r="AH19" s="52">
        <f t="shared" si="25"/>
        <v>-0.13144141998106038</v>
      </c>
      <c r="AI19" s="27">
        <v>68</v>
      </c>
      <c r="AJ19" s="52">
        <v>26.441179999999999</v>
      </c>
      <c r="AK19" s="64">
        <v>6.8727939999999998</v>
      </c>
      <c r="AL19" s="52">
        <f t="shared" si="33"/>
        <v>-0.13219998835335128</v>
      </c>
      <c r="AM19" s="52">
        <f t="shared" si="9"/>
        <v>-0.14130174765171818</v>
      </c>
      <c r="AN19" s="52"/>
      <c r="AO19">
        <f>(W19-C19)/((((B19-1)*(D19^2)+(V19-1)*(X19^2))/(B19+V19-2))^(1/2))</f>
        <v>0.1516311987438213</v>
      </c>
      <c r="AP19">
        <f t="shared" si="27"/>
        <v>-2.3301893930689651E-2</v>
      </c>
      <c r="AQ19">
        <f t="shared" si="28"/>
        <v>8.283443239327995E-2</v>
      </c>
      <c r="AR19">
        <f t="shared" si="13"/>
        <v>0.1008107238455723</v>
      </c>
      <c r="AT19">
        <f t="shared" si="14"/>
        <v>-0.17374011023905545</v>
      </c>
      <c r="AU19">
        <f t="shared" si="20"/>
        <v>-6.6570846690404653E-2</v>
      </c>
      <c r="AV19">
        <f t="shared" si="29"/>
        <v>-4.0749383558166694E-2</v>
      </c>
      <c r="AW19">
        <f t="shared" si="17"/>
        <v>0.10716926354865081</v>
      </c>
      <c r="AX19">
        <f t="shared" si="30"/>
        <v>2.582146313223796E-2</v>
      </c>
    </row>
    <row r="20" spans="1:50" x14ac:dyDescent="0.3">
      <c r="A20" t="s">
        <v>82</v>
      </c>
      <c r="B20" s="27">
        <v>86</v>
      </c>
      <c r="C20" s="56">
        <v>5.6744190000000003</v>
      </c>
      <c r="D20" s="66">
        <v>6.616276</v>
      </c>
      <c r="E20" s="56">
        <v>76</v>
      </c>
      <c r="F20" s="56">
        <v>6.2631579999999998</v>
      </c>
      <c r="G20" s="56">
        <v>8.3735590000000002</v>
      </c>
      <c r="H20" s="52">
        <f t="shared" si="21"/>
        <v>7.8587558129733975E-2</v>
      </c>
      <c r="I20" s="52">
        <f t="shared" si="1"/>
        <v>8.8983440231332464E-2</v>
      </c>
      <c r="J20" s="27">
        <v>70</v>
      </c>
      <c r="K20" s="52">
        <v>5.4571430000000003</v>
      </c>
      <c r="L20" s="52">
        <v>7.6777220000000002</v>
      </c>
      <c r="M20" s="52">
        <f t="shared" si="22"/>
        <v>-3.055287008274021E-2</v>
      </c>
      <c r="N20" s="52">
        <f t="shared" si="3"/>
        <v>-3.2839621563550254E-2</v>
      </c>
      <c r="O20" s="27">
        <v>68</v>
      </c>
      <c r="P20" s="52">
        <v>6</v>
      </c>
      <c r="Q20" s="64">
        <v>7.7073330000000002</v>
      </c>
      <c r="R20" s="52">
        <f t="shared" si="23"/>
        <v>4.5741516234384674E-2</v>
      </c>
      <c r="S20" s="52">
        <f t="shared" si="5"/>
        <v>4.9209101917755495E-2</v>
      </c>
      <c r="U20" t="s">
        <v>82</v>
      </c>
      <c r="V20" s="27">
        <v>87</v>
      </c>
      <c r="W20" s="52">
        <v>5.7586209999999998</v>
      </c>
      <c r="X20" s="64">
        <v>8.2433420000000002</v>
      </c>
      <c r="Y20" s="27">
        <v>75</v>
      </c>
      <c r="Z20" s="52">
        <v>5.5066670000000002</v>
      </c>
      <c r="AA20" s="52">
        <v>8.099672</v>
      </c>
      <c r="AB20" s="52">
        <f t="shared" si="31"/>
        <v>-3.0811737720274648E-2</v>
      </c>
      <c r="AC20" s="52">
        <f t="shared" si="7"/>
        <v>-3.0564545302135902E-2</v>
      </c>
      <c r="AD20" s="27">
        <v>72</v>
      </c>
      <c r="AE20" s="56">
        <v>5.5972220000000004</v>
      </c>
      <c r="AF20" s="56">
        <v>7.9251069999999997</v>
      </c>
      <c r="AG20" s="52">
        <f t="shared" si="32"/>
        <v>-1.9923403378249507E-2</v>
      </c>
      <c r="AH20" s="52">
        <f t="shared" si="25"/>
        <v>-1.9579316253043898E-2</v>
      </c>
      <c r="AI20" s="27">
        <v>68</v>
      </c>
      <c r="AJ20" s="52">
        <v>5.3823530000000002</v>
      </c>
      <c r="AK20" s="64">
        <v>6.7911910000000004</v>
      </c>
      <c r="AL20" s="52">
        <f t="shared" si="33"/>
        <v>-4.9240253527464944E-2</v>
      </c>
      <c r="AM20" s="52">
        <f t="shared" si="9"/>
        <v>-4.5645079386491497E-2</v>
      </c>
      <c r="AN20" s="52"/>
      <c r="AO20">
        <f>(W20-C20)/((((B20-1)*(D20^2)+(V20-1)*(X20^2))/(B20+V20-2))^(1/2))</f>
        <v>1.1258542415849629E-2</v>
      </c>
      <c r="AP20">
        <f t="shared" si="27"/>
        <v>-9.1821950314372333E-2</v>
      </c>
      <c r="AQ20">
        <f t="shared" si="28"/>
        <v>1.7949269452671297E-2</v>
      </c>
      <c r="AR20">
        <f t="shared" si="13"/>
        <v>-8.5031774072689609E-2</v>
      </c>
      <c r="AT20">
        <f t="shared" si="14"/>
        <v>-0.11954798553346836</v>
      </c>
      <c r="AU20">
        <f t="shared" si="20"/>
        <v>1.3260305310506357E-2</v>
      </c>
      <c r="AV20">
        <f t="shared" si="29"/>
        <v>-9.4854181304246998E-2</v>
      </c>
      <c r="AW20">
        <f t="shared" si="17"/>
        <v>0.13280829084397472</v>
      </c>
      <c r="AX20">
        <f t="shared" si="30"/>
        <v>-0.10811448661475334</v>
      </c>
    </row>
    <row r="21" spans="1:50" x14ac:dyDescent="0.3">
      <c r="A21" t="s">
        <v>83</v>
      </c>
      <c r="B21" s="27">
        <v>85</v>
      </c>
      <c r="C21" s="56">
        <v>18.81176</v>
      </c>
      <c r="D21" s="66">
        <v>4.9844860000000004</v>
      </c>
      <c r="E21" s="56">
        <v>75</v>
      </c>
      <c r="F21" s="56">
        <v>18.68</v>
      </c>
      <c r="G21" s="56">
        <v>4.8243749999999999</v>
      </c>
      <c r="H21" s="52">
        <f t="shared" si="21"/>
        <v>-2.6834225256634502E-2</v>
      </c>
      <c r="I21" s="52">
        <f t="shared" si="1"/>
        <v>-2.6434019475628956E-2</v>
      </c>
      <c r="J21" s="27">
        <v>69</v>
      </c>
      <c r="K21" s="52">
        <v>17.115939999999998</v>
      </c>
      <c r="L21" s="52">
        <v>4.9424219999999996</v>
      </c>
      <c r="M21" s="52">
        <f t="shared" si="22"/>
        <v>-0.34150591496801691</v>
      </c>
      <c r="N21" s="52">
        <f t="shared" si="3"/>
        <v>-0.34021963347875811</v>
      </c>
      <c r="O21" s="27">
        <v>70</v>
      </c>
      <c r="P21" s="52">
        <v>17.68571</v>
      </c>
      <c r="Q21" s="64">
        <v>5.2379410000000002</v>
      </c>
      <c r="R21" s="52">
        <f t="shared" si="23"/>
        <v>-0.22077902114410788</v>
      </c>
      <c r="S21" s="52">
        <f t="shared" si="5"/>
        <v>-0.22591095651587731</v>
      </c>
      <c r="U21" t="s">
        <v>83</v>
      </c>
      <c r="V21" s="27">
        <v>86</v>
      </c>
      <c r="W21" s="52">
        <v>18.534880000000001</v>
      </c>
      <c r="X21" s="64">
        <v>4.5753760000000003</v>
      </c>
      <c r="Y21" s="27">
        <v>75</v>
      </c>
      <c r="Z21" s="52">
        <v>17.733329999999999</v>
      </c>
      <c r="AA21" s="52">
        <v>3.6883059999999999</v>
      </c>
      <c r="AB21" s="52">
        <f t="shared" si="31"/>
        <v>-0.19148457174400035</v>
      </c>
      <c r="AC21" s="52">
        <f t="shared" si="7"/>
        <v>-0.1751877878451962</v>
      </c>
      <c r="AD21" s="27">
        <v>72</v>
      </c>
      <c r="AE21" s="56">
        <v>17.22222</v>
      </c>
      <c r="AF21" s="56">
        <v>4.2100559999999998</v>
      </c>
      <c r="AG21" s="52">
        <f t="shared" si="32"/>
        <v>-0.29746240971460947</v>
      </c>
      <c r="AH21" s="52">
        <f t="shared" si="25"/>
        <v>-0.2868966397515747</v>
      </c>
      <c r="AI21" s="27">
        <v>68</v>
      </c>
      <c r="AJ21" s="52">
        <v>16.308820000000001</v>
      </c>
      <c r="AK21" s="64">
        <v>3.6416219999999999</v>
      </c>
      <c r="AL21" s="52">
        <f t="shared" si="33"/>
        <v>-0.53134067699878562</v>
      </c>
      <c r="AM21" s="52">
        <f t="shared" si="9"/>
        <v>-0.48653050590814834</v>
      </c>
      <c r="AN21" s="52"/>
      <c r="AO21">
        <f>(W21-C21)/((((B21-1)*(D21^2)+(V21-1)*(X21^2))/(B21+V21-2))^(1/2))</f>
        <v>-5.7887186837840388E-2</v>
      </c>
      <c r="AP21">
        <f t="shared" si="27"/>
        <v>-0.22045948190415596</v>
      </c>
      <c r="AQ21">
        <f t="shared" si="28"/>
        <v>2.3190143904006252E-2</v>
      </c>
      <c r="AR21">
        <f t="shared" si="13"/>
        <v>-0.30445375639365407</v>
      </c>
      <c r="AT21">
        <f t="shared" si="14"/>
        <v>-0.14875376836956725</v>
      </c>
      <c r="AU21">
        <f t="shared" si="20"/>
        <v>5.332299372718341E-2</v>
      </c>
      <c r="AV21">
        <f t="shared" si="29"/>
        <v>-0.26061954939227105</v>
      </c>
      <c r="AW21">
        <f t="shared" si="17"/>
        <v>0.20207676209675063</v>
      </c>
      <c r="AX21">
        <f t="shared" si="30"/>
        <v>-0.31394254311945446</v>
      </c>
    </row>
    <row r="22" spans="1:50" x14ac:dyDescent="0.3">
      <c r="A22" t="s">
        <v>84</v>
      </c>
      <c r="B22" s="27">
        <v>85</v>
      </c>
      <c r="C22" s="56">
        <v>12.34118</v>
      </c>
      <c r="D22" s="66">
        <v>3.6727859999999999</v>
      </c>
      <c r="E22" s="56">
        <v>75</v>
      </c>
      <c r="F22" s="56">
        <v>11.68</v>
      </c>
      <c r="G22" s="56">
        <v>4.169257</v>
      </c>
      <c r="H22" s="52">
        <f t="shared" si="21"/>
        <v>-0.16896317928814922</v>
      </c>
      <c r="I22" s="52">
        <f t="shared" si="1"/>
        <v>-0.18002137886607059</v>
      </c>
      <c r="J22" s="27">
        <v>69</v>
      </c>
      <c r="K22" s="52">
        <v>10.739129999999999</v>
      </c>
      <c r="L22" s="52">
        <v>3.6967880000000002</v>
      </c>
      <c r="M22" s="52">
        <f t="shared" si="22"/>
        <v>-0.43492093606209292</v>
      </c>
      <c r="N22" s="52">
        <f t="shared" si="3"/>
        <v>-0.43619475787590134</v>
      </c>
      <c r="O22" s="27">
        <v>70</v>
      </c>
      <c r="P22" s="52">
        <v>10.87143</v>
      </c>
      <c r="Q22" s="64">
        <v>3.6749109999999998</v>
      </c>
      <c r="R22" s="52">
        <f t="shared" si="23"/>
        <v>-0.40006865088203736</v>
      </c>
      <c r="S22" s="52">
        <f t="shared" si="5"/>
        <v>-0.40017305663874769</v>
      </c>
      <c r="U22" t="s">
        <v>84</v>
      </c>
      <c r="V22" s="27">
        <v>86</v>
      </c>
      <c r="W22" s="52">
        <v>11.9186</v>
      </c>
      <c r="X22" s="64">
        <v>3.5019830000000001</v>
      </c>
      <c r="Y22" s="27">
        <v>75</v>
      </c>
      <c r="Z22" s="52">
        <v>11.33333</v>
      </c>
      <c r="AA22" s="52">
        <v>3.5615559999999999</v>
      </c>
      <c r="AB22" s="52">
        <f t="shared" si="31"/>
        <v>-0.16580666981506528</v>
      </c>
      <c r="AC22" s="52">
        <f t="shared" si="7"/>
        <v>-0.16712531157347124</v>
      </c>
      <c r="AD22" s="27">
        <v>72</v>
      </c>
      <c r="AE22" s="56">
        <v>10.97222</v>
      </c>
      <c r="AF22" s="56">
        <v>3.2930670000000002</v>
      </c>
      <c r="AG22" s="52">
        <f t="shared" si="32"/>
        <v>-0.27765394089596268</v>
      </c>
      <c r="AH22" s="52">
        <f t="shared" si="25"/>
        <v>-0.27024117478582838</v>
      </c>
      <c r="AI22" s="27">
        <v>68</v>
      </c>
      <c r="AJ22" s="52">
        <v>10.10294</v>
      </c>
      <c r="AK22" s="64">
        <v>3.0475810000000001</v>
      </c>
      <c r="AL22" s="52">
        <f t="shared" si="33"/>
        <v>-0.54863952955504591</v>
      </c>
      <c r="AM22" s="52">
        <f t="shared" si="9"/>
        <v>-0.51846625183503159</v>
      </c>
      <c r="AN22" s="52"/>
      <c r="AO22">
        <f>(W22-C22)/((((B22-1)*(D22^2)+(V22-1)*(X22^2))/(B22+V22-2))^(1/2))</f>
        <v>-0.11777934459065732</v>
      </c>
      <c r="AP22">
        <f t="shared" si="27"/>
        <v>-8.9409451058941589E-2</v>
      </c>
      <c r="AQ22">
        <f t="shared" si="28"/>
        <v>6.6665712704211857E-2</v>
      </c>
      <c r="AR22">
        <f t="shared" si="13"/>
        <v>-0.22733436334918203</v>
      </c>
      <c r="AT22">
        <f t="shared" si="14"/>
        <v>1.2896067292599345E-2</v>
      </c>
      <c r="AU22">
        <f t="shared" si="20"/>
        <v>0.16595358309007296</v>
      </c>
      <c r="AV22">
        <f t="shared" si="29"/>
        <v>-0.1182931951962839</v>
      </c>
      <c r="AW22">
        <f t="shared" si="17"/>
        <v>0.15305751579747368</v>
      </c>
      <c r="AX22">
        <f t="shared" si="30"/>
        <v>-0.28424677828635692</v>
      </c>
    </row>
    <row r="23" spans="1:50" x14ac:dyDescent="0.3">
      <c r="A23" t="s">
        <v>85</v>
      </c>
      <c r="B23" s="27">
        <v>83</v>
      </c>
      <c r="C23" s="56">
        <v>7.5903609999999997</v>
      </c>
      <c r="D23" s="66">
        <v>1.689538</v>
      </c>
      <c r="E23" s="56">
        <v>73</v>
      </c>
      <c r="F23" s="56">
        <v>7.6164379999999996</v>
      </c>
      <c r="G23" s="56">
        <v>1.845642</v>
      </c>
      <c r="H23" s="52">
        <f>(F23-$C23)/(((($B23-1)*($D23^2)+(E23-1)*(G23^2))/($B23+E23-2))^(1/2))</f>
        <v>1.4780853736003513E-2</v>
      </c>
      <c r="I23" s="52">
        <f t="shared" si="1"/>
        <v>1.5434396858786193E-2</v>
      </c>
      <c r="J23" s="27">
        <v>69</v>
      </c>
      <c r="K23" s="52">
        <v>6.7971009999999996</v>
      </c>
      <c r="L23" s="52">
        <v>2.361329</v>
      </c>
      <c r="M23" s="52">
        <f>(K23-$C23)/(((($B23-1)*($D23^2)+(J23-1)*(L23^2))/($B23+J23-2))^(1/2))</f>
        <v>-0.39232764013921639</v>
      </c>
      <c r="N23" s="52">
        <f t="shared" si="3"/>
        <v>-0.46951296745027343</v>
      </c>
      <c r="O23" s="27">
        <v>70</v>
      </c>
      <c r="P23" s="52">
        <v>7.1142859999999999</v>
      </c>
      <c r="Q23" s="64">
        <v>2.2557040000000002</v>
      </c>
      <c r="R23" s="52">
        <f>(P23-$C23)/(((($B23-1)*($D23^2)+(O23-1)*(Q23^2))/($B23+O23-2))^(1/2))</f>
        <v>-0.241839520933637</v>
      </c>
      <c r="S23" s="52">
        <f t="shared" si="5"/>
        <v>-0.28177821392593705</v>
      </c>
      <c r="U23" t="s">
        <v>85</v>
      </c>
      <c r="V23" s="27">
        <v>80</v>
      </c>
      <c r="W23" s="52">
        <v>7.3375000000000004</v>
      </c>
      <c r="X23" s="64">
        <v>2.0310489999999999</v>
      </c>
      <c r="Y23" s="27">
        <v>73</v>
      </c>
      <c r="Z23" s="52">
        <v>7.6164379999999996</v>
      </c>
      <c r="AA23" s="52">
        <v>1.784424</v>
      </c>
      <c r="AB23" s="52">
        <f t="shared" si="31"/>
        <v>0.14547616375018063</v>
      </c>
      <c r="AC23" s="52">
        <f t="shared" si="7"/>
        <v>0.13733691309269214</v>
      </c>
      <c r="AD23" s="27">
        <v>72</v>
      </c>
      <c r="AE23" s="56">
        <v>6.7916670000000003</v>
      </c>
      <c r="AF23" s="56">
        <v>2.4143789999999998</v>
      </c>
      <c r="AG23" s="52">
        <f t="shared" si="32"/>
        <v>-0.24578716907266235</v>
      </c>
      <c r="AH23" s="52">
        <f t="shared" si="25"/>
        <v>-0.26874437790521061</v>
      </c>
      <c r="AI23" s="27">
        <v>68</v>
      </c>
      <c r="AJ23" s="52">
        <v>7.2058819999999999</v>
      </c>
      <c r="AK23" s="64">
        <v>2.2297769999999999</v>
      </c>
      <c r="AL23" s="52">
        <f t="shared" si="33"/>
        <v>-6.1950848387590789E-2</v>
      </c>
      <c r="AM23" s="52">
        <f t="shared" si="9"/>
        <v>-6.4802966348916483E-2</v>
      </c>
      <c r="AN23" s="52"/>
      <c r="AO23">
        <f>(W23-C23)/((((B23-1)*(D23^2)+(V23-1)*(X23^2))/(B23+V23-2))^(1/2))</f>
        <v>-0.13558647165868126</v>
      </c>
      <c r="AP23">
        <f t="shared" si="27"/>
        <v>0</v>
      </c>
      <c r="AQ23">
        <f t="shared" si="28"/>
        <v>-2.2749978390578965E-3</v>
      </c>
      <c r="AR23">
        <f t="shared" si="13"/>
        <v>4.0836951639455714E-2</v>
      </c>
      <c r="AT23">
        <f t="shared" si="14"/>
        <v>0.12190251623390594</v>
      </c>
      <c r="AU23">
        <f t="shared" si="20"/>
        <v>0.20076858954506283</v>
      </c>
      <c r="AV23">
        <f t="shared" si="29"/>
        <v>0.21697524757702058</v>
      </c>
      <c r="AW23">
        <f t="shared" si="17"/>
        <v>7.8866073311156915E-2</v>
      </c>
      <c r="AX23">
        <f t="shared" si="30"/>
        <v>1.6206658031957699E-2</v>
      </c>
    </row>
    <row r="24" spans="1:50" x14ac:dyDescent="0.3">
      <c r="A24" t="s">
        <v>86</v>
      </c>
      <c r="B24" s="27">
        <v>86</v>
      </c>
      <c r="C24" s="56">
        <v>17.810169999999999</v>
      </c>
      <c r="D24" s="66">
        <v>26.965160000000001</v>
      </c>
      <c r="E24" s="56">
        <v>78</v>
      </c>
      <c r="F24" s="56">
        <v>21.676839999999999</v>
      </c>
      <c r="G24" s="56">
        <v>33.353090000000002</v>
      </c>
      <c r="H24" s="52">
        <f t="shared" si="21"/>
        <v>0.12816052428031149</v>
      </c>
      <c r="I24" s="52">
        <f t="shared" si="1"/>
        <v>0.1433950327014562</v>
      </c>
      <c r="J24" s="27">
        <v>70</v>
      </c>
      <c r="K24" s="52">
        <v>22.221900000000002</v>
      </c>
      <c r="L24" s="52">
        <v>25.026019999999999</v>
      </c>
      <c r="M24" s="52">
        <f t="shared" si="22"/>
        <v>0.16894030433012325</v>
      </c>
      <c r="N24" s="52">
        <f t="shared" si="3"/>
        <v>0.16360852299782394</v>
      </c>
      <c r="O24" s="27">
        <v>69</v>
      </c>
      <c r="P24" s="52">
        <v>25.539639999999999</v>
      </c>
      <c r="Q24" s="64">
        <v>30.153009999999998</v>
      </c>
      <c r="R24" s="52">
        <f t="shared" si="23"/>
        <v>0.27191404105731104</v>
      </c>
      <c r="S24" s="52">
        <f t="shared" si="5"/>
        <v>0.28664654687752639</v>
      </c>
      <c r="U24" t="s">
        <v>86</v>
      </c>
      <c r="V24" s="27">
        <v>87</v>
      </c>
      <c r="W24" s="52">
        <v>20.820889999999999</v>
      </c>
      <c r="X24" s="64">
        <v>35.639719999999997</v>
      </c>
      <c r="Y24" s="27">
        <v>75</v>
      </c>
      <c r="Z24" s="52">
        <v>24.391829999999999</v>
      </c>
      <c r="AA24" s="52">
        <v>46.056220000000003</v>
      </c>
      <c r="AB24" s="52">
        <f t="shared" si="31"/>
        <v>8.7545904901812202E-2</v>
      </c>
      <c r="AC24" s="52">
        <f t="shared" si="7"/>
        <v>0.10019551219818788</v>
      </c>
      <c r="AD24" s="27">
        <v>70</v>
      </c>
      <c r="AE24" s="56">
        <v>30.371479999999998</v>
      </c>
      <c r="AF24" s="56">
        <v>44.176340000000003</v>
      </c>
      <c r="AG24" s="52">
        <f t="shared" si="32"/>
        <v>0.24076658477286583</v>
      </c>
      <c r="AH24" s="52">
        <f t="shared" si="25"/>
        <v>0.26797601103487906</v>
      </c>
      <c r="AI24" s="27">
        <v>67</v>
      </c>
      <c r="AJ24" s="52">
        <v>23.555009999999999</v>
      </c>
      <c r="AK24" s="64">
        <v>32.125950000000003</v>
      </c>
      <c r="AL24" s="52">
        <f t="shared" si="33"/>
        <v>8.0042315644445847E-2</v>
      </c>
      <c r="AM24" s="52">
        <f t="shared" si="9"/>
        <v>7.6715529751636688E-2</v>
      </c>
      <c r="AN24" s="52"/>
      <c r="AO24">
        <f>(W24-C24)/((((B24-1)*(D24^2)+(V24-1)*(X24^2))/(B24+V24-2))^(1/2))</f>
        <v>9.5195776038649427E-2</v>
      </c>
      <c r="AP24">
        <f t="shared" si="27"/>
        <v>6.7731367501002657E-2</v>
      </c>
      <c r="AQ24">
        <f t="shared" si="28"/>
        <v>0.22699764170861114</v>
      </c>
      <c r="AR24">
        <f t="shared" si="13"/>
        <v>-6.3731717028160675E-2</v>
      </c>
      <c r="AT24">
        <f t="shared" si="14"/>
        <v>-4.3199520503268321E-2</v>
      </c>
      <c r="AU24">
        <f t="shared" si="20"/>
        <v>0.10436748803705512</v>
      </c>
      <c r="AV24">
        <f t="shared" si="29"/>
        <v>-0.20993101712588969</v>
      </c>
      <c r="AW24">
        <f t="shared" si="17"/>
        <v>0.14756700854032348</v>
      </c>
      <c r="AX24">
        <f t="shared" si="30"/>
        <v>-0.31429850516294483</v>
      </c>
    </row>
    <row r="25" spans="1:50" x14ac:dyDescent="0.3">
      <c r="A25" t="s">
        <v>87</v>
      </c>
      <c r="B25" s="27">
        <v>81</v>
      </c>
      <c r="C25" s="56">
        <v>8.580247</v>
      </c>
      <c r="D25" s="66">
        <v>4.3956350000000004</v>
      </c>
      <c r="E25" s="56">
        <v>70</v>
      </c>
      <c r="F25" s="56">
        <v>7.0142860000000002</v>
      </c>
      <c r="G25" s="56">
        <v>4.3288479999999998</v>
      </c>
      <c r="H25" s="52">
        <f t="shared" si="21"/>
        <v>-0.35876760911108818</v>
      </c>
      <c r="I25" s="52">
        <f t="shared" si="1"/>
        <v>-0.35625364708398211</v>
      </c>
      <c r="J25" s="27">
        <v>70</v>
      </c>
      <c r="K25" s="52">
        <v>6</v>
      </c>
      <c r="L25" s="52">
        <v>5.0933320000000002</v>
      </c>
      <c r="M25" s="52">
        <f t="shared" si="22"/>
        <v>-0.54532958012574795</v>
      </c>
      <c r="N25" s="52">
        <f t="shared" si="3"/>
        <v>-0.58700210549784038</v>
      </c>
      <c r="O25" s="27">
        <v>68</v>
      </c>
      <c r="P25" s="52">
        <v>6.5</v>
      </c>
      <c r="Q25" s="64">
        <v>4.764608</v>
      </c>
      <c r="R25" s="52">
        <f t="shared" si="23"/>
        <v>-0.45544497782731425</v>
      </c>
      <c r="S25" s="52">
        <f t="shared" si="5"/>
        <v>-0.47325289747670124</v>
      </c>
      <c r="U25" t="s">
        <v>87</v>
      </c>
      <c r="V25" s="27">
        <v>82</v>
      </c>
      <c r="W25" s="52">
        <v>9.3048780000000004</v>
      </c>
      <c r="X25" s="64">
        <v>5.3718260000000004</v>
      </c>
      <c r="Y25" s="27">
        <v>68</v>
      </c>
      <c r="Z25" s="52">
        <v>7.9705880000000002</v>
      </c>
      <c r="AA25" s="52">
        <v>5.0103489999999997</v>
      </c>
      <c r="AB25" s="52">
        <f t="shared" si="31"/>
        <v>-0.25603826037866234</v>
      </c>
      <c r="AC25" s="52">
        <f t="shared" si="7"/>
        <v>-0.24838667521993454</v>
      </c>
      <c r="AD25" s="27">
        <v>72</v>
      </c>
      <c r="AE25" s="56">
        <v>6.4166670000000003</v>
      </c>
      <c r="AF25" s="56">
        <v>4.8838619999999997</v>
      </c>
      <c r="AG25" s="52">
        <f t="shared" si="32"/>
        <v>-0.56085541812458628</v>
      </c>
      <c r="AH25" s="52">
        <f t="shared" si="25"/>
        <v>-0.53765907533118162</v>
      </c>
      <c r="AI25" s="27">
        <v>68</v>
      </c>
      <c r="AJ25" s="52">
        <v>5.6323530000000002</v>
      </c>
      <c r="AK25" s="64">
        <v>4.0219709999999997</v>
      </c>
      <c r="AL25" s="52">
        <f t="shared" si="33"/>
        <v>-0.76384852626509936</v>
      </c>
      <c r="AM25" s="52">
        <f t="shared" si="9"/>
        <v>-0.68366417676224067</v>
      </c>
      <c r="AN25" s="52"/>
      <c r="AO25">
        <f>(W25-C25)/((((B25-1)*(D25^2)+(V25-1)*(X25^2))/(B25+V25-2))^(1/2))</f>
        <v>0.14755033869199027</v>
      </c>
      <c r="AP25">
        <f t="shared" si="27"/>
        <v>0.20446848254795072</v>
      </c>
      <c r="AQ25">
        <f t="shared" si="28"/>
        <v>8.3530528382302988E-2</v>
      </c>
      <c r="AR25">
        <f t="shared" si="13"/>
        <v>-0.19679205512543468</v>
      </c>
      <c r="AT25">
        <f t="shared" si="14"/>
        <v>0.10786697186404756</v>
      </c>
      <c r="AU25">
        <f t="shared" si="20"/>
        <v>4.9343030166658752E-2</v>
      </c>
      <c r="AV25">
        <f t="shared" si="29"/>
        <v>-0.21041127928553943</v>
      </c>
      <c r="AW25">
        <f t="shared" si="17"/>
        <v>-5.8523941697388726E-2</v>
      </c>
      <c r="AX25">
        <f t="shared" si="30"/>
        <v>-0.25975430945219813</v>
      </c>
    </row>
    <row r="26" spans="1:50" x14ac:dyDescent="0.3">
      <c r="E26" s="56"/>
      <c r="F26" s="56"/>
      <c r="G26" s="56"/>
      <c r="H26" s="52"/>
      <c r="I26" s="52"/>
      <c r="J26" s="27"/>
      <c r="K26" s="52"/>
      <c r="L26" s="52"/>
      <c r="M26" s="52"/>
      <c r="N26" s="52"/>
      <c r="O26" s="1"/>
      <c r="P26" s="52"/>
      <c r="Q26" s="64"/>
      <c r="R26" s="52"/>
      <c r="S26" s="52"/>
      <c r="V26" s="27"/>
      <c r="W26" s="52"/>
      <c r="X26" s="64"/>
      <c r="Y26" s="27"/>
      <c r="Z26" s="52"/>
      <c r="AA26" s="52"/>
      <c r="AB26" s="1"/>
      <c r="AC26" s="52"/>
      <c r="AD26" s="27"/>
      <c r="AE26" s="56"/>
      <c r="AF26" s="56"/>
      <c r="AG26" s="1"/>
      <c r="AH26" s="52"/>
      <c r="AI26" s="27"/>
      <c r="AJ26" s="52"/>
      <c r="AK26" s="64"/>
      <c r="AL26" s="1"/>
      <c r="AM26" s="52"/>
      <c r="AN26" s="52"/>
    </row>
    <row r="27" spans="1:50" x14ac:dyDescent="0.3">
      <c r="A27" t="s">
        <v>88</v>
      </c>
      <c r="B27" s="27">
        <v>84</v>
      </c>
      <c r="C27" s="56">
        <v>4.1071429999999998</v>
      </c>
      <c r="D27" s="66">
        <v>3.780157</v>
      </c>
      <c r="E27" s="56">
        <v>80</v>
      </c>
      <c r="F27" s="56">
        <v>3.6124999999999998</v>
      </c>
      <c r="G27" s="56">
        <v>3.5560390000000002</v>
      </c>
      <c r="H27" s="52">
        <f>(F27-$C27)/(((($B27-1)*($D27^2)+(E27-1)*(G27^2))/($B27+E27-2))^(1/2))</f>
        <v>-0.13468565148199471</v>
      </c>
      <c r="I27" s="52">
        <f t="shared" si="1"/>
        <v>-0.13085250162890058</v>
      </c>
      <c r="J27" s="27">
        <v>75</v>
      </c>
      <c r="K27" s="52">
        <v>3.36</v>
      </c>
      <c r="L27" s="52">
        <v>2.8835039999999998</v>
      </c>
      <c r="M27" s="52">
        <f>(K27-$C27)/(((($B27-1)*($D27^2)+(J27-1)*(L27^2))/($B27+J27-2))^(1/2))</f>
        <v>-0.22057619082178237</v>
      </c>
      <c r="N27" s="52">
        <f t="shared" si="3"/>
        <v>-0.19764866908967005</v>
      </c>
      <c r="O27" s="27">
        <v>69</v>
      </c>
      <c r="P27" s="52">
        <v>3.3913039999999999</v>
      </c>
      <c r="Q27" s="64">
        <v>3.5859920000000001</v>
      </c>
      <c r="R27" s="52">
        <f>(P27-$C27)/(((($B27-1)*($D27^2)+(O27-1)*(Q27^2))/($B27+O27-2))^(1/2))</f>
        <v>-0.19378519898965024</v>
      </c>
      <c r="S27" s="52">
        <f t="shared" si="5"/>
        <v>-0.18936753156019709</v>
      </c>
      <c r="U27" t="s">
        <v>88</v>
      </c>
      <c r="V27" s="27">
        <v>88</v>
      </c>
      <c r="W27" s="52">
        <v>3.125</v>
      </c>
      <c r="X27" s="64">
        <v>3.4767290000000002</v>
      </c>
      <c r="Y27" s="27">
        <v>79</v>
      </c>
      <c r="Z27" s="52">
        <v>2.6075949999999999</v>
      </c>
      <c r="AA27" s="52">
        <v>2.9717370000000001</v>
      </c>
      <c r="AB27" s="52">
        <f t="shared" si="31"/>
        <v>-0.15930908124228488</v>
      </c>
      <c r="AC27" s="52">
        <f t="shared" si="7"/>
        <v>-0.14881947945899726</v>
      </c>
      <c r="AD27" s="27">
        <v>68</v>
      </c>
      <c r="AE27" s="56">
        <v>2.7941180000000001</v>
      </c>
      <c r="AF27" s="56">
        <v>3.2210079999999999</v>
      </c>
      <c r="AG27" s="52">
        <f t="shared" si="32"/>
        <v>-9.8246935398429547E-2</v>
      </c>
      <c r="AH27" s="52">
        <f t="shared" si="25"/>
        <v>-9.5170489273106965E-2</v>
      </c>
      <c r="AI27" s="27">
        <v>67</v>
      </c>
      <c r="AJ27" s="52">
        <v>2.149254</v>
      </c>
      <c r="AK27" s="64">
        <v>2.4448690000000002</v>
      </c>
      <c r="AL27" s="52">
        <f t="shared" si="33"/>
        <v>-0.31737919899113615</v>
      </c>
      <c r="AM27" s="52">
        <f t="shared" si="9"/>
        <v>-0.28065057702225282</v>
      </c>
      <c r="AN27" s="52"/>
      <c r="AO27">
        <f>(W27-C27)/((((B27-1)*(D27^2)+(V27-1)*(X27^2))/(B27+V27-2))^(1/2))</f>
        <v>-0.2707086046151439</v>
      </c>
      <c r="AP27">
        <f t="shared" si="27"/>
        <v>-0.30648653454689506</v>
      </c>
      <c r="AQ27">
        <f t="shared" si="28"/>
        <v>-0.18562388143270955</v>
      </c>
      <c r="AR27">
        <f t="shared" si="13"/>
        <v>-0.40361799816096799</v>
      </c>
      <c r="AT27">
        <f t="shared" si="14"/>
        <v>-1.7966977830096681E-2</v>
      </c>
      <c r="AU27">
        <f t="shared" si="20"/>
        <v>0.10247817981656308</v>
      </c>
      <c r="AV27">
        <f>((AJ27-W27)/$X27)-((P27-C27)/$D27)</f>
        <v>-9.1283045462055734E-2</v>
      </c>
      <c r="AW27">
        <f t="shared" si="17"/>
        <v>0.12044515764665978</v>
      </c>
      <c r="AX27">
        <f t="shared" si="30"/>
        <v>-0.19376122527861883</v>
      </c>
    </row>
    <row r="28" spans="1:50" x14ac:dyDescent="0.3">
      <c r="A28" t="s">
        <v>89</v>
      </c>
      <c r="B28" s="27">
        <v>84</v>
      </c>
      <c r="C28" s="56">
        <v>3.1428569999999998</v>
      </c>
      <c r="D28" s="66">
        <v>2.7687710000000001</v>
      </c>
      <c r="E28" s="56">
        <v>80</v>
      </c>
      <c r="F28" s="56">
        <v>2.9874999999999998</v>
      </c>
      <c r="G28" s="56">
        <v>2.7165400000000002</v>
      </c>
      <c r="H28" s="52">
        <f t="shared" si="21"/>
        <v>-5.6628858162472782E-2</v>
      </c>
      <c r="I28" s="52">
        <f t="shared" si="1"/>
        <v>-5.6110454783006601E-2</v>
      </c>
      <c r="J28" s="27">
        <v>75</v>
      </c>
      <c r="K28" s="52">
        <v>3.0933329999999999</v>
      </c>
      <c r="L28" s="52">
        <v>2.6770969999999998</v>
      </c>
      <c r="M28" s="52">
        <f t="shared" si="22"/>
        <v>-1.8167639710824517E-2</v>
      </c>
      <c r="N28" s="52">
        <f t="shared" si="3"/>
        <v>-1.7886636345150937E-2</v>
      </c>
      <c r="O28" s="27">
        <v>69</v>
      </c>
      <c r="P28" s="52">
        <v>2.9855070000000001</v>
      </c>
      <c r="Q28" s="64">
        <v>3.0413459999999999</v>
      </c>
      <c r="R28" s="52">
        <f t="shared" si="23"/>
        <v>-5.4357994233003949E-2</v>
      </c>
      <c r="S28" s="52">
        <f t="shared" si="5"/>
        <v>-5.6830268736562051E-2</v>
      </c>
      <c r="U28" t="s">
        <v>89</v>
      </c>
      <c r="V28" s="27">
        <v>88</v>
      </c>
      <c r="W28" s="52">
        <v>2.829545</v>
      </c>
      <c r="X28" s="64">
        <v>2.8414890000000002</v>
      </c>
      <c r="Y28" s="27">
        <v>79</v>
      </c>
      <c r="Z28" s="52">
        <v>2.493671</v>
      </c>
      <c r="AA28" s="52">
        <v>2.5413169999999998</v>
      </c>
      <c r="AB28" s="52">
        <f t="shared" si="31"/>
        <v>-0.12422542757532888</v>
      </c>
      <c r="AC28" s="52">
        <f t="shared" si="7"/>
        <v>-0.11820351935200171</v>
      </c>
      <c r="AD28" s="27">
        <v>68</v>
      </c>
      <c r="AE28" s="56">
        <v>2.5735290000000002</v>
      </c>
      <c r="AF28" s="56">
        <v>2.8771680000000002</v>
      </c>
      <c r="AG28" s="52">
        <f t="shared" si="32"/>
        <v>-8.9607996723621477E-2</v>
      </c>
      <c r="AH28" s="52">
        <f t="shared" si="25"/>
        <v>-9.0099240222291835E-2</v>
      </c>
      <c r="AI28" s="27">
        <v>67</v>
      </c>
      <c r="AJ28" s="52">
        <v>2.1044779999999998</v>
      </c>
      <c r="AK28" s="64">
        <v>2.51742</v>
      </c>
      <c r="AL28" s="52">
        <f t="shared" si="33"/>
        <v>-0.26790256868826967</v>
      </c>
      <c r="AM28" s="52">
        <f t="shared" si="9"/>
        <v>-0.25517149635279252</v>
      </c>
      <c r="AN28" s="52"/>
      <c r="AO28">
        <f>(W28-C28)/((((B28-1)*(D28^2)+(V28-1)*(X28^2))/(B28+V28-2))^(1/2))</f>
        <v>-0.11164908533226177</v>
      </c>
      <c r="AP28">
        <f t="shared" si="27"/>
        <v>-0.18770019212995859</v>
      </c>
      <c r="AQ28">
        <f t="shared" si="28"/>
        <v>-0.18738657326539698</v>
      </c>
      <c r="AR28">
        <f t="shared" si="13"/>
        <v>-0.31514946961397894</v>
      </c>
      <c r="AT28">
        <f t="shared" si="14"/>
        <v>-6.2093064568995111E-2</v>
      </c>
      <c r="AU28">
        <f t="shared" si="20"/>
        <v>-7.2212603877140902E-2</v>
      </c>
      <c r="AV28">
        <f t="shared" ref="AV28:AV46" si="34">((AJ28-W28)/$X28)-((P28-C28)/$D28)</f>
        <v>-0.19834122761623046</v>
      </c>
      <c r="AW28">
        <f t="shared" si="17"/>
        <v>-1.011953930814578E-2</v>
      </c>
      <c r="AX28">
        <f t="shared" si="30"/>
        <v>-0.12612862373908956</v>
      </c>
    </row>
    <row r="29" spans="1:50" x14ac:dyDescent="0.3">
      <c r="A29" t="s">
        <v>90</v>
      </c>
      <c r="B29" s="27">
        <v>84</v>
      </c>
      <c r="C29" s="56">
        <v>3.75</v>
      </c>
      <c r="D29" s="66">
        <v>2.7325569999999999</v>
      </c>
      <c r="E29" s="56">
        <v>80</v>
      </c>
      <c r="F29" s="56">
        <v>3.6</v>
      </c>
      <c r="G29" s="56">
        <v>2.897402</v>
      </c>
      <c r="H29" s="52">
        <f t="shared" si="21"/>
        <v>-5.3302045392064491E-2</v>
      </c>
      <c r="I29" s="52">
        <f t="shared" si="1"/>
        <v>-5.489363991309236E-2</v>
      </c>
      <c r="J29" s="27">
        <v>75</v>
      </c>
      <c r="K29" s="52">
        <v>2.92</v>
      </c>
      <c r="L29" s="52">
        <v>2.6291509999999998</v>
      </c>
      <c r="M29" s="52">
        <f t="shared" si="22"/>
        <v>-0.30920374307926363</v>
      </c>
      <c r="N29" s="52">
        <f t="shared" si="3"/>
        <v>-0.30374480751911126</v>
      </c>
      <c r="O29" s="27">
        <v>69</v>
      </c>
      <c r="P29" s="52">
        <v>2.5942029999999998</v>
      </c>
      <c r="Q29" s="64">
        <v>2.8559480000000002</v>
      </c>
      <c r="R29" s="52">
        <f t="shared" si="23"/>
        <v>-0.41444247372724285</v>
      </c>
      <c r="S29" s="52">
        <f t="shared" si="5"/>
        <v>-0.42297269553754974</v>
      </c>
      <c r="U29" t="s">
        <v>90</v>
      </c>
      <c r="V29" s="27">
        <v>88</v>
      </c>
      <c r="W29" s="52">
        <v>3.5568179999999998</v>
      </c>
      <c r="X29" s="64">
        <v>2.5858050000000001</v>
      </c>
      <c r="Y29" s="27">
        <v>79</v>
      </c>
      <c r="Z29" s="52">
        <v>2.3797470000000001</v>
      </c>
      <c r="AA29" s="52">
        <v>2.3055330000000001</v>
      </c>
      <c r="AB29" s="52">
        <f t="shared" si="31"/>
        <v>-0.47900988943680989</v>
      </c>
      <c r="AC29" s="52">
        <f t="shared" si="7"/>
        <v>-0.45520485883506284</v>
      </c>
      <c r="AD29" s="27">
        <v>68</v>
      </c>
      <c r="AE29" s="56">
        <v>2.5735290000000002</v>
      </c>
      <c r="AF29" s="56">
        <v>2.776856</v>
      </c>
      <c r="AG29" s="52">
        <f t="shared" si="32"/>
        <v>-0.36818964058474712</v>
      </c>
      <c r="AH29" s="52">
        <f t="shared" si="25"/>
        <v>-0.38026417305249222</v>
      </c>
      <c r="AI29" s="27">
        <v>67</v>
      </c>
      <c r="AJ29" s="52">
        <v>2.4029850000000001</v>
      </c>
      <c r="AK29" s="64">
        <v>2.4805899999999999</v>
      </c>
      <c r="AL29" s="52">
        <f t="shared" si="33"/>
        <v>-0.45409467103724555</v>
      </c>
      <c r="AM29" s="52">
        <f t="shared" si="9"/>
        <v>-0.44621810229309622</v>
      </c>
      <c r="AN29" s="52"/>
      <c r="AO29">
        <f>(W29-C29)/((((B29-1)*(D29^2)+(V29-1)*(X29^2))/(B29+V29-2))^(1/2))</f>
        <v>-7.2666697585548751E-2</v>
      </c>
      <c r="AP29">
        <f t="shared" si="27"/>
        <v>-0.46572447050763366</v>
      </c>
      <c r="AQ29">
        <f t="shared" si="28"/>
        <v>-0.1283062136235528</v>
      </c>
      <c r="AR29">
        <f t="shared" si="13"/>
        <v>-7.1412510013203701E-2</v>
      </c>
      <c r="AT29">
        <f t="shared" si="14"/>
        <v>-0.40031121892197047</v>
      </c>
      <c r="AU29">
        <f t="shared" si="20"/>
        <v>-7.6519365533380956E-2</v>
      </c>
      <c r="AV29">
        <f t="shared" si="34"/>
        <v>-2.3245406755546483E-2</v>
      </c>
      <c r="AW29">
        <f t="shared" si="17"/>
        <v>0.32379185338858951</v>
      </c>
      <c r="AX29">
        <f t="shared" si="30"/>
        <v>5.3273958777834446E-2</v>
      </c>
    </row>
    <row r="30" spans="1:50" x14ac:dyDescent="0.3">
      <c r="A30" t="s">
        <v>91</v>
      </c>
      <c r="B30" s="27">
        <v>84</v>
      </c>
      <c r="C30" s="56">
        <v>4.1666670000000003</v>
      </c>
      <c r="D30" s="66">
        <v>4.129918</v>
      </c>
      <c r="E30" s="56">
        <v>80</v>
      </c>
      <c r="F30" s="56">
        <v>4.3250000000000002</v>
      </c>
      <c r="G30" s="56">
        <v>4.3041780000000003</v>
      </c>
      <c r="H30" s="52">
        <f t="shared" si="21"/>
        <v>3.7557077863934252E-2</v>
      </c>
      <c r="I30" s="52">
        <f t="shared" si="1"/>
        <v>3.8338049326887322E-2</v>
      </c>
      <c r="J30" s="27">
        <v>75</v>
      </c>
      <c r="K30" s="52">
        <v>4.0666669999999998</v>
      </c>
      <c r="L30" s="52">
        <v>4.2627660000000001</v>
      </c>
      <c r="M30" s="52">
        <f t="shared" si="22"/>
        <v>-2.3848938815193604E-2</v>
      </c>
      <c r="N30" s="52">
        <f t="shared" si="3"/>
        <v>-2.4213555813941228E-2</v>
      </c>
      <c r="O30" s="27">
        <v>69</v>
      </c>
      <c r="P30" s="52">
        <v>3.7246380000000001</v>
      </c>
      <c r="Q30" s="64">
        <v>4.1155520000000001</v>
      </c>
      <c r="R30" s="52">
        <f t="shared" si="23"/>
        <v>-0.10719870305919509</v>
      </c>
      <c r="S30" s="52">
        <f t="shared" si="5"/>
        <v>-0.10703093862880576</v>
      </c>
      <c r="U30" t="s">
        <v>91</v>
      </c>
      <c r="V30" s="27">
        <v>88</v>
      </c>
      <c r="W30" s="52">
        <v>4.2272730000000003</v>
      </c>
      <c r="X30" s="64">
        <v>3.6126450000000001</v>
      </c>
      <c r="Y30" s="27">
        <v>79</v>
      </c>
      <c r="Z30" s="52">
        <v>4.0126580000000001</v>
      </c>
      <c r="AA30" s="52">
        <v>3.848055</v>
      </c>
      <c r="AB30" s="52">
        <f t="shared" si="31"/>
        <v>-5.7602642633482047E-2</v>
      </c>
      <c r="AC30" s="52">
        <f t="shared" si="7"/>
        <v>-5.9406612052941878E-2</v>
      </c>
      <c r="AD30" s="27">
        <v>68</v>
      </c>
      <c r="AE30" s="56">
        <v>4.0294119999999998</v>
      </c>
      <c r="AF30" s="56">
        <v>3.8593579999999998</v>
      </c>
      <c r="AG30" s="52">
        <f t="shared" si="32"/>
        <v>-5.3159982855345358E-2</v>
      </c>
      <c r="AH30" s="52">
        <f t="shared" si="25"/>
        <v>-5.4769012731669044E-2</v>
      </c>
      <c r="AI30" s="27">
        <v>67</v>
      </c>
      <c r="AJ30" s="52">
        <v>3.507463</v>
      </c>
      <c r="AK30" s="64">
        <v>3.7147260000000002</v>
      </c>
      <c r="AL30" s="52">
        <f t="shared" si="33"/>
        <v>-0.19682915161331072</v>
      </c>
      <c r="AM30" s="52">
        <f t="shared" si="9"/>
        <v>-0.19924736584967531</v>
      </c>
      <c r="AN30" s="52"/>
      <c r="AO30">
        <f>(W30-C30)/((((B30-1)*(D30^2)+(V30-1)*(X30^2))/(B30+V30-2))^(1/2))</f>
        <v>1.5644962784973994E-2</v>
      </c>
      <c r="AP30">
        <f t="shared" si="27"/>
        <v>-7.648052355594577E-2</v>
      </c>
      <c r="AQ30">
        <f t="shared" si="28"/>
        <v>-9.1399603122562477E-3</v>
      </c>
      <c r="AR30">
        <f t="shared" si="13"/>
        <v>-5.535587240842859E-2</v>
      </c>
      <c r="AT30">
        <f t="shared" si="14"/>
        <v>-9.7744661379829206E-2</v>
      </c>
      <c r="AU30">
        <f t="shared" si="20"/>
        <v>-3.0555456917727816E-2</v>
      </c>
      <c r="AV30">
        <f t="shared" si="34"/>
        <v>-9.2216427220869548E-2</v>
      </c>
      <c r="AW30">
        <f t="shared" si="17"/>
        <v>6.7189204462101387E-2</v>
      </c>
      <c r="AX30">
        <f t="shared" si="30"/>
        <v>-6.1660970303141743E-2</v>
      </c>
    </row>
    <row r="31" spans="1:50" x14ac:dyDescent="0.3">
      <c r="A31" t="s">
        <v>92</v>
      </c>
      <c r="B31" s="27">
        <v>84</v>
      </c>
      <c r="C31" s="56">
        <v>1.9761899999999999</v>
      </c>
      <c r="D31" s="66">
        <v>2.156393</v>
      </c>
      <c r="E31" s="56">
        <v>80</v>
      </c>
      <c r="F31" s="56">
        <v>2.3125</v>
      </c>
      <c r="G31" s="56">
        <v>2.6124999999999998</v>
      </c>
      <c r="H31" s="52">
        <f>(F31-$C31)/(((($B31-1)*($D31^2)+(E31-1)*(G31^2))/($B31+E31-2))^(1/2))</f>
        <v>0.14073223436711105</v>
      </c>
      <c r="I31" s="52">
        <f t="shared" si="1"/>
        <v>0.15595951201844938</v>
      </c>
      <c r="J31" s="27">
        <v>75</v>
      </c>
      <c r="K31" s="52">
        <v>1.8533329999999999</v>
      </c>
      <c r="L31" s="52">
        <v>2.3289789999999999</v>
      </c>
      <c r="M31" s="52">
        <f>(K31-$C31)/(((($B31-1)*($D31^2)+(J31-1)*(L31^2))/($B31+J31-2))^(1/2))</f>
        <v>-5.4861642916018777E-2</v>
      </c>
      <c r="N31" s="52">
        <f t="shared" si="3"/>
        <v>-5.6973381011717249E-2</v>
      </c>
      <c r="O31" s="27">
        <v>69</v>
      </c>
      <c r="P31" s="52">
        <v>1.8115939999999999</v>
      </c>
      <c r="Q31" s="64">
        <v>2.3406600000000002</v>
      </c>
      <c r="R31" s="52">
        <f>(P31-$C31)/(((($B31-1)*($D31^2)+(O31-1)*(Q31^2))/($B31+O31-2))^(1/2))</f>
        <v>-7.343937602484793E-2</v>
      </c>
      <c r="S31" s="52">
        <f t="shared" si="5"/>
        <v>-7.6329314739938384E-2</v>
      </c>
      <c r="U31" t="s">
        <v>92</v>
      </c>
      <c r="V31" s="27">
        <v>88</v>
      </c>
      <c r="W31" s="52">
        <v>1.9090910000000001</v>
      </c>
      <c r="X31" s="64">
        <v>2.3125659999999999</v>
      </c>
      <c r="Y31" s="27">
        <v>79</v>
      </c>
      <c r="Z31" s="52">
        <v>1.3924049999999999</v>
      </c>
      <c r="AA31" s="52">
        <v>1.8702650000000001</v>
      </c>
      <c r="AB31" s="52">
        <f t="shared" si="31"/>
        <v>-0.24429167221438167</v>
      </c>
      <c r="AC31" s="52">
        <f t="shared" si="7"/>
        <v>-0.22342540710189471</v>
      </c>
      <c r="AD31" s="27">
        <v>68</v>
      </c>
      <c r="AE31" s="56">
        <v>1.970588</v>
      </c>
      <c r="AF31" s="56">
        <v>2.3113640000000002</v>
      </c>
      <c r="AG31" s="52">
        <f t="shared" si="32"/>
        <v>2.6598552265510847E-2</v>
      </c>
      <c r="AH31" s="52">
        <f t="shared" si="25"/>
        <v>2.6592538331878923E-2</v>
      </c>
      <c r="AI31" s="27">
        <v>67</v>
      </c>
      <c r="AJ31" s="52">
        <v>1.6119399999999999</v>
      </c>
      <c r="AK31" s="64">
        <v>2.1947269999999999</v>
      </c>
      <c r="AL31" s="52">
        <f t="shared" si="33"/>
        <v>-0.13133825088511411</v>
      </c>
      <c r="AM31" s="52">
        <f t="shared" si="9"/>
        <v>-0.12849406243973152</v>
      </c>
      <c r="AN31" s="52"/>
      <c r="AO31">
        <f>(W31-C31)/((((B31-1)*(D31^2)+(V31-1)*(X31^2))/(B31+V31-2))^(1/2))</f>
        <v>-2.9985981668013809E-2</v>
      </c>
      <c r="AP31">
        <f t="shared" si="27"/>
        <v>-0.40457437358779147</v>
      </c>
      <c r="AQ31">
        <f t="shared" si="28"/>
        <v>5.0527327148423722E-2</v>
      </c>
      <c r="AR31">
        <f t="shared" si="13"/>
        <v>-8.7955034838089807E-2</v>
      </c>
      <c r="AT31">
        <f t="shared" si="14"/>
        <v>-0.37938491912034411</v>
      </c>
      <c r="AU31">
        <f t="shared" si="20"/>
        <v>8.3565919343596168E-2</v>
      </c>
      <c r="AV31">
        <f t="shared" si="34"/>
        <v>-5.2164747699793138E-2</v>
      </c>
      <c r="AW31">
        <f t="shared" si="17"/>
        <v>0.46295083846394025</v>
      </c>
      <c r="AX31">
        <f t="shared" si="30"/>
        <v>-0.13573066704338932</v>
      </c>
    </row>
    <row r="32" spans="1:50" x14ac:dyDescent="0.3">
      <c r="A32" t="s">
        <v>93</v>
      </c>
      <c r="B32" s="27">
        <v>84</v>
      </c>
      <c r="C32" s="56">
        <v>4.5357139999999996</v>
      </c>
      <c r="D32" s="66">
        <v>4.5162259999999996</v>
      </c>
      <c r="E32" s="56">
        <v>80</v>
      </c>
      <c r="F32" s="56">
        <v>3.7625000000000002</v>
      </c>
      <c r="G32" s="56">
        <v>3.7255319999999998</v>
      </c>
      <c r="H32" s="52">
        <f t="shared" si="21"/>
        <v>-0.18633882849128197</v>
      </c>
      <c r="I32" s="52">
        <f t="shared" si="1"/>
        <v>-0.17120799534832834</v>
      </c>
      <c r="J32" s="27">
        <v>75</v>
      </c>
      <c r="K32" s="52">
        <v>3.693333</v>
      </c>
      <c r="L32" s="52">
        <v>3.8518979999999998</v>
      </c>
      <c r="M32" s="52">
        <f t="shared" si="22"/>
        <v>-0.19979792082839781</v>
      </c>
      <c r="N32" s="52">
        <f t="shared" si="3"/>
        <v>-0.18652321650865117</v>
      </c>
      <c r="O32" s="27">
        <v>69</v>
      </c>
      <c r="P32" s="52">
        <v>3.3623189999999998</v>
      </c>
      <c r="Q32" s="64">
        <v>3.6701139999999999</v>
      </c>
      <c r="R32" s="52">
        <f t="shared" si="23"/>
        <v>-0.28229905185836379</v>
      </c>
      <c r="S32" s="52">
        <f t="shared" si="5"/>
        <v>-0.25981759991639031</v>
      </c>
      <c r="U32" t="s">
        <v>93</v>
      </c>
      <c r="V32" s="27">
        <v>88</v>
      </c>
      <c r="W32" s="52">
        <v>3.8409089999999999</v>
      </c>
      <c r="X32" s="64">
        <v>4.0168790000000003</v>
      </c>
      <c r="Y32" s="27">
        <v>79</v>
      </c>
      <c r="Z32" s="52">
        <v>3.6202529999999999</v>
      </c>
      <c r="AA32" s="52">
        <v>4.2193199999999997</v>
      </c>
      <c r="AB32" s="52">
        <f t="shared" si="31"/>
        <v>-5.3637736479146492E-2</v>
      </c>
      <c r="AC32" s="52">
        <f t="shared" si="7"/>
        <v>-5.4932199849684282E-2</v>
      </c>
      <c r="AD32" s="27">
        <v>68</v>
      </c>
      <c r="AE32" s="56">
        <v>3.8382350000000001</v>
      </c>
      <c r="AF32" s="56">
        <v>4.3249029999999999</v>
      </c>
      <c r="AG32" s="52">
        <f t="shared" si="32"/>
        <v>-6.4376378159522441E-4</v>
      </c>
      <c r="AH32" s="52">
        <f t="shared" si="25"/>
        <v>-6.6569095061111948E-4</v>
      </c>
      <c r="AI32" s="27">
        <v>67</v>
      </c>
      <c r="AJ32" s="52">
        <v>3.283582</v>
      </c>
      <c r="AK32" s="64">
        <v>3.6589700000000001</v>
      </c>
      <c r="AL32" s="52">
        <f t="shared" si="33"/>
        <v>-0.14414055821607899</v>
      </c>
      <c r="AM32" s="52">
        <f t="shared" si="9"/>
        <v>-0.13874627540436241</v>
      </c>
      <c r="AN32" s="52"/>
      <c r="AO32">
        <f>(W32-C32)/((((B32-1)*(D32^2)+(V32-1)*(X32^2))/(B32+V32-2))^(1/2))</f>
        <v>-0.16279470153480174</v>
      </c>
      <c r="AP32">
        <f t="shared" si="27"/>
        <v>-3.5753736646293166E-2</v>
      </c>
      <c r="AQ32">
        <f t="shared" si="28"/>
        <v>3.5484783501742341E-2</v>
      </c>
      <c r="AR32">
        <f t="shared" si="13"/>
        <v>-2.148566510301787E-2</v>
      </c>
      <c r="AT32">
        <f t="shared" si="14"/>
        <v>0.11627579549864406</v>
      </c>
      <c r="AU32">
        <f t="shared" si="20"/>
        <v>0.18585752555804005</v>
      </c>
      <c r="AV32">
        <f t="shared" si="34"/>
        <v>0.1210713245120279</v>
      </c>
      <c r="AW32">
        <f t="shared" si="17"/>
        <v>6.958173005939601E-2</v>
      </c>
      <c r="AX32">
        <f t="shared" si="30"/>
        <v>-6.478620104601214E-2</v>
      </c>
    </row>
    <row r="33" spans="1:50" x14ac:dyDescent="0.3">
      <c r="A33" t="s">
        <v>94</v>
      </c>
      <c r="B33" s="27">
        <v>84</v>
      </c>
      <c r="C33" s="56">
        <v>1.857143</v>
      </c>
      <c r="D33" s="66">
        <v>2.1517309999999998</v>
      </c>
      <c r="E33" s="56">
        <v>80</v>
      </c>
      <c r="F33" s="56">
        <v>1.825</v>
      </c>
      <c r="G33" s="56">
        <v>2.494424</v>
      </c>
      <c r="H33" s="52">
        <f t="shared" si="21"/>
        <v>-1.3823965733887524E-2</v>
      </c>
      <c r="I33" s="52">
        <f t="shared" si="1"/>
        <v>-1.4938205565658549E-2</v>
      </c>
      <c r="J33" s="27">
        <v>75</v>
      </c>
      <c r="K33" s="52">
        <v>1.44</v>
      </c>
      <c r="L33" s="52">
        <v>1.9118409999999999</v>
      </c>
      <c r="M33" s="52">
        <f t="shared" si="22"/>
        <v>-0.20426401152975396</v>
      </c>
      <c r="N33" s="52">
        <f t="shared" si="3"/>
        <v>-0.19386391700449548</v>
      </c>
      <c r="O33" s="27">
        <v>69</v>
      </c>
      <c r="P33" s="52">
        <v>1.2608699999999999</v>
      </c>
      <c r="Q33" s="64">
        <v>1.8759479999999999</v>
      </c>
      <c r="R33" s="52">
        <f t="shared" si="23"/>
        <v>-0.29341620884020625</v>
      </c>
      <c r="S33" s="52">
        <f t="shared" si="5"/>
        <v>-0.27711317074485614</v>
      </c>
      <c r="U33" t="s">
        <v>94</v>
      </c>
      <c r="V33" s="27">
        <v>88</v>
      </c>
      <c r="W33" s="52">
        <v>1.3636360000000001</v>
      </c>
      <c r="X33" s="64">
        <v>1.517574</v>
      </c>
      <c r="Y33" s="27">
        <v>79</v>
      </c>
      <c r="Z33" s="52">
        <v>1.2405060000000001</v>
      </c>
      <c r="AA33" s="52">
        <v>1.806081</v>
      </c>
      <c r="AB33" s="52">
        <f t="shared" si="31"/>
        <v>-7.4164903252269501E-2</v>
      </c>
      <c r="AC33" s="52">
        <f t="shared" si="7"/>
        <v>-8.1136076395615611E-2</v>
      </c>
      <c r="AD33" s="27">
        <v>68</v>
      </c>
      <c r="AE33" s="56">
        <v>1.25</v>
      </c>
      <c r="AF33" s="56">
        <v>1.722329</v>
      </c>
      <c r="AG33" s="52">
        <f t="shared" si="32"/>
        <v>-7.0587535004690727E-2</v>
      </c>
      <c r="AH33" s="52">
        <f t="shared" si="25"/>
        <v>-7.4880038798767021E-2</v>
      </c>
      <c r="AI33" s="27">
        <v>67</v>
      </c>
      <c r="AJ33" s="52">
        <v>0.97014929999999999</v>
      </c>
      <c r="AK33" s="64">
        <v>1.4351659999999999</v>
      </c>
      <c r="AL33" s="52">
        <f t="shared" si="33"/>
        <v>-0.26540540931007872</v>
      </c>
      <c r="AM33" s="52">
        <f t="shared" si="9"/>
        <v>-0.25928666410995449</v>
      </c>
      <c r="AN33" s="52"/>
      <c r="AO33">
        <f>(W33-C33)/((((B33-1)*(D33^2)+(V33-1)*(X33^2))/(B33+V33-2))^(1/2))</f>
        <v>-0.26611544934201081</v>
      </c>
      <c r="AP33">
        <f t="shared" si="27"/>
        <v>-0.26814282786810956</v>
      </c>
      <c r="AQ33">
        <f t="shared" si="28"/>
        <v>-0.1041526356410922</v>
      </c>
      <c r="AR33">
        <f t="shared" si="13"/>
        <v>-0.17372852451578977</v>
      </c>
      <c r="AT33">
        <f t="shared" si="14"/>
        <v>-6.6197870829957067E-2</v>
      </c>
      <c r="AU33">
        <f t="shared" si="20"/>
        <v>0.11898387820572846</v>
      </c>
      <c r="AV33">
        <f t="shared" si="34"/>
        <v>1.7826506634901651E-2</v>
      </c>
      <c r="AW33">
        <f t="shared" si="17"/>
        <v>0.18518174903568552</v>
      </c>
      <c r="AX33">
        <f t="shared" si="30"/>
        <v>-0.10115737157082677</v>
      </c>
    </row>
    <row r="34" spans="1:50" x14ac:dyDescent="0.3">
      <c r="A34" t="s">
        <v>95</v>
      </c>
      <c r="B34" s="27">
        <v>84</v>
      </c>
      <c r="C34" s="56">
        <v>2.4880949999999999</v>
      </c>
      <c r="D34" s="66">
        <v>2.7440799999999999</v>
      </c>
      <c r="E34" s="56">
        <v>80</v>
      </c>
      <c r="F34" s="56">
        <v>2.0125000000000002</v>
      </c>
      <c r="G34" s="56">
        <v>2.426091</v>
      </c>
      <c r="H34" s="52">
        <f t="shared" si="21"/>
        <v>-0.1833523313241204</v>
      </c>
      <c r="I34" s="52">
        <f t="shared" si="1"/>
        <v>-0.17331674003673356</v>
      </c>
      <c r="J34" s="27">
        <v>75</v>
      </c>
      <c r="K34" s="52">
        <v>1.933333</v>
      </c>
      <c r="L34" s="52">
        <v>2.1202580000000002</v>
      </c>
      <c r="M34" s="52">
        <f t="shared" si="22"/>
        <v>-0.22462190605293303</v>
      </c>
      <c r="N34" s="52">
        <f t="shared" si="3"/>
        <v>-0.20216684644762545</v>
      </c>
      <c r="O34" s="27">
        <v>69</v>
      </c>
      <c r="P34" s="52">
        <v>2.0579710000000002</v>
      </c>
      <c r="Q34" s="64">
        <v>2.7911839999999999</v>
      </c>
      <c r="R34" s="52">
        <f t="shared" si="23"/>
        <v>-0.1555381827753077</v>
      </c>
      <c r="S34" s="52">
        <f t="shared" si="5"/>
        <v>-0.15674615900411057</v>
      </c>
      <c r="U34" t="s">
        <v>95</v>
      </c>
      <c r="V34" s="27">
        <v>88</v>
      </c>
      <c r="W34" s="52">
        <v>2.8863639999999999</v>
      </c>
      <c r="X34" s="64">
        <v>3.105175</v>
      </c>
      <c r="Y34" s="27">
        <v>79</v>
      </c>
      <c r="Z34" s="52">
        <v>2.1392410000000002</v>
      </c>
      <c r="AA34" s="52">
        <v>2.7537120000000002</v>
      </c>
      <c r="AB34" s="52">
        <f t="shared" si="31"/>
        <v>-0.25375558716928898</v>
      </c>
      <c r="AC34" s="52">
        <f t="shared" si="7"/>
        <v>-0.24060576296021954</v>
      </c>
      <c r="AD34" s="27">
        <v>68</v>
      </c>
      <c r="AE34" s="56">
        <v>1.941176</v>
      </c>
      <c r="AF34" s="56">
        <v>2.45486</v>
      </c>
      <c r="AG34" s="52">
        <f t="shared" si="32"/>
        <v>-0.33274223672045822</v>
      </c>
      <c r="AH34" s="52">
        <f t="shared" si="25"/>
        <v>-0.30439121788627049</v>
      </c>
      <c r="AI34" s="27">
        <v>67</v>
      </c>
      <c r="AJ34" s="52">
        <v>1.8059700000000001</v>
      </c>
      <c r="AK34" s="64">
        <v>2.5833900000000001</v>
      </c>
      <c r="AL34" s="52">
        <f t="shared" si="33"/>
        <v>-0.37362390490251313</v>
      </c>
      <c r="AM34" s="52">
        <f t="shared" si="9"/>
        <v>-0.34793336929480623</v>
      </c>
      <c r="AN34" s="52"/>
      <c r="AO34">
        <f>(W34-C34)/((((B34-1)*(D34^2)+(V34-1)*(X34^2))/(B34+V34-2))^(1/2))</f>
        <v>0.1357226811738502</v>
      </c>
      <c r="AP34">
        <f t="shared" si="27"/>
        <v>4.8858625698076433E-2</v>
      </c>
      <c r="AQ34">
        <f t="shared" si="28"/>
        <v>3.4318293859493536E-3</v>
      </c>
      <c r="AR34">
        <f t="shared" si="13"/>
        <v>-9.3651292509162321E-2</v>
      </c>
      <c r="AT34">
        <f t="shared" si="14"/>
        <v>-6.7289022923485986E-2</v>
      </c>
      <c r="AU34">
        <f t="shared" si="20"/>
        <v>-0.10222437143864505</v>
      </c>
      <c r="AV34">
        <f t="shared" si="34"/>
        <v>-0.19118721029069566</v>
      </c>
      <c r="AW34">
        <f t="shared" si="17"/>
        <v>-3.4935348515159032E-2</v>
      </c>
      <c r="AX34">
        <f t="shared" si="30"/>
        <v>-8.8962838852050585E-2</v>
      </c>
    </row>
    <row r="35" spans="1:50" x14ac:dyDescent="0.3">
      <c r="E35" s="57"/>
      <c r="F35" s="57"/>
      <c r="G35" s="57"/>
      <c r="H35" s="52"/>
      <c r="I35" s="52"/>
      <c r="J35" s="27"/>
      <c r="K35" s="52"/>
      <c r="L35" s="52"/>
      <c r="M35" s="52"/>
      <c r="N35" s="52"/>
      <c r="O35" s="1"/>
      <c r="P35" s="52"/>
      <c r="Q35" s="64"/>
      <c r="R35" s="52"/>
      <c r="S35" s="52"/>
      <c r="AC35" s="52"/>
      <c r="AH35" s="52"/>
      <c r="AM35" s="52"/>
      <c r="AN35" s="52"/>
    </row>
    <row r="36" spans="1:50" x14ac:dyDescent="0.3">
      <c r="A36" t="s">
        <v>292</v>
      </c>
      <c r="B36" s="42">
        <v>87</v>
      </c>
      <c r="C36" s="57">
        <v>0.33790160000000002</v>
      </c>
      <c r="D36" s="67">
        <v>0.80596760000000001</v>
      </c>
      <c r="E36" s="57">
        <v>81</v>
      </c>
      <c r="F36" s="57">
        <v>-4.1217900000000002E-2</v>
      </c>
      <c r="G36" s="57">
        <v>0.78381630000000002</v>
      </c>
      <c r="H36" s="52">
        <f>(F36-$C36)/(((($B36-1)*($D36^2)+(E36-1)*(G36^2))/($B36+E36-2))^(1/2))</f>
        <v>-0.47665845717594385</v>
      </c>
      <c r="I36" s="52">
        <f t="shared" si="1"/>
        <v>-0.47039049708697972</v>
      </c>
      <c r="J36" s="42">
        <v>80</v>
      </c>
      <c r="K36" s="53">
        <v>-0.18067059999999999</v>
      </c>
      <c r="L36" s="53">
        <v>0.88156120000000004</v>
      </c>
      <c r="M36" s="52">
        <f>(K36-$C36)/(((($B36-1)*($D36^2)+(J36-1)*(L36^2))/($B36+J36-2))^(1/2))</f>
        <v>-0.61514569285626353</v>
      </c>
      <c r="N36" s="52">
        <f t="shared" si="3"/>
        <v>-0.64341569065555493</v>
      </c>
      <c r="O36" s="42">
        <v>76</v>
      </c>
      <c r="P36" s="53">
        <v>-0.18886069999999999</v>
      </c>
      <c r="Q36" s="70">
        <v>0.83885609999999999</v>
      </c>
      <c r="R36" s="52">
        <f>(P36-$C36)/(((($B36-1)*($D36^2)+(O36-1)*(Q36^2))/($B36+O36-2))^(1/2))</f>
        <v>-0.64125741901666355</v>
      </c>
      <c r="S36" s="52">
        <f t="shared" si="5"/>
        <v>-0.65357751353776505</v>
      </c>
      <c r="U36" t="s">
        <v>292</v>
      </c>
      <c r="V36" s="40">
        <v>89</v>
      </c>
      <c r="W36" s="52">
        <v>0.41809030000000003</v>
      </c>
      <c r="X36" s="64">
        <v>0.88959350000000004</v>
      </c>
      <c r="Y36" s="40">
        <v>80</v>
      </c>
      <c r="Z36" s="52">
        <v>-1.0410600000000001E-2</v>
      </c>
      <c r="AA36" s="52">
        <v>0.78117479999999995</v>
      </c>
      <c r="AB36" s="52">
        <f t="shared" si="31"/>
        <v>-0.5100888836535995</v>
      </c>
      <c r="AC36" s="52">
        <f t="shared" si="7"/>
        <v>-0.48168168944579742</v>
      </c>
      <c r="AD36" s="40">
        <v>77</v>
      </c>
      <c r="AE36" s="56">
        <v>-0.1729144</v>
      </c>
      <c r="AF36" s="56">
        <v>0.81039000000000005</v>
      </c>
      <c r="AG36" s="52">
        <f t="shared" si="32"/>
        <v>-0.69220230229219082</v>
      </c>
      <c r="AH36" s="52">
        <f t="shared" si="25"/>
        <v>-0.66435366265603335</v>
      </c>
      <c r="AI36" s="40">
        <v>75</v>
      </c>
      <c r="AJ36" s="52">
        <v>-0.26799719999999999</v>
      </c>
      <c r="AK36" s="64">
        <v>0.8352444</v>
      </c>
      <c r="AL36" s="52">
        <f t="shared" si="33"/>
        <v>-0.79298960060219603</v>
      </c>
      <c r="AM36" s="52">
        <f t="shared" si="9"/>
        <v>-0.77123708750120135</v>
      </c>
      <c r="AN36" s="52"/>
      <c r="AO36">
        <f>(W36-C36)/((((B36-1)*(D36^2)+(V36-1)*(X36^2))/(B36+V36-2))^(1/2))</f>
        <v>9.4418410815557005E-2</v>
      </c>
      <c r="AP36">
        <f t="shared" si="27"/>
        <v>3.937010132190806E-2</v>
      </c>
      <c r="AQ36">
        <f t="shared" si="28"/>
        <v>9.1528133096003463E-3</v>
      </c>
      <c r="AR36">
        <f t="shared" si="13"/>
        <v>-9.4540524941161108E-2</v>
      </c>
      <c r="AT36">
        <f t="shared" si="14"/>
        <v>-1.1291192358817703E-2</v>
      </c>
      <c r="AU36">
        <f t="shared" si="20"/>
        <v>-2.0937972000478422E-2</v>
      </c>
      <c r="AV36">
        <f t="shared" si="34"/>
        <v>-0.11765957396343629</v>
      </c>
      <c r="AW36">
        <f t="shared" si="17"/>
        <v>-9.6467796416607188E-3</v>
      </c>
      <c r="AX36">
        <f t="shared" si="30"/>
        <v>-9.672160196295787E-2</v>
      </c>
    </row>
    <row r="37" spans="1:50" x14ac:dyDescent="0.3">
      <c r="A37" t="s">
        <v>293</v>
      </c>
      <c r="B37" s="42">
        <v>85</v>
      </c>
      <c r="C37" s="57">
        <v>8.9825500000000003E-2</v>
      </c>
      <c r="D37" s="67">
        <v>0.64994209999999997</v>
      </c>
      <c r="E37" s="57">
        <v>76</v>
      </c>
      <c r="F37" s="57">
        <v>0.18174650000000001</v>
      </c>
      <c r="G37" s="57">
        <v>0.79440999999999995</v>
      </c>
      <c r="H37" s="52">
        <f t="shared" si="21"/>
        <v>0.12736738120456759</v>
      </c>
      <c r="I37" s="52">
        <f t="shared" si="1"/>
        <v>0.14142952118350235</v>
      </c>
      <c r="J37" s="42">
        <v>70</v>
      </c>
      <c r="K37" s="53">
        <v>-0.16751340000000001</v>
      </c>
      <c r="L37" s="53">
        <v>0.99018459999999997</v>
      </c>
      <c r="M37" s="52">
        <f t="shared" si="22"/>
        <v>-0.3134342379290761</v>
      </c>
      <c r="N37" s="52">
        <f t="shared" si="3"/>
        <v>-0.39594126922998224</v>
      </c>
      <c r="O37" s="42">
        <v>71</v>
      </c>
      <c r="P37" s="53">
        <v>-3.6849199999999999E-2</v>
      </c>
      <c r="Q37" s="70">
        <v>0.95477509999999999</v>
      </c>
      <c r="R37" s="52">
        <f t="shared" si="23"/>
        <v>-0.15775595538189879</v>
      </c>
      <c r="S37" s="52">
        <f t="shared" si="5"/>
        <v>-0.19490151507341963</v>
      </c>
      <c r="U37" t="s">
        <v>293</v>
      </c>
      <c r="V37" s="40">
        <v>88</v>
      </c>
      <c r="W37" s="52">
        <v>0.1151876</v>
      </c>
      <c r="X37" s="64">
        <v>0.77907769999999998</v>
      </c>
      <c r="Y37" s="40">
        <v>75</v>
      </c>
      <c r="Z37" s="52">
        <v>1.7680299999999999E-2</v>
      </c>
      <c r="AA37" s="52">
        <v>0.81304120000000002</v>
      </c>
      <c r="AB37" s="52">
        <f t="shared" si="31"/>
        <v>-0.12267098399613517</v>
      </c>
      <c r="AC37" s="52">
        <f t="shared" si="7"/>
        <v>-0.12515734951725613</v>
      </c>
      <c r="AD37" s="40">
        <v>72</v>
      </c>
      <c r="AE37" s="56">
        <v>-0.15960920000000001</v>
      </c>
      <c r="AF37" s="56">
        <v>0.74433720000000003</v>
      </c>
      <c r="AG37" s="52">
        <f t="shared" si="32"/>
        <v>-0.35984086558569689</v>
      </c>
      <c r="AH37" s="52">
        <f t="shared" si="25"/>
        <v>-0.35272065931292862</v>
      </c>
      <c r="AI37" s="40">
        <v>68</v>
      </c>
      <c r="AJ37" s="52">
        <v>-8.6469699999999997E-2</v>
      </c>
      <c r="AK37" s="64">
        <v>0.80049599999999999</v>
      </c>
      <c r="AL37" s="52">
        <f t="shared" si="33"/>
        <v>-0.25575852642646929</v>
      </c>
      <c r="AM37" s="52">
        <f t="shared" si="9"/>
        <v>-0.25884106296457976</v>
      </c>
      <c r="AN37" s="52"/>
      <c r="AO37">
        <f>(W37-C37)/((((B37-1)*(D37^2)+(V37-1)*(X37^2))/(B37+V37-2))^(1/2))</f>
        <v>3.5296288415537808E-2</v>
      </c>
      <c r="AP37">
        <f t="shared" si="27"/>
        <v>-0.204134274417301</v>
      </c>
      <c r="AQ37">
        <f t="shared" si="28"/>
        <v>9.0417554790146772E-3</v>
      </c>
      <c r="AR37">
        <f t="shared" si="13"/>
        <v>-5.621444264938625E-2</v>
      </c>
      <c r="AT37">
        <f t="shared" si="14"/>
        <v>-0.26658687070075848</v>
      </c>
      <c r="AU37">
        <f t="shared" si="20"/>
        <v>4.3220609917053621E-2</v>
      </c>
      <c r="AV37">
        <f t="shared" si="34"/>
        <v>-6.3939547891160131E-2</v>
      </c>
      <c r="AW37">
        <f t="shared" si="17"/>
        <v>0.30980748061781205</v>
      </c>
      <c r="AX37">
        <f t="shared" si="30"/>
        <v>-0.10716015780821375</v>
      </c>
    </row>
    <row r="38" spans="1:50" x14ac:dyDescent="0.3">
      <c r="A38" t="s">
        <v>294</v>
      </c>
      <c r="B38" s="42">
        <v>86</v>
      </c>
      <c r="C38" s="57">
        <v>-2.5673899999999999E-2</v>
      </c>
      <c r="D38" s="67">
        <v>0.77310210000000001</v>
      </c>
      <c r="E38" s="57">
        <v>78</v>
      </c>
      <c r="F38" s="57">
        <v>9.85259E-2</v>
      </c>
      <c r="G38" s="57">
        <v>0.91612839999999995</v>
      </c>
      <c r="H38" s="52">
        <f t="shared" si="21"/>
        <v>0.14713679674407212</v>
      </c>
      <c r="I38" s="52">
        <f t="shared" si="1"/>
        <v>0.16065122575659799</v>
      </c>
      <c r="J38" s="42">
        <v>70</v>
      </c>
      <c r="K38" s="53">
        <v>-7.0443699999999998E-2</v>
      </c>
      <c r="L38" s="53">
        <v>0.85159969999999996</v>
      </c>
      <c r="M38" s="52">
        <f t="shared" si="22"/>
        <v>-5.5324961413061098E-2</v>
      </c>
      <c r="N38" s="52">
        <f t="shared" si="3"/>
        <v>-5.7909298137982033E-2</v>
      </c>
      <c r="O38" s="42">
        <v>68</v>
      </c>
      <c r="P38" s="53">
        <v>-5.1868200000000003E-2</v>
      </c>
      <c r="Q38" s="70">
        <v>0.88656049999999997</v>
      </c>
      <c r="R38" s="52">
        <f t="shared" si="23"/>
        <v>-3.1749181252526626E-2</v>
      </c>
      <c r="S38" s="52">
        <f t="shared" si="5"/>
        <v>-3.3882070686394469E-2</v>
      </c>
      <c r="U38" t="s">
        <v>294</v>
      </c>
      <c r="V38" s="40">
        <v>88</v>
      </c>
      <c r="W38" s="52">
        <v>4.4966300000000001E-2</v>
      </c>
      <c r="X38" s="64">
        <v>0.80420159999999996</v>
      </c>
      <c r="Y38" s="40">
        <v>75</v>
      </c>
      <c r="Z38" s="52">
        <v>2.7380499999999999E-2</v>
      </c>
      <c r="AA38" s="52">
        <v>0.82651090000000005</v>
      </c>
      <c r="AB38" s="52">
        <f t="shared" si="31"/>
        <v>-2.1590081059950948E-2</v>
      </c>
      <c r="AC38" s="52">
        <f t="shared" si="7"/>
        <v>-2.1867402402581646E-2</v>
      </c>
      <c r="AD38" s="40">
        <v>72</v>
      </c>
      <c r="AE38" s="56">
        <v>-2.01228E-2</v>
      </c>
      <c r="AF38" s="56">
        <v>0.78736569999999995</v>
      </c>
      <c r="AG38" s="52">
        <f t="shared" si="32"/>
        <v>-8.1700419586302614E-2</v>
      </c>
      <c r="AH38" s="52">
        <f t="shared" si="25"/>
        <v>-8.0936297565187637E-2</v>
      </c>
      <c r="AI38" s="40">
        <v>68</v>
      </c>
      <c r="AJ38" s="52">
        <v>-3.8599799999999997E-2</v>
      </c>
      <c r="AK38" s="64">
        <v>0.77185649999999995</v>
      </c>
      <c r="AL38" s="52">
        <f t="shared" si="33"/>
        <v>-0.1057407781619694</v>
      </c>
      <c r="AM38" s="52">
        <f t="shared" si="9"/>
        <v>-0.10391187980725232</v>
      </c>
      <c r="AN38" s="52"/>
      <c r="AO38">
        <f>(W38-C38)/((((B38-1)*(D38^2)+(V38-1)*(X38^2))/(B38+V38-2))^(1/2))</f>
        <v>8.9532906994567202E-2</v>
      </c>
      <c r="AP38">
        <f t="shared" si="27"/>
        <v>-8.1461741302034263E-2</v>
      </c>
      <c r="AQ38">
        <f t="shared" si="28"/>
        <v>6.1392913724896206E-2</v>
      </c>
      <c r="AR38">
        <f t="shared" si="13"/>
        <v>1.5963146751393546E-2</v>
      </c>
      <c r="AT38">
        <f t="shared" si="14"/>
        <v>-0.18251862815917963</v>
      </c>
      <c r="AU38">
        <f t="shared" si="20"/>
        <v>-2.3026999427205604E-2</v>
      </c>
      <c r="AV38">
        <f t="shared" si="34"/>
        <v>-7.002980912085785E-2</v>
      </c>
      <c r="AW38">
        <f t="shared" si="17"/>
        <v>0.15949162873197403</v>
      </c>
      <c r="AX38">
        <f t="shared" si="30"/>
        <v>-4.7002809693652239E-2</v>
      </c>
    </row>
    <row r="39" spans="1:50" x14ac:dyDescent="0.3">
      <c r="A39" t="s">
        <v>295</v>
      </c>
      <c r="B39" s="42">
        <v>85</v>
      </c>
      <c r="C39" s="57">
        <v>0.22742879999999999</v>
      </c>
      <c r="D39" s="67">
        <v>0.70177089999999998</v>
      </c>
      <c r="E39" s="57">
        <v>75</v>
      </c>
      <c r="F39" s="57">
        <v>0.15347259999999999</v>
      </c>
      <c r="G39" s="57">
        <v>0.68283389999999999</v>
      </c>
      <c r="H39" s="52">
        <f t="shared" si="21"/>
        <v>-0.10672412347976122</v>
      </c>
      <c r="I39" s="52">
        <f t="shared" si="1"/>
        <v>-0.105385105025016</v>
      </c>
      <c r="J39" s="42">
        <v>69</v>
      </c>
      <c r="K39" s="53">
        <v>-0.1775775</v>
      </c>
      <c r="L39" s="53">
        <v>0.7130976</v>
      </c>
      <c r="M39" s="52">
        <f t="shared" si="22"/>
        <v>-0.57296492686431011</v>
      </c>
      <c r="N39" s="52">
        <f t="shared" si="3"/>
        <v>-0.57712039641427137</v>
      </c>
      <c r="O39" s="42">
        <v>70</v>
      </c>
      <c r="P39" s="53">
        <v>-7.3694899999999994E-2</v>
      </c>
      <c r="Q39" s="70">
        <v>0.71121590000000001</v>
      </c>
      <c r="R39" s="52">
        <f t="shared" si="23"/>
        <v>-0.42649300176221405</v>
      </c>
      <c r="S39" s="52">
        <f t="shared" si="5"/>
        <v>-0.42909117491192639</v>
      </c>
      <c r="U39" t="s">
        <v>295</v>
      </c>
      <c r="V39" s="40">
        <v>86</v>
      </c>
      <c r="W39" s="52">
        <v>0.1049238</v>
      </c>
      <c r="X39" s="64">
        <v>0.58769280000000002</v>
      </c>
      <c r="Y39" s="40">
        <v>75</v>
      </c>
      <c r="Z39" s="52">
        <v>4.4040500000000003E-2</v>
      </c>
      <c r="AA39" s="52">
        <v>0.60025580000000001</v>
      </c>
      <c r="AB39" s="52">
        <f t="shared" si="31"/>
        <v>-0.10257090453264053</v>
      </c>
      <c r="AC39" s="52">
        <f t="shared" si="7"/>
        <v>-0.10359715143694119</v>
      </c>
      <c r="AD39" s="40">
        <v>72</v>
      </c>
      <c r="AE39" s="56">
        <v>-0.14939330000000001</v>
      </c>
      <c r="AF39" s="56">
        <v>0.61468889999999998</v>
      </c>
      <c r="AG39" s="52">
        <f t="shared" si="32"/>
        <v>-0.42376995924206845</v>
      </c>
      <c r="AH39" s="52">
        <f t="shared" si="25"/>
        <v>-0.43273815843923902</v>
      </c>
      <c r="AI39" s="40">
        <v>68</v>
      </c>
      <c r="AJ39" s="52">
        <v>-0.22920299999999999</v>
      </c>
      <c r="AK39" s="64">
        <v>0.5808141</v>
      </c>
      <c r="AL39" s="52">
        <f t="shared" si="33"/>
        <v>-0.57147859643182053</v>
      </c>
      <c r="AM39" s="52">
        <f t="shared" si="9"/>
        <v>-0.56853989022836415</v>
      </c>
      <c r="AN39" s="52"/>
      <c r="AO39">
        <f>(W39-C39)/((((B39-1)*(D39^2)+(V39-1)*(X39^2))/(B39+V39-2))^(1/2))</f>
        <v>-0.1893683650124475</v>
      </c>
      <c r="AP39">
        <f t="shared" si="27"/>
        <v>-0.17022374166431653</v>
      </c>
      <c r="AQ39">
        <f t="shared" si="28"/>
        <v>4.2404303579314205E-2</v>
      </c>
      <c r="AR39">
        <f t="shared" si="13"/>
        <v>-0.23915115875401996</v>
      </c>
      <c r="AT39">
        <f t="shared" si="14"/>
        <v>1.787953588074806E-3</v>
      </c>
      <c r="AU39">
        <f t="shared" si="20"/>
        <v>0.14438223797503236</v>
      </c>
      <c r="AV39">
        <f t="shared" si="34"/>
        <v>-0.13944871531643777</v>
      </c>
      <c r="AW39">
        <f t="shared" si="17"/>
        <v>0.14259428438695759</v>
      </c>
      <c r="AX39">
        <f t="shared" si="30"/>
        <v>-0.28383095329147018</v>
      </c>
    </row>
    <row r="40" spans="1:50" x14ac:dyDescent="0.3">
      <c r="A40" t="s">
        <v>296</v>
      </c>
      <c r="B40" s="42">
        <v>86</v>
      </c>
      <c r="C40" s="57">
        <v>0.22473750000000001</v>
      </c>
      <c r="D40" s="67">
        <v>0.59372950000000002</v>
      </c>
      <c r="E40" s="57">
        <v>78</v>
      </c>
      <c r="F40" s="57">
        <v>2.4951500000000001E-2</v>
      </c>
      <c r="G40" s="57">
        <v>0.58422859999999999</v>
      </c>
      <c r="H40" s="52">
        <f>(F40-$C40)/(((($B40-1)*($D40^2)+(E40-1)*(G40^2))/($B40+E40-2))^(1/2))</f>
        <v>-0.3390612663089202</v>
      </c>
      <c r="I40" s="52">
        <f t="shared" si="1"/>
        <v>-0.33649330208453515</v>
      </c>
      <c r="J40" s="42">
        <v>70</v>
      </c>
      <c r="K40" s="53">
        <v>-0.1061607</v>
      </c>
      <c r="L40" s="53">
        <v>0.64136170000000003</v>
      </c>
      <c r="M40" s="52">
        <f>(K40-$C40)/(((($B40-1)*($D40^2)+(J40-1)*(L40^2))/($B40+J40-2))^(1/2))</f>
        <v>-0.53758506543752138</v>
      </c>
      <c r="N40" s="52">
        <f t="shared" si="3"/>
        <v>-0.55732147383614927</v>
      </c>
      <c r="O40" s="42">
        <v>70</v>
      </c>
      <c r="P40" s="53">
        <v>-9.6618099999999998E-2</v>
      </c>
      <c r="Q40" s="70">
        <v>0.73204270000000005</v>
      </c>
      <c r="R40" s="52">
        <f>(P40-$C40)/(((($B40-1)*($D40^2)+(O40-1)*(Q40^2))/($B40+O40-2))^(1/2))</f>
        <v>-0.4874203264918508</v>
      </c>
      <c r="S40" s="52">
        <f t="shared" si="5"/>
        <v>-0.54124917155034402</v>
      </c>
      <c r="U40" t="s">
        <v>296</v>
      </c>
      <c r="V40" s="40">
        <v>88</v>
      </c>
      <c r="W40" s="52">
        <v>0.24829670000000001</v>
      </c>
      <c r="X40" s="64">
        <v>0.69396880000000005</v>
      </c>
      <c r="Y40" s="40">
        <v>75</v>
      </c>
      <c r="Z40" s="52">
        <v>5.7050400000000001E-2</v>
      </c>
      <c r="AA40" s="52">
        <v>0.89284479999999999</v>
      </c>
      <c r="AB40" s="52">
        <f t="shared" si="31"/>
        <v>-0.24159251087225445</v>
      </c>
      <c r="AC40" s="52">
        <f t="shared" si="7"/>
        <v>-0.27558342680535491</v>
      </c>
      <c r="AD40" s="40">
        <v>72</v>
      </c>
      <c r="AE40" s="56">
        <v>-0.21242079999999999</v>
      </c>
      <c r="AF40" s="56">
        <v>0.96477310000000005</v>
      </c>
      <c r="AG40" s="52">
        <f t="shared" si="32"/>
        <v>-0.55729178342538133</v>
      </c>
      <c r="AH40" s="52">
        <f t="shared" si="25"/>
        <v>-0.66388791542213421</v>
      </c>
      <c r="AI40" s="40">
        <v>68</v>
      </c>
      <c r="AJ40" s="52">
        <v>-0.18470880000000001</v>
      </c>
      <c r="AK40" s="64">
        <v>0.53747650000000002</v>
      </c>
      <c r="AL40" s="52">
        <f t="shared" si="33"/>
        <v>-0.68657501818263922</v>
      </c>
      <c r="AM40" s="52">
        <f t="shared" si="9"/>
        <v>-0.62395528444506443</v>
      </c>
      <c r="AN40" s="52"/>
      <c r="AO40">
        <f>(W40-C40)/((((B40-1)*(D40^2)+(V40-1)*(X40^2))/(B40+V40-2))^(1/2))</f>
        <v>3.6448038300910306E-2</v>
      </c>
      <c r="AP40">
        <f t="shared" si="27"/>
        <v>4.2714358958704797E-2</v>
      </c>
      <c r="AQ40">
        <f t="shared" si="28"/>
        <v>-0.1293571131733752</v>
      </c>
      <c r="AR40">
        <f t="shared" si="13"/>
        <v>-0.13687528306323218</v>
      </c>
      <c r="AT40">
        <f t="shared" si="14"/>
        <v>6.0909875279180237E-2</v>
      </c>
      <c r="AU40">
        <f t="shared" si="20"/>
        <v>-0.10656644158598494</v>
      </c>
      <c r="AV40">
        <f t="shared" si="34"/>
        <v>-8.2706112894720407E-2</v>
      </c>
      <c r="AW40">
        <f t="shared" si="17"/>
        <v>-0.16747631686516512</v>
      </c>
      <c r="AX40">
        <f t="shared" si="30"/>
        <v>2.3860328691264605E-2</v>
      </c>
    </row>
    <row r="41" spans="1:50" x14ac:dyDescent="0.3">
      <c r="B41" s="42"/>
      <c r="C41" s="57"/>
      <c r="D41" s="67"/>
      <c r="E41" s="57"/>
      <c r="F41" s="57"/>
      <c r="G41" s="57"/>
      <c r="H41" s="52"/>
      <c r="I41" s="52"/>
      <c r="J41" s="42"/>
      <c r="K41" s="53"/>
      <c r="L41" s="53"/>
      <c r="M41" s="52"/>
      <c r="N41" s="52"/>
      <c r="O41" s="42"/>
      <c r="P41" s="53"/>
      <c r="Q41" s="70"/>
      <c r="R41" s="52"/>
      <c r="S41" s="52"/>
      <c r="V41" s="40"/>
      <c r="W41" s="52"/>
      <c r="X41" s="64"/>
      <c r="Y41" s="40"/>
      <c r="Z41" s="52"/>
      <c r="AA41" s="52"/>
      <c r="AB41" s="1"/>
      <c r="AC41" s="52"/>
      <c r="AD41" s="40"/>
      <c r="AE41" s="56"/>
      <c r="AF41" s="56"/>
      <c r="AG41" s="1"/>
      <c r="AH41" s="52"/>
      <c r="AI41" s="40"/>
      <c r="AJ41" s="52"/>
      <c r="AK41" s="64"/>
      <c r="AL41" s="1"/>
      <c r="AM41" s="52"/>
      <c r="AN41" s="52"/>
    </row>
    <row r="42" spans="1:50" x14ac:dyDescent="0.3">
      <c r="A42" t="s">
        <v>297</v>
      </c>
      <c r="B42" s="42">
        <v>84</v>
      </c>
      <c r="C42" s="57">
        <v>0.2046065</v>
      </c>
      <c r="D42" s="67">
        <v>0.9366295</v>
      </c>
      <c r="E42" s="57">
        <v>80</v>
      </c>
      <c r="F42" s="57">
        <v>0.10187450000000001</v>
      </c>
      <c r="G42" s="57">
        <v>0.89090559999999996</v>
      </c>
      <c r="H42" s="52">
        <f>(F42-$C42)/(((($B42-1)*($D42^2)+(E42-1)*(G42^2))/($B42+E42-2))^(1/2))</f>
        <v>-0.11232234661615523</v>
      </c>
      <c r="I42" s="52">
        <f t="shared" si="1"/>
        <v>-0.10968264399103379</v>
      </c>
      <c r="J42" s="42">
        <v>75</v>
      </c>
      <c r="K42" s="53">
        <v>8.3032499999999995E-2</v>
      </c>
      <c r="L42" s="53">
        <v>0.83143849999999997</v>
      </c>
      <c r="M42" s="52">
        <f>(K42-$C42)/(((($B42-1)*($D42^2)+(J42-1)*(L42^2))/($B42+J42-2))^(1/2))</f>
        <v>-0.13681493637419728</v>
      </c>
      <c r="N42" s="52">
        <f t="shared" si="3"/>
        <v>-0.12979945645530064</v>
      </c>
      <c r="O42" s="42">
        <v>69</v>
      </c>
      <c r="P42" s="53">
        <v>6.8181099999999994E-2</v>
      </c>
      <c r="Q42" s="70">
        <v>1.003584</v>
      </c>
      <c r="R42" s="52">
        <f>(P42-$C42)/(((($B42-1)*($D42^2)+(O42-1)*(Q42^2))/($B42+O42-2))^(1/2))</f>
        <v>-0.14102931280406547</v>
      </c>
      <c r="S42" s="52">
        <f t="shared" si="5"/>
        <v>-0.14565567281406361</v>
      </c>
      <c r="U42" t="s">
        <v>297</v>
      </c>
      <c r="V42" s="40">
        <v>88</v>
      </c>
      <c r="W42" s="52">
        <v>-2.5260000000000001E-4</v>
      </c>
      <c r="X42" s="64">
        <v>0.94433029999999996</v>
      </c>
      <c r="Y42" s="40">
        <v>79</v>
      </c>
      <c r="Z42" s="52">
        <v>-0.13917560000000001</v>
      </c>
      <c r="AA42" s="52">
        <v>0.80172100000000002</v>
      </c>
      <c r="AB42" s="52">
        <f t="shared" si="31"/>
        <v>-0.15790282092233299</v>
      </c>
      <c r="AC42" s="52">
        <f t="shared" si="7"/>
        <v>-0.14711272104686254</v>
      </c>
      <c r="AD42" s="40">
        <v>68</v>
      </c>
      <c r="AE42" s="56">
        <v>-9.6575599999999998E-2</v>
      </c>
      <c r="AF42" s="56">
        <v>0.91768400000000006</v>
      </c>
      <c r="AG42" s="52">
        <f t="shared" si="32"/>
        <v>-0.10325879262179681</v>
      </c>
      <c r="AH42" s="52">
        <f t="shared" si="25"/>
        <v>-0.10200138659111117</v>
      </c>
      <c r="AI42" s="40">
        <v>67</v>
      </c>
      <c r="AJ42" s="52">
        <v>-0.27887479999999998</v>
      </c>
      <c r="AK42" s="64">
        <v>0.74046400000000001</v>
      </c>
      <c r="AL42" s="52">
        <f t="shared" si="33"/>
        <v>-0.32310783590453446</v>
      </c>
      <c r="AM42" s="52">
        <f t="shared" si="9"/>
        <v>-0.29504740025815118</v>
      </c>
      <c r="AN42" s="52"/>
      <c r="AO42">
        <f>(W42-C42)/((((B42-1)*(D42^2)+(V42-1)*(X42^2))/(B42+V42-2))^(1/2))</f>
        <v>-0.21780120144429013</v>
      </c>
      <c r="AP42">
        <f t="shared" si="27"/>
        <v>-0.28433402468352842</v>
      </c>
      <c r="AQ42">
        <f t="shared" si="28"/>
        <v>-0.2056229184535642</v>
      </c>
      <c r="AR42">
        <f t="shared" si="13"/>
        <v>-0.3926719312265059</v>
      </c>
      <c r="AT42">
        <f t="shared" si="14"/>
        <v>-3.743007705582875E-2</v>
      </c>
      <c r="AU42">
        <f t="shared" si="20"/>
        <v>2.7798069864189465E-2</v>
      </c>
      <c r="AV42">
        <f t="shared" si="34"/>
        <v>-0.14939172744408757</v>
      </c>
      <c r="AW42">
        <f t="shared" si="17"/>
        <v>6.5228146920018187E-2</v>
      </c>
      <c r="AX42">
        <f t="shared" si="30"/>
        <v>-0.17718979730827703</v>
      </c>
    </row>
    <row r="43" spans="1:50" x14ac:dyDescent="0.3">
      <c r="A43" t="s">
        <v>298</v>
      </c>
      <c r="B43" s="42">
        <v>84</v>
      </c>
      <c r="C43" s="57">
        <v>0.15397759999999999</v>
      </c>
      <c r="D43" s="67">
        <v>0.89047699999999996</v>
      </c>
      <c r="E43" s="57">
        <v>80</v>
      </c>
      <c r="F43" s="57">
        <v>0.1461595</v>
      </c>
      <c r="G43" s="57">
        <v>0.96458010000000005</v>
      </c>
      <c r="H43" s="52">
        <f t="shared" si="21"/>
        <v>-8.4305479383007653E-3</v>
      </c>
      <c r="I43" s="52">
        <f t="shared" si="1"/>
        <v>-8.7796765104545035E-3</v>
      </c>
      <c r="J43" s="42">
        <v>75</v>
      </c>
      <c r="K43" s="53">
        <v>-1.21342E-2</v>
      </c>
      <c r="L43" s="53">
        <v>0.9098695</v>
      </c>
      <c r="M43" s="52">
        <f t="shared" si="22"/>
        <v>-0.18463647034478436</v>
      </c>
      <c r="N43" s="52">
        <f t="shared" si="3"/>
        <v>-0.18654249351751928</v>
      </c>
      <c r="O43" s="42">
        <v>69</v>
      </c>
      <c r="P43" s="53">
        <v>-0.1154443</v>
      </c>
      <c r="Q43" s="70">
        <v>0.96346359999999998</v>
      </c>
      <c r="R43" s="52">
        <f t="shared" si="23"/>
        <v>-0.29156355523021676</v>
      </c>
      <c r="S43" s="52">
        <f t="shared" si="5"/>
        <v>-0.30255907788746933</v>
      </c>
      <c r="U43" t="s">
        <v>298</v>
      </c>
      <c r="V43" s="40">
        <v>88</v>
      </c>
      <c r="W43" s="52">
        <v>0.12587229999999999</v>
      </c>
      <c r="X43" s="64">
        <v>0.80458739999999995</v>
      </c>
      <c r="Y43" s="40">
        <v>79</v>
      </c>
      <c r="Z43" s="52">
        <v>-0.1188628</v>
      </c>
      <c r="AA43" s="52">
        <v>0.81040429999999997</v>
      </c>
      <c r="AB43" s="52">
        <f t="shared" si="31"/>
        <v>-0.30313667502192354</v>
      </c>
      <c r="AC43" s="52">
        <f t="shared" si="7"/>
        <v>-0.30417466144759414</v>
      </c>
      <c r="AD43" s="40">
        <v>68</v>
      </c>
      <c r="AE43" s="56">
        <v>-8.0910099999999999E-2</v>
      </c>
      <c r="AF43" s="56">
        <v>0.89900239999999998</v>
      </c>
      <c r="AG43" s="52">
        <f t="shared" si="32"/>
        <v>-0.24414703485925565</v>
      </c>
      <c r="AH43" s="52">
        <f t="shared" si="25"/>
        <v>-0.25700427324613834</v>
      </c>
      <c r="AI43" s="40">
        <v>67</v>
      </c>
      <c r="AJ43" s="52">
        <v>-0.17814730000000001</v>
      </c>
      <c r="AK43" s="64">
        <v>0.83256609999999998</v>
      </c>
      <c r="AL43" s="52">
        <f t="shared" si="33"/>
        <v>-0.37221988812197171</v>
      </c>
      <c r="AM43" s="52">
        <f t="shared" si="9"/>
        <v>-0.37785776908760937</v>
      </c>
      <c r="AN43" s="52"/>
      <c r="AO43">
        <f>(W43-C43)/((((B43-1)*(D43^2)+(V43-1)*(X43^2))/(B43+V43-2))^(1/2))</f>
        <v>-3.3158302084144414E-2</v>
      </c>
      <c r="AP43">
        <f t="shared" si="27"/>
        <v>-0.29733591032473683</v>
      </c>
      <c r="AQ43">
        <f t="shared" si="28"/>
        <v>-7.6018823187023604E-2</v>
      </c>
      <c r="AR43">
        <f t="shared" si="13"/>
        <v>-6.9564074617657415E-2</v>
      </c>
      <c r="AT43">
        <f t="shared" si="14"/>
        <v>-0.29539498493713962</v>
      </c>
      <c r="AU43">
        <f t="shared" si="20"/>
        <v>-7.0461779728619056E-2</v>
      </c>
      <c r="AV43">
        <f t="shared" si="34"/>
        <v>-7.5298691200140044E-2</v>
      </c>
      <c r="AW43">
        <f t="shared" si="17"/>
        <v>0.22493320520852059</v>
      </c>
      <c r="AX43">
        <f t="shared" si="30"/>
        <v>-4.836911471521016E-3</v>
      </c>
    </row>
    <row r="44" spans="1:50" x14ac:dyDescent="0.3">
      <c r="A44" t="s">
        <v>299</v>
      </c>
      <c r="B44" s="42">
        <v>84</v>
      </c>
      <c r="C44" s="57">
        <v>0.12152499999999999</v>
      </c>
      <c r="D44" s="67">
        <v>0.88977050000000002</v>
      </c>
      <c r="E44" s="57">
        <v>80</v>
      </c>
      <c r="F44" s="57">
        <v>9.91089E-2</v>
      </c>
      <c r="G44" s="57">
        <v>0.92857449999999997</v>
      </c>
      <c r="H44" s="52">
        <f t="shared" si="21"/>
        <v>-2.4662877819262564E-2</v>
      </c>
      <c r="I44" s="52">
        <f t="shared" si="1"/>
        <v>-2.5193125643073123E-2</v>
      </c>
      <c r="J44" s="42">
        <v>75</v>
      </c>
      <c r="K44" s="53">
        <v>-1.04035E-2</v>
      </c>
      <c r="L44" s="53">
        <v>0.87834460000000003</v>
      </c>
      <c r="M44" s="52">
        <f t="shared" si="22"/>
        <v>-0.14917230612497756</v>
      </c>
      <c r="N44" s="52">
        <f t="shared" si="3"/>
        <v>-0.14827250397714917</v>
      </c>
      <c r="O44" s="42">
        <v>69</v>
      </c>
      <c r="P44" s="53">
        <v>-6.0808399999999999E-2</v>
      </c>
      <c r="Q44" s="70">
        <v>0.87449500000000002</v>
      </c>
      <c r="R44" s="52">
        <f t="shared" si="23"/>
        <v>-0.20651082482837413</v>
      </c>
      <c r="S44" s="52">
        <f t="shared" si="5"/>
        <v>-0.2049218309665245</v>
      </c>
      <c r="U44" t="s">
        <v>299</v>
      </c>
      <c r="V44" s="40">
        <v>88</v>
      </c>
      <c r="W44" s="52">
        <v>2.0231499999999999E-2</v>
      </c>
      <c r="X44" s="64">
        <v>0.92269029999999996</v>
      </c>
      <c r="Y44" s="40">
        <v>79</v>
      </c>
      <c r="Z44" s="52">
        <v>-0.1207905</v>
      </c>
      <c r="AA44" s="52">
        <v>0.86861250000000001</v>
      </c>
      <c r="AB44" s="52">
        <f t="shared" si="31"/>
        <v>-0.15712190204916476</v>
      </c>
      <c r="AC44" s="52">
        <f t="shared" si="7"/>
        <v>-0.15283784819239998</v>
      </c>
      <c r="AD44" s="40">
        <v>68</v>
      </c>
      <c r="AE44" s="56">
        <v>3.3411799999999998E-2</v>
      </c>
      <c r="AF44" s="56">
        <v>0.96833570000000002</v>
      </c>
      <c r="AG44" s="52">
        <f t="shared" si="32"/>
        <v>1.3979647496379184E-2</v>
      </c>
      <c r="AH44" s="52">
        <f t="shared" si="25"/>
        <v>1.4284641336318371E-2</v>
      </c>
      <c r="AI44" s="40">
        <v>67</v>
      </c>
      <c r="AJ44" s="52">
        <v>-0.1144879</v>
      </c>
      <c r="AK44" s="64">
        <v>0.85397769999999995</v>
      </c>
      <c r="AL44" s="52">
        <f t="shared" si="33"/>
        <v>-0.15074380705083248</v>
      </c>
      <c r="AM44" s="52">
        <f t="shared" si="9"/>
        <v>-0.14600717055332649</v>
      </c>
      <c r="AN44" s="52"/>
      <c r="AO44">
        <f>(W44-C44)/((((B44-1)*(D44^2)+(V44-1)*(X44^2))/(B44+V44-2))^(1/2))</f>
        <v>-0.1117084085077087</v>
      </c>
      <c r="AP44">
        <f t="shared" si="27"/>
        <v>-0.24452710790963397</v>
      </c>
      <c r="AQ44">
        <f t="shared" si="28"/>
        <v>4.7511609512744336E-2</v>
      </c>
      <c r="AR44">
        <f t="shared" si="13"/>
        <v>-6.2096685633527021E-2</v>
      </c>
      <c r="AT44">
        <f t="shared" si="14"/>
        <v>-0.12764472254932685</v>
      </c>
      <c r="AU44">
        <f t="shared" si="20"/>
        <v>0.16255714531346754</v>
      </c>
      <c r="AV44">
        <f t="shared" si="34"/>
        <v>5.8914660413198011E-2</v>
      </c>
      <c r="AW44">
        <f t="shared" si="17"/>
        <v>0.29020186786279439</v>
      </c>
      <c r="AX44">
        <f t="shared" si="30"/>
        <v>-0.10364248490026953</v>
      </c>
    </row>
    <row r="45" spans="1:50" x14ac:dyDescent="0.3">
      <c r="A45" t="s">
        <v>300</v>
      </c>
      <c r="B45" s="42">
        <v>84</v>
      </c>
      <c r="C45" s="57">
        <v>0.22976050000000001</v>
      </c>
      <c r="D45" s="67">
        <v>1.125875</v>
      </c>
      <c r="E45" s="57">
        <v>80</v>
      </c>
      <c r="F45" s="57">
        <v>0.2129421</v>
      </c>
      <c r="G45" s="57">
        <v>1.305186</v>
      </c>
      <c r="H45" s="52">
        <f t="shared" si="21"/>
        <v>-1.3823841867367846E-2</v>
      </c>
      <c r="I45" s="52">
        <f t="shared" si="1"/>
        <v>-1.4938070389696913E-2</v>
      </c>
      <c r="J45" s="42">
        <v>75</v>
      </c>
      <c r="K45" s="53">
        <v>1.14942E-2</v>
      </c>
      <c r="L45" s="53">
        <v>1.000354</v>
      </c>
      <c r="M45" s="52">
        <f t="shared" si="22"/>
        <v>-0.20426383911944959</v>
      </c>
      <c r="N45" s="52">
        <f t="shared" si="3"/>
        <v>-0.19386370600643943</v>
      </c>
      <c r="O45" s="42">
        <v>69</v>
      </c>
      <c r="P45" s="53">
        <v>-8.2234299999999996E-2</v>
      </c>
      <c r="Q45" s="70">
        <v>0.98157360000000005</v>
      </c>
      <c r="R45" s="52">
        <f t="shared" si="23"/>
        <v>-0.29341624975079833</v>
      </c>
      <c r="S45" s="52">
        <f t="shared" si="5"/>
        <v>-0.2771131786388365</v>
      </c>
      <c r="U45" t="s">
        <v>300</v>
      </c>
      <c r="V45" s="40">
        <v>88</v>
      </c>
      <c r="W45" s="52">
        <v>-2.8462500000000002E-2</v>
      </c>
      <c r="X45" s="64">
        <v>0.79405729999999997</v>
      </c>
      <c r="Y45" s="40">
        <v>79</v>
      </c>
      <c r="Z45" s="52">
        <v>-9.2889200000000005E-2</v>
      </c>
      <c r="AA45" s="52">
        <v>0.94501610000000003</v>
      </c>
      <c r="AB45" s="52">
        <f t="shared" si="31"/>
        <v>-7.416490869054225E-2</v>
      </c>
      <c r="AC45" s="52">
        <f t="shared" si="7"/>
        <v>-8.1136084259914254E-2</v>
      </c>
      <c r="AD45" s="40">
        <v>68</v>
      </c>
      <c r="AE45" s="56">
        <v>-8.7921700000000005E-2</v>
      </c>
      <c r="AF45" s="56">
        <v>0.90119380000000004</v>
      </c>
      <c r="AG45" s="52">
        <f t="shared" si="32"/>
        <v>-7.0587713884480915E-2</v>
      </c>
      <c r="AH45" s="52">
        <f t="shared" si="25"/>
        <v>-7.4880238491605078E-2</v>
      </c>
      <c r="AI45" s="40">
        <v>67</v>
      </c>
      <c r="AJ45" s="52">
        <v>-0.23435120000000001</v>
      </c>
      <c r="AK45" s="64">
        <v>0.7509382</v>
      </c>
      <c r="AL45" s="52">
        <f t="shared" si="33"/>
        <v>-0.26540568438919593</v>
      </c>
      <c r="AM45" s="52">
        <f t="shared" si="9"/>
        <v>-0.25928695573984401</v>
      </c>
      <c r="AN45" s="52"/>
      <c r="AO45">
        <f>(W45-C45)/((((B45-1)*(D45^2)+(V45-1)*(X45^2))/(B45+V45-2))^(1/2))</f>
        <v>-0.2661151345855845</v>
      </c>
      <c r="AP45">
        <f t="shared" si="27"/>
        <v>-0.26814270014722497</v>
      </c>
      <c r="AQ45">
        <f t="shared" si="28"/>
        <v>-0.10415269477387144</v>
      </c>
      <c r="AR45">
        <f t="shared" si="13"/>
        <v>-0.17372830131194672</v>
      </c>
      <c r="AT45">
        <f t="shared" si="14"/>
        <v>-6.6198013870217343E-2</v>
      </c>
      <c r="AU45">
        <f t="shared" si="20"/>
        <v>0.11898346751483435</v>
      </c>
      <c r="AV45">
        <f t="shared" si="34"/>
        <v>1.7826222898992494E-2</v>
      </c>
      <c r="AW45">
        <f t="shared" si="17"/>
        <v>0.18518148138505169</v>
      </c>
      <c r="AX45">
        <f t="shared" si="30"/>
        <v>-0.10115724461584186</v>
      </c>
    </row>
    <row r="46" spans="1:50" x14ac:dyDescent="0.3">
      <c r="A46" t="s">
        <v>301</v>
      </c>
      <c r="B46" s="42">
        <v>84</v>
      </c>
      <c r="C46" s="57">
        <v>0.1139719</v>
      </c>
      <c r="D46" s="67">
        <v>1.0326850000000001</v>
      </c>
      <c r="E46" s="57">
        <v>80</v>
      </c>
      <c r="F46" s="57">
        <v>-6.5009800000000006E-2</v>
      </c>
      <c r="G46" s="57">
        <v>0.91301540000000003</v>
      </c>
      <c r="H46" s="52">
        <f t="shared" si="21"/>
        <v>-0.1833524512953468</v>
      </c>
      <c r="I46" s="52">
        <f t="shared" si="1"/>
        <v>-0.17331683911357287</v>
      </c>
      <c r="J46" s="42">
        <v>75</v>
      </c>
      <c r="K46" s="53">
        <v>-9.4802700000000004E-2</v>
      </c>
      <c r="L46" s="53">
        <v>0.79792079999999999</v>
      </c>
      <c r="M46" s="52">
        <f>(K46-$C46)/(((($B46-1)*($D46^2)+(J46-1)*(L46^2))/($B46+J46-2))^(1/2))</f>
        <v>-0.22462183534328592</v>
      </c>
      <c r="N46" s="52">
        <f t="shared" si="3"/>
        <v>-0.2021667788338167</v>
      </c>
      <c r="O46" s="42">
        <v>69</v>
      </c>
      <c r="P46" s="53">
        <v>-4.7897599999999999E-2</v>
      </c>
      <c r="Q46" s="70">
        <v>1.0504119999999999</v>
      </c>
      <c r="R46" s="52">
        <f>(P46-$C46)/(((($B46-1)*($D46^2)+(O46-1)*(Q46^2))/($B46+O46-2))^(1/2))</f>
        <v>-0.15553825431075244</v>
      </c>
      <c r="S46" s="52">
        <f t="shared" si="5"/>
        <v>-0.15674624885613714</v>
      </c>
      <c r="U46" t="s">
        <v>301</v>
      </c>
      <c r="V46" s="40">
        <v>88</v>
      </c>
      <c r="W46" s="52">
        <v>0.263853</v>
      </c>
      <c r="X46" s="64">
        <v>1.1685760000000001</v>
      </c>
      <c r="Y46" s="40">
        <v>79</v>
      </c>
      <c r="Z46" s="52">
        <v>-1.73133E-2</v>
      </c>
      <c r="AA46" s="52">
        <v>1.0363100000000001</v>
      </c>
      <c r="AB46" s="52">
        <f t="shared" si="31"/>
        <v>-0.25375567945640692</v>
      </c>
      <c r="AC46" s="52">
        <f t="shared" si="7"/>
        <v>-0.24060591694506817</v>
      </c>
      <c r="AD46" s="40">
        <v>68</v>
      </c>
      <c r="AE46" s="56">
        <v>-9.1851100000000005E-2</v>
      </c>
      <c r="AF46" s="56">
        <v>0.92384219999999995</v>
      </c>
      <c r="AG46" s="52">
        <f t="shared" si="32"/>
        <v>-0.33274202984833195</v>
      </c>
      <c r="AH46" s="52">
        <f t="shared" si="25"/>
        <v>-0.30439107084177669</v>
      </c>
      <c r="AI46" s="40">
        <v>67</v>
      </c>
      <c r="AJ46" s="52">
        <v>-0.14273359999999999</v>
      </c>
      <c r="AK46" s="64">
        <v>0.97221199999999997</v>
      </c>
      <c r="AL46" s="52">
        <f t="shared" si="33"/>
        <v>-0.37362388274233715</v>
      </c>
      <c r="AM46" s="52">
        <f t="shared" si="9"/>
        <v>-0.34793338216769815</v>
      </c>
      <c r="AN46" s="52"/>
      <c r="AO46">
        <f>(W46-C46)/((((B46-1)*(D46^2)+(V46-1)*(X46^2))/(B46+V46-2))^(1/2))</f>
        <v>0.13572249152857072</v>
      </c>
      <c r="AP46">
        <f t="shared" si="27"/>
        <v>4.8858432044568245E-2</v>
      </c>
      <c r="AQ46">
        <f t="shared" si="28"/>
        <v>3.4318626991616933E-3</v>
      </c>
      <c r="AR46">
        <f t="shared" si="13"/>
        <v>-9.3651259957670749E-2</v>
      </c>
      <c r="AT46">
        <f t="shared" si="14"/>
        <v>-6.7289077831495292E-2</v>
      </c>
      <c r="AU46">
        <f t="shared" si="20"/>
        <v>-0.10222429200795999</v>
      </c>
      <c r="AV46">
        <f t="shared" si="34"/>
        <v>-0.19118713331156101</v>
      </c>
      <c r="AW46">
        <f t="shared" si="17"/>
        <v>-3.4935214176464641E-2</v>
      </c>
      <c r="AX46">
        <f t="shared" si="30"/>
        <v>-8.8962841303600992E-2</v>
      </c>
    </row>
  </sheetData>
  <mergeCells count="2">
    <mergeCell ref="AO1:AR1"/>
    <mergeCell ref="AT1:AX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6"/>
  <sheetViews>
    <sheetView workbookViewId="0">
      <pane xSplit="1" ySplit="3" topLeftCell="B17" activePane="bottomRight" state="frozen"/>
      <selection pane="topRight" activeCell="B1" sqref="B1"/>
      <selection pane="bottomLeft" activeCell="A4" sqref="A4"/>
      <selection pane="bottomRight" activeCell="T48" sqref="T48"/>
    </sheetView>
  </sheetViews>
  <sheetFormatPr defaultColWidth="9.109375" defaultRowHeight="14.4" x14ac:dyDescent="0.3"/>
  <cols>
    <col min="1" max="1" width="38.88671875" style="7" customWidth="1"/>
    <col min="2" max="2" width="8.33203125" style="4" bestFit="1" customWidth="1"/>
    <col min="3" max="3" width="7.88671875" style="4" bestFit="1" customWidth="1"/>
    <col min="4" max="4" width="5.33203125" style="4" bestFit="1" customWidth="1"/>
    <col min="5" max="5" width="5.5546875" style="4" bestFit="1" customWidth="1"/>
    <col min="6" max="6" width="10.44140625" style="4" bestFit="1" customWidth="1"/>
    <col min="7" max="7" width="8.5546875" style="4" bestFit="1" customWidth="1"/>
    <col min="8" max="8" width="8.33203125" style="4" bestFit="1" customWidth="1"/>
    <col min="9" max="9" width="7.88671875" style="4" bestFit="1" customWidth="1"/>
    <col min="10" max="10" width="5.33203125" style="4" bestFit="1" customWidth="1"/>
    <col min="11" max="11" width="4.5546875" style="4" bestFit="1" customWidth="1"/>
    <col min="12" max="12" width="10.44140625" style="4" bestFit="1" customWidth="1"/>
    <col min="13" max="13" width="8.5546875" style="4" bestFit="1" customWidth="1"/>
    <col min="14" max="14" width="6.33203125" style="8" bestFit="1" customWidth="1"/>
    <col min="15" max="15" width="7.88671875" style="8" bestFit="1" customWidth="1"/>
    <col min="16" max="16" width="10.44140625" style="8" bestFit="1" customWidth="1"/>
    <col min="17" max="19" width="8.33203125" style="8" customWidth="1"/>
    <col min="20" max="20" width="8.33203125" style="18" customWidth="1"/>
    <col min="21" max="16384" width="9.109375" style="4"/>
  </cols>
  <sheetData>
    <row r="1" spans="1:26" x14ac:dyDescent="0.3">
      <c r="B1" s="4" t="s">
        <v>49</v>
      </c>
      <c r="H1" s="4" t="s">
        <v>50</v>
      </c>
      <c r="N1" s="22" t="s">
        <v>53</v>
      </c>
    </row>
    <row r="2" spans="1:26" ht="29.25" customHeight="1" x14ac:dyDescent="0.3">
      <c r="B2" s="60" t="s">
        <v>52</v>
      </c>
      <c r="C2" s="60"/>
      <c r="D2" s="60"/>
      <c r="E2" s="60"/>
      <c r="F2" s="60"/>
      <c r="G2" s="60"/>
      <c r="H2" s="60" t="s">
        <v>51</v>
      </c>
      <c r="I2" s="60"/>
      <c r="J2" s="60"/>
      <c r="K2" s="60"/>
      <c r="L2" s="60"/>
      <c r="M2" s="60"/>
      <c r="N2" s="61" t="s">
        <v>6</v>
      </c>
      <c r="O2" s="61"/>
      <c r="P2" s="61"/>
      <c r="Q2" s="61"/>
      <c r="R2" s="19"/>
      <c r="S2" s="19"/>
      <c r="T2" s="24"/>
      <c r="U2" s="62" t="s">
        <v>54</v>
      </c>
      <c r="V2" s="62"/>
      <c r="W2" s="62"/>
      <c r="X2" s="62"/>
      <c r="Y2" s="62"/>
      <c r="Z2" s="62"/>
    </row>
    <row r="3" spans="1:26" x14ac:dyDescent="0.3">
      <c r="B3" s="8" t="s">
        <v>0</v>
      </c>
      <c r="C3" s="8" t="s">
        <v>1</v>
      </c>
      <c r="D3" s="8" t="s">
        <v>2</v>
      </c>
      <c r="E3" s="8" t="s">
        <v>3</v>
      </c>
      <c r="F3" s="8" t="s">
        <v>4</v>
      </c>
      <c r="G3" s="8" t="s">
        <v>5</v>
      </c>
      <c r="H3" s="8" t="s">
        <v>0</v>
      </c>
      <c r="I3" s="8" t="s">
        <v>1</v>
      </c>
      <c r="J3" s="8" t="s">
        <v>2</v>
      </c>
      <c r="K3" s="8" t="s">
        <v>3</v>
      </c>
      <c r="L3" s="8" t="s">
        <v>4</v>
      </c>
      <c r="M3" s="8" t="s">
        <v>5</v>
      </c>
      <c r="N3" s="8" t="s">
        <v>0</v>
      </c>
      <c r="O3" s="8" t="s">
        <v>1</v>
      </c>
      <c r="P3" s="8" t="s">
        <v>4</v>
      </c>
      <c r="Q3" s="8" t="s">
        <v>5</v>
      </c>
      <c r="R3" s="8" t="s">
        <v>55</v>
      </c>
      <c r="S3" s="8" t="s">
        <v>57</v>
      </c>
      <c r="T3" s="18" t="s">
        <v>56</v>
      </c>
      <c r="U3" s="8" t="s">
        <v>0</v>
      </c>
      <c r="V3" s="8" t="s">
        <v>1</v>
      </c>
      <c r="W3" s="8" t="s">
        <v>2</v>
      </c>
      <c r="X3" s="8" t="s">
        <v>3</v>
      </c>
      <c r="Y3" s="8" t="s">
        <v>4</v>
      </c>
      <c r="Z3" s="8" t="s">
        <v>5</v>
      </c>
    </row>
    <row r="4" spans="1:26" x14ac:dyDescent="0.3">
      <c r="A4" s="6" t="s">
        <v>16</v>
      </c>
      <c r="B4" s="8"/>
      <c r="C4" s="8"/>
      <c r="D4" s="8"/>
      <c r="E4" s="8"/>
      <c r="F4" s="8"/>
      <c r="G4" s="8"/>
      <c r="H4" s="8"/>
      <c r="I4" s="8"/>
      <c r="J4" s="8"/>
      <c r="K4" s="8"/>
      <c r="L4" s="8"/>
      <c r="M4" s="8"/>
    </row>
    <row r="5" spans="1:26" x14ac:dyDescent="0.3">
      <c r="A5" s="5" t="s">
        <v>7</v>
      </c>
      <c r="B5" s="8">
        <v>12.982250000000001</v>
      </c>
      <c r="C5" s="8">
        <v>11.55559</v>
      </c>
      <c r="D5" s="8">
        <v>1.1200000000000001</v>
      </c>
      <c r="E5" s="8">
        <v>0.26100000000000001</v>
      </c>
      <c r="F5" s="8">
        <v>-9.6662809999999997</v>
      </c>
      <c r="G5" s="8">
        <v>35.630789999999998</v>
      </c>
      <c r="H5" s="8">
        <v>-0.74639889999999998</v>
      </c>
      <c r="I5" s="8">
        <v>11.62397</v>
      </c>
      <c r="J5" s="8">
        <v>-0.06</v>
      </c>
      <c r="K5" s="8">
        <v>0.94899999999999995</v>
      </c>
      <c r="L5" s="8">
        <v>-23.528970000000001</v>
      </c>
      <c r="M5" s="8">
        <v>22.036169999999998</v>
      </c>
      <c r="N5" s="8">
        <v>-13.72865</v>
      </c>
      <c r="O5" s="8">
        <v>11.82949</v>
      </c>
      <c r="P5" s="8">
        <v>-36.914029999999997</v>
      </c>
      <c r="Q5" s="8">
        <v>9.4567270000000008</v>
      </c>
      <c r="R5" s="8">
        <f>N5/O5</f>
        <v>-1.1605445374229997</v>
      </c>
      <c r="S5" s="8">
        <f>ABS(R5)</f>
        <v>1.1605445374229997</v>
      </c>
      <c r="T5" s="25">
        <f>EXP(-0.717*S5-0.416*S5*S5)</f>
        <v>0.24847682418226932</v>
      </c>
    </row>
    <row r="6" spans="1:26" x14ac:dyDescent="0.3">
      <c r="A6" s="5" t="s">
        <v>8</v>
      </c>
      <c r="B6" s="8">
        <v>-3.9285899999999999E-2</v>
      </c>
      <c r="C6" s="8">
        <v>0.15942010000000001</v>
      </c>
      <c r="D6" s="8">
        <v>-0.25</v>
      </c>
      <c r="E6" s="8">
        <v>0.80500000000000005</v>
      </c>
      <c r="F6" s="8">
        <v>-0.35174359999999999</v>
      </c>
      <c r="G6" s="8">
        <v>0.27317170000000002</v>
      </c>
      <c r="H6" s="8">
        <v>0.20021079999999999</v>
      </c>
      <c r="I6" s="8">
        <v>0.16036810000000001</v>
      </c>
      <c r="J6" s="8">
        <v>1.25</v>
      </c>
      <c r="K6" s="8">
        <v>0.21199999999999999</v>
      </c>
      <c r="L6" s="8">
        <v>-0.1141049</v>
      </c>
      <c r="M6" s="8">
        <v>0.5145265</v>
      </c>
      <c r="N6" s="8">
        <v>0.23949670000000001</v>
      </c>
      <c r="O6" s="8">
        <v>0.16287860000000001</v>
      </c>
      <c r="P6" s="8">
        <v>-7.9739400000000002E-2</v>
      </c>
      <c r="Q6" s="8">
        <v>0.55873289999999998</v>
      </c>
      <c r="R6" s="8">
        <f t="shared" ref="R6:R13" si="0">N6/O6</f>
        <v>1.4704000402753952</v>
      </c>
      <c r="S6" s="8">
        <f t="shared" ref="S6:S36" si="1">ABS(R6)</f>
        <v>1.4704000402753952</v>
      </c>
      <c r="T6" s="25">
        <f t="shared" ref="T6:T13" si="2">EXP(-0.717*S6-0.416*S6*S6)</f>
        <v>0.14174855070792192</v>
      </c>
    </row>
    <row r="7" spans="1:26" x14ac:dyDescent="0.3">
      <c r="A7" s="5" t="s">
        <v>9</v>
      </c>
      <c r="B7" s="9">
        <v>48.026730000000001</v>
      </c>
      <c r="C7" s="9">
        <v>23.44631</v>
      </c>
      <c r="D7" s="9">
        <v>2.0499999999999998</v>
      </c>
      <c r="E7" s="9">
        <v>4.1000000000000002E-2</v>
      </c>
      <c r="F7" s="8">
        <v>2.0728049999999998</v>
      </c>
      <c r="G7" s="8">
        <v>93.98066</v>
      </c>
      <c r="H7" s="8">
        <v>18.29909</v>
      </c>
      <c r="I7" s="8">
        <v>23.472329999999999</v>
      </c>
      <c r="J7" s="8">
        <v>0.78</v>
      </c>
      <c r="K7" s="8">
        <v>0.436</v>
      </c>
      <c r="L7" s="8">
        <v>-27.705819999999999</v>
      </c>
      <c r="M7" s="8">
        <v>64.304000000000002</v>
      </c>
      <c r="N7" s="8">
        <v>-29.727640000000001</v>
      </c>
      <c r="O7" s="8">
        <v>24.001830000000002</v>
      </c>
      <c r="P7" s="8">
        <v>-76.770359999999997</v>
      </c>
      <c r="Q7" s="8">
        <v>17.315079999999998</v>
      </c>
      <c r="R7" s="8">
        <f t="shared" si="0"/>
        <v>-1.2385572266781324</v>
      </c>
      <c r="S7" s="8">
        <f t="shared" si="1"/>
        <v>1.2385572266781324</v>
      </c>
      <c r="T7" s="25">
        <f t="shared" si="2"/>
        <v>0.21736017318666284</v>
      </c>
    </row>
    <row r="8" spans="1:26" x14ac:dyDescent="0.3">
      <c r="A8" s="12" t="s">
        <v>10</v>
      </c>
      <c r="B8" s="8">
        <v>4.0979300000000003E-2</v>
      </c>
      <c r="C8" s="8">
        <v>0.2873366</v>
      </c>
      <c r="D8" s="8">
        <v>0.14000000000000001</v>
      </c>
      <c r="E8" s="8">
        <v>0.88700000000000001</v>
      </c>
      <c r="F8" s="8">
        <v>-0.52219009999999999</v>
      </c>
      <c r="G8" s="8">
        <v>0.60414869999999998</v>
      </c>
      <c r="H8" s="8">
        <v>0.38014510000000001</v>
      </c>
      <c r="I8" s="8">
        <v>0.28776210000000002</v>
      </c>
      <c r="J8" s="8">
        <v>1.32</v>
      </c>
      <c r="K8" s="8">
        <v>0.186</v>
      </c>
      <c r="L8" s="8">
        <v>-0.1838583</v>
      </c>
      <c r="M8" s="8">
        <v>0.94414849999999995</v>
      </c>
      <c r="N8" s="8">
        <v>0.33916580000000002</v>
      </c>
      <c r="O8" s="8">
        <v>0.29458380000000001</v>
      </c>
      <c r="P8" s="8">
        <v>-0.23820769999999999</v>
      </c>
      <c r="Q8" s="8">
        <v>0.9165394</v>
      </c>
      <c r="R8" s="8">
        <f t="shared" si="0"/>
        <v>1.1513389398873937</v>
      </c>
      <c r="S8" s="8">
        <f t="shared" si="1"/>
        <v>1.1513389398873937</v>
      </c>
      <c r="T8" s="25">
        <f t="shared" si="2"/>
        <v>0.25234656877600858</v>
      </c>
    </row>
    <row r="9" spans="1:26" ht="16.5" customHeight="1" x14ac:dyDescent="0.3">
      <c r="A9" s="12" t="s">
        <v>11</v>
      </c>
      <c r="B9" s="9">
        <v>0.69755210000000001</v>
      </c>
      <c r="C9" s="9">
        <v>0.28779650000000001</v>
      </c>
      <c r="D9" s="9">
        <v>2.42</v>
      </c>
      <c r="E9" s="9">
        <v>1.4999999999999999E-2</v>
      </c>
      <c r="F9" s="8">
        <v>0.1334813</v>
      </c>
      <c r="G9" s="8">
        <v>1.2616229999999999</v>
      </c>
      <c r="H9" s="20">
        <v>0.71583669999999999</v>
      </c>
      <c r="I9" s="20">
        <v>0.28812490000000002</v>
      </c>
      <c r="J9" s="20">
        <v>2.48</v>
      </c>
      <c r="K9" s="20">
        <v>1.2999999999999999E-2</v>
      </c>
      <c r="L9" s="8">
        <v>0.15112239999999999</v>
      </c>
      <c r="M9" s="8">
        <v>1.280551</v>
      </c>
      <c r="N9" s="8">
        <v>1.8284600000000002E-2</v>
      </c>
      <c r="O9" s="8">
        <v>0.29482900000000001</v>
      </c>
      <c r="P9" s="8">
        <v>-0.55956969999999995</v>
      </c>
      <c r="Q9" s="8">
        <v>0.59613890000000003</v>
      </c>
      <c r="R9" s="8">
        <f t="shared" si="0"/>
        <v>6.2017644125917058E-2</v>
      </c>
      <c r="S9" s="8">
        <f t="shared" si="1"/>
        <v>6.2017644125917058E-2</v>
      </c>
      <c r="T9" s="25">
        <f t="shared" si="2"/>
        <v>0.95497829632359621</v>
      </c>
    </row>
    <row r="10" spans="1:26" x14ac:dyDescent="0.3">
      <c r="A10" s="12" t="s">
        <v>12</v>
      </c>
      <c r="B10" s="9">
        <v>-1.6871769999999999</v>
      </c>
      <c r="C10" s="9">
        <v>0.72496609999999995</v>
      </c>
      <c r="D10" s="9">
        <v>-2.33</v>
      </c>
      <c r="E10" s="9">
        <v>0.02</v>
      </c>
      <c r="F10" s="8">
        <v>-3.1080839999999998</v>
      </c>
      <c r="G10" s="8">
        <v>-0.2662696</v>
      </c>
      <c r="H10" s="8">
        <v>-1.0765670000000001</v>
      </c>
      <c r="I10" s="8">
        <v>0.73382049999999999</v>
      </c>
      <c r="J10" s="8">
        <v>-1.47</v>
      </c>
      <c r="K10" s="8">
        <v>0.14199999999999999</v>
      </c>
      <c r="L10" s="8">
        <v>-2.5148290000000002</v>
      </c>
      <c r="M10" s="8">
        <v>0.36169440000000003</v>
      </c>
      <c r="N10" s="8">
        <v>0.61060970000000003</v>
      </c>
      <c r="O10" s="8">
        <v>0.75731570000000004</v>
      </c>
      <c r="P10" s="8">
        <v>-0.87370179999999997</v>
      </c>
      <c r="Q10" s="8">
        <v>2.0949209999999998</v>
      </c>
      <c r="R10" s="8">
        <f t="shared" si="0"/>
        <v>0.8062815811160392</v>
      </c>
      <c r="S10" s="8">
        <f t="shared" si="1"/>
        <v>0.8062815811160392</v>
      </c>
      <c r="T10" s="25">
        <f t="shared" si="2"/>
        <v>0.42803884477963805</v>
      </c>
    </row>
    <row r="11" spans="1:26" x14ac:dyDescent="0.3">
      <c r="A11" s="12" t="s">
        <v>13</v>
      </c>
      <c r="B11" s="9">
        <v>-0.98899689999999996</v>
      </c>
      <c r="C11" s="9">
        <v>0.47214800000000001</v>
      </c>
      <c r="D11" s="9">
        <v>-2.09</v>
      </c>
      <c r="E11" s="9">
        <v>3.5999999999999997E-2</v>
      </c>
      <c r="F11" s="8">
        <v>-1.91439</v>
      </c>
      <c r="G11" s="8">
        <v>-6.3603800000000002E-2</v>
      </c>
      <c r="H11" s="20">
        <v>-1.092373</v>
      </c>
      <c r="I11" s="20">
        <v>0.48477219999999999</v>
      </c>
      <c r="J11" s="20">
        <v>-2.25</v>
      </c>
      <c r="K11" s="20">
        <v>2.4E-2</v>
      </c>
      <c r="L11" s="8">
        <v>-2.0425089999999999</v>
      </c>
      <c r="M11" s="8">
        <v>-0.14223710000000001</v>
      </c>
      <c r="N11" s="8">
        <v>-0.1033763</v>
      </c>
      <c r="O11" s="8">
        <v>0.4925851</v>
      </c>
      <c r="P11" s="8">
        <v>-1.0688249999999999</v>
      </c>
      <c r="Q11" s="8">
        <v>0.86207279999999997</v>
      </c>
      <c r="R11" s="8">
        <f t="shared" si="0"/>
        <v>-0.20986485380901698</v>
      </c>
      <c r="S11" s="8">
        <f t="shared" si="1"/>
        <v>0.20986485380901698</v>
      </c>
      <c r="T11" s="25">
        <f t="shared" si="2"/>
        <v>0.8446819651819738</v>
      </c>
    </row>
    <row r="12" spans="1:26" x14ac:dyDescent="0.3">
      <c r="A12" s="12" t="s">
        <v>14</v>
      </c>
      <c r="B12" s="9">
        <v>-0.75718510000000006</v>
      </c>
      <c r="C12" s="9">
        <v>0.29166059999999999</v>
      </c>
      <c r="D12" s="9">
        <v>-2.6</v>
      </c>
      <c r="E12" s="9">
        <v>8.9999999999999993E-3</v>
      </c>
      <c r="F12" s="8">
        <v>-1.328829</v>
      </c>
      <c r="G12" s="8">
        <v>-0.18554090000000001</v>
      </c>
      <c r="H12" s="8">
        <v>-5.6983499999999999E-2</v>
      </c>
      <c r="I12" s="8">
        <v>0.3021913</v>
      </c>
      <c r="J12" s="8">
        <v>-0.19</v>
      </c>
      <c r="K12" s="8">
        <v>0.85</v>
      </c>
      <c r="L12" s="8">
        <v>-0.64926759999999994</v>
      </c>
      <c r="M12" s="8">
        <v>0.53530060000000002</v>
      </c>
      <c r="N12" s="9">
        <v>0.70020170000000004</v>
      </c>
      <c r="O12" s="9">
        <v>0.304114</v>
      </c>
      <c r="P12" s="9">
        <v>0.10414909999999999</v>
      </c>
      <c r="Q12" s="9">
        <v>1.296254</v>
      </c>
      <c r="R12" s="9">
        <f t="shared" si="0"/>
        <v>2.3024316539192542</v>
      </c>
      <c r="S12" s="9">
        <f t="shared" si="1"/>
        <v>2.3024316539192542</v>
      </c>
      <c r="T12" s="29">
        <f t="shared" si="2"/>
        <v>2.1149496739759938E-2</v>
      </c>
    </row>
    <row r="13" spans="1:26" x14ac:dyDescent="0.3">
      <c r="A13" s="12" t="s">
        <v>15</v>
      </c>
      <c r="B13" s="9">
        <v>1.996845</v>
      </c>
      <c r="C13" s="9">
        <v>0.65170620000000001</v>
      </c>
      <c r="D13" s="9">
        <v>3.06</v>
      </c>
      <c r="E13" s="16">
        <v>2E-3</v>
      </c>
      <c r="F13" s="8">
        <v>0.71952470000000002</v>
      </c>
      <c r="G13" s="8">
        <v>3.2741660000000001</v>
      </c>
      <c r="H13" s="20">
        <v>1.8357399999999999</v>
      </c>
      <c r="I13" s="20">
        <v>0.67233909999999997</v>
      </c>
      <c r="J13" s="20">
        <v>2.73</v>
      </c>
      <c r="K13" s="20">
        <v>6.0000000000000001E-3</v>
      </c>
      <c r="L13" s="8">
        <v>0.51797899999999997</v>
      </c>
      <c r="M13" s="8">
        <v>3.1535000000000002</v>
      </c>
      <c r="N13" s="8">
        <v>-0.16110579999999999</v>
      </c>
      <c r="O13" s="8">
        <v>0.68646720000000006</v>
      </c>
      <c r="P13" s="8">
        <v>-1.5065569999999999</v>
      </c>
      <c r="Q13" s="8">
        <v>1.184345</v>
      </c>
      <c r="R13" s="8">
        <f t="shared" si="0"/>
        <v>-0.2346882706122011</v>
      </c>
      <c r="S13" s="8">
        <f t="shared" si="1"/>
        <v>0.2346882706122011</v>
      </c>
      <c r="T13" s="25">
        <f t="shared" si="2"/>
        <v>0.82598044413404814</v>
      </c>
    </row>
    <row r="14" spans="1:26" x14ac:dyDescent="0.3">
      <c r="A14" s="21"/>
      <c r="T14" s="25"/>
    </row>
    <row r="15" spans="1:26" x14ac:dyDescent="0.3">
      <c r="A15" s="10" t="s">
        <v>31</v>
      </c>
      <c r="T15" s="25"/>
    </row>
    <row r="16" spans="1:26" x14ac:dyDescent="0.3">
      <c r="A16" s="5" t="s">
        <v>32</v>
      </c>
      <c r="T16" s="25"/>
    </row>
    <row r="17" spans="1:20" x14ac:dyDescent="0.3">
      <c r="A17" s="5" t="s">
        <v>17</v>
      </c>
      <c r="B17" s="1">
        <v>-0.53826229999999997</v>
      </c>
      <c r="C17" s="1">
        <v>1.349993</v>
      </c>
      <c r="D17" s="1">
        <v>-0.4</v>
      </c>
      <c r="E17" s="1">
        <v>0.69</v>
      </c>
      <c r="F17" s="1">
        <v>-3.1842000000000001</v>
      </c>
      <c r="G17" s="1">
        <v>2.107675</v>
      </c>
      <c r="H17" s="1">
        <v>-1.2163790000000001</v>
      </c>
      <c r="I17" s="1">
        <v>1.362244</v>
      </c>
      <c r="J17" s="1">
        <v>-0.89</v>
      </c>
      <c r="K17" s="1">
        <v>0.372</v>
      </c>
      <c r="L17" s="1">
        <v>-3.8863279999999998</v>
      </c>
      <c r="M17" s="1">
        <v>1.4535690000000001</v>
      </c>
      <c r="N17" s="8">
        <v>-0.67811719999999998</v>
      </c>
      <c r="O17" s="8">
        <v>1.3794580000000001</v>
      </c>
      <c r="P17" s="8">
        <v>-3.3818049999999999</v>
      </c>
      <c r="Q17" s="8">
        <v>2.0255709999999998</v>
      </c>
      <c r="R17" s="8">
        <f t="shared" ref="R17:R36" si="3">N17/O17</f>
        <v>-0.49158234610984891</v>
      </c>
      <c r="S17" s="8">
        <f t="shared" si="1"/>
        <v>0.49158234610984891</v>
      </c>
      <c r="T17" s="25">
        <f t="shared" ref="T17:T36" si="4">EXP(-0.717*S17-0.416*S17*S17)</f>
        <v>0.63572304481486919</v>
      </c>
    </row>
    <row r="18" spans="1:20" x14ac:dyDescent="0.3">
      <c r="A18" s="5" t="s">
        <v>18</v>
      </c>
      <c r="B18" s="1">
        <v>-0.8865537</v>
      </c>
      <c r="C18" s="1">
        <v>2.1304669999999999</v>
      </c>
      <c r="D18" s="1">
        <v>-0.42</v>
      </c>
      <c r="E18" s="1">
        <v>0.67700000000000005</v>
      </c>
      <c r="F18" s="1">
        <v>-5.0621919999999996</v>
      </c>
      <c r="G18" s="1">
        <v>3.289085</v>
      </c>
      <c r="H18" s="1">
        <v>1.406507</v>
      </c>
      <c r="I18" s="1">
        <v>2.183376</v>
      </c>
      <c r="J18" s="1">
        <v>0.64</v>
      </c>
      <c r="K18" s="1">
        <v>0.51900000000000002</v>
      </c>
      <c r="L18" s="1">
        <v>-2.8728319999999998</v>
      </c>
      <c r="M18" s="1">
        <v>5.6858459999999997</v>
      </c>
      <c r="N18" s="8">
        <v>2.2930609999999998</v>
      </c>
      <c r="O18" s="8">
        <v>2.2036989999999999</v>
      </c>
      <c r="P18" s="8">
        <v>-2.0261110000000002</v>
      </c>
      <c r="Q18" s="8">
        <v>6.6122319999999997</v>
      </c>
      <c r="R18" s="8">
        <f t="shared" si="3"/>
        <v>1.0405509100834551</v>
      </c>
      <c r="S18" s="8">
        <f t="shared" si="1"/>
        <v>1.0405509100834551</v>
      </c>
      <c r="T18" s="25">
        <f t="shared" si="4"/>
        <v>0.30225101834954471</v>
      </c>
    </row>
    <row r="19" spans="1:20" x14ac:dyDescent="0.3">
      <c r="A19" s="5" t="s">
        <v>19</v>
      </c>
      <c r="B19" s="1">
        <v>-1.2348899999999999E-2</v>
      </c>
      <c r="C19" s="1">
        <v>9.9542800000000001E-2</v>
      </c>
      <c r="D19" s="1">
        <v>-0.12</v>
      </c>
      <c r="E19" s="1">
        <v>0.90100000000000002</v>
      </c>
      <c r="F19" s="1">
        <v>-0.2074493</v>
      </c>
      <c r="G19" s="1">
        <v>0.18275140000000001</v>
      </c>
      <c r="H19" s="1">
        <v>-2.3442000000000001E-2</v>
      </c>
      <c r="I19" s="1">
        <v>0.1004642</v>
      </c>
      <c r="J19" s="1">
        <v>-0.23</v>
      </c>
      <c r="K19" s="1">
        <v>0.81499999999999995</v>
      </c>
      <c r="L19" s="1">
        <v>-0.22034819999999999</v>
      </c>
      <c r="M19" s="1">
        <v>0.17346420000000001</v>
      </c>
      <c r="N19" s="8">
        <v>-1.1093E-2</v>
      </c>
      <c r="O19" s="8">
        <v>0.1015793</v>
      </c>
      <c r="P19" s="8">
        <v>-0.21018490000000001</v>
      </c>
      <c r="Q19" s="8">
        <v>0.18799879999999999</v>
      </c>
      <c r="R19" s="8">
        <f t="shared" si="3"/>
        <v>-0.10920532037531269</v>
      </c>
      <c r="S19" s="8">
        <f t="shared" si="1"/>
        <v>0.10920532037531269</v>
      </c>
      <c r="T19" s="25">
        <f t="shared" si="4"/>
        <v>0.9201106464038441</v>
      </c>
    </row>
    <row r="20" spans="1:20" x14ac:dyDescent="0.3">
      <c r="A20" s="5" t="s">
        <v>33</v>
      </c>
      <c r="T20" s="25"/>
    </row>
    <row r="21" spans="1:20" x14ac:dyDescent="0.3">
      <c r="A21" s="5" t="s">
        <v>20</v>
      </c>
      <c r="B21" s="1">
        <v>1.2796400000000001</v>
      </c>
      <c r="C21" s="1">
        <v>1.1522349999999999</v>
      </c>
      <c r="D21" s="1">
        <v>1.1100000000000001</v>
      </c>
      <c r="E21" s="1">
        <v>0.26700000000000002</v>
      </c>
      <c r="F21" s="1">
        <v>-0.97869899999999999</v>
      </c>
      <c r="G21" s="1">
        <v>3.5379779999999998</v>
      </c>
      <c r="H21" s="1">
        <v>-1.312263</v>
      </c>
      <c r="I21" s="1">
        <v>1.1667460000000001</v>
      </c>
      <c r="J21" s="1">
        <v>-1.1200000000000001</v>
      </c>
      <c r="K21" s="1">
        <v>0.26100000000000001</v>
      </c>
      <c r="L21" s="1">
        <v>-3.599043</v>
      </c>
      <c r="M21" s="1">
        <v>0.9745163</v>
      </c>
      <c r="N21" s="9">
        <v>-2.5919029999999998</v>
      </c>
      <c r="O21" s="9">
        <v>1.2037230000000001</v>
      </c>
      <c r="P21" s="9">
        <v>-4.9511560000000001</v>
      </c>
      <c r="Q21" s="9">
        <v>-0.23264989999999999</v>
      </c>
      <c r="R21" s="9">
        <f t="shared" si="3"/>
        <v>-2.1532387434650659</v>
      </c>
      <c r="S21" s="9">
        <f t="shared" si="1"/>
        <v>2.1532387434650659</v>
      </c>
      <c r="T21" s="29">
        <f t="shared" si="4"/>
        <v>3.1035300175904359E-2</v>
      </c>
    </row>
    <row r="22" spans="1:20" x14ac:dyDescent="0.3">
      <c r="A22" s="5" t="s">
        <v>21</v>
      </c>
      <c r="B22" s="1">
        <v>-0.55021450000000005</v>
      </c>
      <c r="C22" s="1">
        <v>0.59314250000000002</v>
      </c>
      <c r="D22" s="1">
        <v>-0.93</v>
      </c>
      <c r="E22" s="1">
        <v>0.35399999999999998</v>
      </c>
      <c r="F22" s="1">
        <v>-1.7127520000000001</v>
      </c>
      <c r="G22" s="1">
        <v>0.61232339999999996</v>
      </c>
      <c r="H22" s="1">
        <v>-0.27366180000000001</v>
      </c>
      <c r="I22" s="1">
        <v>0.60433139999999996</v>
      </c>
      <c r="J22" s="1">
        <v>-0.45</v>
      </c>
      <c r="K22" s="1">
        <v>0.65100000000000002</v>
      </c>
      <c r="L22" s="1">
        <v>-1.4581299999999999</v>
      </c>
      <c r="M22" s="1">
        <v>0.91080609999999995</v>
      </c>
      <c r="N22" s="8">
        <v>0.27655269999999998</v>
      </c>
      <c r="O22" s="8">
        <v>0.61783730000000003</v>
      </c>
      <c r="P22" s="8">
        <v>-0.9343861</v>
      </c>
      <c r="Q22" s="8">
        <v>1.487492</v>
      </c>
      <c r="R22" s="8">
        <f t="shared" si="3"/>
        <v>0.44761412106391113</v>
      </c>
      <c r="S22" s="8">
        <f t="shared" si="1"/>
        <v>0.44761412106391113</v>
      </c>
      <c r="T22" s="25">
        <f t="shared" si="4"/>
        <v>0.66745158726822396</v>
      </c>
    </row>
    <row r="23" spans="1:20" x14ac:dyDescent="0.3">
      <c r="A23" s="5" t="s">
        <v>19</v>
      </c>
      <c r="B23" s="1">
        <v>-0.16231100000000001</v>
      </c>
      <c r="C23" s="1">
        <v>0.11941939999999999</v>
      </c>
      <c r="D23" s="1">
        <v>-1.36</v>
      </c>
      <c r="E23" s="1">
        <v>0.17399999999999999</v>
      </c>
      <c r="F23" s="1">
        <v>-0.39636880000000002</v>
      </c>
      <c r="G23" s="1">
        <v>7.1746799999999999E-2</v>
      </c>
      <c r="H23" s="1">
        <v>1.22988E-2</v>
      </c>
      <c r="I23" s="1">
        <v>0.1220958</v>
      </c>
      <c r="J23" s="1">
        <v>0.1</v>
      </c>
      <c r="K23" s="1">
        <v>0.92</v>
      </c>
      <c r="L23" s="1">
        <v>-0.2270047</v>
      </c>
      <c r="M23" s="1">
        <v>0.2516022</v>
      </c>
      <c r="N23" s="8">
        <v>0.17460970000000001</v>
      </c>
      <c r="O23" s="8">
        <v>0.1250782</v>
      </c>
      <c r="P23" s="8">
        <v>-7.0539000000000004E-2</v>
      </c>
      <c r="Q23" s="8">
        <v>0.41975839999999998</v>
      </c>
      <c r="R23" s="8">
        <f t="shared" si="3"/>
        <v>1.3960042597351097</v>
      </c>
      <c r="S23" s="8">
        <f t="shared" si="1"/>
        <v>1.3960042597351097</v>
      </c>
      <c r="T23" s="25">
        <f t="shared" si="4"/>
        <v>0.16338474548475906</v>
      </c>
    </row>
    <row r="24" spans="1:20" x14ac:dyDescent="0.3">
      <c r="A24" s="11" t="s">
        <v>22</v>
      </c>
      <c r="T24" s="25"/>
    </row>
    <row r="25" spans="1:20" x14ac:dyDescent="0.3">
      <c r="A25" s="5" t="s">
        <v>23</v>
      </c>
      <c r="B25" s="1">
        <v>-0.64158970000000004</v>
      </c>
      <c r="C25" s="1">
        <v>0.6861218</v>
      </c>
      <c r="D25" s="1">
        <v>-0.94</v>
      </c>
      <c r="E25" s="1">
        <v>0.35</v>
      </c>
      <c r="F25" s="1">
        <v>-1.986364</v>
      </c>
      <c r="G25" s="1">
        <v>0.70318429999999998</v>
      </c>
      <c r="H25" s="1">
        <v>-0.25853290000000001</v>
      </c>
      <c r="I25" s="1">
        <v>0.69841050000000005</v>
      </c>
      <c r="J25" s="1">
        <v>-0.37</v>
      </c>
      <c r="K25" s="1">
        <v>0.71099999999999997</v>
      </c>
      <c r="L25" s="1">
        <v>-1.6273919999999999</v>
      </c>
      <c r="M25" s="1">
        <v>1.1103270000000001</v>
      </c>
      <c r="N25" s="8">
        <v>0.38305679999999998</v>
      </c>
      <c r="O25" s="8">
        <v>0.71864139999999999</v>
      </c>
      <c r="P25" s="8">
        <v>-1.0254540000000001</v>
      </c>
      <c r="Q25" s="8">
        <v>1.791568</v>
      </c>
      <c r="R25" s="8">
        <f t="shared" si="3"/>
        <v>0.53302912968832572</v>
      </c>
      <c r="S25" s="8">
        <f t="shared" si="1"/>
        <v>0.53302912968832572</v>
      </c>
      <c r="T25" s="25">
        <f t="shared" si="4"/>
        <v>0.60630275129248912</v>
      </c>
    </row>
    <row r="26" spans="1:20" x14ac:dyDescent="0.3">
      <c r="A26" s="5" t="s">
        <v>24</v>
      </c>
      <c r="B26" s="1">
        <v>-3.3386699999999998E-2</v>
      </c>
      <c r="C26" s="1">
        <v>0.62108859999999999</v>
      </c>
      <c r="D26" s="1">
        <v>-0.05</v>
      </c>
      <c r="E26" s="1">
        <v>0.95699999999999996</v>
      </c>
      <c r="F26" s="1">
        <v>-1.2506980000000001</v>
      </c>
      <c r="G26" s="1">
        <v>1.1839249999999999</v>
      </c>
      <c r="H26" s="1">
        <v>0.49978489999999998</v>
      </c>
      <c r="I26" s="1">
        <v>0.63578449999999997</v>
      </c>
      <c r="J26" s="1">
        <v>0.79</v>
      </c>
      <c r="K26" s="1">
        <v>0.432</v>
      </c>
      <c r="L26" s="1">
        <v>-0.74632989999999999</v>
      </c>
      <c r="M26" s="1">
        <v>1.7459</v>
      </c>
      <c r="N26" s="8">
        <v>0.53317159999999997</v>
      </c>
      <c r="O26" s="8">
        <v>0.64994890000000005</v>
      </c>
      <c r="P26" s="8">
        <v>-0.74070469999999999</v>
      </c>
      <c r="Q26" s="8">
        <v>1.807048</v>
      </c>
      <c r="R26" s="8">
        <f t="shared" si="3"/>
        <v>0.82032849043978673</v>
      </c>
      <c r="S26" s="8">
        <f t="shared" si="1"/>
        <v>0.82032849043978673</v>
      </c>
      <c r="T26" s="25">
        <f t="shared" si="4"/>
        <v>0.41974072411970759</v>
      </c>
    </row>
    <row r="27" spans="1:20" x14ac:dyDescent="0.3">
      <c r="A27" s="5" t="s">
        <v>19</v>
      </c>
      <c r="B27" s="1">
        <v>-5.7908800000000003E-2</v>
      </c>
      <c r="C27" s="1">
        <v>6.9537699999999994E-2</v>
      </c>
      <c r="D27" s="1">
        <v>-0.83</v>
      </c>
      <c r="E27" s="1">
        <v>0.40500000000000003</v>
      </c>
      <c r="F27" s="1">
        <v>-0.19420019999999999</v>
      </c>
      <c r="G27" s="1">
        <v>7.8382599999999997E-2</v>
      </c>
      <c r="H27" s="1">
        <v>1.4952099999999999E-2</v>
      </c>
      <c r="I27" s="1">
        <v>7.1525199999999997E-2</v>
      </c>
      <c r="J27" s="1">
        <v>0.21</v>
      </c>
      <c r="K27" s="1">
        <v>0.83399999999999996</v>
      </c>
      <c r="L27" s="1">
        <v>-0.12523480000000001</v>
      </c>
      <c r="M27" s="1">
        <v>0.155139</v>
      </c>
      <c r="N27" s="8">
        <v>7.2860999999999995E-2</v>
      </c>
      <c r="O27" s="8">
        <v>7.3096800000000003E-2</v>
      </c>
      <c r="P27" s="8">
        <v>-7.0406099999999999E-2</v>
      </c>
      <c r="Q27" s="8">
        <v>0.21612799999999999</v>
      </c>
      <c r="R27" s="8">
        <f t="shared" si="3"/>
        <v>0.9967741405916537</v>
      </c>
      <c r="S27" s="8">
        <f t="shared" si="1"/>
        <v>0.9967741405916537</v>
      </c>
      <c r="T27" s="25">
        <f t="shared" si="4"/>
        <v>0.32367755066443143</v>
      </c>
    </row>
    <row r="28" spans="1:20" x14ac:dyDescent="0.3">
      <c r="A28" s="11" t="s">
        <v>25</v>
      </c>
      <c r="T28" s="25"/>
    </row>
    <row r="29" spans="1:20" x14ac:dyDescent="0.3">
      <c r="A29" s="5" t="s">
        <v>26</v>
      </c>
      <c r="B29" s="1">
        <v>-0.79721229999999998</v>
      </c>
      <c r="C29" s="1">
        <v>0.67283660000000001</v>
      </c>
      <c r="D29" s="1">
        <v>-1.18</v>
      </c>
      <c r="E29" s="1">
        <v>0.23599999999999999</v>
      </c>
      <c r="F29" s="1">
        <v>-2.1159479999999999</v>
      </c>
      <c r="G29" s="1">
        <v>0.52152330000000002</v>
      </c>
      <c r="H29" s="1">
        <v>0.38927640000000002</v>
      </c>
      <c r="I29" s="1">
        <v>0.68818100000000004</v>
      </c>
      <c r="J29" s="1">
        <v>0.56999999999999995</v>
      </c>
      <c r="K29" s="1">
        <v>0.57199999999999995</v>
      </c>
      <c r="L29" s="1">
        <v>-0.95953359999999999</v>
      </c>
      <c r="M29" s="1">
        <v>1.738086</v>
      </c>
      <c r="N29" s="8">
        <v>1.1864889999999999</v>
      </c>
      <c r="O29" s="8">
        <v>0.70227340000000005</v>
      </c>
      <c r="P29" s="8">
        <v>-0.189942</v>
      </c>
      <c r="Q29" s="8">
        <v>2.5629189999999999</v>
      </c>
      <c r="R29" s="8">
        <f t="shared" si="3"/>
        <v>1.6894972812582676</v>
      </c>
      <c r="S29" s="8">
        <f t="shared" si="1"/>
        <v>1.6894972812582676</v>
      </c>
      <c r="T29" s="25">
        <f t="shared" si="4"/>
        <v>9.0826844478932189E-2</v>
      </c>
    </row>
    <row r="30" spans="1:20" x14ac:dyDescent="0.3">
      <c r="A30" s="5" t="s">
        <v>27</v>
      </c>
      <c r="B30" s="1">
        <v>6.3911899999999994E-2</v>
      </c>
      <c r="C30" s="1">
        <v>0.54854829999999999</v>
      </c>
      <c r="D30" s="1">
        <v>0.12</v>
      </c>
      <c r="E30" s="1">
        <v>0.90700000000000003</v>
      </c>
      <c r="F30" s="1">
        <v>-1.011223</v>
      </c>
      <c r="G30" s="1">
        <v>1.1390469999999999</v>
      </c>
      <c r="H30" s="1">
        <v>0.85337549999999995</v>
      </c>
      <c r="I30" s="1">
        <v>0.56098840000000005</v>
      </c>
      <c r="J30" s="1">
        <v>1.52</v>
      </c>
      <c r="K30" s="1">
        <v>0.128</v>
      </c>
      <c r="L30" s="1">
        <v>-0.24614150000000001</v>
      </c>
      <c r="M30" s="1">
        <v>1.9528920000000001</v>
      </c>
      <c r="N30" s="8">
        <v>0.78946360000000004</v>
      </c>
      <c r="O30" s="8">
        <v>0.57271620000000001</v>
      </c>
      <c r="P30" s="8">
        <v>-0.33303959999999999</v>
      </c>
      <c r="Q30" s="8">
        <v>1.911967</v>
      </c>
      <c r="R30" s="8">
        <f t="shared" si="3"/>
        <v>1.3784551580695641</v>
      </c>
      <c r="S30" s="8">
        <f t="shared" si="1"/>
        <v>1.3784551580695641</v>
      </c>
      <c r="T30" s="25">
        <f t="shared" si="4"/>
        <v>0.16883894351124909</v>
      </c>
    </row>
    <row r="31" spans="1:20" x14ac:dyDescent="0.3">
      <c r="A31" s="5" t="s">
        <v>28</v>
      </c>
      <c r="B31" s="1">
        <v>0.1392708</v>
      </c>
      <c r="C31" s="1">
        <v>0.3904956</v>
      </c>
      <c r="D31" s="1">
        <v>0.36</v>
      </c>
      <c r="E31" s="1">
        <v>0.72099999999999997</v>
      </c>
      <c r="F31" s="1">
        <v>-0.62608660000000005</v>
      </c>
      <c r="G31" s="1">
        <v>0.90462810000000005</v>
      </c>
      <c r="H31" s="1">
        <v>0.1163496</v>
      </c>
      <c r="I31" s="1">
        <v>0.3958159</v>
      </c>
      <c r="J31" s="1">
        <v>0.28999999999999998</v>
      </c>
      <c r="K31" s="1">
        <v>0.76900000000000002</v>
      </c>
      <c r="L31" s="1">
        <v>-0.65943529999999995</v>
      </c>
      <c r="M31" s="1">
        <v>0.89213439999999999</v>
      </c>
      <c r="N31" s="8">
        <v>-2.2921199999999999E-2</v>
      </c>
      <c r="O31" s="8">
        <v>0.40444750000000002</v>
      </c>
      <c r="P31" s="8">
        <v>-0.81562380000000001</v>
      </c>
      <c r="Q31" s="8">
        <v>0.76978139999999995</v>
      </c>
      <c r="R31" s="8">
        <f t="shared" si="3"/>
        <v>-5.6672868542888749E-2</v>
      </c>
      <c r="S31" s="8">
        <f t="shared" si="1"/>
        <v>5.6672868542888749E-2</v>
      </c>
      <c r="T31" s="25">
        <f t="shared" si="4"/>
        <v>0.95889800878986908</v>
      </c>
    </row>
    <row r="32" spans="1:20" x14ac:dyDescent="0.3">
      <c r="A32" s="5" t="s">
        <v>19</v>
      </c>
      <c r="B32" s="1">
        <v>-1.7047099999999999E-2</v>
      </c>
      <c r="C32" s="1">
        <v>0.1057888</v>
      </c>
      <c r="D32" s="1">
        <v>-0.16</v>
      </c>
      <c r="E32" s="1">
        <v>0.872</v>
      </c>
      <c r="F32" s="1">
        <v>-0.22438939999999999</v>
      </c>
      <c r="G32" s="1">
        <v>0.1902952</v>
      </c>
      <c r="H32" s="1">
        <v>0.1573734</v>
      </c>
      <c r="I32" s="1">
        <v>0.1081457</v>
      </c>
      <c r="J32" s="1">
        <v>1.46</v>
      </c>
      <c r="K32" s="1">
        <v>0.14599999999999999</v>
      </c>
      <c r="L32" s="1">
        <v>-5.4588200000000003E-2</v>
      </c>
      <c r="M32" s="1">
        <v>0.36933510000000003</v>
      </c>
      <c r="N32" s="8">
        <v>0.17442050000000001</v>
      </c>
      <c r="O32" s="8">
        <v>0.11053979999999999</v>
      </c>
      <c r="P32" s="8">
        <v>-4.22335E-2</v>
      </c>
      <c r="Q32" s="8">
        <v>0.39107459999999999</v>
      </c>
      <c r="R32" s="8">
        <f t="shared" si="3"/>
        <v>1.5778977345716205</v>
      </c>
      <c r="S32" s="8">
        <f t="shared" si="1"/>
        <v>1.5778977345716205</v>
      </c>
      <c r="T32" s="25">
        <f t="shared" si="4"/>
        <v>0.11450997290582376</v>
      </c>
    </row>
    <row r="33" spans="1:20" x14ac:dyDescent="0.3">
      <c r="A33" s="5" t="s">
        <v>34</v>
      </c>
      <c r="T33" s="25"/>
    </row>
    <row r="34" spans="1:20" x14ac:dyDescent="0.3">
      <c r="A34" s="5" t="s">
        <v>29</v>
      </c>
      <c r="B34" s="1">
        <v>-0.21765090000000001</v>
      </c>
      <c r="C34" s="1">
        <v>5.6671750000000003</v>
      </c>
      <c r="D34" s="1">
        <v>-0.04</v>
      </c>
      <c r="E34" s="1">
        <v>0.96899999999999997</v>
      </c>
      <c r="F34" s="1">
        <v>-11.32511</v>
      </c>
      <c r="G34" s="1">
        <v>10.889810000000001</v>
      </c>
      <c r="H34" s="1">
        <v>4.9733609999999997</v>
      </c>
      <c r="I34" s="1">
        <v>5.847423</v>
      </c>
      <c r="J34" s="1">
        <v>0.85</v>
      </c>
      <c r="K34" s="1">
        <v>0.39500000000000002</v>
      </c>
      <c r="L34" s="1">
        <v>-6.4873770000000004</v>
      </c>
      <c r="M34" s="1">
        <v>16.434100000000001</v>
      </c>
      <c r="N34" s="8">
        <v>5.1910119999999997</v>
      </c>
      <c r="O34" s="8">
        <v>5.9857839999999998</v>
      </c>
      <c r="P34" s="8">
        <v>-6.5409090000000001</v>
      </c>
      <c r="Q34" s="8">
        <v>16.922930000000001</v>
      </c>
      <c r="R34" s="8">
        <f t="shared" si="3"/>
        <v>0.86722340799467534</v>
      </c>
      <c r="S34" s="8">
        <f t="shared" si="1"/>
        <v>0.86722340799467534</v>
      </c>
      <c r="T34" s="25">
        <f t="shared" si="4"/>
        <v>0.3927181962100067</v>
      </c>
    </row>
    <row r="35" spans="1:20" x14ac:dyDescent="0.3">
      <c r="A35" s="5" t="s">
        <v>30</v>
      </c>
      <c r="B35" s="1">
        <v>0.25705220000000001</v>
      </c>
      <c r="C35" s="1">
        <v>0.68431730000000002</v>
      </c>
      <c r="D35" s="1">
        <v>0.38</v>
      </c>
      <c r="E35" s="1">
        <v>0.70699999999999996</v>
      </c>
      <c r="F35" s="1">
        <v>-1.084185</v>
      </c>
      <c r="G35" s="1">
        <v>1.5982890000000001</v>
      </c>
      <c r="H35" s="1">
        <v>-9.2686599999999994E-2</v>
      </c>
      <c r="I35" s="1">
        <v>0.68630570000000002</v>
      </c>
      <c r="J35" s="1">
        <v>-0.14000000000000001</v>
      </c>
      <c r="K35" s="1">
        <v>0.89300000000000002</v>
      </c>
      <c r="L35" s="1">
        <v>-1.437821</v>
      </c>
      <c r="M35" s="1">
        <v>1.252448</v>
      </c>
      <c r="N35" s="8">
        <v>-0.25705220000000001</v>
      </c>
      <c r="O35" s="8">
        <v>0.68431730000000002</v>
      </c>
      <c r="P35" s="8">
        <v>-1.5982890000000001</v>
      </c>
      <c r="Q35" s="8">
        <v>1.084185</v>
      </c>
      <c r="R35" s="8">
        <f t="shared" si="3"/>
        <v>-0.37563305793964291</v>
      </c>
      <c r="S35" s="8">
        <f t="shared" si="1"/>
        <v>0.37563305793964291</v>
      </c>
      <c r="T35" s="25">
        <f t="shared" si="4"/>
        <v>0.72034387030689151</v>
      </c>
    </row>
    <row r="36" spans="1:20" x14ac:dyDescent="0.3">
      <c r="A36" s="5" t="s">
        <v>19</v>
      </c>
      <c r="B36" s="3">
        <v>-3.6356000000000001E-3</v>
      </c>
      <c r="C36" s="1">
        <v>0.1078919</v>
      </c>
      <c r="D36" s="1">
        <v>-0.03</v>
      </c>
      <c r="E36" s="1">
        <v>0.97299999999999998</v>
      </c>
      <c r="F36" s="1">
        <v>-0.21509980000000001</v>
      </c>
      <c r="G36" s="1">
        <v>0.2078286</v>
      </c>
      <c r="H36" s="1">
        <v>-0.131414</v>
      </c>
      <c r="I36" s="1">
        <v>0.1107913</v>
      </c>
      <c r="J36" s="1">
        <v>-1.19</v>
      </c>
      <c r="K36" s="1">
        <v>0.23599999999999999</v>
      </c>
      <c r="L36" s="1">
        <v>-0.34856090000000001</v>
      </c>
      <c r="M36" s="1">
        <v>8.5732900000000001E-2</v>
      </c>
      <c r="N36" s="8">
        <v>-0.12777839999999999</v>
      </c>
      <c r="O36" s="8">
        <v>0.1136001</v>
      </c>
      <c r="P36" s="8">
        <v>-0.35043039999999998</v>
      </c>
      <c r="Q36" s="8">
        <v>9.4873700000000005E-2</v>
      </c>
      <c r="R36" s="8">
        <f t="shared" si="3"/>
        <v>-1.1248088690062772</v>
      </c>
      <c r="S36" s="8">
        <f t="shared" si="1"/>
        <v>1.1248088690062772</v>
      </c>
      <c r="T36" s="25">
        <f t="shared" si="4"/>
        <v>0.26373536716757456</v>
      </c>
    </row>
    <row r="37" spans="1:20" x14ac:dyDescent="0.3">
      <c r="T37" s="25"/>
    </row>
    <row r="38" spans="1:20" x14ac:dyDescent="0.3">
      <c r="A38" s="10" t="s">
        <v>35</v>
      </c>
      <c r="T38" s="25"/>
    </row>
    <row r="39" spans="1:20" x14ac:dyDescent="0.3">
      <c r="A39" s="5" t="s">
        <v>44</v>
      </c>
      <c r="T39" s="25"/>
    </row>
    <row r="40" spans="1:20" x14ac:dyDescent="0.3">
      <c r="A40" s="5" t="s">
        <v>36</v>
      </c>
      <c r="B40" s="1">
        <v>-1.7287500000000001E-2</v>
      </c>
      <c r="C40" s="1">
        <v>0.42763089999999998</v>
      </c>
      <c r="D40" s="1">
        <v>-0.04</v>
      </c>
      <c r="E40" s="1">
        <v>0.96799999999999997</v>
      </c>
      <c r="F40" s="1">
        <v>-0.85542859999999998</v>
      </c>
      <c r="G40" s="1">
        <v>0.82085359999999996</v>
      </c>
      <c r="H40" s="1">
        <v>0.474522</v>
      </c>
      <c r="I40" s="1">
        <v>0.44471850000000002</v>
      </c>
      <c r="J40" s="1">
        <v>1.07</v>
      </c>
      <c r="K40" s="1">
        <v>0.28599999999999998</v>
      </c>
      <c r="L40" s="1">
        <v>-0.39711020000000002</v>
      </c>
      <c r="M40" s="1">
        <v>1.3461540000000001</v>
      </c>
      <c r="N40" s="18">
        <v>0.49180940000000001</v>
      </c>
      <c r="O40" s="18">
        <v>0.44657089999999999</v>
      </c>
      <c r="P40" s="18">
        <v>-0.3834534</v>
      </c>
      <c r="Q40" s="18">
        <v>1.3670720000000001</v>
      </c>
      <c r="R40" s="8">
        <f t="shared" ref="R40:R56" si="5">N40/O40</f>
        <v>1.1013019433196387</v>
      </c>
      <c r="S40" s="8">
        <f t="shared" ref="S40:S56" si="6">ABS(R40)</f>
        <v>1.1013019433196387</v>
      </c>
      <c r="T40" s="25">
        <f t="shared" ref="T40:T56" si="7">EXP(-0.717*S40-0.416*S40*S40)</f>
        <v>0.27412098004509733</v>
      </c>
    </row>
    <row r="41" spans="1:20" x14ac:dyDescent="0.3">
      <c r="A41" s="5" t="s">
        <v>37</v>
      </c>
      <c r="B41" s="1">
        <v>-7.4560199999999993E-2</v>
      </c>
      <c r="C41" s="1">
        <v>0.351215</v>
      </c>
      <c r="D41" s="1">
        <v>-0.21</v>
      </c>
      <c r="E41" s="1">
        <v>0.83199999999999996</v>
      </c>
      <c r="F41" s="1">
        <v>-0.76292890000000002</v>
      </c>
      <c r="G41" s="1">
        <v>0.61380849999999998</v>
      </c>
      <c r="H41" s="1">
        <v>-3.6590499999999998E-2</v>
      </c>
      <c r="I41" s="1">
        <v>0.3652203</v>
      </c>
      <c r="J41" s="1">
        <v>-0.1</v>
      </c>
      <c r="K41" s="1">
        <v>0.92</v>
      </c>
      <c r="L41" s="1">
        <v>-0.7524092</v>
      </c>
      <c r="M41" s="1">
        <v>0.67922819999999995</v>
      </c>
      <c r="N41" s="8">
        <v>3.7969700000000002E-2</v>
      </c>
      <c r="O41" s="8">
        <v>0.36681350000000001</v>
      </c>
      <c r="P41" s="8">
        <v>-0.68097149999999995</v>
      </c>
      <c r="Q41" s="8">
        <v>0.756911</v>
      </c>
      <c r="R41" s="8">
        <f t="shared" si="5"/>
        <v>0.10351227531156841</v>
      </c>
      <c r="S41" s="8">
        <f t="shared" si="6"/>
        <v>0.10351227531156841</v>
      </c>
      <c r="T41" s="25">
        <f t="shared" si="7"/>
        <v>0.92433968123441079</v>
      </c>
    </row>
    <row r="42" spans="1:20" x14ac:dyDescent="0.3">
      <c r="A42" s="5" t="s">
        <v>19</v>
      </c>
      <c r="B42" s="1">
        <v>-1.54535E-2</v>
      </c>
      <c r="C42" s="1">
        <v>0.1104801</v>
      </c>
      <c r="D42" s="1">
        <v>-0.14000000000000001</v>
      </c>
      <c r="E42" s="1">
        <v>0.88900000000000001</v>
      </c>
      <c r="F42" s="1">
        <v>-0.23199049999999999</v>
      </c>
      <c r="G42" s="1">
        <v>0.2010835</v>
      </c>
      <c r="H42" s="1">
        <v>6.4666299999999996E-2</v>
      </c>
      <c r="I42" s="1">
        <v>0.11491079999999999</v>
      </c>
      <c r="J42" s="1">
        <v>0.56000000000000005</v>
      </c>
      <c r="K42" s="1">
        <v>0.57399999999999995</v>
      </c>
      <c r="L42" s="1">
        <v>-0.16055469999999999</v>
      </c>
      <c r="M42" s="1">
        <v>0.28988740000000002</v>
      </c>
      <c r="N42" s="8">
        <v>8.0119800000000005E-2</v>
      </c>
      <c r="O42" s="8">
        <v>0.11534850000000001</v>
      </c>
      <c r="P42" s="8">
        <v>-0.14595910000000001</v>
      </c>
      <c r="Q42" s="8">
        <v>0.30619869999999999</v>
      </c>
      <c r="R42" s="8">
        <f t="shared" si="5"/>
        <v>0.69458900635899035</v>
      </c>
      <c r="S42" s="8">
        <f t="shared" si="6"/>
        <v>0.69458900635899035</v>
      </c>
      <c r="T42" s="25">
        <f t="shared" si="7"/>
        <v>0.49722077567760331</v>
      </c>
    </row>
    <row r="43" spans="1:20" x14ac:dyDescent="0.3">
      <c r="A43" s="5" t="s">
        <v>45</v>
      </c>
      <c r="T43" s="25"/>
    </row>
    <row r="44" spans="1:20" x14ac:dyDescent="0.3">
      <c r="A44" s="5" t="s">
        <v>38</v>
      </c>
      <c r="B44" s="2">
        <v>-1.0201</v>
      </c>
      <c r="C44" s="2">
        <v>0.33346520000000002</v>
      </c>
      <c r="D44" s="2">
        <v>-3.06</v>
      </c>
      <c r="E44" s="17">
        <v>2E-3</v>
      </c>
      <c r="F44" s="1">
        <v>-1.6736800000000001</v>
      </c>
      <c r="G44" s="1">
        <v>-0.36652069999999998</v>
      </c>
      <c r="H44" s="1">
        <v>-0.23036709999999999</v>
      </c>
      <c r="I44" s="1">
        <v>0.3467962</v>
      </c>
      <c r="J44" s="1">
        <v>-0.66</v>
      </c>
      <c r="K44" s="1">
        <v>0.50700000000000001</v>
      </c>
      <c r="L44" s="1">
        <v>-0.91007519999999997</v>
      </c>
      <c r="M44" s="1">
        <v>0.44934099999999999</v>
      </c>
      <c r="N44" s="26">
        <v>0.78973340000000003</v>
      </c>
      <c r="O44" s="26">
        <v>0.34822520000000001</v>
      </c>
      <c r="P44" s="26">
        <v>0.1072245</v>
      </c>
      <c r="Q44" s="26">
        <v>1.4722420000000001</v>
      </c>
      <c r="R44" s="9">
        <f t="shared" si="5"/>
        <v>2.2678812446658081</v>
      </c>
      <c r="S44" s="9">
        <f t="shared" si="6"/>
        <v>2.2678812446658081</v>
      </c>
      <c r="T44" s="29">
        <f t="shared" si="7"/>
        <v>2.3151920247663663E-2</v>
      </c>
    </row>
    <row r="45" spans="1:20" x14ac:dyDescent="0.3">
      <c r="A45" s="5" t="s">
        <v>39</v>
      </c>
      <c r="B45" s="1">
        <v>-0.3587207</v>
      </c>
      <c r="C45" s="1">
        <v>0.41915609999999998</v>
      </c>
      <c r="D45" s="1">
        <v>-0.86</v>
      </c>
      <c r="E45" s="1">
        <v>0.39200000000000002</v>
      </c>
      <c r="F45" s="1">
        <v>-1.1802520000000001</v>
      </c>
      <c r="G45" s="1">
        <v>0.4628101</v>
      </c>
      <c r="H45" s="1">
        <v>1.2404500000000001E-2</v>
      </c>
      <c r="I45" s="1">
        <v>0.43621529999999997</v>
      </c>
      <c r="J45" s="1">
        <v>0.03</v>
      </c>
      <c r="K45" s="1">
        <v>0.97699999999999998</v>
      </c>
      <c r="L45" s="1">
        <v>-0.84256169999999997</v>
      </c>
      <c r="M45" s="1">
        <v>0.8673708</v>
      </c>
      <c r="N45" s="8">
        <v>0.37112519999999999</v>
      </c>
      <c r="O45" s="8">
        <v>0.43719789999999997</v>
      </c>
      <c r="P45" s="8">
        <v>-0.4857669</v>
      </c>
      <c r="Q45" s="8">
        <v>1.2280169999999999</v>
      </c>
      <c r="R45" s="8">
        <f t="shared" si="5"/>
        <v>0.84887232989911432</v>
      </c>
      <c r="S45" s="8">
        <f t="shared" si="6"/>
        <v>0.84887232989911432</v>
      </c>
      <c r="T45" s="25">
        <f t="shared" si="7"/>
        <v>0.40316696354083525</v>
      </c>
    </row>
    <row r="46" spans="1:20" x14ac:dyDescent="0.3">
      <c r="A46" s="5" t="s">
        <v>19</v>
      </c>
      <c r="B46" s="2">
        <v>-0.2340419</v>
      </c>
      <c r="C46" s="2">
        <v>9.5313200000000001E-2</v>
      </c>
      <c r="D46" s="2">
        <v>-2.46</v>
      </c>
      <c r="E46" s="2">
        <v>1.4E-2</v>
      </c>
      <c r="F46" s="1">
        <v>-0.42085240000000002</v>
      </c>
      <c r="G46" s="1">
        <v>-4.72314E-2</v>
      </c>
      <c r="H46" s="1">
        <v>-4.2257200000000002E-2</v>
      </c>
      <c r="I46" s="1">
        <v>9.9182999999999993E-2</v>
      </c>
      <c r="J46" s="1">
        <v>-0.43</v>
      </c>
      <c r="K46" s="1">
        <v>0.67</v>
      </c>
      <c r="L46" s="1">
        <v>-0.23665230000000001</v>
      </c>
      <c r="M46" s="1">
        <v>0.15213789999999999</v>
      </c>
      <c r="N46" s="8">
        <v>0.1917847</v>
      </c>
      <c r="O46" s="8">
        <v>9.9433099999999996E-2</v>
      </c>
      <c r="P46" s="8">
        <v>-3.1007000000000001E-3</v>
      </c>
      <c r="Q46" s="8">
        <v>0.38667010000000002</v>
      </c>
      <c r="R46" s="8">
        <f t="shared" si="5"/>
        <v>1.9287812609684301</v>
      </c>
      <c r="S46" s="8">
        <f t="shared" si="6"/>
        <v>1.9287812609684301</v>
      </c>
      <c r="T46" s="25">
        <f t="shared" si="7"/>
        <v>5.336830867888382E-2</v>
      </c>
    </row>
    <row r="47" spans="1:20" x14ac:dyDescent="0.3">
      <c r="A47" s="5" t="s">
        <v>46</v>
      </c>
      <c r="T47" s="25"/>
    </row>
    <row r="48" spans="1:20" x14ac:dyDescent="0.3">
      <c r="A48" s="5" t="s">
        <v>40</v>
      </c>
      <c r="B48" s="2">
        <v>-0.70653790000000005</v>
      </c>
      <c r="C48" s="2">
        <v>0.3044885</v>
      </c>
      <c r="D48" s="2">
        <v>-2.3199999999999998</v>
      </c>
      <c r="E48" s="2">
        <v>0.02</v>
      </c>
      <c r="F48" s="1">
        <v>-1.3033239999999999</v>
      </c>
      <c r="G48" s="1">
        <v>-0.1097514</v>
      </c>
      <c r="H48" s="1">
        <v>0.30235479999999998</v>
      </c>
      <c r="I48" s="1">
        <v>0.31655860000000002</v>
      </c>
      <c r="J48" s="1">
        <v>0.96</v>
      </c>
      <c r="K48" s="1">
        <v>0.34</v>
      </c>
      <c r="L48" s="1">
        <v>-0.3180886</v>
      </c>
      <c r="M48" s="1">
        <v>0.92279809999999995</v>
      </c>
      <c r="N48" s="9">
        <v>1.008893</v>
      </c>
      <c r="O48" s="9">
        <v>0.31811479999999998</v>
      </c>
      <c r="P48" s="9">
        <v>0.38539899999999999</v>
      </c>
      <c r="Q48" s="9">
        <v>1.6323859999999999</v>
      </c>
      <c r="R48" s="9">
        <f t="shared" si="5"/>
        <v>3.1714745745875392</v>
      </c>
      <c r="S48" s="9">
        <f t="shared" si="6"/>
        <v>3.1714745745875392</v>
      </c>
      <c r="T48" s="30" t="s">
        <v>314</v>
      </c>
    </row>
    <row r="49" spans="1:20" s="14" customFormat="1" x14ac:dyDescent="0.3">
      <c r="A49" s="12" t="s">
        <v>41</v>
      </c>
      <c r="B49" s="13">
        <v>0.58222269999999998</v>
      </c>
      <c r="C49" s="13">
        <v>0.47408050000000002</v>
      </c>
      <c r="D49" s="13">
        <v>1.23</v>
      </c>
      <c r="E49" s="13">
        <v>0.219</v>
      </c>
      <c r="F49" s="13">
        <v>-0.34695799999999999</v>
      </c>
      <c r="G49" s="13">
        <v>1.5114030000000001</v>
      </c>
      <c r="H49" s="13">
        <v>0.93039720000000004</v>
      </c>
      <c r="I49" s="13">
        <v>0.4932609</v>
      </c>
      <c r="J49" s="13">
        <v>1.89</v>
      </c>
      <c r="K49" s="13">
        <v>5.8999999999999997E-2</v>
      </c>
      <c r="L49" s="13">
        <v>-3.6376499999999999E-2</v>
      </c>
      <c r="M49" s="13">
        <v>1.8971709999999999</v>
      </c>
      <c r="N49" s="15">
        <v>0.3481745</v>
      </c>
      <c r="O49" s="15">
        <v>0.49469269999999999</v>
      </c>
      <c r="P49" s="15">
        <v>-0.62140530000000005</v>
      </c>
      <c r="Q49" s="15">
        <v>1.3177540000000001</v>
      </c>
      <c r="R49" s="8">
        <f t="shared" si="5"/>
        <v>0.70381976528054691</v>
      </c>
      <c r="S49" s="8">
        <f t="shared" si="6"/>
        <v>0.70381976528054691</v>
      </c>
      <c r="T49" s="25">
        <f t="shared" si="7"/>
        <v>0.49129551303141816</v>
      </c>
    </row>
    <row r="50" spans="1:20" x14ac:dyDescent="0.3">
      <c r="A50" s="5" t="s">
        <v>19</v>
      </c>
      <c r="B50" s="1">
        <v>-8.0443700000000007E-2</v>
      </c>
      <c r="C50" s="1">
        <v>0.1059793</v>
      </c>
      <c r="D50" s="1">
        <v>-0.76</v>
      </c>
      <c r="E50" s="1">
        <v>0.44800000000000001</v>
      </c>
      <c r="F50" s="1">
        <v>-0.28815930000000001</v>
      </c>
      <c r="G50" s="1">
        <v>0.12727189999999999</v>
      </c>
      <c r="H50" s="1">
        <v>0.18217610000000001</v>
      </c>
      <c r="I50" s="1">
        <v>0.1102567</v>
      </c>
      <c r="J50" s="1">
        <v>1.65</v>
      </c>
      <c r="K50" s="1">
        <v>9.8000000000000004E-2</v>
      </c>
      <c r="L50" s="1">
        <v>-3.3923099999999998E-2</v>
      </c>
      <c r="M50" s="1">
        <v>0.3982753</v>
      </c>
      <c r="N50" s="9">
        <v>0.26261980000000001</v>
      </c>
      <c r="O50" s="9">
        <v>0.11060490000000001</v>
      </c>
      <c r="P50" s="9">
        <v>4.5838200000000003E-2</v>
      </c>
      <c r="Q50" s="9">
        <v>0.47940129999999997</v>
      </c>
      <c r="R50" s="9">
        <f t="shared" si="5"/>
        <v>2.3743957094125125</v>
      </c>
      <c r="S50" s="9">
        <f t="shared" si="6"/>
        <v>2.3743957094125125</v>
      </c>
      <c r="T50" s="29">
        <f t="shared" si="7"/>
        <v>1.7461657577660293E-2</v>
      </c>
    </row>
    <row r="51" spans="1:20" x14ac:dyDescent="0.3">
      <c r="A51" s="5" t="s">
        <v>47</v>
      </c>
      <c r="T51" s="25"/>
    </row>
    <row r="52" spans="1:20" x14ac:dyDescent="0.3">
      <c r="A52" s="5" t="s">
        <v>42</v>
      </c>
      <c r="B52" s="1">
        <v>-0.16352849999999999</v>
      </c>
      <c r="C52" s="1">
        <v>0.27016210000000002</v>
      </c>
      <c r="D52" s="1">
        <v>-0.61</v>
      </c>
      <c r="E52" s="1">
        <v>0.54500000000000004</v>
      </c>
      <c r="F52" s="1">
        <v>-0.6930366</v>
      </c>
      <c r="G52" s="1">
        <v>0.36597950000000001</v>
      </c>
      <c r="H52" s="1">
        <v>0.15492590000000001</v>
      </c>
      <c r="I52" s="1">
        <v>0.28083710000000001</v>
      </c>
      <c r="J52" s="1">
        <v>0.55000000000000004</v>
      </c>
      <c r="K52" s="1">
        <v>0.58099999999999996</v>
      </c>
      <c r="L52" s="1">
        <v>-0.39550459999999998</v>
      </c>
      <c r="M52" s="1">
        <v>0.70535650000000005</v>
      </c>
      <c r="N52" s="8">
        <v>0.31845440000000003</v>
      </c>
      <c r="O52" s="8">
        <v>0.28229910000000003</v>
      </c>
      <c r="P52" s="8">
        <v>-0.23484160000000001</v>
      </c>
      <c r="Q52" s="8">
        <v>0.87175040000000004</v>
      </c>
      <c r="R52" s="8">
        <f t="shared" si="5"/>
        <v>1.1280744430286884</v>
      </c>
      <c r="S52" s="8">
        <f t="shared" si="6"/>
        <v>1.1280744430286884</v>
      </c>
      <c r="T52" s="25">
        <f t="shared" si="7"/>
        <v>0.26231453330925136</v>
      </c>
    </row>
    <row r="53" spans="1:20" x14ac:dyDescent="0.3">
      <c r="A53" s="5" t="s">
        <v>19</v>
      </c>
      <c r="B53" s="1">
        <v>-8.3126599999999995E-2</v>
      </c>
      <c r="C53" s="1">
        <v>0.1373318</v>
      </c>
      <c r="D53" s="1">
        <v>-0.61</v>
      </c>
      <c r="E53" s="1">
        <v>0.54500000000000004</v>
      </c>
      <c r="F53" s="1">
        <v>-0.3522921</v>
      </c>
      <c r="G53" s="1">
        <v>0.1860388</v>
      </c>
      <c r="H53" s="1">
        <v>7.8753699999999996E-2</v>
      </c>
      <c r="I53" s="1">
        <v>0.1427582</v>
      </c>
      <c r="J53" s="1">
        <v>0.55000000000000004</v>
      </c>
      <c r="K53" s="1">
        <v>0.58099999999999996</v>
      </c>
      <c r="L53" s="1">
        <v>-0.20104730000000001</v>
      </c>
      <c r="M53" s="1">
        <v>0.3585547</v>
      </c>
      <c r="N53" s="8">
        <v>0.1618803</v>
      </c>
      <c r="O53" s="8">
        <v>0.1435014</v>
      </c>
      <c r="P53" s="8">
        <v>-0.11937730000000001</v>
      </c>
      <c r="Q53" s="8">
        <v>0.44313789999999997</v>
      </c>
      <c r="R53" s="8">
        <f t="shared" si="5"/>
        <v>1.1280747086788003</v>
      </c>
      <c r="S53" s="8">
        <f t="shared" si="6"/>
        <v>1.1280747086788003</v>
      </c>
      <c r="T53" s="25">
        <f t="shared" si="7"/>
        <v>0.26231441794355997</v>
      </c>
    </row>
    <row r="54" spans="1:20" x14ac:dyDescent="0.3">
      <c r="A54" s="5" t="s">
        <v>48</v>
      </c>
      <c r="T54" s="25"/>
    </row>
    <row r="55" spans="1:20" x14ac:dyDescent="0.3">
      <c r="A55" s="5" t="s">
        <v>43</v>
      </c>
      <c r="B55" s="1">
        <v>-0.2461535</v>
      </c>
      <c r="C55" s="1">
        <v>0.36732369999999998</v>
      </c>
      <c r="D55" s="1">
        <v>-0.67</v>
      </c>
      <c r="E55" s="1">
        <v>0.503</v>
      </c>
      <c r="F55" s="1">
        <v>-0.96609460000000003</v>
      </c>
      <c r="G55" s="1">
        <v>0.47378769999999998</v>
      </c>
      <c r="H55" s="1">
        <v>-0.34279949999999998</v>
      </c>
      <c r="I55" s="1">
        <v>0.38181090000000001</v>
      </c>
      <c r="J55" s="1">
        <v>-0.9</v>
      </c>
      <c r="K55" s="1">
        <v>0.36899999999999999</v>
      </c>
      <c r="L55" s="1">
        <v>-1.091135</v>
      </c>
      <c r="M55" s="1">
        <v>0.40553610000000001</v>
      </c>
      <c r="N55" s="8">
        <v>-9.6645999999999996E-2</v>
      </c>
      <c r="O55" s="8">
        <v>0.38386110000000001</v>
      </c>
      <c r="P55" s="8">
        <v>-0.84899990000000003</v>
      </c>
      <c r="Q55" s="8">
        <v>0.65570790000000001</v>
      </c>
      <c r="R55" s="8">
        <f t="shared" si="5"/>
        <v>-0.25177336281274659</v>
      </c>
      <c r="S55" s="8">
        <f t="shared" si="6"/>
        <v>0.25177336281274659</v>
      </c>
      <c r="T55" s="25">
        <f t="shared" si="7"/>
        <v>0.81310773011602933</v>
      </c>
    </row>
    <row r="56" spans="1:20" x14ac:dyDescent="0.3">
      <c r="A56" s="5" t="s">
        <v>19</v>
      </c>
      <c r="B56" s="1">
        <v>-9.2958700000000005E-2</v>
      </c>
      <c r="C56" s="1">
        <v>0.13871810000000001</v>
      </c>
      <c r="D56" s="1">
        <v>-0.67</v>
      </c>
      <c r="E56" s="1">
        <v>0.503</v>
      </c>
      <c r="F56" s="1">
        <v>-0.36484109999999997</v>
      </c>
      <c r="G56" s="1">
        <v>0.17892369999999999</v>
      </c>
      <c r="H56" s="1">
        <v>-0.12945660000000001</v>
      </c>
      <c r="I56" s="1">
        <v>0.14418909999999999</v>
      </c>
      <c r="J56" s="1">
        <v>-0.9</v>
      </c>
      <c r="K56" s="1">
        <v>0.36899999999999999</v>
      </c>
      <c r="L56" s="1">
        <v>-0.41206209999999999</v>
      </c>
      <c r="M56" s="1">
        <v>0.1531488</v>
      </c>
      <c r="N56" s="8">
        <v>-3.64979E-2</v>
      </c>
      <c r="O56" s="8">
        <v>0.14496329999999999</v>
      </c>
      <c r="P56" s="8">
        <v>-0.32062079999999998</v>
      </c>
      <c r="Q56" s="8">
        <v>0.24762500000000001</v>
      </c>
      <c r="R56" s="8">
        <f t="shared" si="5"/>
        <v>-0.25177337988304627</v>
      </c>
      <c r="S56" s="8">
        <f t="shared" si="6"/>
        <v>0.25177337988304627</v>
      </c>
      <c r="T56" s="25">
        <f t="shared" si="7"/>
        <v>0.81310771725655706</v>
      </c>
    </row>
  </sheetData>
  <mergeCells count="4">
    <mergeCell ref="B2:G2"/>
    <mergeCell ref="H2:M2"/>
    <mergeCell ref="N2:Q2"/>
    <mergeCell ref="U2:Z2"/>
  </mergeCells>
  <pageMargins left="0.7" right="0.7" top="0.75" bottom="0.75" header="0.3" footer="0.3"/>
  <pageSetup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workbookViewId="0">
      <selection activeCell="B19" sqref="B19:F19"/>
    </sheetView>
  </sheetViews>
  <sheetFormatPr defaultRowHeight="14.4" x14ac:dyDescent="0.3"/>
  <cols>
    <col min="1" max="1" width="39.5546875" customWidth="1"/>
    <col min="2" max="3" width="11.6640625" bestFit="1" customWidth="1"/>
    <col min="4" max="4" width="14.33203125" bestFit="1" customWidth="1"/>
    <col min="5" max="5" width="11.109375" bestFit="1" customWidth="1"/>
    <col min="6" max="6" width="11.6640625" bestFit="1" customWidth="1"/>
    <col min="7" max="7" width="14.33203125" bestFit="1" customWidth="1"/>
  </cols>
  <sheetData>
    <row r="1" spans="1:7" x14ac:dyDescent="0.3">
      <c r="A1" s="23"/>
      <c r="B1" s="63" t="s">
        <v>62</v>
      </c>
      <c r="C1" s="63"/>
      <c r="D1" s="63"/>
      <c r="E1" s="63" t="s">
        <v>58</v>
      </c>
      <c r="F1" s="63"/>
      <c r="G1" s="63"/>
    </row>
    <row r="2" spans="1:7" x14ac:dyDescent="0.3">
      <c r="A2" s="23"/>
      <c r="B2" s="31" t="s">
        <v>96</v>
      </c>
      <c r="C2" s="31" t="s">
        <v>97</v>
      </c>
      <c r="D2" s="32" t="s">
        <v>98</v>
      </c>
      <c r="E2" s="31" t="s">
        <v>96</v>
      </c>
      <c r="F2" s="31" t="s">
        <v>97</v>
      </c>
      <c r="G2" s="32" t="s">
        <v>98</v>
      </c>
    </row>
    <row r="3" spans="1:7" x14ac:dyDescent="0.3">
      <c r="A3" s="31" t="s">
        <v>99</v>
      </c>
      <c r="B3" s="33" t="s">
        <v>100</v>
      </c>
      <c r="C3" s="33" t="s">
        <v>100</v>
      </c>
      <c r="D3" s="34" t="s">
        <v>100</v>
      </c>
      <c r="E3" s="33" t="s">
        <v>100</v>
      </c>
      <c r="F3" s="33" t="s">
        <v>100</v>
      </c>
      <c r="G3" s="34" t="s">
        <v>100</v>
      </c>
    </row>
    <row r="4" spans="1:7" x14ac:dyDescent="0.3">
      <c r="A4" s="35" t="s">
        <v>16</v>
      </c>
      <c r="B4" s="36"/>
      <c r="C4" s="36"/>
      <c r="D4" s="36"/>
      <c r="E4" s="36"/>
      <c r="F4" s="36"/>
      <c r="G4" s="36"/>
    </row>
    <row r="5" spans="1:7" x14ac:dyDescent="0.3">
      <c r="A5" s="37" t="s">
        <v>7</v>
      </c>
      <c r="B5" s="32" t="s">
        <v>101</v>
      </c>
      <c r="C5" s="32" t="s">
        <v>102</v>
      </c>
      <c r="D5" s="32" t="s">
        <v>103</v>
      </c>
      <c r="E5" s="32" t="s">
        <v>104</v>
      </c>
      <c r="F5" s="32" t="s">
        <v>105</v>
      </c>
      <c r="G5" s="32" t="s">
        <v>106</v>
      </c>
    </row>
    <row r="6" spans="1:7" x14ac:dyDescent="0.3">
      <c r="A6" s="37" t="s">
        <v>8</v>
      </c>
      <c r="B6" s="32" t="s">
        <v>107</v>
      </c>
      <c r="C6" s="32" t="s">
        <v>108</v>
      </c>
      <c r="D6" s="32" t="s">
        <v>109</v>
      </c>
      <c r="E6" s="32" t="s">
        <v>110</v>
      </c>
      <c r="F6" s="32" t="s">
        <v>111</v>
      </c>
      <c r="G6" s="32" t="s">
        <v>112</v>
      </c>
    </row>
    <row r="7" spans="1:7" x14ac:dyDescent="0.3">
      <c r="A7" s="37" t="s">
        <v>9</v>
      </c>
      <c r="B7" s="32" t="s">
        <v>113</v>
      </c>
      <c r="C7" s="32" t="s">
        <v>114</v>
      </c>
      <c r="D7" s="32" t="s">
        <v>115</v>
      </c>
      <c r="E7" s="32" t="s">
        <v>116</v>
      </c>
      <c r="F7" s="32" t="s">
        <v>117</v>
      </c>
      <c r="G7" s="32" t="s">
        <v>118</v>
      </c>
    </row>
    <row r="8" spans="1:7" x14ac:dyDescent="0.3">
      <c r="A8" s="37" t="s">
        <v>10</v>
      </c>
      <c r="B8" s="32" t="s">
        <v>119</v>
      </c>
      <c r="C8" s="32" t="s">
        <v>120</v>
      </c>
      <c r="D8" s="32" t="s">
        <v>121</v>
      </c>
      <c r="E8" s="32" t="s">
        <v>122</v>
      </c>
      <c r="F8" s="32" t="s">
        <v>123</v>
      </c>
      <c r="G8" s="32" t="s">
        <v>124</v>
      </c>
    </row>
    <row r="9" spans="1:7" x14ac:dyDescent="0.3">
      <c r="A9" s="37" t="s">
        <v>11</v>
      </c>
      <c r="B9" s="32" t="s">
        <v>125</v>
      </c>
      <c r="C9" s="32" t="s">
        <v>126</v>
      </c>
      <c r="D9" s="32" t="s">
        <v>127</v>
      </c>
      <c r="E9" s="32" t="s">
        <v>128</v>
      </c>
      <c r="F9" s="32" t="s">
        <v>129</v>
      </c>
      <c r="G9" s="32" t="s">
        <v>130</v>
      </c>
    </row>
    <row r="10" spans="1:7" x14ac:dyDescent="0.3">
      <c r="A10" s="37" t="s">
        <v>12</v>
      </c>
      <c r="B10" s="32" t="s">
        <v>131</v>
      </c>
      <c r="C10" s="32" t="s">
        <v>132</v>
      </c>
      <c r="D10" s="32" t="s">
        <v>133</v>
      </c>
      <c r="E10" s="32" t="s">
        <v>134</v>
      </c>
      <c r="F10" s="32" t="s">
        <v>135</v>
      </c>
      <c r="G10" s="32" t="s">
        <v>136</v>
      </c>
    </row>
    <row r="11" spans="1:7" x14ac:dyDescent="0.3">
      <c r="A11" s="37" t="s">
        <v>13</v>
      </c>
      <c r="B11" s="32" t="s">
        <v>137</v>
      </c>
      <c r="C11" s="32" t="s">
        <v>138</v>
      </c>
      <c r="D11" s="32" t="s">
        <v>139</v>
      </c>
      <c r="E11" s="32" t="s">
        <v>140</v>
      </c>
      <c r="F11" s="32" t="s">
        <v>141</v>
      </c>
      <c r="G11" s="32" t="s">
        <v>142</v>
      </c>
    </row>
    <row r="12" spans="1:7" x14ac:dyDescent="0.3">
      <c r="A12" s="37" t="s">
        <v>14</v>
      </c>
      <c r="B12" s="32" t="s">
        <v>143</v>
      </c>
      <c r="C12" s="32" t="s">
        <v>144</v>
      </c>
      <c r="D12" s="32" t="s">
        <v>145</v>
      </c>
      <c r="E12" s="32" t="s">
        <v>146</v>
      </c>
      <c r="F12" s="32" t="s">
        <v>147</v>
      </c>
      <c r="G12" s="32" t="s">
        <v>148</v>
      </c>
    </row>
    <row r="13" spans="1:7" x14ac:dyDescent="0.3">
      <c r="A13" s="37" t="s">
        <v>15</v>
      </c>
      <c r="B13" s="32" t="s">
        <v>149</v>
      </c>
      <c r="C13" s="32" t="s">
        <v>150</v>
      </c>
      <c r="D13" s="32" t="s">
        <v>151</v>
      </c>
      <c r="E13" s="32" t="s">
        <v>152</v>
      </c>
      <c r="F13" s="32" t="s">
        <v>153</v>
      </c>
      <c r="G13" s="32" t="s">
        <v>154</v>
      </c>
    </row>
    <row r="14" spans="1:7" x14ac:dyDescent="0.3">
      <c r="A14" s="37"/>
      <c r="B14" s="36"/>
      <c r="C14" s="36"/>
      <c r="D14" s="36"/>
      <c r="E14" s="36"/>
      <c r="F14" s="36"/>
      <c r="G14" s="36"/>
    </row>
    <row r="15" spans="1:7" x14ac:dyDescent="0.3">
      <c r="A15" s="35" t="s">
        <v>155</v>
      </c>
      <c r="B15" s="36"/>
      <c r="C15" s="36"/>
      <c r="D15" s="36"/>
      <c r="E15" s="36"/>
      <c r="F15" s="36"/>
      <c r="G15" s="36"/>
    </row>
    <row r="16" spans="1:7" x14ac:dyDescent="0.3">
      <c r="A16" s="37" t="s">
        <v>156</v>
      </c>
      <c r="B16" s="36"/>
      <c r="C16" s="36"/>
      <c r="D16" s="36"/>
      <c r="E16" s="36"/>
      <c r="F16" s="36"/>
      <c r="G16" s="36"/>
    </row>
    <row r="17" spans="1:7" x14ac:dyDescent="0.3">
      <c r="A17" s="37" t="s">
        <v>17</v>
      </c>
      <c r="B17" s="32" t="s">
        <v>157</v>
      </c>
      <c r="C17" s="32" t="s">
        <v>158</v>
      </c>
      <c r="D17" s="32" t="s">
        <v>159</v>
      </c>
      <c r="E17" s="32" t="s">
        <v>160</v>
      </c>
      <c r="F17" s="32" t="s">
        <v>161</v>
      </c>
      <c r="G17" s="32" t="s">
        <v>162</v>
      </c>
    </row>
    <row r="18" spans="1:7" x14ac:dyDescent="0.3">
      <c r="A18" s="37" t="s">
        <v>18</v>
      </c>
      <c r="B18" s="32" t="s">
        <v>163</v>
      </c>
      <c r="C18" s="32" t="s">
        <v>164</v>
      </c>
      <c r="D18" s="32" t="s">
        <v>165</v>
      </c>
      <c r="E18" s="32" t="s">
        <v>166</v>
      </c>
      <c r="F18" s="32" t="s">
        <v>167</v>
      </c>
      <c r="G18" s="32" t="s">
        <v>168</v>
      </c>
    </row>
    <row r="19" spans="1:7" x14ac:dyDescent="0.3">
      <c r="A19" s="37" t="s">
        <v>19</v>
      </c>
      <c r="B19" s="32"/>
      <c r="C19" s="32"/>
      <c r="D19" s="36"/>
      <c r="E19" s="32"/>
      <c r="F19" s="32"/>
      <c r="G19" s="36"/>
    </row>
    <row r="20" spans="1:7" x14ac:dyDescent="0.3">
      <c r="A20" s="37" t="s">
        <v>169</v>
      </c>
      <c r="B20" s="36"/>
      <c r="C20" s="36"/>
      <c r="D20" s="36"/>
      <c r="E20" s="36"/>
      <c r="F20" s="36"/>
      <c r="G20" s="36"/>
    </row>
    <row r="21" spans="1:7" x14ac:dyDescent="0.3">
      <c r="A21" s="37" t="s">
        <v>20</v>
      </c>
      <c r="B21" s="32" t="s">
        <v>170</v>
      </c>
      <c r="C21" s="32" t="s">
        <v>171</v>
      </c>
      <c r="D21" s="32" t="s">
        <v>172</v>
      </c>
      <c r="E21" s="32" t="s">
        <v>173</v>
      </c>
      <c r="F21" s="32" t="s">
        <v>174</v>
      </c>
      <c r="G21" s="32" t="s">
        <v>175</v>
      </c>
    </row>
    <row r="22" spans="1:7" x14ac:dyDescent="0.3">
      <c r="A22" s="37" t="s">
        <v>21</v>
      </c>
      <c r="B22" s="32" t="s">
        <v>176</v>
      </c>
      <c r="C22" s="32" t="s">
        <v>177</v>
      </c>
      <c r="D22" s="32" t="s">
        <v>178</v>
      </c>
      <c r="E22" s="32" t="s">
        <v>179</v>
      </c>
      <c r="F22" s="32" t="s">
        <v>180</v>
      </c>
      <c r="G22" s="32" t="s">
        <v>181</v>
      </c>
    </row>
    <row r="23" spans="1:7" x14ac:dyDescent="0.3">
      <c r="A23" s="37" t="s">
        <v>19</v>
      </c>
      <c r="B23" s="32"/>
      <c r="C23" s="32"/>
      <c r="D23" s="36"/>
      <c r="E23" s="32"/>
      <c r="F23" s="32"/>
      <c r="G23" s="36"/>
    </row>
    <row r="24" spans="1:7" x14ac:dyDescent="0.3">
      <c r="A24" s="38" t="s">
        <v>22</v>
      </c>
      <c r="B24" s="36"/>
      <c r="C24" s="36"/>
      <c r="D24" s="36"/>
      <c r="E24" s="36"/>
      <c r="F24" s="36"/>
      <c r="G24" s="36"/>
    </row>
    <row r="25" spans="1:7" x14ac:dyDescent="0.3">
      <c r="A25" s="37" t="s">
        <v>23</v>
      </c>
      <c r="B25" s="32" t="s">
        <v>182</v>
      </c>
      <c r="C25" s="32" t="s">
        <v>183</v>
      </c>
      <c r="D25" s="32" t="s">
        <v>184</v>
      </c>
      <c r="E25" s="32" t="s">
        <v>185</v>
      </c>
      <c r="F25" s="32" t="s">
        <v>186</v>
      </c>
      <c r="G25" s="32" t="s">
        <v>187</v>
      </c>
    </row>
    <row r="26" spans="1:7" x14ac:dyDescent="0.3">
      <c r="A26" s="37" t="s">
        <v>24</v>
      </c>
      <c r="B26" s="32" t="s">
        <v>188</v>
      </c>
      <c r="C26" s="32" t="s">
        <v>189</v>
      </c>
      <c r="D26" s="32" t="s">
        <v>190</v>
      </c>
      <c r="E26" s="32" t="s">
        <v>191</v>
      </c>
      <c r="F26" s="32" t="s">
        <v>192</v>
      </c>
      <c r="G26" s="32" t="s">
        <v>193</v>
      </c>
    </row>
    <row r="27" spans="1:7" x14ac:dyDescent="0.3">
      <c r="A27" s="37" t="s">
        <v>19</v>
      </c>
      <c r="B27" s="32"/>
      <c r="C27" s="32"/>
      <c r="D27" s="36"/>
      <c r="E27" s="32"/>
      <c r="F27" s="32"/>
      <c r="G27" s="36"/>
    </row>
    <row r="28" spans="1:7" x14ac:dyDescent="0.3">
      <c r="A28" s="38" t="s">
        <v>25</v>
      </c>
      <c r="B28" s="36"/>
      <c r="C28" s="36"/>
      <c r="D28" s="36"/>
      <c r="E28" s="36"/>
      <c r="F28" s="36"/>
      <c r="G28" s="36"/>
    </row>
    <row r="29" spans="1:7" x14ac:dyDescent="0.3">
      <c r="A29" s="37" t="s">
        <v>26</v>
      </c>
      <c r="B29" s="32" t="s">
        <v>194</v>
      </c>
      <c r="C29" s="32" t="s">
        <v>195</v>
      </c>
      <c r="D29" s="32" t="s">
        <v>196</v>
      </c>
      <c r="E29" s="32" t="s">
        <v>197</v>
      </c>
      <c r="F29" s="32" t="s">
        <v>198</v>
      </c>
      <c r="G29" s="32" t="s">
        <v>199</v>
      </c>
    </row>
    <row r="30" spans="1:7" x14ac:dyDescent="0.3">
      <c r="A30" s="37" t="s">
        <v>27</v>
      </c>
      <c r="B30" s="32" t="s">
        <v>200</v>
      </c>
      <c r="C30" s="32" t="s">
        <v>201</v>
      </c>
      <c r="D30" s="32" t="s">
        <v>202</v>
      </c>
      <c r="E30" s="32" t="s">
        <v>203</v>
      </c>
      <c r="F30" s="32" t="s">
        <v>204</v>
      </c>
      <c r="G30" s="32" t="s">
        <v>205</v>
      </c>
    </row>
    <row r="31" spans="1:7" x14ac:dyDescent="0.3">
      <c r="A31" s="37" t="s">
        <v>28</v>
      </c>
      <c r="B31" s="32" t="s">
        <v>206</v>
      </c>
      <c r="C31" s="32" t="s">
        <v>207</v>
      </c>
      <c r="D31" s="32" t="s">
        <v>208</v>
      </c>
      <c r="E31" s="32" t="s">
        <v>209</v>
      </c>
      <c r="F31" s="32" t="s">
        <v>210</v>
      </c>
      <c r="G31" s="32" t="s">
        <v>211</v>
      </c>
    </row>
    <row r="32" spans="1:7" x14ac:dyDescent="0.3">
      <c r="A32" s="37" t="s">
        <v>19</v>
      </c>
      <c r="B32" s="32"/>
      <c r="C32" s="32"/>
      <c r="D32" s="36"/>
      <c r="E32" s="32"/>
      <c r="F32" s="32"/>
      <c r="G32" s="36"/>
    </row>
    <row r="33" spans="1:7" x14ac:dyDescent="0.3">
      <c r="A33" s="37" t="s">
        <v>212</v>
      </c>
      <c r="B33" s="36"/>
      <c r="C33" s="36"/>
      <c r="D33" s="36"/>
      <c r="E33" s="36"/>
      <c r="F33" s="36"/>
      <c r="G33" s="36"/>
    </row>
    <row r="34" spans="1:7" x14ac:dyDescent="0.3">
      <c r="A34" s="37" t="s">
        <v>29</v>
      </c>
      <c r="B34" s="32" t="s">
        <v>213</v>
      </c>
      <c r="C34" s="32" t="s">
        <v>214</v>
      </c>
      <c r="D34" s="32" t="s">
        <v>215</v>
      </c>
      <c r="E34" s="32" t="s">
        <v>216</v>
      </c>
      <c r="F34" s="32" t="s">
        <v>217</v>
      </c>
      <c r="G34" s="32" t="s">
        <v>218</v>
      </c>
    </row>
    <row r="35" spans="1:7" x14ac:dyDescent="0.3">
      <c r="A35" s="37" t="s">
        <v>30</v>
      </c>
      <c r="B35" s="32" t="s">
        <v>219</v>
      </c>
      <c r="C35" s="32" t="s">
        <v>220</v>
      </c>
      <c r="D35" s="32" t="s">
        <v>221</v>
      </c>
      <c r="E35" s="32" t="s">
        <v>222</v>
      </c>
      <c r="F35" s="32" t="s">
        <v>223</v>
      </c>
      <c r="G35" s="32" t="s">
        <v>224</v>
      </c>
    </row>
    <row r="36" spans="1:7" x14ac:dyDescent="0.3">
      <c r="A36" s="37" t="s">
        <v>19</v>
      </c>
      <c r="B36" s="32"/>
      <c r="C36" s="32"/>
      <c r="D36" s="36"/>
      <c r="E36" s="32"/>
      <c r="F36" s="32"/>
      <c r="G36" s="36"/>
    </row>
    <row r="37" spans="1:7" x14ac:dyDescent="0.3">
      <c r="A37" s="37"/>
      <c r="B37" s="36"/>
      <c r="C37" s="36"/>
      <c r="D37" s="36"/>
      <c r="E37" s="36"/>
      <c r="F37" s="36"/>
      <c r="G37" s="36"/>
    </row>
    <row r="38" spans="1:7" x14ac:dyDescent="0.3">
      <c r="A38" s="35" t="s">
        <v>35</v>
      </c>
      <c r="B38" s="39"/>
      <c r="C38" s="39"/>
      <c r="D38" s="36"/>
      <c r="E38" s="39"/>
      <c r="F38" s="39"/>
      <c r="G38" s="36"/>
    </row>
    <row r="39" spans="1:7" x14ac:dyDescent="0.3">
      <c r="A39" s="37" t="s">
        <v>225</v>
      </c>
      <c r="B39" s="23"/>
      <c r="C39" s="23"/>
      <c r="D39" s="36"/>
      <c r="E39" s="23"/>
      <c r="F39" s="23"/>
      <c r="G39" s="36"/>
    </row>
    <row r="40" spans="1:7" x14ac:dyDescent="0.3">
      <c r="A40" s="37" t="s">
        <v>36</v>
      </c>
      <c r="B40" s="31" t="s">
        <v>226</v>
      </c>
      <c r="C40" s="31" t="s">
        <v>227</v>
      </c>
      <c r="D40" s="32" t="s">
        <v>228</v>
      </c>
      <c r="E40" s="31" t="s">
        <v>229</v>
      </c>
      <c r="F40" s="31" t="s">
        <v>230</v>
      </c>
      <c r="G40" s="32" t="s">
        <v>231</v>
      </c>
    </row>
    <row r="41" spans="1:7" x14ac:dyDescent="0.3">
      <c r="A41" s="37" t="s">
        <v>37</v>
      </c>
      <c r="B41" s="31" t="s">
        <v>232</v>
      </c>
      <c r="C41" s="31" t="s">
        <v>233</v>
      </c>
      <c r="D41" s="32" t="s">
        <v>234</v>
      </c>
      <c r="E41" s="31" t="s">
        <v>235</v>
      </c>
      <c r="F41" s="31" t="s">
        <v>236</v>
      </c>
      <c r="G41" s="32" t="s">
        <v>237</v>
      </c>
    </row>
    <row r="42" spans="1:7" x14ac:dyDescent="0.3">
      <c r="A42" s="37" t="s">
        <v>19</v>
      </c>
      <c r="B42" s="31"/>
      <c r="C42" s="31"/>
      <c r="D42" s="32"/>
      <c r="E42" s="31"/>
      <c r="F42" s="31"/>
      <c r="G42" s="32"/>
    </row>
    <row r="43" spans="1:7" x14ac:dyDescent="0.3">
      <c r="A43" s="37" t="s">
        <v>238</v>
      </c>
      <c r="B43" s="23"/>
      <c r="C43" s="23"/>
      <c r="D43" s="36"/>
      <c r="E43" s="23"/>
      <c r="F43" s="23"/>
      <c r="G43" s="36"/>
    </row>
    <row r="44" spans="1:7" x14ac:dyDescent="0.3">
      <c r="A44" s="37" t="s">
        <v>38</v>
      </c>
      <c r="B44" s="31" t="s">
        <v>239</v>
      </c>
      <c r="C44" s="31" t="s">
        <v>240</v>
      </c>
      <c r="D44" s="32" t="s">
        <v>241</v>
      </c>
      <c r="E44" s="31" t="s">
        <v>242</v>
      </c>
      <c r="F44" s="31" t="s">
        <v>243</v>
      </c>
      <c r="G44" s="32" t="s">
        <v>244</v>
      </c>
    </row>
    <row r="45" spans="1:7" x14ac:dyDescent="0.3">
      <c r="A45" s="37" t="s">
        <v>39</v>
      </c>
      <c r="B45" s="31" t="s">
        <v>245</v>
      </c>
      <c r="C45" s="31" t="s">
        <v>246</v>
      </c>
      <c r="D45" s="32" t="s">
        <v>247</v>
      </c>
      <c r="E45" s="31" t="s">
        <v>248</v>
      </c>
      <c r="F45" s="31" t="s">
        <v>249</v>
      </c>
      <c r="G45" s="32" t="s">
        <v>250</v>
      </c>
    </row>
    <row r="46" spans="1:7" x14ac:dyDescent="0.3">
      <c r="A46" s="37" t="s">
        <v>19</v>
      </c>
      <c r="B46" s="31"/>
      <c r="C46" s="31"/>
      <c r="D46" s="32"/>
      <c r="E46" s="31"/>
      <c r="F46" s="31"/>
      <c r="G46" s="32"/>
    </row>
    <row r="47" spans="1:7" x14ac:dyDescent="0.3">
      <c r="A47" s="37" t="s">
        <v>251</v>
      </c>
      <c r="B47" s="23"/>
      <c r="C47" s="23"/>
      <c r="D47" s="36"/>
      <c r="E47" s="23"/>
      <c r="F47" s="23"/>
      <c r="G47" s="36"/>
    </row>
    <row r="48" spans="1:7" x14ac:dyDescent="0.3">
      <c r="A48" s="37" t="s">
        <v>40</v>
      </c>
      <c r="B48" s="31" t="s">
        <v>252</v>
      </c>
      <c r="C48" s="31" t="s">
        <v>253</v>
      </c>
      <c r="D48" s="32" t="s">
        <v>254</v>
      </c>
      <c r="E48" s="31" t="s">
        <v>255</v>
      </c>
      <c r="F48" s="31" t="s">
        <v>256</v>
      </c>
      <c r="G48" s="32" t="s">
        <v>257</v>
      </c>
    </row>
    <row r="49" spans="1:7" x14ac:dyDescent="0.3">
      <c r="A49" s="37" t="s">
        <v>41</v>
      </c>
      <c r="B49" s="31" t="s">
        <v>258</v>
      </c>
      <c r="C49" s="31" t="s">
        <v>259</v>
      </c>
      <c r="D49" s="32" t="s">
        <v>260</v>
      </c>
      <c r="E49" s="31" t="s">
        <v>261</v>
      </c>
      <c r="F49" s="31" t="s">
        <v>262</v>
      </c>
      <c r="G49" s="32" t="s">
        <v>263</v>
      </c>
    </row>
    <row r="50" spans="1:7" x14ac:dyDescent="0.3">
      <c r="A50" s="37" t="s">
        <v>19</v>
      </c>
      <c r="B50" s="31"/>
      <c r="C50" s="31"/>
      <c r="D50" s="32"/>
      <c r="E50" s="31"/>
      <c r="F50" s="31"/>
      <c r="G50" s="32"/>
    </row>
    <row r="51" spans="1:7" x14ac:dyDescent="0.3">
      <c r="A51" s="37" t="s">
        <v>264</v>
      </c>
      <c r="B51" s="23"/>
      <c r="C51" s="23"/>
      <c r="D51" s="36"/>
      <c r="E51" s="23"/>
      <c r="F51" s="23"/>
      <c r="G51" s="36"/>
    </row>
    <row r="52" spans="1:7" x14ac:dyDescent="0.3">
      <c r="A52" s="37" t="s">
        <v>42</v>
      </c>
      <c r="B52" s="31" t="s">
        <v>265</v>
      </c>
      <c r="C52" s="31" t="s">
        <v>266</v>
      </c>
      <c r="D52" s="32" t="s">
        <v>267</v>
      </c>
      <c r="E52" s="31" t="s">
        <v>268</v>
      </c>
      <c r="F52" s="31" t="s">
        <v>269</v>
      </c>
      <c r="G52" s="32" t="s">
        <v>270</v>
      </c>
    </row>
    <row r="53" spans="1:7" x14ac:dyDescent="0.3">
      <c r="A53" s="37" t="s">
        <v>19</v>
      </c>
      <c r="B53" s="31"/>
      <c r="C53" s="31"/>
      <c r="D53" s="32"/>
      <c r="E53" s="31"/>
      <c r="F53" s="31"/>
      <c r="G53" s="32"/>
    </row>
    <row r="54" spans="1:7" x14ac:dyDescent="0.3">
      <c r="A54" s="37" t="s">
        <v>271</v>
      </c>
      <c r="B54" s="23"/>
      <c r="C54" s="23"/>
      <c r="D54" s="36"/>
      <c r="E54" s="23"/>
      <c r="F54" s="23"/>
      <c r="G54" s="36"/>
    </row>
    <row r="55" spans="1:7" x14ac:dyDescent="0.3">
      <c r="A55" s="37" t="s">
        <v>43</v>
      </c>
      <c r="B55" s="31" t="s">
        <v>272</v>
      </c>
      <c r="C55" s="31" t="s">
        <v>273</v>
      </c>
      <c r="D55" s="32" t="s">
        <v>274</v>
      </c>
      <c r="E55" s="31" t="s">
        <v>275</v>
      </c>
      <c r="F55" s="31" t="s">
        <v>276</v>
      </c>
      <c r="G55" s="32" t="s">
        <v>277</v>
      </c>
    </row>
    <row r="56" spans="1:7" x14ac:dyDescent="0.3">
      <c r="A56" s="37" t="s">
        <v>19</v>
      </c>
      <c r="B56" s="31"/>
      <c r="C56" s="31"/>
      <c r="D56" s="32"/>
      <c r="E56" s="31"/>
      <c r="F56" s="31"/>
      <c r="G56" s="32"/>
    </row>
  </sheetData>
  <mergeCells count="2">
    <mergeCell ref="B1:D1"/>
    <mergeCell ref="E1:G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G32" sqref="G32"/>
    </sheetView>
  </sheetViews>
  <sheetFormatPr defaultRowHeight="14.4" x14ac:dyDescent="0.3"/>
  <cols>
    <col min="1" max="1" width="14.88671875" bestFit="1" customWidth="1"/>
    <col min="2" max="2" width="9.109375" style="40"/>
    <col min="3" max="6" width="9.109375" style="1"/>
    <col min="7" max="7" width="14.88671875" style="1" bestFit="1" customWidth="1"/>
    <col min="8" max="8" width="9.109375" style="40"/>
    <col min="9" max="12" width="9.109375" style="1"/>
    <col min="13" max="13" width="14.88671875" style="1" bestFit="1" customWidth="1"/>
    <col min="14" max="14" width="9.109375" style="40"/>
    <col min="15" max="18" width="9.109375" style="1"/>
    <col min="19" max="19" width="14.88671875" bestFit="1" customWidth="1"/>
  </cols>
  <sheetData>
    <row r="1" spans="1:24" x14ac:dyDescent="0.3">
      <c r="B1" s="40" t="s">
        <v>58</v>
      </c>
      <c r="C1" s="1" t="s">
        <v>59</v>
      </c>
      <c r="H1" s="40" t="s">
        <v>60</v>
      </c>
      <c r="N1" s="40" t="s">
        <v>290</v>
      </c>
      <c r="T1" s="42" t="s">
        <v>313</v>
      </c>
      <c r="U1" s="28"/>
      <c r="V1" s="28"/>
      <c r="W1" s="28"/>
      <c r="X1" s="28"/>
    </row>
    <row r="2" spans="1:24" x14ac:dyDescent="0.3">
      <c r="A2" t="s">
        <v>63</v>
      </c>
      <c r="B2" s="40" t="s">
        <v>64</v>
      </c>
      <c r="C2" s="1" t="s">
        <v>65</v>
      </c>
      <c r="D2" s="1" t="s">
        <v>66</v>
      </c>
      <c r="E2" s="1" t="s">
        <v>278</v>
      </c>
      <c r="F2" s="1" t="s">
        <v>279</v>
      </c>
      <c r="G2" s="1" t="s">
        <v>63</v>
      </c>
      <c r="H2" s="40" t="s">
        <v>64</v>
      </c>
      <c r="I2" s="1" t="s">
        <v>65</v>
      </c>
      <c r="J2" s="1" t="s">
        <v>66</v>
      </c>
      <c r="K2" s="1" t="s">
        <v>278</v>
      </c>
      <c r="L2" s="1" t="s">
        <v>279</v>
      </c>
      <c r="M2" s="1" t="s">
        <v>63</v>
      </c>
      <c r="N2" s="40" t="s">
        <v>64</v>
      </c>
      <c r="O2" s="1" t="s">
        <v>65</v>
      </c>
      <c r="P2" s="1" t="s">
        <v>66</v>
      </c>
      <c r="Q2" s="1" t="s">
        <v>278</v>
      </c>
      <c r="R2" s="1" t="s">
        <v>279</v>
      </c>
      <c r="S2" t="s">
        <v>63</v>
      </c>
      <c r="T2" s="42" t="s">
        <v>64</v>
      </c>
      <c r="U2" s="28" t="s">
        <v>65</v>
      </c>
      <c r="V2" s="28" t="s">
        <v>66</v>
      </c>
      <c r="W2" s="28" t="s">
        <v>278</v>
      </c>
      <c r="X2" s="28" t="s">
        <v>279</v>
      </c>
    </row>
    <row r="3" spans="1:24" x14ac:dyDescent="0.3">
      <c r="T3" s="42"/>
      <c r="U3" s="28"/>
      <c r="V3" s="28"/>
      <c r="W3" s="28"/>
      <c r="X3" s="28"/>
    </row>
    <row r="4" spans="1:24" x14ac:dyDescent="0.3">
      <c r="A4" t="s">
        <v>280</v>
      </c>
      <c r="B4" s="40">
        <v>87</v>
      </c>
      <c r="C4" s="1">
        <v>0.27628439999999999</v>
      </c>
      <c r="D4" s="1">
        <v>0.81191440000000004</v>
      </c>
      <c r="E4" s="1">
        <v>-1.9726129999999999</v>
      </c>
      <c r="F4" s="1">
        <v>2.4913590000000001</v>
      </c>
      <c r="G4" s="1" t="s">
        <v>280</v>
      </c>
      <c r="H4" s="40">
        <v>81</v>
      </c>
      <c r="I4" s="1">
        <v>-0.1059411</v>
      </c>
      <c r="J4" s="1">
        <v>0.79063150000000004</v>
      </c>
      <c r="K4" s="1">
        <v>-1.7851079999999999</v>
      </c>
      <c r="L4" s="1">
        <v>2.07315</v>
      </c>
      <c r="M4" s="1" t="s">
        <v>280</v>
      </c>
      <c r="N4" s="40">
        <v>80</v>
      </c>
      <c r="O4" s="1">
        <v>-0.24772820000000001</v>
      </c>
      <c r="P4" s="1">
        <v>0.88942319999999997</v>
      </c>
      <c r="Q4" s="1">
        <v>-1.8848259999999999</v>
      </c>
      <c r="R4" s="1">
        <v>2.7504170000000001</v>
      </c>
      <c r="S4" t="s">
        <v>292</v>
      </c>
      <c r="T4" s="42">
        <v>76</v>
      </c>
      <c r="U4" s="28">
        <v>-0.18886069999999999</v>
      </c>
      <c r="V4" s="28">
        <v>0.83885609999999999</v>
      </c>
      <c r="W4" s="28">
        <v>-1.4796640000000001</v>
      </c>
      <c r="X4" s="28">
        <v>2.776087</v>
      </c>
    </row>
    <row r="5" spans="1:24" x14ac:dyDescent="0.3">
      <c r="A5" t="s">
        <v>281</v>
      </c>
      <c r="B5" s="40">
        <v>85</v>
      </c>
      <c r="C5" s="1">
        <v>7.41922E-2</v>
      </c>
      <c r="D5" s="1">
        <v>0.65380499999999997</v>
      </c>
      <c r="E5" s="1">
        <v>-1.282384</v>
      </c>
      <c r="F5" s="1">
        <v>1.675872</v>
      </c>
      <c r="G5" s="1" t="s">
        <v>281</v>
      </c>
      <c r="H5" s="40">
        <v>76</v>
      </c>
      <c r="I5" s="1">
        <v>0.1667479</v>
      </c>
      <c r="J5" s="1">
        <v>0.80021319999999996</v>
      </c>
      <c r="K5" s="1">
        <v>-1.735411</v>
      </c>
      <c r="L5" s="1">
        <v>1.960251</v>
      </c>
      <c r="M5" s="1" t="s">
        <v>281</v>
      </c>
      <c r="N5" s="40">
        <v>70</v>
      </c>
      <c r="O5" s="1">
        <v>-0.18599199999999999</v>
      </c>
      <c r="P5" s="1">
        <v>0.99797469999999999</v>
      </c>
      <c r="Q5" s="1">
        <v>-2.505684</v>
      </c>
      <c r="R5" s="1">
        <v>2.0745870000000002</v>
      </c>
      <c r="S5" t="s">
        <v>293</v>
      </c>
      <c r="T5" s="42">
        <v>71</v>
      </c>
      <c r="U5" s="28">
        <v>-3.6849199999999999E-2</v>
      </c>
      <c r="V5" s="28">
        <v>0.95477509999999999</v>
      </c>
      <c r="W5" s="28">
        <v>-3.4043239999999999</v>
      </c>
      <c r="X5" s="28">
        <v>2.4255339999999999</v>
      </c>
    </row>
    <row r="6" spans="1:24" x14ac:dyDescent="0.3">
      <c r="A6" t="s">
        <v>282</v>
      </c>
      <c r="B6" s="40">
        <v>86</v>
      </c>
      <c r="C6" s="1">
        <v>-3.95444E-2</v>
      </c>
      <c r="D6" s="1">
        <v>0.77498080000000003</v>
      </c>
      <c r="E6" s="1">
        <v>-1.668245</v>
      </c>
      <c r="F6" s="1">
        <v>2.485128</v>
      </c>
      <c r="G6" s="1" t="s">
        <v>282</v>
      </c>
      <c r="H6" s="40">
        <v>78</v>
      </c>
      <c r="I6" s="1">
        <v>8.5656399999999994E-2</v>
      </c>
      <c r="J6" s="1">
        <v>0.91703310000000005</v>
      </c>
      <c r="K6" s="1">
        <v>-1.694512</v>
      </c>
      <c r="L6" s="1">
        <v>3.1646570000000001</v>
      </c>
      <c r="M6" s="1" t="s">
        <v>282</v>
      </c>
      <c r="N6" s="40">
        <v>70</v>
      </c>
      <c r="O6" s="1">
        <v>-8.4661100000000003E-2</v>
      </c>
      <c r="P6" s="1">
        <v>0.85284990000000005</v>
      </c>
      <c r="Q6" s="1">
        <v>-1.8228390000000001</v>
      </c>
      <c r="R6" s="1">
        <v>2.7913070000000002</v>
      </c>
      <c r="S6" t="s">
        <v>294</v>
      </c>
      <c r="T6" s="42">
        <v>68</v>
      </c>
      <c r="U6" s="28">
        <v>-5.1868200000000003E-2</v>
      </c>
      <c r="V6" s="28">
        <v>0.88656049999999997</v>
      </c>
      <c r="W6" s="28">
        <v>-1.7887139999999999</v>
      </c>
      <c r="X6" s="28">
        <v>2.2815690000000002</v>
      </c>
    </row>
    <row r="7" spans="1:24" x14ac:dyDescent="0.3">
      <c r="A7" t="s">
        <v>283</v>
      </c>
      <c r="B7" s="40">
        <v>85</v>
      </c>
      <c r="C7" s="1">
        <v>0.1822693</v>
      </c>
      <c r="D7" s="1">
        <v>0.70112750000000001</v>
      </c>
      <c r="E7" s="1">
        <v>-1.40625</v>
      </c>
      <c r="F7" s="1">
        <v>1.854366</v>
      </c>
      <c r="G7" s="1" t="s">
        <v>283</v>
      </c>
      <c r="H7" s="40">
        <v>75</v>
      </c>
      <c r="I7" s="1">
        <v>0.1090275</v>
      </c>
      <c r="J7" s="1">
        <v>0.68211599999999994</v>
      </c>
      <c r="K7" s="1">
        <v>-1.750459</v>
      </c>
      <c r="L7" s="1">
        <v>1.744891</v>
      </c>
      <c r="M7" s="1" t="s">
        <v>283</v>
      </c>
      <c r="N7" s="40">
        <v>69</v>
      </c>
      <c r="O7" s="1">
        <v>-0.22369739999999999</v>
      </c>
      <c r="P7" s="1">
        <v>0.71555550000000001</v>
      </c>
      <c r="Q7" s="1">
        <v>-1.569412</v>
      </c>
      <c r="R7" s="1">
        <v>1.3826229999999999</v>
      </c>
      <c r="S7" t="s">
        <v>295</v>
      </c>
      <c r="T7" s="42">
        <v>70</v>
      </c>
      <c r="U7" s="28">
        <v>-7.3694899999999994E-2</v>
      </c>
      <c r="V7" s="28">
        <v>0.71121590000000001</v>
      </c>
      <c r="W7" s="28">
        <v>-1.804025</v>
      </c>
      <c r="X7" s="28">
        <v>1.7043889999999999</v>
      </c>
    </row>
    <row r="8" spans="1:24" x14ac:dyDescent="0.3">
      <c r="A8" t="s">
        <v>284</v>
      </c>
      <c r="B8" s="40">
        <v>86</v>
      </c>
      <c r="C8" s="1">
        <v>0.17549770000000001</v>
      </c>
      <c r="D8" s="1">
        <v>0.57850619999999997</v>
      </c>
      <c r="E8" s="1">
        <v>-1.8416699999999999</v>
      </c>
      <c r="F8" s="1">
        <v>1.344419</v>
      </c>
      <c r="G8" s="1" t="s">
        <v>284</v>
      </c>
      <c r="H8" s="40">
        <v>78</v>
      </c>
      <c r="I8" s="1">
        <v>-1.8485399999999999E-2</v>
      </c>
      <c r="J8" s="1">
        <v>0.56828449999999997</v>
      </c>
      <c r="K8" s="1">
        <v>-1.790343</v>
      </c>
      <c r="L8" s="1">
        <v>1.5451379999999999</v>
      </c>
      <c r="M8" s="1" t="s">
        <v>284</v>
      </c>
      <c r="N8" s="40">
        <v>70</v>
      </c>
      <c r="O8" s="1">
        <v>-0.1496576</v>
      </c>
      <c r="P8" s="1">
        <v>0.62600020000000001</v>
      </c>
      <c r="Q8" s="1">
        <v>-1.6154109999999999</v>
      </c>
      <c r="R8" s="1">
        <v>2.1355789999999999</v>
      </c>
      <c r="S8" t="s">
        <v>296</v>
      </c>
      <c r="T8" s="42">
        <v>70</v>
      </c>
      <c r="U8" s="28">
        <v>-9.6618099999999998E-2</v>
      </c>
      <c r="V8" s="28">
        <v>0.73204270000000005</v>
      </c>
      <c r="W8" s="28">
        <v>-1.6306750000000001</v>
      </c>
      <c r="X8" s="28">
        <v>3.625902</v>
      </c>
    </row>
    <row r="9" spans="1:24" x14ac:dyDescent="0.3">
      <c r="T9" s="42"/>
      <c r="U9" s="28"/>
      <c r="V9" s="28"/>
      <c r="W9" s="28"/>
      <c r="X9" s="28"/>
    </row>
    <row r="10" spans="1:24" x14ac:dyDescent="0.3">
      <c r="A10" t="s">
        <v>285</v>
      </c>
      <c r="B10" s="40">
        <v>84</v>
      </c>
      <c r="C10" s="1">
        <v>0.1737485</v>
      </c>
      <c r="D10" s="1">
        <v>0.93266470000000001</v>
      </c>
      <c r="E10" s="1">
        <v>-1.010996</v>
      </c>
      <c r="F10" s="1">
        <v>2.645858</v>
      </c>
      <c r="G10" s="1" t="s">
        <v>285</v>
      </c>
      <c r="H10" s="40">
        <v>80</v>
      </c>
      <c r="I10" s="1">
        <v>7.1855799999999997E-2</v>
      </c>
      <c r="J10" s="1">
        <v>0.88738649999999997</v>
      </c>
      <c r="K10" s="1">
        <v>-1.010996</v>
      </c>
      <c r="L10" s="1">
        <v>3.0798930000000002</v>
      </c>
      <c r="M10" s="1" t="s">
        <v>285</v>
      </c>
      <c r="N10" s="40">
        <v>75</v>
      </c>
      <c r="O10" s="1">
        <v>5.3685700000000003E-2</v>
      </c>
      <c r="P10" s="1">
        <v>0.82924330000000002</v>
      </c>
      <c r="Q10" s="1">
        <v>-1.010996</v>
      </c>
      <c r="R10" s="1">
        <v>2.6800769999999998</v>
      </c>
      <c r="S10" t="s">
        <v>297</v>
      </c>
      <c r="T10" s="42">
        <v>69</v>
      </c>
      <c r="U10" s="28">
        <v>6.8181099999999994E-2</v>
      </c>
      <c r="V10" s="28">
        <v>1.003584</v>
      </c>
      <c r="W10" s="28">
        <v>-0.98467190000000004</v>
      </c>
      <c r="X10" s="28">
        <v>3.7856399999999999</v>
      </c>
    </row>
    <row r="11" spans="1:24" x14ac:dyDescent="0.3">
      <c r="A11" t="s">
        <v>286</v>
      </c>
      <c r="B11" s="40">
        <v>84</v>
      </c>
      <c r="C11" s="1">
        <v>0.112208</v>
      </c>
      <c r="D11" s="1">
        <v>0.88978369999999996</v>
      </c>
      <c r="E11" s="1">
        <v>-1.1054310000000001</v>
      </c>
      <c r="F11" s="1">
        <v>2.1876150000000001</v>
      </c>
      <c r="G11" s="1" t="s">
        <v>286</v>
      </c>
      <c r="H11" s="40">
        <v>80</v>
      </c>
      <c r="I11" s="1">
        <v>0.1042616</v>
      </c>
      <c r="J11" s="1">
        <v>0.96386090000000002</v>
      </c>
      <c r="K11" s="1">
        <v>-1.1054310000000001</v>
      </c>
      <c r="L11" s="1">
        <v>3.1254490000000001</v>
      </c>
      <c r="M11" s="1" t="s">
        <v>286</v>
      </c>
      <c r="N11" s="40">
        <v>75</v>
      </c>
      <c r="O11" s="1">
        <v>-5.4178900000000002E-2</v>
      </c>
      <c r="P11" s="1">
        <v>0.90904969999999996</v>
      </c>
      <c r="Q11" s="1">
        <v>-1.1054310000000001</v>
      </c>
      <c r="R11" s="1">
        <v>2.503911</v>
      </c>
      <c r="S11" t="s">
        <v>298</v>
      </c>
      <c r="T11" s="42">
        <v>69</v>
      </c>
      <c r="U11" s="28">
        <v>-0.1154443</v>
      </c>
      <c r="V11" s="28">
        <v>0.96346359999999998</v>
      </c>
      <c r="W11" s="28">
        <v>-1.064073</v>
      </c>
      <c r="X11" s="28">
        <v>2.9175939999999998</v>
      </c>
    </row>
    <row r="12" spans="1:24" x14ac:dyDescent="0.3">
      <c r="A12" t="s">
        <v>287</v>
      </c>
      <c r="B12" s="40">
        <v>84</v>
      </c>
      <c r="C12" s="1">
        <v>9.4640500000000002E-2</v>
      </c>
      <c r="D12" s="1">
        <v>0.87785279999999999</v>
      </c>
      <c r="E12" s="1">
        <v>-0.89104329999999998</v>
      </c>
      <c r="F12" s="1">
        <v>2.9828000000000001</v>
      </c>
      <c r="G12" s="1" t="s">
        <v>287</v>
      </c>
      <c r="H12" s="40">
        <v>80</v>
      </c>
      <c r="I12" s="1">
        <v>7.4278499999999997E-2</v>
      </c>
      <c r="J12" s="1">
        <v>0.91854619999999998</v>
      </c>
      <c r="K12" s="1">
        <v>-0.89104329999999998</v>
      </c>
      <c r="L12" s="1">
        <v>4.0795830000000004</v>
      </c>
      <c r="M12" s="1" t="s">
        <v>287</v>
      </c>
      <c r="N12" s="40">
        <v>75</v>
      </c>
      <c r="O12" s="1">
        <v>-3.4863400000000003E-2</v>
      </c>
      <c r="P12" s="1">
        <v>0.86802060000000003</v>
      </c>
      <c r="Q12" s="1">
        <v>-0.89104329999999998</v>
      </c>
      <c r="R12" s="1">
        <v>3.2986780000000002</v>
      </c>
      <c r="S12" t="s">
        <v>299</v>
      </c>
      <c r="T12" s="42">
        <v>69</v>
      </c>
      <c r="U12" s="28">
        <v>-6.0808399999999999E-2</v>
      </c>
      <c r="V12" s="28">
        <v>0.87449500000000002</v>
      </c>
      <c r="W12" s="28">
        <v>-0.87771600000000005</v>
      </c>
      <c r="X12" s="28">
        <v>2.7192880000000001</v>
      </c>
    </row>
    <row r="13" spans="1:24" x14ac:dyDescent="0.3">
      <c r="A13" t="s">
        <v>288</v>
      </c>
      <c r="B13" s="40">
        <v>84</v>
      </c>
      <c r="C13" s="1">
        <v>0.17940200000000001</v>
      </c>
      <c r="D13" s="1">
        <v>1.0937920000000001</v>
      </c>
      <c r="E13" s="1">
        <v>-0.76464149999999997</v>
      </c>
      <c r="F13" s="1">
        <v>3.8103389999999999</v>
      </c>
      <c r="G13" s="1" t="s">
        <v>288</v>
      </c>
      <c r="H13" s="40">
        <v>80</v>
      </c>
      <c r="I13" s="1">
        <v>0.16306280000000001</v>
      </c>
      <c r="J13" s="1">
        <v>1.2679929999999999</v>
      </c>
      <c r="K13" s="1">
        <v>-0.76464149999999997</v>
      </c>
      <c r="L13" s="1">
        <v>6.3519940000000004</v>
      </c>
      <c r="M13" s="1" t="s">
        <v>288</v>
      </c>
      <c r="N13" s="40">
        <v>75</v>
      </c>
      <c r="O13" s="1">
        <v>-3.2644699999999999E-2</v>
      </c>
      <c r="P13" s="1">
        <v>0.97184820000000005</v>
      </c>
      <c r="Q13" s="1">
        <v>-0.76464149999999997</v>
      </c>
      <c r="R13" s="1">
        <v>3.3020070000000001</v>
      </c>
      <c r="S13" t="s">
        <v>300</v>
      </c>
      <c r="T13" s="42">
        <v>69</v>
      </c>
      <c r="U13" s="28">
        <v>-8.2234299999999996E-2</v>
      </c>
      <c r="V13" s="28">
        <v>0.98157360000000005</v>
      </c>
      <c r="W13" s="28">
        <v>-0.74197340000000001</v>
      </c>
      <c r="X13" s="28">
        <v>3.4439570000000002</v>
      </c>
    </row>
    <row r="14" spans="1:24" x14ac:dyDescent="0.3">
      <c r="A14" t="s">
        <v>289</v>
      </c>
      <c r="B14" s="40">
        <v>84</v>
      </c>
      <c r="C14" s="1">
        <v>8.7126999999999996E-2</v>
      </c>
      <c r="D14" s="1">
        <v>1.036289</v>
      </c>
      <c r="E14" s="1">
        <v>-0.85249039999999998</v>
      </c>
      <c r="F14" s="1">
        <v>4.0568980000000003</v>
      </c>
      <c r="G14" s="1" t="s">
        <v>289</v>
      </c>
      <c r="H14" s="40">
        <v>80</v>
      </c>
      <c r="I14" s="1">
        <v>-9.24793E-2</v>
      </c>
      <c r="J14" s="1">
        <v>0.91620190000000001</v>
      </c>
      <c r="K14" s="1">
        <v>-0.85249039999999998</v>
      </c>
      <c r="L14" s="1">
        <v>3.3016079999999999</v>
      </c>
      <c r="M14" s="1" t="s">
        <v>289</v>
      </c>
      <c r="N14" s="40">
        <v>75</v>
      </c>
      <c r="O14" s="1">
        <v>-0.1223762</v>
      </c>
      <c r="P14" s="1">
        <v>0.80070560000000002</v>
      </c>
      <c r="Q14" s="1">
        <v>-0.85249039999999998</v>
      </c>
      <c r="R14" s="1">
        <v>2.9239630000000001</v>
      </c>
      <c r="S14" t="s">
        <v>301</v>
      </c>
      <c r="T14" s="42">
        <v>69</v>
      </c>
      <c r="U14" s="28">
        <v>-4.7897599999999999E-2</v>
      </c>
      <c r="V14" s="28">
        <v>1.0504119999999999</v>
      </c>
      <c r="W14" s="28">
        <v>-0.82237769999999999</v>
      </c>
      <c r="X14" s="28">
        <v>4.446269</v>
      </c>
    </row>
    <row r="16" spans="1:24" x14ac:dyDescent="0.3">
      <c r="B16" s="40" t="s">
        <v>62</v>
      </c>
      <c r="C16" s="1" t="s">
        <v>59</v>
      </c>
      <c r="T16" s="42" t="s">
        <v>313</v>
      </c>
      <c r="U16" s="1"/>
      <c r="V16" s="1"/>
      <c r="W16" s="1"/>
      <c r="X16" s="1"/>
    </row>
    <row r="17" spans="1:24" x14ac:dyDescent="0.3">
      <c r="A17" t="s">
        <v>63</v>
      </c>
      <c r="B17" s="40" t="s">
        <v>64</v>
      </c>
      <c r="C17" s="1" t="s">
        <v>65</v>
      </c>
      <c r="D17" s="1" t="s">
        <v>66</v>
      </c>
      <c r="E17" s="1" t="s">
        <v>278</v>
      </c>
      <c r="F17" s="1" t="s">
        <v>279</v>
      </c>
      <c r="G17" s="1" t="s">
        <v>63</v>
      </c>
      <c r="H17" s="40" t="s">
        <v>64</v>
      </c>
      <c r="I17" s="1" t="s">
        <v>65</v>
      </c>
      <c r="J17" s="1" t="s">
        <v>66</v>
      </c>
      <c r="K17" s="1" t="s">
        <v>278</v>
      </c>
      <c r="L17" s="1" t="s">
        <v>279</v>
      </c>
      <c r="M17" s="1" t="s">
        <v>63</v>
      </c>
      <c r="N17" s="40" t="s">
        <v>64</v>
      </c>
      <c r="O17" s="1" t="s">
        <v>65</v>
      </c>
      <c r="P17" s="1" t="s">
        <v>66</v>
      </c>
      <c r="Q17" s="1" t="s">
        <v>278</v>
      </c>
      <c r="R17" s="1" t="s">
        <v>279</v>
      </c>
      <c r="S17" t="s">
        <v>63</v>
      </c>
      <c r="T17" s="40" t="s">
        <v>64</v>
      </c>
      <c r="U17" s="1" t="s">
        <v>65</v>
      </c>
      <c r="V17" s="1" t="s">
        <v>66</v>
      </c>
      <c r="W17" s="1" t="s">
        <v>278</v>
      </c>
      <c r="X17" s="1" t="s">
        <v>279</v>
      </c>
    </row>
    <row r="18" spans="1:24" x14ac:dyDescent="0.3">
      <c r="T18" s="40"/>
      <c r="U18" s="1"/>
      <c r="V18" s="1"/>
      <c r="W18" s="1"/>
      <c r="X18" s="1"/>
    </row>
    <row r="19" spans="1:24" x14ac:dyDescent="0.3">
      <c r="A19" t="s">
        <v>280</v>
      </c>
      <c r="B19" s="40">
        <v>89</v>
      </c>
      <c r="C19" s="1">
        <v>0.3565506</v>
      </c>
      <c r="D19" s="1">
        <v>0.89553709999999997</v>
      </c>
      <c r="E19" s="1">
        <v>-0.9381737</v>
      </c>
      <c r="F19" s="1">
        <v>3.7416969999999998</v>
      </c>
      <c r="G19" s="1" t="s">
        <v>280</v>
      </c>
      <c r="H19" s="40">
        <v>80</v>
      </c>
      <c r="I19" s="1">
        <v>-7.4875300000000006E-2</v>
      </c>
      <c r="J19" s="1">
        <v>0.78799560000000002</v>
      </c>
      <c r="K19" s="1">
        <v>-1.705085</v>
      </c>
      <c r="L19" s="1">
        <v>2.304068</v>
      </c>
      <c r="M19" s="1" t="s">
        <v>280</v>
      </c>
      <c r="N19" s="40">
        <v>77</v>
      </c>
      <c r="O19" s="1">
        <v>-0.23858219999999999</v>
      </c>
      <c r="P19" s="1">
        <v>0.8178974</v>
      </c>
      <c r="Q19" s="1">
        <v>-1.5487919999999999</v>
      </c>
      <c r="R19" s="1">
        <v>2.4436979999999999</v>
      </c>
      <c r="S19" t="s">
        <v>292</v>
      </c>
      <c r="T19" s="40">
        <v>75</v>
      </c>
      <c r="U19" s="1">
        <v>-0.26799719999999999</v>
      </c>
      <c r="V19" s="1">
        <v>0.8352444</v>
      </c>
      <c r="W19" s="1">
        <v>-1.5831839999999999</v>
      </c>
      <c r="X19" s="1">
        <v>2.4199830000000002</v>
      </c>
    </row>
    <row r="20" spans="1:24" x14ac:dyDescent="0.3">
      <c r="A20" t="s">
        <v>281</v>
      </c>
      <c r="B20" s="40">
        <v>88</v>
      </c>
      <c r="C20" s="1">
        <v>9.9776000000000004E-2</v>
      </c>
      <c r="D20" s="1">
        <v>0.78567880000000001</v>
      </c>
      <c r="E20" s="1">
        <v>-1.882614</v>
      </c>
      <c r="F20" s="1">
        <v>2.1788970000000001</v>
      </c>
      <c r="G20" s="1" t="s">
        <v>281</v>
      </c>
      <c r="H20" s="40">
        <v>75</v>
      </c>
      <c r="I20" s="3">
        <v>-1.1850999999999999E-3</v>
      </c>
      <c r="J20" s="1">
        <v>0.8177548</v>
      </c>
      <c r="K20" s="1">
        <v>-1.795434</v>
      </c>
      <c r="L20" s="1">
        <v>2.301701</v>
      </c>
      <c r="M20" s="1" t="s">
        <v>281</v>
      </c>
      <c r="N20" s="40">
        <v>72</v>
      </c>
      <c r="O20" s="1">
        <v>-0.17940929999999999</v>
      </c>
      <c r="P20" s="1">
        <v>0.75013379999999996</v>
      </c>
      <c r="Q20" s="1">
        <v>-1.6153649999999999</v>
      </c>
      <c r="R20" s="1">
        <v>1.8945179999999999</v>
      </c>
      <c r="S20" t="s">
        <v>293</v>
      </c>
      <c r="T20" s="40">
        <v>68</v>
      </c>
      <c r="U20" s="1">
        <v>-8.6469699999999997E-2</v>
      </c>
      <c r="V20" s="1">
        <v>0.80049599999999999</v>
      </c>
      <c r="W20" s="1">
        <v>-2.584622</v>
      </c>
      <c r="X20" s="1">
        <v>1.5369820000000001</v>
      </c>
    </row>
    <row r="21" spans="1:24" x14ac:dyDescent="0.3">
      <c r="A21" t="s">
        <v>282</v>
      </c>
      <c r="B21" s="40">
        <v>88</v>
      </c>
      <c r="C21" s="1">
        <v>3.2090899999999999E-2</v>
      </c>
      <c r="D21" s="1">
        <v>0.80387229999999998</v>
      </c>
      <c r="E21" s="1">
        <v>-1.230731</v>
      </c>
      <c r="F21" s="1">
        <v>3.3455180000000002</v>
      </c>
      <c r="G21" s="1" t="s">
        <v>282</v>
      </c>
      <c r="H21" s="40">
        <v>75</v>
      </c>
      <c r="I21" s="1">
        <v>1.5714800000000001E-2</v>
      </c>
      <c r="J21" s="1">
        <v>0.82637570000000005</v>
      </c>
      <c r="K21" s="1">
        <v>-1.590948</v>
      </c>
      <c r="L21" s="1">
        <v>3.3702809999999999</v>
      </c>
      <c r="M21" s="1" t="s">
        <v>282</v>
      </c>
      <c r="N21" s="40">
        <v>72</v>
      </c>
      <c r="O21" s="1">
        <v>-3.3711999999999999E-2</v>
      </c>
      <c r="P21" s="1">
        <v>0.78786299999999998</v>
      </c>
      <c r="Q21" s="1">
        <v>-1.2817609999999999</v>
      </c>
      <c r="R21" s="1">
        <v>3.1530279999999999</v>
      </c>
      <c r="S21" t="s">
        <v>294</v>
      </c>
      <c r="T21" s="40">
        <v>68</v>
      </c>
      <c r="U21" s="1">
        <v>-3.8599799999999997E-2</v>
      </c>
      <c r="V21" s="1">
        <v>0.77185649999999995</v>
      </c>
      <c r="W21" s="1">
        <v>-1.561115</v>
      </c>
      <c r="X21" s="1">
        <v>2.9005019999999999</v>
      </c>
    </row>
    <row r="22" spans="1:24" x14ac:dyDescent="0.3">
      <c r="A22" t="s">
        <v>283</v>
      </c>
      <c r="B22" s="40">
        <v>86</v>
      </c>
      <c r="C22" s="1">
        <v>5.8719399999999998E-2</v>
      </c>
      <c r="D22" s="1">
        <v>0.58906840000000005</v>
      </c>
      <c r="E22" s="1">
        <v>-1.4943660000000001</v>
      </c>
      <c r="F22" s="1">
        <v>1.637691</v>
      </c>
      <c r="G22" s="1" t="s">
        <v>283</v>
      </c>
      <c r="H22" s="40">
        <v>75</v>
      </c>
      <c r="I22" s="41">
        <v>-1.294E-4</v>
      </c>
      <c r="J22" s="1">
        <v>0.60172219999999998</v>
      </c>
      <c r="K22" s="1">
        <v>-1.5214540000000001</v>
      </c>
      <c r="L22" s="1">
        <v>1.200912</v>
      </c>
      <c r="M22" s="1" t="s">
        <v>283</v>
      </c>
      <c r="N22" s="40">
        <v>72</v>
      </c>
      <c r="O22" s="1">
        <v>-0.19575010000000001</v>
      </c>
      <c r="P22" s="1">
        <v>0.61771860000000001</v>
      </c>
      <c r="Q22" s="1">
        <v>-1.8046359999999999</v>
      </c>
      <c r="R22" s="1">
        <v>1.129656</v>
      </c>
      <c r="S22" t="s">
        <v>295</v>
      </c>
      <c r="T22" s="40">
        <v>68</v>
      </c>
      <c r="U22" s="1">
        <v>-0.22920299999999999</v>
      </c>
      <c r="V22" s="1">
        <v>0.5808141</v>
      </c>
      <c r="W22" s="1">
        <v>-1.485538</v>
      </c>
      <c r="X22" s="1">
        <v>1.298416</v>
      </c>
    </row>
    <row r="23" spans="1:24" x14ac:dyDescent="0.3">
      <c r="A23" t="s">
        <v>284</v>
      </c>
      <c r="B23" s="40">
        <v>88</v>
      </c>
      <c r="C23" s="1">
        <v>0.19954250000000001</v>
      </c>
      <c r="D23" s="1">
        <v>0.67609370000000002</v>
      </c>
      <c r="E23" s="1">
        <v>-2.109585</v>
      </c>
      <c r="F23" s="1">
        <v>1.836112</v>
      </c>
      <c r="G23" s="1" t="s">
        <v>284</v>
      </c>
      <c r="H23" s="40">
        <v>75</v>
      </c>
      <c r="I23" s="1">
        <v>1.39945E-2</v>
      </c>
      <c r="J23" s="1">
        <v>0.86582919999999997</v>
      </c>
      <c r="K23" s="1">
        <v>-4.3922530000000002</v>
      </c>
      <c r="L23" s="1">
        <v>1.7524900000000001</v>
      </c>
      <c r="M23" s="1" t="s">
        <v>284</v>
      </c>
      <c r="N23" s="40">
        <v>72</v>
      </c>
      <c r="O23" s="1">
        <v>-0.25180590000000003</v>
      </c>
      <c r="P23" s="1">
        <v>0.93498119999999996</v>
      </c>
      <c r="Q23" s="1">
        <v>-5.2990209999999998</v>
      </c>
      <c r="R23" s="1">
        <v>1.1437010000000001</v>
      </c>
      <c r="S23" t="s">
        <v>296</v>
      </c>
      <c r="T23" s="40">
        <v>68</v>
      </c>
      <c r="U23" s="1">
        <v>-0.18470880000000001</v>
      </c>
      <c r="V23" s="1">
        <v>0.53747650000000002</v>
      </c>
      <c r="W23" s="1">
        <v>-1.4239999999999999</v>
      </c>
      <c r="X23" s="1">
        <v>1.0124169999999999</v>
      </c>
    </row>
    <row r="24" spans="1:24" x14ac:dyDescent="0.3">
      <c r="T24" s="40"/>
      <c r="U24" s="1"/>
      <c r="V24" s="1"/>
      <c r="W24" s="1"/>
      <c r="X24" s="1"/>
    </row>
    <row r="25" spans="1:24" x14ac:dyDescent="0.3">
      <c r="A25" t="s">
        <v>285</v>
      </c>
      <c r="B25" s="40">
        <v>88</v>
      </c>
      <c r="C25" s="1">
        <v>-2.9450299999999999E-2</v>
      </c>
      <c r="D25" s="1">
        <v>0.94105470000000002</v>
      </c>
      <c r="E25" s="1">
        <v>-1.010996</v>
      </c>
      <c r="F25" s="1">
        <v>3.594068</v>
      </c>
      <c r="G25" s="1" t="s">
        <v>285</v>
      </c>
      <c r="H25" s="40">
        <v>79</v>
      </c>
      <c r="I25" s="1">
        <v>-0.16772319999999999</v>
      </c>
      <c r="J25" s="1">
        <v>0.79918639999999996</v>
      </c>
      <c r="K25" s="1">
        <v>-1.010996</v>
      </c>
      <c r="L25" s="1">
        <v>2.302778</v>
      </c>
      <c r="M25" s="1" t="s">
        <v>285</v>
      </c>
      <c r="N25" s="40">
        <v>68</v>
      </c>
      <c r="O25" s="1">
        <v>-0.12541179999999999</v>
      </c>
      <c r="P25" s="1">
        <v>0.91502289999999997</v>
      </c>
      <c r="Q25" s="1">
        <v>-1.010996</v>
      </c>
      <c r="R25" s="1">
        <v>2.8169529999999998</v>
      </c>
      <c r="S25" t="s">
        <v>297</v>
      </c>
      <c r="T25" s="40">
        <v>67</v>
      </c>
      <c r="U25" s="1">
        <v>-0.27887479999999998</v>
      </c>
      <c r="V25" s="1">
        <v>0.74046400000000001</v>
      </c>
      <c r="W25" s="1">
        <v>-0.98467190000000004</v>
      </c>
      <c r="X25" s="1">
        <v>2.1555710000000001</v>
      </c>
    </row>
    <row r="26" spans="1:24" x14ac:dyDescent="0.3">
      <c r="A26" t="s">
        <v>286</v>
      </c>
      <c r="B26" s="40">
        <v>88</v>
      </c>
      <c r="C26" s="1">
        <v>8.4001300000000001E-2</v>
      </c>
      <c r="D26" s="1">
        <v>0.80407989999999996</v>
      </c>
      <c r="E26" s="1">
        <v>-1.1054310000000001</v>
      </c>
      <c r="F26" s="1">
        <v>2.7492100000000002</v>
      </c>
      <c r="G26" s="1" t="s">
        <v>286</v>
      </c>
      <c r="H26" s="40">
        <v>79</v>
      </c>
      <c r="I26" s="1">
        <v>-0.1610915</v>
      </c>
      <c r="J26" s="1">
        <v>0.80963269999999998</v>
      </c>
      <c r="K26" s="1">
        <v>-1.1054310000000001</v>
      </c>
      <c r="L26" s="1">
        <v>2.7492100000000002</v>
      </c>
      <c r="M26" s="1" t="s">
        <v>286</v>
      </c>
      <c r="N26" s="40">
        <v>68</v>
      </c>
      <c r="O26" s="1">
        <v>-0.1230716</v>
      </c>
      <c r="P26" s="1">
        <v>0.89843609999999996</v>
      </c>
      <c r="Q26" s="1">
        <v>-1.1054310000000001</v>
      </c>
      <c r="R26" s="1">
        <v>2.5583269999999998</v>
      </c>
      <c r="S26" t="s">
        <v>298</v>
      </c>
      <c r="T26" s="40">
        <v>67</v>
      </c>
      <c r="U26" s="1">
        <v>-0.17814730000000001</v>
      </c>
      <c r="V26" s="1">
        <v>0.83256609999999998</v>
      </c>
      <c r="W26" s="1">
        <v>-1.064073</v>
      </c>
      <c r="X26" s="1">
        <v>1.859248</v>
      </c>
    </row>
    <row r="27" spans="1:24" x14ac:dyDescent="0.3">
      <c r="A27" t="s">
        <v>287</v>
      </c>
      <c r="B27" s="40">
        <v>88</v>
      </c>
      <c r="C27" s="3">
        <v>-4.6661999999999997E-3</v>
      </c>
      <c r="D27" s="1">
        <v>0.9115337</v>
      </c>
      <c r="E27" s="1">
        <v>-0.89104329999999998</v>
      </c>
      <c r="F27" s="1">
        <v>2.8117040000000002</v>
      </c>
      <c r="G27" s="1" t="s">
        <v>287</v>
      </c>
      <c r="H27" s="40">
        <v>79</v>
      </c>
      <c r="I27" s="1">
        <v>-0.144868</v>
      </c>
      <c r="J27" s="1">
        <v>0.85673149999999998</v>
      </c>
      <c r="K27" s="1">
        <v>-0.89104329999999998</v>
      </c>
      <c r="L27" s="1">
        <v>3.3228080000000002</v>
      </c>
      <c r="M27" s="1" t="s">
        <v>287</v>
      </c>
      <c r="N27" s="40">
        <v>68</v>
      </c>
      <c r="O27" s="1">
        <v>8.4980999999999998E-3</v>
      </c>
      <c r="P27" s="1">
        <v>0.95618349999999996</v>
      </c>
      <c r="Q27" s="1">
        <v>-0.89104329999999998</v>
      </c>
      <c r="R27" s="1">
        <v>2.7140909999999998</v>
      </c>
      <c r="S27" t="s">
        <v>299</v>
      </c>
      <c r="T27" s="40">
        <v>67</v>
      </c>
      <c r="U27" s="1">
        <v>-0.1144879</v>
      </c>
      <c r="V27" s="1">
        <v>0.85397769999999995</v>
      </c>
      <c r="W27" s="1">
        <v>-0.87771600000000005</v>
      </c>
      <c r="X27" s="1">
        <v>1.964901</v>
      </c>
    </row>
    <row r="28" spans="1:24" x14ac:dyDescent="0.3">
      <c r="A28" t="s">
        <v>288</v>
      </c>
      <c r="B28" s="40">
        <v>88</v>
      </c>
      <c r="C28" s="1">
        <v>-7.1462700000000004E-2</v>
      </c>
      <c r="D28" s="1">
        <v>0.77142999999999995</v>
      </c>
      <c r="E28" s="1">
        <v>-0.76464149999999997</v>
      </c>
      <c r="F28" s="1">
        <v>1.7770140000000001</v>
      </c>
      <c r="G28" s="1" t="s">
        <v>288</v>
      </c>
      <c r="H28" s="40">
        <v>79</v>
      </c>
      <c r="I28" s="1">
        <v>-0.13405359999999999</v>
      </c>
      <c r="J28" s="1">
        <v>0.91808710000000004</v>
      </c>
      <c r="K28" s="1">
        <v>-0.76464149999999997</v>
      </c>
      <c r="L28" s="1">
        <v>2.793676</v>
      </c>
      <c r="M28" s="1" t="s">
        <v>288</v>
      </c>
      <c r="N28" s="40">
        <v>68</v>
      </c>
      <c r="O28" s="1">
        <v>-0.1292276</v>
      </c>
      <c r="P28" s="1">
        <v>0.8755136</v>
      </c>
      <c r="Q28" s="1">
        <v>-0.76464149999999997</v>
      </c>
      <c r="R28" s="1">
        <v>3.3020070000000001</v>
      </c>
      <c r="S28" t="s">
        <v>300</v>
      </c>
      <c r="T28" s="40">
        <v>67</v>
      </c>
      <c r="U28" s="1">
        <v>-0.23435120000000001</v>
      </c>
      <c r="V28" s="1">
        <v>0.7509382</v>
      </c>
      <c r="W28" s="1">
        <v>-0.74197340000000001</v>
      </c>
      <c r="X28" s="1">
        <v>2.397475</v>
      </c>
    </row>
    <row r="29" spans="1:24" x14ac:dyDescent="0.3">
      <c r="A29" t="s">
        <v>289</v>
      </c>
      <c r="B29" s="40">
        <v>88</v>
      </c>
      <c r="C29" s="1">
        <v>0.2375312</v>
      </c>
      <c r="D29" s="1">
        <v>1.172655</v>
      </c>
      <c r="E29" s="1">
        <v>-0.85249039999999998</v>
      </c>
      <c r="F29" s="1">
        <v>4.4345439999999998</v>
      </c>
      <c r="G29" s="1" t="s">
        <v>289</v>
      </c>
      <c r="H29" s="40">
        <v>79</v>
      </c>
      <c r="I29" s="1">
        <v>-4.4616299999999998E-2</v>
      </c>
      <c r="J29" s="1">
        <v>1.0399259999999999</v>
      </c>
      <c r="K29" s="1">
        <v>-0.85249039999999998</v>
      </c>
      <c r="L29" s="1">
        <v>5.1898340000000003</v>
      </c>
      <c r="M29" s="1" t="s">
        <v>289</v>
      </c>
      <c r="N29" s="40">
        <v>68</v>
      </c>
      <c r="O29" s="1">
        <v>-0.1194143</v>
      </c>
      <c r="P29" s="1">
        <v>0.92706639999999996</v>
      </c>
      <c r="Q29" s="1">
        <v>-0.85249039999999998</v>
      </c>
      <c r="R29" s="1">
        <v>3.3016079999999999</v>
      </c>
      <c r="S29" t="s">
        <v>301</v>
      </c>
      <c r="T29" s="40">
        <v>67</v>
      </c>
      <c r="U29" s="1">
        <v>-0.14273359999999999</v>
      </c>
      <c r="V29" s="1">
        <v>0.97221199999999997</v>
      </c>
      <c r="W29" s="1">
        <v>-0.82237769999999999</v>
      </c>
      <c r="X29" s="1">
        <v>4.0699370000000004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descriptives</vt:lpstr>
      <vt:lpstr>MLM_results</vt:lpstr>
      <vt:lpstr>Table</vt:lpstr>
      <vt:lpstr>composite_descriptives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 Dong</dc:creator>
  <cp:lastModifiedBy>SleepLab</cp:lastModifiedBy>
  <cp:lastPrinted>2018-03-05T23:28:30Z</cp:lastPrinted>
  <dcterms:created xsi:type="dcterms:W3CDTF">2018-03-03T21:46:13Z</dcterms:created>
  <dcterms:modified xsi:type="dcterms:W3CDTF">2018-03-18T00:18:01Z</dcterms:modified>
</cp:coreProperties>
</file>