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15600" windowHeight="8010" activeTab="7"/>
  </bookViews>
  <sheets>
    <sheet name="List Produk" sheetId="4" r:id="rId1"/>
    <sheet name="1" sheetId="1" r:id="rId2"/>
    <sheet name="2" sheetId="2" r:id="rId3"/>
    <sheet name="3" sheetId="5" r:id="rId4"/>
    <sheet name="4" sheetId="6" r:id="rId5"/>
    <sheet name="Sheet2" sheetId="7" r:id="rId6"/>
    <sheet name="Sheet3" sheetId="8" r:id="rId7"/>
    <sheet name="LEMBAR SERAH TERIMA" sheetId="3" r:id="rId8"/>
  </sheets>
  <definedNames>
    <definedName name="_xlnm.Print_Area" localSheetId="3">'3'!$A$1:$F$60</definedName>
    <definedName name="_xlnm.Print_Area" localSheetId="4">'4'!$A$2:$F$49</definedName>
    <definedName name="_xlnm.Print_Area" localSheetId="7">'LEMBAR SERAH TERIMA'!$A$83:$D$116</definedName>
  </definedNames>
  <calcPr calcId="144525"/>
</workbook>
</file>

<file path=xl/calcChain.xml><?xml version="1.0" encoding="utf-8"?>
<calcChain xmlns="http://schemas.openxmlformats.org/spreadsheetml/2006/main">
  <c r="F46" i="6" l="1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49" i="6" s="1"/>
  <c r="F54" i="5" l="1"/>
  <c r="F53" i="5"/>
  <c r="F52" i="5"/>
  <c r="F50" i="5"/>
  <c r="F51" i="5" s="1"/>
  <c r="F49" i="5"/>
  <c r="F48" i="5"/>
  <c r="F47" i="5"/>
  <c r="F46" i="5"/>
  <c r="F45" i="5"/>
  <c r="F44" i="5"/>
  <c r="F43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58" i="5" l="1"/>
  <c r="F57" i="5"/>
  <c r="F56" i="5"/>
  <c r="F55" i="5"/>
  <c r="F42" i="5"/>
  <c r="F41" i="5"/>
  <c r="F60" i="5" l="1"/>
  <c r="F25" i="2"/>
  <c r="F24" i="2"/>
  <c r="F23" i="2"/>
  <c r="F25" i="1"/>
  <c r="F24" i="1"/>
  <c r="F23" i="1"/>
  <c r="F40" i="2" l="1"/>
  <c r="F37" i="1"/>
</calcChain>
</file>

<file path=xl/sharedStrings.xml><?xml version="1.0" encoding="utf-8"?>
<sst xmlns="http://schemas.openxmlformats.org/spreadsheetml/2006/main" count="861" uniqueCount="329">
  <si>
    <r>
      <t>PT. L’ESSENTIAL</t>
    </r>
    <r>
      <rPr>
        <sz val="11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 </t>
    </r>
  </si>
  <si>
    <t xml:space="preserve">Halaman </t>
  </si>
  <si>
    <t>: 1 dari 2</t>
  </si>
  <si>
    <t xml:space="preserve">No. Formulir </t>
  </si>
  <si>
    <t>: RNDK-F-029</t>
  </si>
  <si>
    <t>Revisi</t>
  </si>
  <si>
    <t>: 00</t>
  </si>
  <si>
    <t xml:space="preserve">Tanggal Berlaku </t>
  </si>
  <si>
    <t>: 09 September 2019</t>
  </si>
  <si>
    <t>FORMULA NOTIFIKASI PRODUK</t>
  </si>
  <si>
    <t>Merek</t>
  </si>
  <si>
    <t>No. Formula</t>
  </si>
  <si>
    <t>Nama Produk</t>
  </si>
  <si>
    <t>No. Revisi</t>
  </si>
  <si>
    <t>Bentuk Sediaan</t>
  </si>
  <si>
    <t>Tgl. Berlaku</t>
  </si>
  <si>
    <t>Warna Sediaan</t>
  </si>
  <si>
    <t>Formula Khusus</t>
  </si>
  <si>
    <t>Bentuk Kemasan
1. Kemasan Primer
2. Kemasan Sekunder</t>
  </si>
  <si>
    <t>Persamaan Produk</t>
  </si>
  <si>
    <t>Ukuran Kemasan</t>
  </si>
  <si>
    <t>Kategori*</t>
  </si>
  <si>
    <t>:</t>
  </si>
  <si>
    <t>Sub Kategori*</t>
  </si>
  <si>
    <t>Dibuat  oleh,</t>
  </si>
  <si>
    <t>Diperiksa oleh,</t>
  </si>
  <si>
    <t>Diterima oleh,</t>
  </si>
  <si>
    <t>Disetujui oleh,</t>
  </si>
  <si>
    <t>R&amp;D Manager</t>
  </si>
  <si>
    <t>Regulatory Affairs Dept.</t>
  </si>
  <si>
    <t>Regulatory Affairs Manager</t>
  </si>
  <si>
    <t>1. Komposisi</t>
  </si>
  <si>
    <t>No.</t>
  </si>
  <si>
    <t xml:space="preserve">Nama Dagang </t>
  </si>
  <si>
    <t>INCI Name</t>
  </si>
  <si>
    <t>Fungsi</t>
  </si>
  <si>
    <t>No. CAS</t>
  </si>
  <si>
    <t>Konsentrasi (%)</t>
  </si>
  <si>
    <t>Aquadem</t>
  </si>
  <si>
    <t>Aqua</t>
  </si>
  <si>
    <t>Solvent</t>
  </si>
  <si>
    <t>7732-18-5</t>
  </si>
  <si>
    <t>Dimethicone</t>
  </si>
  <si>
    <t>Emollient</t>
  </si>
  <si>
    <t>Phenoxyethanol</t>
  </si>
  <si>
    <t>Total</t>
  </si>
  <si>
    <r>
      <t>PT. L’ESSENTIAL</t>
    </r>
    <r>
      <rPr>
        <sz val="11"/>
        <color theme="1"/>
        <rFont val="Times New Roman"/>
        <family val="1"/>
      </rPr>
      <t xml:space="preserve">  </t>
    </r>
  </si>
  <si>
    <t>: 2 dari 2</t>
  </si>
  <si>
    <t>2. Prosedur Pembuatan</t>
  </si>
  <si>
    <t>Prosedur Pembuatan</t>
  </si>
  <si>
    <t>I</t>
  </si>
  <si>
    <t>II</t>
  </si>
  <si>
    <t>Lakukan pengujian terhadap produk, apabila memenuhi syarat lakukan tahap pengemasan.</t>
  </si>
  <si>
    <r>
      <t xml:space="preserve">5. Perhatian / Peringatan*
</t>
    </r>
    <r>
      <rPr>
        <sz val="11"/>
        <color theme="1"/>
        <rFont val="Times New Roman"/>
        <family val="1"/>
      </rPr>
      <t>Hentikan pemakaian bila timbul rasa pedih, panas, gatal dan kemerahan di kulit.</t>
    </r>
  </si>
  <si>
    <t xml:space="preserve">Ket :
(*) : Diisi manual oleh Tim Regulatory Affairs
</t>
  </si>
  <si>
    <t>Cosmetic PD TM SPV</t>
  </si>
  <si>
    <t>Microcare®PHC</t>
  </si>
  <si>
    <t>Chlorphenesin</t>
  </si>
  <si>
    <t>Glycerin</t>
  </si>
  <si>
    <t>Humectant</t>
  </si>
  <si>
    <t>Moisturizer</t>
  </si>
  <si>
    <t>Preservative</t>
  </si>
  <si>
    <t>104-29-0</t>
  </si>
  <si>
    <t xml:space="preserve">122-99-6 </t>
  </si>
  <si>
    <t xml:space="preserve">56-81-5 </t>
  </si>
  <si>
    <t>57-55-6</t>
  </si>
  <si>
    <t>III</t>
  </si>
  <si>
    <t>IV</t>
  </si>
  <si>
    <t>V</t>
  </si>
  <si>
    <t>VI</t>
  </si>
  <si>
    <t>: Formula Baru</t>
  </si>
  <si>
    <t>: Jernih Tak Berwarna</t>
  </si>
  <si>
    <t>Chelating Agent</t>
  </si>
  <si>
    <t>: For I/1A-01</t>
  </si>
  <si>
    <t>VII</t>
  </si>
  <si>
    <t>: STUDIO TROPIK</t>
  </si>
  <si>
    <t>: Original Priming Water For Normal To Oily Skin</t>
  </si>
  <si>
    <t>: Cair</t>
  </si>
  <si>
    <t xml:space="preserve">
: Botol
: Inner Box</t>
  </si>
  <si>
    <t>: SOT-F-001</t>
  </si>
  <si>
    <t>: 15-01-2020</t>
  </si>
  <si>
    <t>Aloe Vera Leaf Gel Spray Dried Powder 100 X</t>
  </si>
  <si>
    <t>Keltrol T-Plus</t>
  </si>
  <si>
    <t>Xanthan Gum</t>
  </si>
  <si>
    <t>Croduret 50 SS</t>
  </si>
  <si>
    <t>PEG-40 Hydrogenated castor oil</t>
  </si>
  <si>
    <t>Parfum Adorable Rose R1615657</t>
  </si>
  <si>
    <t>Fragrance</t>
  </si>
  <si>
    <t>Citric Acid</t>
  </si>
  <si>
    <t>Solubilizer</t>
  </si>
  <si>
    <t>-</t>
  </si>
  <si>
    <t>56-81-5</t>
  </si>
  <si>
    <t>11138-66-2</t>
  </si>
  <si>
    <t>61788-85-0</t>
  </si>
  <si>
    <t>77-92-9</t>
  </si>
  <si>
    <t>Masukkan (6) ke dalam campuran di atas aduk hingga homogen</t>
  </si>
  <si>
    <t>Dispersikan  (12) dengan (13). Masukkan ke dalam campuran di atas. Aduk hingga homogen</t>
  </si>
  <si>
    <t>: SOT-F-002</t>
  </si>
  <si>
    <t>: Flawless Priming Water For Normal To Dry Skin</t>
  </si>
  <si>
    <t>: Opaque</t>
  </si>
  <si>
    <t>L-Securancy</t>
  </si>
  <si>
    <t>Hydrogenated Lecithin</t>
  </si>
  <si>
    <t>92128-87-5</t>
  </si>
  <si>
    <t>Masukkan (10) ke dalam campuran di atas. Aduk hingga homogen</t>
  </si>
  <si>
    <t>Dispersikan  (11) dengan (12). Masukkan ke dalam campuran di atas. Aduk hingga homogen</t>
  </si>
  <si>
    <r>
      <t xml:space="preserve">3. Klaim Produk
</t>
    </r>
    <r>
      <rPr>
        <sz val="11"/>
        <color theme="1"/>
        <rFont val="Times New Roman"/>
        <family val="1"/>
      </rPr>
      <t>Untuk menyegarkan kulit wajah.</t>
    </r>
  </si>
  <si>
    <t>Rose Glycolic Extract</t>
  </si>
  <si>
    <t>Rosacanina (flowers) extract</t>
  </si>
  <si>
    <t>84696-47-9</t>
  </si>
  <si>
    <t>Propylene glycol</t>
  </si>
  <si>
    <t>: 30, 150 ml</t>
  </si>
  <si>
    <t xml:space="preserve">Skin Conditioning </t>
  </si>
  <si>
    <t>85507-69-3 /
 94349-62-9</t>
  </si>
  <si>
    <t>Trilon B Powder</t>
  </si>
  <si>
    <t xml:space="preserve">  64-02-8</t>
  </si>
  <si>
    <t>Rheology Modifier</t>
  </si>
  <si>
    <t>pH Adjuster</t>
  </si>
  <si>
    <t>Campurkan (2) dengan Aqua. Aduk hingga homogen</t>
  </si>
  <si>
    <t>Larutkan (4, 5) dengan Aqua. Masukkan ke dalam campuran di atas. Aduk hingga homogen</t>
  </si>
  <si>
    <t>Premix (8) (9) dengan Aqua , masukkan ke dalam campuran di atas. Aduk sampai homogen.</t>
  </si>
  <si>
    <t>Larutkan (11) dengan Aqua. Masukkan ke dalam campuran di atas. Aduk hingga homogen</t>
  </si>
  <si>
    <r>
      <t xml:space="preserve">4. Cara Pakai
</t>
    </r>
    <r>
      <rPr>
        <sz val="11"/>
        <color theme="1"/>
        <rFont val="Times New Roman"/>
        <family val="1"/>
      </rPr>
      <t xml:space="preserve">Semprotkan ke wajah dari jarak 20 cm dengan mata tertutup, kemudian biarkan meresap sesaat. Aplikasikan </t>
    </r>
    <r>
      <rPr>
        <i/>
        <sz val="11"/>
        <color theme="1"/>
        <rFont val="Times New Roman"/>
        <family val="1"/>
      </rPr>
      <t>make-up</t>
    </r>
    <r>
      <rPr>
        <sz val="11"/>
        <color theme="1"/>
        <rFont val="Times New Roman"/>
        <family val="1"/>
      </rPr>
      <t xml:space="preserve"> seperti biasa. </t>
    </r>
  </si>
  <si>
    <r>
      <t xml:space="preserve">6. Catatan
</t>
    </r>
    <r>
      <rPr>
        <sz val="11"/>
        <color theme="1"/>
        <rFont val="Times New Roman"/>
        <family val="1"/>
      </rPr>
      <t>- Perubahan preservative Dowicil 200 menjadi Microcare®PHC</t>
    </r>
  </si>
  <si>
    <t>85507-69-3 / 
94349-62-9</t>
  </si>
  <si>
    <t>63148-62-9 /
9006-65-9</t>
  </si>
  <si>
    <r>
      <t xml:space="preserve">4. Cara Pakai
</t>
    </r>
    <r>
      <rPr>
        <sz val="11"/>
        <color theme="1"/>
        <rFont val="Times New Roman"/>
        <family val="1"/>
      </rPr>
      <t xml:space="preserve">Semprotkan ke wajah dari jarak 20 cm dengan mata tertutup, kemudian biarkan meresap sesaat. Aplikasikan make-up seperti biasa. </t>
    </r>
  </si>
  <si>
    <t>Premix (8) (9) dengan Aqua masukkan ke dalam campuran di atas. Aduk sampai homogen.</t>
  </si>
  <si>
    <t>Lembar Serah Terima Formula Notifikasi</t>
  </si>
  <si>
    <t>Dibuat Oleh</t>
  </si>
  <si>
    <t>Diperiksa Oleh</t>
  </si>
  <si>
    <t>Diterima Oleh</t>
  </si>
  <si>
    <t>Diketahui Oleh</t>
  </si>
  <si>
    <t>Basaria Sumartini S</t>
  </si>
  <si>
    <t>Wulan Puspitosari</t>
  </si>
  <si>
    <t xml:space="preserve">Widya Aprilani </t>
  </si>
  <si>
    <t>Kharisma Sjamsuhar</t>
  </si>
  <si>
    <t>Product Development (TM) Spv</t>
  </si>
  <si>
    <t>Cosmetic Registration Spv</t>
  </si>
  <si>
    <t>RA Manager</t>
  </si>
  <si>
    <t>Nama Merk</t>
  </si>
  <si>
    <t>Customer / Kode Customer</t>
  </si>
  <si>
    <t>: BDTM</t>
  </si>
  <si>
    <t>Keterangan</t>
  </si>
  <si>
    <t>Tanggal</t>
  </si>
  <si>
    <t>: Formula Baru (Reformulasi Perubahan Preservative)</t>
  </si>
  <si>
    <t>: 17 Januari 2020</t>
  </si>
  <si>
    <t>1. STUDIO TROPIK Flawless Priming Water For Normal To Dry Skin</t>
  </si>
  <si>
    <t xml:space="preserve">: STUDIO TROPIK </t>
  </si>
  <si>
    <t>2. STUDIO TROPIK Original Priming Water For Normal To Oily Skin</t>
  </si>
  <si>
    <t>Aloe barbadensis Leaf</t>
  </si>
  <si>
    <t>Tetra Sodium EDTA</t>
  </si>
  <si>
    <t>No</t>
  </si>
  <si>
    <t>Ket Notifikasi</t>
  </si>
  <si>
    <t>TGL Berlaku BD Formula Notif</t>
  </si>
  <si>
    <t>15-01-2020</t>
  </si>
  <si>
    <t>Original Priming Water For Normal To Oily Skin</t>
  </si>
  <si>
    <t>Perubahan preservative Dowicil 200 menjadi Microcare®PHC</t>
  </si>
  <si>
    <t>Perpanjangan Notif &gt;&gt;&gt; Notifikasi Baru Perubahan Preservative</t>
  </si>
  <si>
    <t>Flawless Priming Water For Normal To Dry Skin</t>
  </si>
  <si>
    <t>: 01</t>
  </si>
  <si>
    <t>: 12 Mei 2020</t>
  </si>
  <si>
    <t>Diketahui oleh,</t>
  </si>
  <si>
    <t>Catatan :</t>
  </si>
  <si>
    <t>Perubahan Kolom Autorisasi</t>
  </si>
  <si>
    <t>Probiome Skin Tonic</t>
  </si>
  <si>
    <t>Baru</t>
  </si>
  <si>
    <t>Formula dari Costumer</t>
  </si>
  <si>
    <t>Herbitus Skin Tonic</t>
  </si>
  <si>
    <t>Natrosol ™ 250 HHRP</t>
  </si>
  <si>
    <t>Hydroxyethylcellulose</t>
  </si>
  <si>
    <t>Thickeners</t>
  </si>
  <si>
    <t>9004-62-0</t>
  </si>
  <si>
    <t>Carbopol ETD 2020</t>
  </si>
  <si>
    <t>Acrylates/C10-30 Alkyl Acrylate Crosspolymer</t>
  </si>
  <si>
    <t>Thickener</t>
  </si>
  <si>
    <t>176429-87-1</t>
  </si>
  <si>
    <t>TEA</t>
  </si>
  <si>
    <t>Triethanolamine</t>
  </si>
  <si>
    <t>102-71-6</t>
  </si>
  <si>
    <t>1,3 Butylene Glycol</t>
  </si>
  <si>
    <t>1,3-Butylene Glycol</t>
  </si>
  <si>
    <t>Humectant / Emollient</t>
  </si>
  <si>
    <t>107-88-0</t>
  </si>
  <si>
    <t>Herbitus Acne Blend</t>
  </si>
  <si>
    <t>Propylene Glycol</t>
  </si>
  <si>
    <t>Butylene Glycol</t>
  </si>
  <si>
    <t>25265-75-2</t>
  </si>
  <si>
    <t>Pentylene Glycol</t>
  </si>
  <si>
    <t>5343-92-0</t>
  </si>
  <si>
    <t>Sodium Hydroxide</t>
  </si>
  <si>
    <t>1310-73-2</t>
  </si>
  <si>
    <t>Salycilic Acid</t>
  </si>
  <si>
    <t>69-72-7</t>
  </si>
  <si>
    <t>Mandelic Acid</t>
  </si>
  <si>
    <t>90-64-2</t>
  </si>
  <si>
    <t>Capryloyl Salycilic Acid</t>
  </si>
  <si>
    <t>78418-01-6</t>
  </si>
  <si>
    <t>Capryloyl Glycine</t>
  </si>
  <si>
    <t>14246-53-8</t>
  </si>
  <si>
    <t>1,2-Hexanediol</t>
  </si>
  <si>
    <t>6920-22-5</t>
  </si>
  <si>
    <t>Caprylyl Glycol</t>
  </si>
  <si>
    <t>1117-86-8</t>
  </si>
  <si>
    <t>122-99-6</t>
  </si>
  <si>
    <t>10-Hydroxydecanoic Acid</t>
  </si>
  <si>
    <t>1679-53-4</t>
  </si>
  <si>
    <t>Sebacic acid</t>
  </si>
  <si>
    <t>111-20-6</t>
  </si>
  <si>
    <t>1,10-Decanediol</t>
  </si>
  <si>
    <t>112-47-0</t>
  </si>
  <si>
    <t>Centella Asiatica Cosmelene</t>
  </si>
  <si>
    <t xml:space="preserve">107-88-0 </t>
  </si>
  <si>
    <t>Centella Asiatica Extract</t>
  </si>
  <si>
    <t>Skin Conditioning</t>
  </si>
  <si>
    <t>84696-21-9</t>
  </si>
  <si>
    <t>Sea Breeze Mugwort Extract</t>
  </si>
  <si>
    <t>1,2 Hexanediol</t>
  </si>
  <si>
    <t xml:space="preserve">6920-22-5 </t>
  </si>
  <si>
    <t>Artemisia Vulgaris Extract</t>
  </si>
  <si>
    <t>Ethylhexylglycerine</t>
  </si>
  <si>
    <t>70445-33-9</t>
  </si>
  <si>
    <t>Black Cumin Glycolic Extract</t>
  </si>
  <si>
    <t>Nigellasativa (seeds) extract</t>
  </si>
  <si>
    <t>90064-32-7</t>
  </si>
  <si>
    <t>Potassium Sorbate</t>
  </si>
  <si>
    <t>24634-61-5</t>
  </si>
  <si>
    <t>Sodium Benzoate</t>
  </si>
  <si>
    <t>532-32-1</t>
  </si>
  <si>
    <t xml:space="preserve">Microcare® PHC </t>
  </si>
  <si>
    <t>Preservatives</t>
  </si>
  <si>
    <t>: Herbitus Skin Tonic</t>
  </si>
  <si>
    <t>: Cairan Kental</t>
  </si>
  <si>
    <t>: Tidak Berwarna</t>
  </si>
  <si>
    <t>: SOT-F-003</t>
  </si>
  <si>
    <t>: 23 Juli 2020</t>
  </si>
  <si>
    <t>: Formula 
  Costumer (For IX)</t>
  </si>
  <si>
    <t>: -</t>
  </si>
  <si>
    <t>Humectant, skin conditioning</t>
  </si>
  <si>
    <t>Skin conditioning</t>
  </si>
  <si>
    <t>Keratolitik, skin conditioning</t>
  </si>
  <si>
    <t>6920-22-5 </t>
  </si>
  <si>
    <t>1117-86-8 </t>
  </si>
  <si>
    <t>Buffer, skin conditioning</t>
  </si>
  <si>
    <t xml:space="preserve">Aqua </t>
  </si>
  <si>
    <t>Humectant / Skin Conditioning</t>
  </si>
  <si>
    <t xml:space="preserve">I. </t>
  </si>
  <si>
    <t>Kembangkan (2) dengan aquadem.</t>
  </si>
  <si>
    <t xml:space="preserve">II. </t>
  </si>
  <si>
    <t>Kembangkan (3) dengan aquadem kemudian tambahkan TEA, mixing hingga terbentuk slurry</t>
  </si>
  <si>
    <t>Masukkan ke dalam campuran di atas, mixing hingga homogen</t>
  </si>
  <si>
    <t xml:space="preserve">III. </t>
  </si>
  <si>
    <t>Masukkan (5) s/d (10) ke dalam campuran di atas, mixing hingga homogen</t>
  </si>
  <si>
    <t xml:space="preserve">IV. </t>
  </si>
  <si>
    <t>Larutkan (11) dengan aquadem, masukkan ke dalam campuran di atas. Mixing hingga homogen</t>
  </si>
  <si>
    <t xml:space="preserve">V. </t>
  </si>
  <si>
    <r>
      <t xml:space="preserve">3. Klaim Produk
</t>
    </r>
    <r>
      <rPr>
        <sz val="11"/>
        <color theme="1"/>
        <rFont val="Times New Roman"/>
        <family val="1"/>
      </rPr>
      <t>Studio Tropik Herbitus Skin Tonic adalah toner yang diformulasikan khusus dengan Herbs Complex Blend (yang mampu mencegah dan menenangkan kulit berjerawat dan kemerahan</t>
    </r>
  </si>
  <si>
    <r>
      <t xml:space="preserve">4. Cara Pakai
</t>
    </r>
    <r>
      <rPr>
        <sz val="11"/>
        <color theme="1"/>
        <rFont val="Times New Roman"/>
        <family val="1"/>
      </rPr>
      <t>Tuangkan Skin Tonic secukupnya pada telapak tangan atau kapas. Tepuk secara perlahan pada kulit wajah dan leher hingga meresap sempurna. Gunakan setiap pagi dan malam setelah cleanser.</t>
    </r>
  </si>
  <si>
    <r>
      <t xml:space="preserve">5. Perhatian / Peringatan*
</t>
    </r>
    <r>
      <rPr>
        <sz val="11"/>
        <color theme="1"/>
        <rFont val="Times New Roman"/>
        <family val="1"/>
      </rPr>
      <t>Hentikan pemakaian bila timbul rasa pedih, panas, gatal, dan kemerahan di kulit</t>
    </r>
  </si>
  <si>
    <t>: Probiome Skin Tonic</t>
  </si>
  <si>
    <t>: Cairan</t>
  </si>
  <si>
    <t>: SOT-F-004</t>
  </si>
  <si>
    <t>: Formula 
  Costumer (For XLII)</t>
  </si>
  <si>
    <t>D-Panthenol</t>
  </si>
  <si>
    <t>BHT</t>
  </si>
  <si>
    <t>Caprylic/Capric Triglyceride</t>
  </si>
  <si>
    <t>Moist Factor</t>
  </si>
  <si>
    <t>Probiome Blend</t>
  </si>
  <si>
    <t>Probiome Blend B</t>
  </si>
  <si>
    <t>Bifida Ferment Lysate</t>
  </si>
  <si>
    <t>Opulyn 301</t>
  </si>
  <si>
    <t>Styrene/Acrylates Copolymer</t>
  </si>
  <si>
    <t>Panthenol</t>
  </si>
  <si>
    <t>H-BHT</t>
  </si>
  <si>
    <t>Anti Oxidant</t>
  </si>
  <si>
    <t>128-37-0</t>
  </si>
  <si>
    <t>81-13-0/16485-10-2</t>
  </si>
  <si>
    <t>Croduret 50-SS-(RB)</t>
  </si>
  <si>
    <t>PEG-40 hydrogeneted castor oil</t>
  </si>
  <si>
    <r>
      <t xml:space="preserve">Crodamol GTCC
</t>
    </r>
    <r>
      <rPr>
        <b/>
        <i/>
        <sz val="8"/>
        <color rgb="FFFF0000"/>
        <rFont val="Times New Roman"/>
        <family val="1"/>
      </rPr>
      <t>* Tidak boleh disubtitusi dengan bahan lain</t>
    </r>
  </si>
  <si>
    <t>73398-61-5 / 65381-09-1</t>
  </si>
  <si>
    <t>Betaine Anhydrous</t>
  </si>
  <si>
    <t>107-43-7</t>
  </si>
  <si>
    <t>Propylene Glycol USP (PGUSP)</t>
  </si>
  <si>
    <t>Lactobacillus / Collagen / Mesembryanthemum Crystallinum Leaf Extract Ferment Lysate</t>
  </si>
  <si>
    <t xml:space="preserve">Polyglutamic acid </t>
  </si>
  <si>
    <t xml:space="preserve">25513-46-6 </t>
  </si>
  <si>
    <t xml:space="preserve">Sodium Hyaluronate </t>
  </si>
  <si>
    <t>9067-32-7</t>
  </si>
  <si>
    <t xml:space="preserve">Hydrolyzed Hyaluronic acid </t>
  </si>
  <si>
    <t xml:space="preserve">Sodium Acetylated Hyaluronate </t>
  </si>
  <si>
    <t>Hydroxypropyltrimonium Hyaluronate</t>
  </si>
  <si>
    <t xml:space="preserve">Butylene Glycol </t>
  </si>
  <si>
    <t xml:space="preserve">Glycerin </t>
  </si>
  <si>
    <t>Ethylhexylglycerin</t>
  </si>
  <si>
    <t xml:space="preserve"> 70445-33-9</t>
  </si>
  <si>
    <t xml:space="preserve"> 6920-22-5</t>
  </si>
  <si>
    <t>Opacifier</t>
  </si>
  <si>
    <t>9010-92-8</t>
  </si>
  <si>
    <t>Citric Acid Monohydrate</t>
  </si>
  <si>
    <t>pH adjuster</t>
  </si>
  <si>
    <t>77-92-9/5949-29-1</t>
  </si>
  <si>
    <t>Humectant, film forming</t>
  </si>
  <si>
    <t>Skin Conditioning, solvent</t>
  </si>
  <si>
    <t>96507-89-0 </t>
  </si>
  <si>
    <t>I.</t>
  </si>
  <si>
    <t>Masukkan D-Panthenol ke dalam campuran di atas</t>
  </si>
  <si>
    <t>Masukkan (7) s/d (13) ke dalam campuran di atas, mixing hingga homogen</t>
  </si>
  <si>
    <t>Larutkan (14) dengan aquadem, masukkan ke dalam campuran di atas</t>
  </si>
  <si>
    <t xml:space="preserve">VI. </t>
  </si>
  <si>
    <t>III.</t>
  </si>
  <si>
    <r>
      <t xml:space="preserve">3. Klaim Produk
</t>
    </r>
    <r>
      <rPr>
        <sz val="11"/>
        <color theme="1"/>
        <rFont val="Times New Roman"/>
        <family val="1"/>
      </rPr>
      <t>Studio Tropik Probiome Skin Tonic adalah toner yang diformulasikan dengan kombinasi unik Bifida Probiotics dan Hyaluronic Acid Blend yang mampu menjaga kekuatan dan kelembapan kulit</t>
    </r>
  </si>
  <si>
    <t>R&amp;D Cosmetic Manager</t>
  </si>
  <si>
    <t>Kemudian masukkan ke dalam campuran di atas, mixing hingga terbentuk cairan opaque homogen.</t>
  </si>
  <si>
    <r>
      <t xml:space="preserve">Panaskan (4) s/d (6) 60 </t>
    </r>
    <r>
      <rPr>
        <sz val="11"/>
        <color theme="1"/>
        <rFont val="Calibri"/>
        <family val="2"/>
      </rPr>
      <t>°</t>
    </r>
    <r>
      <rPr>
        <sz val="11"/>
        <color theme="1"/>
        <rFont val="Times New Roman"/>
        <family val="1"/>
      </rPr>
      <t xml:space="preserve">C - 70 °C sambil di aduk manual hingga homogen. </t>
    </r>
  </si>
  <si>
    <t>: Putih Opaque</t>
  </si>
  <si>
    <t xml:space="preserve">
: Botol frosted
: Inner Box</t>
  </si>
  <si>
    <r>
      <t xml:space="preserve">6. Catatan
</t>
    </r>
    <r>
      <rPr>
        <sz val="11"/>
        <color theme="1"/>
        <rFont val="Times New Roman"/>
        <family val="1"/>
      </rPr>
      <t xml:space="preserve">Formula, Uji Stabilitas, Uji Kompatibilitas, Uji Kemasan dan Uji Transportasi dilakukan oleh PT Parvis Magna
Dokumen Spesifikasi produk di buat oleh PT Parvis Magna
</t>
    </r>
    <r>
      <rPr>
        <i/>
        <sz val="11"/>
        <color theme="1"/>
        <rFont val="Times New Roman"/>
        <family val="1"/>
      </rPr>
      <t>* Statement Letter</t>
    </r>
    <r>
      <rPr>
        <sz val="11"/>
        <color theme="1"/>
        <rFont val="Times New Roman"/>
        <family val="1"/>
      </rPr>
      <t xml:space="preserve"> PT Parvis Magna Bertanggung Jawab Penuh Atas Mutu Produk
* Konfirmasi dosis Microcare PHC 0.8% melalui email </t>
    </r>
  </si>
  <si>
    <r>
      <t xml:space="preserve">6. Catatan
</t>
    </r>
    <r>
      <rPr>
        <sz val="11"/>
        <color theme="1"/>
        <rFont val="Times New Roman"/>
        <family val="1"/>
      </rPr>
      <t>Formula, Uji Stabilitas, Uji Kompatibilitas, Uji Kemasan dan Uji Transportasi dilakukan oleh PT Parvis Magna
Dokumen Spesifikasi produk di buat oleh PT Parvis Magna
*</t>
    </r>
    <r>
      <rPr>
        <i/>
        <sz val="11"/>
        <color theme="1"/>
        <rFont val="Times New Roman"/>
        <family val="1"/>
      </rPr>
      <t xml:space="preserve"> Statement Letter</t>
    </r>
    <r>
      <rPr>
        <sz val="11"/>
        <color theme="1"/>
        <rFont val="Times New Roman"/>
        <family val="1"/>
      </rPr>
      <t xml:space="preserve"> PT Parvis Magna Bertanggung Jawab Penuh Atas Mutu Produk
* Konfirmasi dosis Microcare PHC 0.8% melalui email </t>
    </r>
  </si>
  <si>
    <t>Alifah Putri Utami</t>
  </si>
  <si>
    <t>: TM</t>
  </si>
  <si>
    <t>: Formula &amp; Dokumen Spesifikasi Produk Dari Costumer</t>
  </si>
  <si>
    <t>1. STUDIO TROPIK Herbitus Skin Tonic</t>
  </si>
  <si>
    <t>2. STUDIO TROPIK Probiome Skin Tonic</t>
  </si>
  <si>
    <t>: 29 Juli 2020</t>
  </si>
  <si>
    <t>Cosmetic Registration Asst. Mgr</t>
  </si>
  <si>
    <t>: 100 ml</t>
  </si>
  <si>
    <t>: 30 Juli 2020</t>
  </si>
  <si>
    <t>: 05 Agustus 2020</t>
  </si>
  <si>
    <t>1. STUDIO TROPIK Probiome Skin Tonic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</si>
</sst>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0"/>
    <numFmt numFmtId="165" formatCode="_(* #,##0.0000_);_(* \(#,##0.0000\);_(* &quot;-&quot;??_);_(@_)"/>
    <numFmt numFmtId="166" formatCode="#,##0.0000"/>
    <numFmt numFmtId="167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sz val="10"/>
      <color theme="1"/>
      <name val="Trebuchet MS"/>
      <family val="2"/>
    </font>
    <font>
      <sz val="10"/>
      <color rgb="FF000000"/>
      <name val="Trebuchet MS"/>
      <family val="2"/>
    </font>
    <font>
      <u/>
      <sz val="10"/>
      <color rgb="FF000000"/>
      <name val="Trebuchet MS"/>
      <family val="2"/>
    </font>
    <font>
      <sz val="11"/>
      <color theme="1"/>
      <name val="Trebuchet MS"/>
      <family val="2"/>
    </font>
    <font>
      <sz val="9"/>
      <color theme="1"/>
      <name val="Calibri"/>
      <family val="2"/>
      <scheme val="minor"/>
    </font>
    <font>
      <sz val="9"/>
      <color theme="1"/>
      <name val="Trebuchet MS"/>
      <family val="2"/>
    </font>
    <font>
      <b/>
      <sz val="9"/>
      <color rgb="FF000000"/>
      <name val="Trebuchet MS"/>
      <family val="2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i/>
      <sz val="8"/>
      <color rgb="FFFF0000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Calibri"/>
      <family val="2"/>
    </font>
    <font>
      <i/>
      <sz val="10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dashed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254">
    <xf numFmtId="0" fontId="0" fillId="0" borderId="0" xfId="0"/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center" wrapText="1"/>
    </xf>
    <xf numFmtId="0" fontId="4" fillId="0" borderId="11" xfId="0" applyFont="1" applyBorder="1" applyAlignment="1">
      <alignment vertical="top"/>
    </xf>
    <xf numFmtId="0" fontId="7" fillId="0" borderId="15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vertical="center"/>
    </xf>
    <xf numFmtId="0" fontId="7" fillId="0" borderId="1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7" fillId="0" borderId="15" xfId="0" applyFont="1" applyBorder="1" applyAlignment="1">
      <alignment vertical="center" wrapText="1"/>
    </xf>
    <xf numFmtId="0" fontId="7" fillId="0" borderId="1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top"/>
    </xf>
    <xf numFmtId="165" fontId="7" fillId="0" borderId="15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65" fontId="4" fillId="0" borderId="0" xfId="1" applyNumberFormat="1" applyFont="1" applyBorder="1" applyAlignment="1">
      <alignment horizontal="center" vertical="center"/>
    </xf>
    <xf numFmtId="0" fontId="4" fillId="0" borderId="12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9" xfId="0" applyFont="1" applyBorder="1" applyAlignment="1">
      <alignment vertical="top"/>
    </xf>
    <xf numFmtId="0" fontId="2" fillId="0" borderId="19" xfId="0" applyFont="1" applyBorder="1" applyAlignment="1">
      <alignment vertical="top" wrapText="1"/>
    </xf>
    <xf numFmtId="0" fontId="2" fillId="0" borderId="19" xfId="0" applyFont="1" applyBorder="1" applyAlignment="1">
      <alignment horizontal="center" vertical="top"/>
    </xf>
    <xf numFmtId="0" fontId="2" fillId="0" borderId="3" xfId="0" applyFont="1" applyBorder="1" applyAlignment="1">
      <alignment vertical="top" wrapText="1"/>
    </xf>
    <xf numFmtId="0" fontId="4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top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right" vertical="center"/>
    </xf>
    <xf numFmtId="0" fontId="4" fillId="0" borderId="15" xfId="0" applyFont="1" applyBorder="1" applyAlignment="1">
      <alignment vertical="center"/>
    </xf>
    <xf numFmtId="164" fontId="4" fillId="0" borderId="15" xfId="0" applyNumberFormat="1" applyFont="1" applyBorder="1" applyAlignment="1">
      <alignment horizontal="right" vertical="center" wrapText="1"/>
    </xf>
    <xf numFmtId="0" fontId="4" fillId="0" borderId="14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15" xfId="0" applyFont="1" applyFill="1" applyBorder="1" applyAlignment="1">
      <alignment vertical="center" wrapText="1"/>
    </xf>
    <xf numFmtId="0" fontId="8" fillId="0" borderId="15" xfId="0" applyFont="1" applyBorder="1" applyAlignment="1">
      <alignment horizontal="center" vertical="center"/>
    </xf>
    <xf numFmtId="164" fontId="8" fillId="0" borderId="15" xfId="0" applyNumberFormat="1" applyFont="1" applyFill="1" applyBorder="1" applyAlignment="1">
      <alignment horizontal="right" vertical="center" wrapText="1"/>
    </xf>
    <xf numFmtId="0" fontId="8" fillId="0" borderId="15" xfId="0" applyFont="1" applyBorder="1" applyAlignment="1">
      <alignment vertical="center" wrapText="1"/>
    </xf>
    <xf numFmtId="164" fontId="8" fillId="0" borderId="15" xfId="0" applyNumberFormat="1" applyFont="1" applyBorder="1" applyAlignment="1">
      <alignment horizontal="right" vertical="center"/>
    </xf>
    <xf numFmtId="0" fontId="8" fillId="0" borderId="15" xfId="0" quotePrefix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right" vertical="center" wrapText="1"/>
    </xf>
    <xf numFmtId="0" fontId="4" fillId="0" borderId="14" xfId="0" applyFont="1" applyBorder="1" applyAlignment="1">
      <alignment vertical="center"/>
    </xf>
    <xf numFmtId="0" fontId="4" fillId="0" borderId="18" xfId="0" applyFont="1" applyBorder="1" applyAlignment="1">
      <alignment vertical="center" wrapText="1"/>
    </xf>
    <xf numFmtId="0" fontId="4" fillId="0" borderId="15" xfId="0" applyFont="1" applyFill="1" applyBorder="1" applyAlignment="1">
      <alignment vertical="center" wrapText="1"/>
    </xf>
    <xf numFmtId="164" fontId="4" fillId="0" borderId="15" xfId="0" applyNumberFormat="1" applyFont="1" applyFill="1" applyBorder="1" applyAlignment="1">
      <alignment horizontal="right" vertical="center" wrapText="1"/>
    </xf>
    <xf numFmtId="165" fontId="7" fillId="0" borderId="1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4" fontId="4" fillId="0" borderId="15" xfId="1" applyNumberFormat="1" applyFont="1" applyBorder="1" applyAlignment="1">
      <alignment horizontal="right" vertical="center" wrapText="1"/>
    </xf>
    <xf numFmtId="0" fontId="4" fillId="0" borderId="15" xfId="0" applyFont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0" xfId="0"/>
    <xf numFmtId="0" fontId="0" fillId="0" borderId="0" xfId="0" applyFont="1"/>
    <xf numFmtId="0" fontId="11" fillId="0" borderId="0" xfId="0" applyFont="1"/>
    <xf numFmtId="0" fontId="12" fillId="0" borderId="7" xfId="0" applyFont="1" applyBorder="1" applyAlignment="1">
      <alignment horizontal="center"/>
    </xf>
    <xf numFmtId="0" fontId="11" fillId="0" borderId="16" xfId="0" applyFont="1" applyBorder="1"/>
    <xf numFmtId="0" fontId="11" fillId="0" borderId="18" xfId="0" applyFont="1" applyBorder="1"/>
    <xf numFmtId="0" fontId="12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5" fillId="0" borderId="0" xfId="0" applyFont="1"/>
    <xf numFmtId="0" fontId="12" fillId="3" borderId="12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12" fillId="0" borderId="7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wrapText="1"/>
    </xf>
    <xf numFmtId="0" fontId="14" fillId="0" borderId="20" xfId="0" applyFont="1" applyBorder="1"/>
    <xf numFmtId="0" fontId="16" fillId="0" borderId="0" xfId="0" applyFont="1"/>
    <xf numFmtId="0" fontId="17" fillId="0" borderId="0" xfId="0" applyFont="1" applyAlignment="1"/>
    <xf numFmtId="0" fontId="12" fillId="0" borderId="17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top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15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5" fontId="0" fillId="0" borderId="0" xfId="0" quotePrefix="1" applyNumberFormat="1" applyAlignment="1">
      <alignment horizontal="center" vertical="center" wrapText="1"/>
    </xf>
    <xf numFmtId="0" fontId="8" fillId="0" borderId="21" xfId="0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top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top"/>
    </xf>
    <xf numFmtId="166" fontId="4" fillId="0" borderId="15" xfId="0" applyNumberFormat="1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 wrapText="1"/>
    </xf>
    <xf numFmtId="166" fontId="4" fillId="0" borderId="15" xfId="0" applyNumberFormat="1" applyFont="1" applyBorder="1" applyAlignment="1">
      <alignment horizontal="center" vertical="center" wrapText="1"/>
    </xf>
    <xf numFmtId="164" fontId="4" fillId="0" borderId="15" xfId="1" applyNumberFormat="1" applyFont="1" applyBorder="1" applyAlignment="1">
      <alignment horizontal="center" vertical="center" wrapText="1"/>
    </xf>
    <xf numFmtId="0" fontId="7" fillId="0" borderId="15" xfId="0" applyFont="1" applyFill="1" applyBorder="1" applyAlignment="1">
      <alignment vertical="center" wrapText="1"/>
    </xf>
    <xf numFmtId="164" fontId="4" fillId="0" borderId="15" xfId="0" applyNumberFormat="1" applyFont="1" applyBorder="1" applyAlignment="1">
      <alignment horizontal="center" vertical="top"/>
    </xf>
    <xf numFmtId="164" fontId="4" fillId="0" borderId="15" xfId="1" applyNumberFormat="1" applyFont="1" applyBorder="1" applyAlignment="1">
      <alignment horizontal="center" vertical="top" wrapText="1"/>
    </xf>
    <xf numFmtId="164" fontId="4" fillId="0" borderId="15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5" xfId="0" applyFont="1" applyBorder="1" applyAlignment="1">
      <alignment vertical="center"/>
    </xf>
    <xf numFmtId="0" fontId="19" fillId="0" borderId="14" xfId="0" applyFont="1" applyBorder="1" applyAlignment="1">
      <alignment vertical="center" wrapText="1"/>
    </xf>
    <xf numFmtId="167" fontId="19" fillId="0" borderId="23" xfId="0" applyNumberFormat="1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9" fillId="0" borderId="15" xfId="0" applyFont="1" applyBorder="1" applyAlignment="1">
      <alignment vertical="center" wrapText="1"/>
    </xf>
    <xf numFmtId="0" fontId="20" fillId="0" borderId="21" xfId="0" applyFont="1" applyBorder="1" applyAlignment="1">
      <alignment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167" fontId="19" fillId="0" borderId="23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vertical="center"/>
    </xf>
    <xf numFmtId="0" fontId="19" fillId="0" borderId="15" xfId="0" applyFont="1" applyFill="1" applyBorder="1" applyAlignment="1">
      <alignment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164" fontId="19" fillId="0" borderId="15" xfId="1" applyNumberFormat="1" applyFont="1" applyBorder="1" applyAlignment="1">
      <alignment horizontal="center" vertical="center" wrapText="1"/>
    </xf>
    <xf numFmtId="0" fontId="19" fillId="0" borderId="15" xfId="0" quotePrefix="1" applyFont="1" applyBorder="1" applyAlignment="1">
      <alignment horizontal="center" vertical="center" wrapText="1"/>
    </xf>
    <xf numFmtId="166" fontId="19" fillId="0" borderId="15" xfId="0" applyNumberFormat="1" applyFont="1" applyBorder="1" applyAlignment="1">
      <alignment horizontal="center" vertical="center" wrapText="1"/>
    </xf>
    <xf numFmtId="164" fontId="19" fillId="0" borderId="1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top" wrapText="1"/>
    </xf>
    <xf numFmtId="164" fontId="19" fillId="0" borderId="15" xfId="0" applyNumberFormat="1" applyFont="1" applyBorder="1" applyAlignment="1">
      <alignment horizontal="center" vertical="top"/>
    </xf>
    <xf numFmtId="164" fontId="19" fillId="4" borderId="15" xfId="0" applyNumberFormat="1" applyFont="1" applyFill="1" applyBorder="1" applyAlignment="1">
      <alignment horizontal="center" vertical="top"/>
    </xf>
    <xf numFmtId="0" fontId="4" fillId="0" borderId="13" xfId="0" applyFont="1" applyBorder="1" applyAlignment="1">
      <alignment horizontal="left" vertical="top"/>
    </xf>
    <xf numFmtId="0" fontId="22" fillId="0" borderId="15" xfId="0" applyFont="1" applyBorder="1" applyAlignment="1">
      <alignment horizontal="center" vertical="center" wrapText="1"/>
    </xf>
    <xf numFmtId="167" fontId="19" fillId="0" borderId="15" xfId="0" applyNumberFormat="1" applyFont="1" applyFill="1" applyBorder="1" applyAlignment="1">
      <alignment horizontal="center" vertical="center"/>
    </xf>
    <xf numFmtId="167" fontId="4" fillId="0" borderId="15" xfId="0" applyNumberFormat="1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top"/>
    </xf>
    <xf numFmtId="0" fontId="7" fillId="0" borderId="16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2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top"/>
    </xf>
    <xf numFmtId="0" fontId="7" fillId="0" borderId="17" xfId="0" applyFont="1" applyBorder="1" applyAlignment="1">
      <alignment horizontal="center" vertical="center"/>
    </xf>
    <xf numFmtId="0" fontId="8" fillId="0" borderId="16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7" fillId="0" borderId="15" xfId="0" applyFont="1" applyFill="1" applyBorder="1" applyAlignment="1">
      <alignment horizontal="left" vertical="top" wrapText="1"/>
    </xf>
    <xf numFmtId="0" fontId="7" fillId="0" borderId="15" xfId="0" applyFont="1" applyFill="1" applyBorder="1" applyAlignment="1">
      <alignment horizontal="left" vertical="top"/>
    </xf>
    <xf numFmtId="0" fontId="7" fillId="0" borderId="15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top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0" fontId="4" fillId="0" borderId="16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top"/>
    </xf>
    <xf numFmtId="0" fontId="4" fillId="0" borderId="17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top" wrapText="1"/>
    </xf>
    <xf numFmtId="0" fontId="7" fillId="0" borderId="13" xfId="0" applyFont="1" applyFill="1" applyBorder="1" applyAlignment="1">
      <alignment horizontal="left" vertical="top" wrapText="1"/>
    </xf>
    <xf numFmtId="0" fontId="7" fillId="0" borderId="14" xfId="0" applyFont="1" applyFill="1" applyBorder="1" applyAlignment="1">
      <alignment horizontal="left" vertical="top" wrapText="1"/>
    </xf>
    <xf numFmtId="0" fontId="19" fillId="0" borderId="16" xfId="0" applyFont="1" applyFill="1" applyBorder="1" applyAlignment="1">
      <alignment horizontal="left" vertical="center"/>
    </xf>
    <xf numFmtId="0" fontId="19" fillId="0" borderId="18" xfId="0" applyFont="1" applyFill="1" applyBorder="1" applyAlignment="1">
      <alignment horizontal="left" vertical="center"/>
    </xf>
    <xf numFmtId="0" fontId="19" fillId="0" borderId="17" xfId="0" applyFont="1" applyFill="1" applyBorder="1" applyAlignment="1">
      <alignment horizontal="left" vertical="center"/>
    </xf>
    <xf numFmtId="0" fontId="20" fillId="0" borderId="16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19" fillId="0" borderId="16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7">
    <cellStyle name="Comma" xfId="1" builtinId="3"/>
    <cellStyle name="Normal" xfId="0" builtinId="0"/>
    <cellStyle name="Normal 2" xfId="2"/>
    <cellStyle name="Normal 2 2" xfId="3"/>
    <cellStyle name="Normal 2 3" xfId="4"/>
    <cellStyle name="Normal 2 4" xfId="5"/>
    <cellStyle name="Normal 2 5" xfId="6"/>
  </cellStyles>
  <dxfs count="6">
    <dxf>
      <numFmt numFmtId="20" formatCode="d\-mmm\-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6" totalsRowShown="0" headerRowDxfId="5">
  <autoFilter ref="A1:E6"/>
  <tableColumns count="5">
    <tableColumn id="1" name="No" dataDxfId="4"/>
    <tableColumn id="2" name="Nama Produk" dataDxfId="3"/>
    <tableColumn id="3" name="Keterangan" dataDxfId="2"/>
    <tableColumn id="4" name="Ket Notifikasi" dataDxfId="1"/>
    <tableColumn id="5" name="TGL Berlaku BD Formula Notif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0" sqref="C10"/>
    </sheetView>
  </sheetViews>
  <sheetFormatPr defaultRowHeight="15" x14ac:dyDescent="0.25"/>
  <cols>
    <col min="2" max="4" width="36.42578125" customWidth="1"/>
    <col min="5" max="5" width="36.7109375" customWidth="1"/>
  </cols>
  <sheetData>
    <row r="1" spans="1:5" ht="18.75" x14ac:dyDescent="0.25">
      <c r="A1" s="106" t="s">
        <v>151</v>
      </c>
      <c r="B1" s="107" t="s">
        <v>12</v>
      </c>
      <c r="C1" s="107" t="s">
        <v>142</v>
      </c>
      <c r="D1" s="107" t="s">
        <v>152</v>
      </c>
      <c r="E1" s="108" t="s">
        <v>153</v>
      </c>
    </row>
    <row r="2" spans="1:5" ht="30" x14ac:dyDescent="0.25">
      <c r="A2" s="109">
        <v>1</v>
      </c>
      <c r="B2" s="110" t="s">
        <v>155</v>
      </c>
      <c r="C2" s="111" t="s">
        <v>156</v>
      </c>
      <c r="D2" s="112" t="s">
        <v>157</v>
      </c>
      <c r="E2" s="113" t="s">
        <v>154</v>
      </c>
    </row>
    <row r="3" spans="1:5" ht="30" x14ac:dyDescent="0.25">
      <c r="A3" s="109">
        <v>2</v>
      </c>
      <c r="B3" s="110" t="s">
        <v>158</v>
      </c>
      <c r="C3" s="111" t="s">
        <v>156</v>
      </c>
      <c r="D3" s="112" t="s">
        <v>157</v>
      </c>
      <c r="E3" s="113" t="s">
        <v>154</v>
      </c>
    </row>
    <row r="4" spans="1:5" x14ac:dyDescent="0.25">
      <c r="A4" s="109">
        <v>3</v>
      </c>
      <c r="B4" s="110" t="s">
        <v>164</v>
      </c>
      <c r="C4" s="111" t="s">
        <v>166</v>
      </c>
      <c r="D4" s="112" t="s">
        <v>165</v>
      </c>
      <c r="E4" s="113">
        <v>44027</v>
      </c>
    </row>
    <row r="5" spans="1:5" x14ac:dyDescent="0.25">
      <c r="A5" s="109">
        <v>4</v>
      </c>
      <c r="B5" s="110" t="s">
        <v>167</v>
      </c>
      <c r="C5" s="111" t="s">
        <v>166</v>
      </c>
      <c r="D5" s="112" t="s">
        <v>165</v>
      </c>
      <c r="E5" s="113">
        <v>44027</v>
      </c>
    </row>
    <row r="6" spans="1:5" x14ac:dyDescent="0.25">
      <c r="A6" s="109">
        <v>5</v>
      </c>
      <c r="B6" s="110"/>
      <c r="C6" s="111"/>
      <c r="D6" s="112"/>
      <c r="E6" s="113"/>
    </row>
    <row r="7" spans="1:5" x14ac:dyDescent="0.25">
      <c r="A7" s="105"/>
      <c r="B7" s="105"/>
      <c r="C7" s="105"/>
      <c r="D7" s="105"/>
      <c r="E7" s="105"/>
    </row>
    <row r="8" spans="1:5" x14ac:dyDescent="0.25">
      <c r="A8" s="105"/>
      <c r="B8" s="105"/>
      <c r="C8" s="105"/>
      <c r="D8" s="105"/>
      <c r="E8" s="10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2"/>
  <sheetViews>
    <sheetView topLeftCell="A64" zoomScale="85" zoomScaleNormal="85" zoomScalePageLayoutView="85" workbookViewId="0">
      <selection activeCell="C17" sqref="C17"/>
    </sheetView>
  </sheetViews>
  <sheetFormatPr defaultColWidth="8.85546875" defaultRowHeight="12.75" x14ac:dyDescent="0.25"/>
  <cols>
    <col min="1" max="1" width="6.140625" style="6" customWidth="1"/>
    <col min="2" max="2" width="24.85546875" style="6" customWidth="1"/>
    <col min="3" max="3" width="24.85546875" style="41" customWidth="1"/>
    <col min="4" max="4" width="24.85546875" style="6" customWidth="1"/>
    <col min="5" max="5" width="17.5703125" style="17" customWidth="1"/>
    <col min="6" max="6" width="17.7109375" style="6" customWidth="1"/>
    <col min="7" max="16384" width="8.85546875" style="6"/>
  </cols>
  <sheetData>
    <row r="1" spans="1:7" ht="20.100000000000001" customHeight="1" x14ac:dyDescent="0.25">
      <c r="A1" s="1"/>
      <c r="B1" s="1"/>
      <c r="C1" s="2"/>
      <c r="D1" s="1"/>
      <c r="E1" s="3"/>
      <c r="F1" s="4"/>
      <c r="G1" s="5"/>
    </row>
    <row r="2" spans="1:7" ht="18.95" customHeight="1" x14ac:dyDescent="0.25">
      <c r="A2" s="179" t="s">
        <v>0</v>
      </c>
      <c r="B2" s="180"/>
      <c r="C2" s="180"/>
      <c r="D2" s="180"/>
      <c r="E2" s="7" t="s">
        <v>1</v>
      </c>
      <c r="F2" s="8" t="s">
        <v>2</v>
      </c>
      <c r="G2" s="5"/>
    </row>
    <row r="3" spans="1:7" ht="18.95" customHeight="1" x14ac:dyDescent="0.25">
      <c r="A3" s="181"/>
      <c r="B3" s="182"/>
      <c r="C3" s="182"/>
      <c r="D3" s="182"/>
      <c r="E3" s="9" t="s">
        <v>3</v>
      </c>
      <c r="F3" s="10" t="s">
        <v>4</v>
      </c>
      <c r="G3" s="5"/>
    </row>
    <row r="4" spans="1:7" ht="18.95" customHeight="1" x14ac:dyDescent="0.25">
      <c r="A4" s="181"/>
      <c r="B4" s="182"/>
      <c r="C4" s="182"/>
      <c r="D4" s="182"/>
      <c r="E4" s="9" t="s">
        <v>5</v>
      </c>
      <c r="F4" s="10" t="s">
        <v>6</v>
      </c>
      <c r="G4" s="5"/>
    </row>
    <row r="5" spans="1:7" ht="18.95" customHeight="1" x14ac:dyDescent="0.25">
      <c r="A5" s="183"/>
      <c r="B5" s="184"/>
      <c r="C5" s="184"/>
      <c r="D5" s="184"/>
      <c r="E5" s="11" t="s">
        <v>7</v>
      </c>
      <c r="F5" s="12" t="s">
        <v>8</v>
      </c>
      <c r="G5" s="5"/>
    </row>
    <row r="6" spans="1:7" ht="30" customHeight="1" x14ac:dyDescent="0.25">
      <c r="A6" s="185" t="s">
        <v>9</v>
      </c>
      <c r="B6" s="186"/>
      <c r="C6" s="186"/>
      <c r="D6" s="186"/>
      <c r="E6" s="186"/>
      <c r="F6" s="187"/>
      <c r="G6" s="5"/>
    </row>
    <row r="7" spans="1:7" ht="19.5" customHeight="1" x14ac:dyDescent="0.25">
      <c r="A7" s="172" t="s">
        <v>10</v>
      </c>
      <c r="B7" s="172"/>
      <c r="C7" s="172" t="s">
        <v>75</v>
      </c>
      <c r="D7" s="172"/>
      <c r="E7" s="13" t="s">
        <v>11</v>
      </c>
      <c r="F7" s="14" t="s">
        <v>79</v>
      </c>
      <c r="G7" s="5"/>
    </row>
    <row r="8" spans="1:7" ht="19.5" customHeight="1" x14ac:dyDescent="0.25">
      <c r="A8" s="172" t="s">
        <v>12</v>
      </c>
      <c r="B8" s="172"/>
      <c r="C8" s="172" t="s">
        <v>76</v>
      </c>
      <c r="D8" s="172"/>
      <c r="E8" s="13" t="s">
        <v>13</v>
      </c>
      <c r="F8" s="14" t="s">
        <v>6</v>
      </c>
      <c r="G8" s="5"/>
    </row>
    <row r="9" spans="1:7" ht="19.5" customHeight="1" x14ac:dyDescent="0.25">
      <c r="A9" s="172" t="s">
        <v>14</v>
      </c>
      <c r="B9" s="172"/>
      <c r="C9" s="173" t="s">
        <v>77</v>
      </c>
      <c r="D9" s="172"/>
      <c r="E9" s="13" t="s">
        <v>15</v>
      </c>
      <c r="F9" s="14" t="s">
        <v>80</v>
      </c>
      <c r="G9" s="5"/>
    </row>
    <row r="10" spans="1:7" ht="19.5" customHeight="1" x14ac:dyDescent="0.25">
      <c r="A10" s="172" t="s">
        <v>16</v>
      </c>
      <c r="B10" s="172"/>
      <c r="C10" s="172" t="s">
        <v>71</v>
      </c>
      <c r="D10" s="172"/>
      <c r="E10" s="13" t="s">
        <v>17</v>
      </c>
      <c r="F10" s="14" t="s">
        <v>73</v>
      </c>
      <c r="G10" s="5"/>
    </row>
    <row r="11" spans="1:7" ht="52.5" customHeight="1" x14ac:dyDescent="0.25">
      <c r="A11" s="174" t="s">
        <v>18</v>
      </c>
      <c r="B11" s="175"/>
      <c r="C11" s="176" t="s">
        <v>78</v>
      </c>
      <c r="D11" s="177"/>
      <c r="E11" s="168" t="s">
        <v>19</v>
      </c>
      <c r="F11" s="170" t="s">
        <v>70</v>
      </c>
      <c r="G11" s="5"/>
    </row>
    <row r="12" spans="1:7" ht="19.5" customHeight="1" x14ac:dyDescent="0.25">
      <c r="A12" s="178" t="s">
        <v>20</v>
      </c>
      <c r="B12" s="175"/>
      <c r="C12" s="177" t="s">
        <v>110</v>
      </c>
      <c r="D12" s="177"/>
      <c r="E12" s="169"/>
      <c r="F12" s="171"/>
      <c r="G12" s="5"/>
    </row>
    <row r="13" spans="1:7" ht="19.5" customHeight="1" x14ac:dyDescent="0.25">
      <c r="A13" s="172" t="s">
        <v>21</v>
      </c>
      <c r="B13" s="172"/>
      <c r="C13" s="178" t="s">
        <v>22</v>
      </c>
      <c r="D13" s="188"/>
      <c r="E13" s="188"/>
      <c r="F13" s="175"/>
      <c r="G13" s="5"/>
    </row>
    <row r="14" spans="1:7" ht="19.5" customHeight="1" x14ac:dyDescent="0.25">
      <c r="A14" s="172" t="s">
        <v>23</v>
      </c>
      <c r="B14" s="172"/>
      <c r="C14" s="172" t="s">
        <v>22</v>
      </c>
      <c r="D14" s="172"/>
      <c r="E14" s="172"/>
      <c r="F14" s="172"/>
      <c r="G14" s="5"/>
    </row>
    <row r="15" spans="1:7" ht="14.25" x14ac:dyDescent="0.25">
      <c r="A15" s="195"/>
      <c r="B15" s="195"/>
      <c r="C15" s="195"/>
      <c r="D15" s="195"/>
      <c r="E15" s="195"/>
      <c r="F15" s="195"/>
      <c r="G15" s="5"/>
    </row>
    <row r="16" spans="1:7" s="17" customFormat="1" ht="24.75" customHeight="1" x14ac:dyDescent="0.25">
      <c r="A16" s="196" t="s">
        <v>24</v>
      </c>
      <c r="B16" s="196"/>
      <c r="C16" s="15" t="s">
        <v>25</v>
      </c>
      <c r="D16" s="15" t="s">
        <v>26</v>
      </c>
      <c r="E16" s="197" t="s">
        <v>27</v>
      </c>
      <c r="F16" s="197"/>
      <c r="G16" s="16"/>
    </row>
    <row r="17" spans="1:7" ht="66.75" customHeight="1" x14ac:dyDescent="0.25">
      <c r="A17" s="196"/>
      <c r="B17" s="196"/>
      <c r="C17" s="18"/>
      <c r="D17" s="19"/>
      <c r="E17" s="196"/>
      <c r="F17" s="196"/>
      <c r="G17" s="5"/>
    </row>
    <row r="18" spans="1:7" ht="42" customHeight="1" x14ac:dyDescent="0.25">
      <c r="A18" s="197" t="s">
        <v>55</v>
      </c>
      <c r="B18" s="197"/>
      <c r="C18" s="15" t="s">
        <v>28</v>
      </c>
      <c r="D18" s="15" t="s">
        <v>29</v>
      </c>
      <c r="E18" s="197" t="s">
        <v>30</v>
      </c>
      <c r="F18" s="197"/>
      <c r="G18" s="5"/>
    </row>
    <row r="19" spans="1:7" ht="14.25" x14ac:dyDescent="0.25">
      <c r="A19" s="198"/>
      <c r="B19" s="198"/>
      <c r="C19" s="198"/>
      <c r="D19" s="198"/>
      <c r="E19" s="198"/>
      <c r="F19" s="198"/>
      <c r="G19" s="5"/>
    </row>
    <row r="20" spans="1:7" s="21" customFormat="1" ht="24.95" customHeight="1" x14ac:dyDescent="0.25">
      <c r="A20" s="172" t="s">
        <v>31</v>
      </c>
      <c r="B20" s="172"/>
      <c r="C20" s="172"/>
      <c r="D20" s="172"/>
      <c r="E20" s="172"/>
      <c r="F20" s="172"/>
      <c r="G20" s="20"/>
    </row>
    <row r="21" spans="1:7" s="24" customFormat="1" ht="20.100000000000001" customHeight="1" x14ac:dyDescent="0.25">
      <c r="A21" s="22" t="s">
        <v>32</v>
      </c>
      <c r="B21" s="22" t="s">
        <v>33</v>
      </c>
      <c r="C21" s="15" t="s">
        <v>34</v>
      </c>
      <c r="D21" s="23" t="s">
        <v>35</v>
      </c>
      <c r="E21" s="22" t="s">
        <v>36</v>
      </c>
      <c r="F21" s="22" t="s">
        <v>37</v>
      </c>
    </row>
    <row r="22" spans="1:7" ht="20.100000000000001" customHeight="1" x14ac:dyDescent="0.25">
      <c r="A22" s="47">
        <v>1</v>
      </c>
      <c r="B22" s="58" t="s">
        <v>38</v>
      </c>
      <c r="C22" s="59" t="s">
        <v>39</v>
      </c>
      <c r="D22" s="56" t="s">
        <v>40</v>
      </c>
      <c r="E22" s="47" t="s">
        <v>41</v>
      </c>
      <c r="F22" s="57">
        <v>91.71</v>
      </c>
      <c r="G22" s="5"/>
    </row>
    <row r="23" spans="1:7" ht="20.100000000000001" customHeight="1" x14ac:dyDescent="0.25">
      <c r="A23" s="203">
        <v>2</v>
      </c>
      <c r="B23" s="200" t="s">
        <v>106</v>
      </c>
      <c r="C23" s="60" t="s">
        <v>107</v>
      </c>
      <c r="D23" s="61" t="s">
        <v>111</v>
      </c>
      <c r="E23" s="62" t="s">
        <v>108</v>
      </c>
      <c r="F23" s="63">
        <f>40%*5</f>
        <v>2</v>
      </c>
      <c r="G23" s="5"/>
    </row>
    <row r="24" spans="1:7" ht="20.100000000000001" customHeight="1" x14ac:dyDescent="0.25">
      <c r="A24" s="204"/>
      <c r="B24" s="201"/>
      <c r="C24" s="60" t="s">
        <v>109</v>
      </c>
      <c r="D24" s="64" t="s">
        <v>59</v>
      </c>
      <c r="E24" s="62" t="s">
        <v>65</v>
      </c>
      <c r="F24" s="65">
        <f>50%*5</f>
        <v>2.5</v>
      </c>
      <c r="G24" s="5"/>
    </row>
    <row r="25" spans="1:7" ht="15" x14ac:dyDescent="0.25">
      <c r="A25" s="205"/>
      <c r="B25" s="202"/>
      <c r="C25" s="59" t="s">
        <v>39</v>
      </c>
      <c r="D25" s="61" t="s">
        <v>40</v>
      </c>
      <c r="E25" s="66" t="s">
        <v>41</v>
      </c>
      <c r="F25" s="67">
        <f>10%*5</f>
        <v>0.5</v>
      </c>
      <c r="G25" s="5"/>
    </row>
    <row r="26" spans="1:7" ht="30" x14ac:dyDescent="0.25">
      <c r="A26" s="47">
        <v>3</v>
      </c>
      <c r="B26" s="64" t="s">
        <v>81</v>
      </c>
      <c r="C26" s="53" t="s">
        <v>149</v>
      </c>
      <c r="D26" s="53" t="s">
        <v>60</v>
      </c>
      <c r="E26" s="54" t="s">
        <v>112</v>
      </c>
      <c r="F26" s="55">
        <v>0.1</v>
      </c>
      <c r="G26" s="5"/>
    </row>
    <row r="27" spans="1:7" s="52" customFormat="1" ht="17.25" customHeight="1" x14ac:dyDescent="0.25">
      <c r="A27" s="50">
        <v>4</v>
      </c>
      <c r="B27" s="77" t="s">
        <v>113</v>
      </c>
      <c r="C27" s="68" t="s">
        <v>150</v>
      </c>
      <c r="D27" s="56" t="s">
        <v>72</v>
      </c>
      <c r="E27" s="47" t="s">
        <v>114</v>
      </c>
      <c r="F27" s="55">
        <v>0.1</v>
      </c>
    </row>
    <row r="28" spans="1:7" ht="17.25" customHeight="1" x14ac:dyDescent="0.25">
      <c r="A28" s="47">
        <v>5</v>
      </c>
      <c r="B28" s="69" t="s">
        <v>58</v>
      </c>
      <c r="C28" s="59" t="s">
        <v>58</v>
      </c>
      <c r="D28" s="56" t="s">
        <v>59</v>
      </c>
      <c r="E28" s="47" t="s">
        <v>91</v>
      </c>
      <c r="F28" s="57">
        <v>2</v>
      </c>
      <c r="G28" s="5"/>
    </row>
    <row r="29" spans="1:7" ht="20.100000000000001" customHeight="1" x14ac:dyDescent="0.25">
      <c r="A29" s="47">
        <v>6</v>
      </c>
      <c r="B29" s="48" t="s">
        <v>82</v>
      </c>
      <c r="C29" s="53" t="s">
        <v>83</v>
      </c>
      <c r="D29" s="56" t="s">
        <v>115</v>
      </c>
      <c r="E29" s="47" t="s">
        <v>92</v>
      </c>
      <c r="F29" s="57">
        <v>0.02</v>
      </c>
      <c r="G29" s="5"/>
    </row>
    <row r="30" spans="1:7" ht="20.100000000000001" customHeight="1" x14ac:dyDescent="0.25">
      <c r="A30" s="211">
        <v>7</v>
      </c>
      <c r="B30" s="212" t="s">
        <v>56</v>
      </c>
      <c r="C30" s="53" t="s">
        <v>57</v>
      </c>
      <c r="D30" s="70" t="s">
        <v>61</v>
      </c>
      <c r="E30" s="47" t="s">
        <v>62</v>
      </c>
      <c r="F30" s="71">
        <v>0.16000000000000003</v>
      </c>
      <c r="G30" s="5"/>
    </row>
    <row r="31" spans="1:7" ht="20.100000000000001" customHeight="1" x14ac:dyDescent="0.25">
      <c r="A31" s="211"/>
      <c r="B31" s="212"/>
      <c r="C31" s="53" t="s">
        <v>44</v>
      </c>
      <c r="D31" s="53" t="s">
        <v>61</v>
      </c>
      <c r="E31" s="47" t="s">
        <v>63</v>
      </c>
      <c r="F31" s="55">
        <v>0.55999999999999994</v>
      </c>
      <c r="G31" s="5"/>
    </row>
    <row r="32" spans="1:7" ht="20.100000000000001" customHeight="1" x14ac:dyDescent="0.25">
      <c r="A32" s="211"/>
      <c r="B32" s="212"/>
      <c r="C32" s="53" t="s">
        <v>39</v>
      </c>
      <c r="D32" s="56" t="s">
        <v>40</v>
      </c>
      <c r="E32" s="47" t="s">
        <v>41</v>
      </c>
      <c r="F32" s="57">
        <v>7.0000000000000007E-2</v>
      </c>
      <c r="G32" s="5"/>
    </row>
    <row r="33" spans="1:7" ht="20.100000000000001" customHeight="1" x14ac:dyDescent="0.25">
      <c r="A33" s="211"/>
      <c r="B33" s="212"/>
      <c r="C33" s="53" t="s">
        <v>58</v>
      </c>
      <c r="D33" s="56" t="s">
        <v>59</v>
      </c>
      <c r="E33" s="47" t="s">
        <v>64</v>
      </c>
      <c r="F33" s="57">
        <v>0.01</v>
      </c>
      <c r="G33" s="5"/>
    </row>
    <row r="34" spans="1:7" ht="20.100000000000001" customHeight="1" x14ac:dyDescent="0.25">
      <c r="A34" s="47">
        <v>8</v>
      </c>
      <c r="B34" s="53" t="s">
        <v>88</v>
      </c>
      <c r="C34" s="53" t="s">
        <v>88</v>
      </c>
      <c r="D34" s="48" t="s">
        <v>116</v>
      </c>
      <c r="E34" s="54" t="s">
        <v>94</v>
      </c>
      <c r="F34" s="57">
        <v>0.04</v>
      </c>
      <c r="G34" s="5"/>
    </row>
    <row r="35" spans="1:7" ht="30" x14ac:dyDescent="0.25">
      <c r="A35" s="47">
        <v>9</v>
      </c>
      <c r="B35" s="53" t="s">
        <v>86</v>
      </c>
      <c r="C35" s="53" t="s">
        <v>87</v>
      </c>
      <c r="D35" s="48" t="s">
        <v>87</v>
      </c>
      <c r="E35" s="54" t="s">
        <v>90</v>
      </c>
      <c r="F35" s="57">
        <v>0.03</v>
      </c>
      <c r="G35" s="5"/>
    </row>
    <row r="36" spans="1:7" ht="30" x14ac:dyDescent="0.25">
      <c r="A36" s="47">
        <v>10</v>
      </c>
      <c r="B36" s="53" t="s">
        <v>84</v>
      </c>
      <c r="C36" s="59" t="s">
        <v>85</v>
      </c>
      <c r="D36" s="48" t="s">
        <v>89</v>
      </c>
      <c r="E36" s="54" t="s">
        <v>93</v>
      </c>
      <c r="F36" s="57">
        <v>0.2</v>
      </c>
      <c r="G36" s="5"/>
    </row>
    <row r="37" spans="1:7" s="21" customFormat="1" ht="20.100000000000001" customHeight="1" x14ac:dyDescent="0.25">
      <c r="A37" s="199" t="s">
        <v>45</v>
      </c>
      <c r="B37" s="199"/>
      <c r="C37" s="196"/>
      <c r="D37" s="196"/>
      <c r="E37" s="196"/>
      <c r="F37" s="72">
        <f>SUM(F22:F36)</f>
        <v>99.999999999999986</v>
      </c>
      <c r="G37" s="20"/>
    </row>
    <row r="38" spans="1:7" s="21" customFormat="1" ht="20.100000000000001" customHeight="1" x14ac:dyDescent="0.25">
      <c r="A38" s="27"/>
      <c r="B38" s="28"/>
      <c r="C38" s="29"/>
      <c r="D38" s="30"/>
      <c r="E38" s="31"/>
      <c r="F38" s="32"/>
      <c r="G38" s="20"/>
    </row>
    <row r="39" spans="1:7" s="21" customFormat="1" ht="20.100000000000001" customHeight="1" x14ac:dyDescent="0.25">
      <c r="A39" s="27"/>
      <c r="B39" s="28"/>
      <c r="C39" s="29"/>
      <c r="D39" s="30"/>
      <c r="E39" s="31"/>
      <c r="F39" s="32"/>
      <c r="G39" s="20"/>
    </row>
    <row r="40" spans="1:7" s="21" customFormat="1" ht="20.100000000000001" customHeight="1" x14ac:dyDescent="0.25">
      <c r="A40" s="27"/>
      <c r="B40" s="28"/>
      <c r="C40" s="29"/>
      <c r="D40" s="30"/>
      <c r="E40" s="31"/>
      <c r="F40" s="32"/>
      <c r="G40" s="20"/>
    </row>
    <row r="41" spans="1:7" s="21" customFormat="1" ht="20.100000000000001" customHeight="1" x14ac:dyDescent="0.25">
      <c r="A41" s="27"/>
      <c r="B41" s="28"/>
      <c r="C41" s="29"/>
      <c r="D41" s="30"/>
      <c r="E41" s="31"/>
      <c r="F41" s="32"/>
      <c r="G41" s="20"/>
    </row>
    <row r="42" spans="1:7" s="21" customFormat="1" ht="20.100000000000001" customHeight="1" x14ac:dyDescent="0.25">
      <c r="A42" s="27"/>
      <c r="B42" s="28"/>
      <c r="C42" s="29"/>
      <c r="D42" s="30"/>
      <c r="E42" s="31"/>
      <c r="F42" s="32"/>
      <c r="G42" s="20"/>
    </row>
    <row r="43" spans="1:7" s="21" customFormat="1" ht="20.100000000000001" customHeight="1" x14ac:dyDescent="0.25">
      <c r="A43" s="27"/>
      <c r="B43" s="28"/>
      <c r="C43" s="29"/>
      <c r="D43" s="30"/>
      <c r="E43" s="31"/>
      <c r="F43" s="32"/>
      <c r="G43" s="20"/>
    </row>
    <row r="44" spans="1:7" s="21" customFormat="1" ht="20.100000000000001" customHeight="1" x14ac:dyDescent="0.25">
      <c r="A44" s="27"/>
      <c r="B44" s="28"/>
      <c r="C44" s="29"/>
      <c r="D44" s="30"/>
      <c r="E44" s="31"/>
      <c r="F44" s="32"/>
      <c r="G44" s="20"/>
    </row>
    <row r="45" spans="1:7" s="21" customFormat="1" ht="20.100000000000001" customHeight="1" x14ac:dyDescent="0.25">
      <c r="A45" s="27"/>
      <c r="B45" s="28"/>
      <c r="C45" s="29"/>
      <c r="D45" s="30"/>
      <c r="E45" s="31"/>
      <c r="F45" s="32"/>
      <c r="G45" s="20"/>
    </row>
    <row r="46" spans="1:7" s="21" customFormat="1" ht="20.100000000000001" customHeight="1" x14ac:dyDescent="0.25">
      <c r="A46" s="27"/>
      <c r="B46" s="28"/>
      <c r="C46" s="29"/>
      <c r="D46" s="30"/>
      <c r="E46" s="31"/>
      <c r="F46" s="32"/>
      <c r="G46" s="20"/>
    </row>
    <row r="47" spans="1:7" s="21" customFormat="1" ht="20.100000000000001" customHeight="1" x14ac:dyDescent="0.25">
      <c r="A47" s="27"/>
      <c r="B47" s="28"/>
      <c r="C47" s="29"/>
      <c r="D47" s="30"/>
      <c r="E47" s="31"/>
      <c r="F47" s="32"/>
      <c r="G47" s="20"/>
    </row>
    <row r="48" spans="1:7" s="21" customFormat="1" ht="20.100000000000001" customHeight="1" x14ac:dyDescent="0.25">
      <c r="A48" s="27"/>
      <c r="B48" s="28"/>
      <c r="C48" s="29"/>
      <c r="D48" s="30"/>
      <c r="E48" s="31"/>
      <c r="F48" s="32"/>
      <c r="G48" s="20"/>
    </row>
    <row r="49" spans="1:7" s="21" customFormat="1" ht="20.100000000000001" customHeight="1" x14ac:dyDescent="0.25">
      <c r="A49" s="27"/>
      <c r="B49" s="28"/>
      <c r="C49" s="29"/>
      <c r="D49" s="30"/>
      <c r="E49" s="31"/>
      <c r="F49" s="32"/>
      <c r="G49" s="20"/>
    </row>
    <row r="50" spans="1:7" s="21" customFormat="1" ht="20.100000000000001" customHeight="1" x14ac:dyDescent="0.25">
      <c r="A50" s="27"/>
      <c r="B50" s="28"/>
      <c r="C50" s="29"/>
      <c r="D50" s="30"/>
      <c r="E50" s="31"/>
      <c r="F50" s="32"/>
      <c r="G50" s="20"/>
    </row>
    <row r="51" spans="1:7" s="21" customFormat="1" ht="20.100000000000001" customHeight="1" x14ac:dyDescent="0.25">
      <c r="A51" s="27"/>
      <c r="B51" s="28"/>
      <c r="C51" s="29"/>
      <c r="D51" s="30"/>
      <c r="E51" s="31"/>
      <c r="F51" s="32"/>
      <c r="G51" s="20"/>
    </row>
    <row r="52" spans="1:7" s="21" customFormat="1" ht="20.100000000000001" customHeight="1" x14ac:dyDescent="0.25">
      <c r="A52" s="27"/>
      <c r="B52" s="28"/>
      <c r="C52" s="29"/>
      <c r="D52" s="30"/>
      <c r="E52" s="31"/>
      <c r="F52" s="32"/>
      <c r="G52" s="20"/>
    </row>
    <row r="53" spans="1:7" s="21" customFormat="1" ht="20.100000000000001" customHeight="1" x14ac:dyDescent="0.25">
      <c r="A53" s="27"/>
      <c r="B53" s="28"/>
      <c r="C53" s="29"/>
      <c r="D53" s="30"/>
      <c r="E53" s="31"/>
      <c r="F53" s="32"/>
      <c r="G53" s="20"/>
    </row>
    <row r="54" spans="1:7" s="21" customFormat="1" ht="20.100000000000001" customHeight="1" x14ac:dyDescent="0.25">
      <c r="A54" s="27"/>
      <c r="B54" s="28"/>
      <c r="C54" s="29"/>
      <c r="D54" s="30"/>
      <c r="E54" s="31"/>
      <c r="F54" s="32"/>
      <c r="G54" s="20"/>
    </row>
    <row r="55" spans="1:7" ht="18.95" customHeight="1" x14ac:dyDescent="0.25">
      <c r="A55" s="189" t="s">
        <v>46</v>
      </c>
      <c r="B55" s="190"/>
      <c r="C55" s="190"/>
      <c r="D55" s="190"/>
      <c r="E55" s="7" t="s">
        <v>1</v>
      </c>
      <c r="F55" s="8" t="s">
        <v>47</v>
      </c>
      <c r="G55" s="5"/>
    </row>
    <row r="56" spans="1:7" ht="18.95" customHeight="1" x14ac:dyDescent="0.25">
      <c r="A56" s="191"/>
      <c r="B56" s="192"/>
      <c r="C56" s="192"/>
      <c r="D56" s="192"/>
      <c r="E56" s="9" t="s">
        <v>3</v>
      </c>
      <c r="F56" s="10" t="s">
        <v>4</v>
      </c>
      <c r="G56" s="5"/>
    </row>
    <row r="57" spans="1:7" ht="18.95" customHeight="1" x14ac:dyDescent="0.25">
      <c r="A57" s="191"/>
      <c r="B57" s="192"/>
      <c r="C57" s="192"/>
      <c r="D57" s="192"/>
      <c r="E57" s="9" t="s">
        <v>5</v>
      </c>
      <c r="F57" s="10" t="s">
        <v>6</v>
      </c>
      <c r="G57" s="5"/>
    </row>
    <row r="58" spans="1:7" ht="18.95" customHeight="1" x14ac:dyDescent="0.25">
      <c r="A58" s="193"/>
      <c r="B58" s="194"/>
      <c r="C58" s="194"/>
      <c r="D58" s="194"/>
      <c r="E58" s="11" t="s">
        <v>7</v>
      </c>
      <c r="F58" s="12" t="s">
        <v>8</v>
      </c>
      <c r="G58" s="5"/>
    </row>
    <row r="59" spans="1:7" ht="30" customHeight="1" x14ac:dyDescent="0.25">
      <c r="A59" s="185" t="s">
        <v>9</v>
      </c>
      <c r="B59" s="186"/>
      <c r="C59" s="186"/>
      <c r="D59" s="186"/>
      <c r="E59" s="186"/>
      <c r="F59" s="187"/>
      <c r="G59" s="5"/>
    </row>
    <row r="60" spans="1:7" s="21" customFormat="1" ht="24.95" customHeight="1" x14ac:dyDescent="0.25">
      <c r="A60" s="209" t="s">
        <v>48</v>
      </c>
      <c r="B60" s="209"/>
      <c r="C60" s="209"/>
      <c r="D60" s="209"/>
      <c r="E60" s="209"/>
      <c r="F60" s="209"/>
      <c r="G60" s="20"/>
    </row>
    <row r="61" spans="1:7" ht="20.100000000000001" customHeight="1" x14ac:dyDescent="0.25">
      <c r="A61" s="49" t="s">
        <v>32</v>
      </c>
      <c r="B61" s="210" t="s">
        <v>49</v>
      </c>
      <c r="C61" s="210"/>
      <c r="D61" s="210"/>
      <c r="E61" s="210"/>
      <c r="F61" s="210"/>
      <c r="G61" s="5"/>
    </row>
    <row r="62" spans="1:7" ht="20.100000000000001" customHeight="1" x14ac:dyDescent="0.25">
      <c r="A62" s="25" t="s">
        <v>50</v>
      </c>
      <c r="B62" s="33" t="s">
        <v>117</v>
      </c>
      <c r="C62" s="34"/>
      <c r="D62" s="34"/>
      <c r="E62" s="34"/>
      <c r="F62" s="35"/>
      <c r="G62" s="5"/>
    </row>
    <row r="63" spans="1:7" ht="20.100000000000001" customHeight="1" x14ac:dyDescent="0.25">
      <c r="A63" s="25" t="s">
        <v>51</v>
      </c>
      <c r="B63" s="33" t="s">
        <v>118</v>
      </c>
      <c r="C63" s="34"/>
      <c r="D63" s="34"/>
      <c r="E63" s="34"/>
      <c r="F63" s="35"/>
      <c r="G63" s="5"/>
    </row>
    <row r="64" spans="1:7" ht="20.100000000000001" customHeight="1" x14ac:dyDescent="0.25">
      <c r="A64" s="25" t="s">
        <v>66</v>
      </c>
      <c r="B64" s="33" t="s">
        <v>95</v>
      </c>
      <c r="C64" s="34"/>
      <c r="D64" s="34"/>
      <c r="E64" s="34"/>
      <c r="F64" s="35"/>
      <c r="G64" s="5"/>
    </row>
    <row r="65" spans="1:7" ht="20.100000000000001" customHeight="1" x14ac:dyDescent="0.25">
      <c r="A65" s="25" t="s">
        <v>67</v>
      </c>
      <c r="B65" s="33" t="s">
        <v>119</v>
      </c>
      <c r="C65" s="34"/>
      <c r="D65" s="34"/>
      <c r="E65" s="34"/>
      <c r="F65" s="35"/>
      <c r="G65" s="5"/>
    </row>
    <row r="66" spans="1:7" ht="20.100000000000001" customHeight="1" x14ac:dyDescent="0.25">
      <c r="A66" s="25" t="s">
        <v>68</v>
      </c>
      <c r="B66" s="33" t="s">
        <v>120</v>
      </c>
      <c r="C66" s="34"/>
      <c r="D66" s="34"/>
      <c r="E66" s="34"/>
      <c r="F66" s="35"/>
      <c r="G66" s="5"/>
    </row>
    <row r="67" spans="1:7" ht="20.100000000000001" customHeight="1" x14ac:dyDescent="0.25">
      <c r="A67" s="25" t="s">
        <v>69</v>
      </c>
      <c r="B67" s="33" t="s">
        <v>96</v>
      </c>
      <c r="C67" s="34"/>
      <c r="D67" s="34"/>
      <c r="E67" s="34"/>
      <c r="F67" s="35"/>
      <c r="G67" s="5"/>
    </row>
    <row r="68" spans="1:7" ht="20.100000000000001" customHeight="1" x14ac:dyDescent="0.25">
      <c r="A68" s="51" t="s">
        <v>74</v>
      </c>
      <c r="B68" s="33" t="s">
        <v>52</v>
      </c>
      <c r="C68" s="34"/>
      <c r="D68" s="34"/>
      <c r="E68" s="34"/>
      <c r="F68" s="35"/>
      <c r="G68" s="5"/>
    </row>
    <row r="69" spans="1:7" ht="60" customHeight="1" x14ac:dyDescent="0.25">
      <c r="A69" s="206" t="s">
        <v>105</v>
      </c>
      <c r="B69" s="207"/>
      <c r="C69" s="207"/>
      <c r="D69" s="207"/>
      <c r="E69" s="207"/>
      <c r="F69" s="207"/>
      <c r="G69" s="5"/>
    </row>
    <row r="70" spans="1:7" ht="60" customHeight="1" x14ac:dyDescent="0.25">
      <c r="A70" s="206" t="s">
        <v>121</v>
      </c>
      <c r="B70" s="207"/>
      <c r="C70" s="207"/>
      <c r="D70" s="207"/>
      <c r="E70" s="207"/>
      <c r="F70" s="207"/>
      <c r="G70" s="5"/>
    </row>
    <row r="71" spans="1:7" ht="60" customHeight="1" x14ac:dyDescent="0.25">
      <c r="A71" s="206" t="s">
        <v>53</v>
      </c>
      <c r="B71" s="207"/>
      <c r="C71" s="207"/>
      <c r="D71" s="207"/>
      <c r="E71" s="207"/>
      <c r="F71" s="207"/>
      <c r="G71" s="5"/>
    </row>
    <row r="72" spans="1:7" ht="60" customHeight="1" x14ac:dyDescent="0.25">
      <c r="A72" s="206" t="s">
        <v>122</v>
      </c>
      <c r="B72" s="207"/>
      <c r="C72" s="207"/>
      <c r="D72" s="207"/>
      <c r="E72" s="207"/>
      <c r="F72" s="207"/>
      <c r="G72" s="5"/>
    </row>
    <row r="73" spans="1:7" s="37" customFormat="1" ht="60" customHeight="1" x14ac:dyDescent="0.25">
      <c r="A73" s="208" t="s">
        <v>54</v>
      </c>
      <c r="B73" s="208"/>
      <c r="C73" s="208"/>
      <c r="D73" s="208"/>
      <c r="E73" s="208"/>
      <c r="F73" s="208"/>
      <c r="G73" s="36"/>
    </row>
    <row r="74" spans="1:7" x14ac:dyDescent="0.25">
      <c r="A74" s="38"/>
      <c r="B74" s="38"/>
      <c r="C74" s="39"/>
      <c r="D74" s="38"/>
      <c r="E74" s="40"/>
      <c r="F74" s="38"/>
    </row>
    <row r="88" spans="3:5" x14ac:dyDescent="0.25">
      <c r="C88" s="6"/>
      <c r="E88" s="6"/>
    </row>
    <row r="89" spans="3:5" x14ac:dyDescent="0.25">
      <c r="C89" s="6"/>
      <c r="E89" s="6"/>
    </row>
    <row r="90" spans="3:5" x14ac:dyDescent="0.25">
      <c r="C90" s="6"/>
      <c r="E90" s="6"/>
    </row>
    <row r="91" spans="3:5" x14ac:dyDescent="0.25">
      <c r="C91" s="6"/>
      <c r="E91" s="6"/>
    </row>
    <row r="92" spans="3:5" x14ac:dyDescent="0.25">
      <c r="C92" s="6"/>
      <c r="E92" s="6"/>
    </row>
  </sheetData>
  <mergeCells count="43">
    <mergeCell ref="A23:A25"/>
    <mergeCell ref="A72:F72"/>
    <mergeCell ref="A73:F73"/>
    <mergeCell ref="A59:F59"/>
    <mergeCell ref="A60:F60"/>
    <mergeCell ref="B61:F61"/>
    <mergeCell ref="A69:F69"/>
    <mergeCell ref="A70:F70"/>
    <mergeCell ref="A71:F71"/>
    <mergeCell ref="A30:A33"/>
    <mergeCell ref="B30:B33"/>
    <mergeCell ref="A13:B13"/>
    <mergeCell ref="C13:F13"/>
    <mergeCell ref="A55:D58"/>
    <mergeCell ref="A14:B14"/>
    <mergeCell ref="C14:F14"/>
    <mergeCell ref="A15:F15"/>
    <mergeCell ref="A16:B16"/>
    <mergeCell ref="E16:F16"/>
    <mergeCell ref="A17:B17"/>
    <mergeCell ref="E17:F17"/>
    <mergeCell ref="A18:B18"/>
    <mergeCell ref="E18:F18"/>
    <mergeCell ref="A19:F19"/>
    <mergeCell ref="A20:F20"/>
    <mergeCell ref="A37:E37"/>
    <mergeCell ref="B23:B25"/>
    <mergeCell ref="A2:D5"/>
    <mergeCell ref="A6:F6"/>
    <mergeCell ref="A7:B7"/>
    <mergeCell ref="C7:D7"/>
    <mergeCell ref="A8:B8"/>
    <mergeCell ref="C8:D8"/>
    <mergeCell ref="E11:E12"/>
    <mergeCell ref="F11:F12"/>
    <mergeCell ref="A9:B9"/>
    <mergeCell ref="C9:D9"/>
    <mergeCell ref="A10:B10"/>
    <mergeCell ref="C10:D10"/>
    <mergeCell ref="A11:B11"/>
    <mergeCell ref="C11:D11"/>
    <mergeCell ref="A12:B12"/>
    <mergeCell ref="C12:D12"/>
  </mergeCells>
  <printOptions horizontalCentered="1"/>
  <pageMargins left="0.25" right="0.25" top="0.25" bottom="0.25" header="0.25" footer="0.25"/>
  <pageSetup paperSize="9" scale="41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"/>
  <sheetViews>
    <sheetView zoomScale="85" zoomScaleNormal="85" zoomScalePageLayoutView="85" workbookViewId="0">
      <selection activeCell="C18" sqref="C18"/>
    </sheetView>
  </sheetViews>
  <sheetFormatPr defaultColWidth="8.85546875" defaultRowHeight="12.75" x14ac:dyDescent="0.25"/>
  <cols>
    <col min="1" max="1" width="6.140625" style="6" customWidth="1"/>
    <col min="2" max="2" width="23.7109375" style="6" customWidth="1"/>
    <col min="3" max="3" width="23.7109375" style="41" customWidth="1"/>
    <col min="4" max="4" width="23.7109375" style="6" customWidth="1"/>
    <col min="5" max="5" width="18.85546875" style="17" customWidth="1"/>
    <col min="6" max="6" width="18.140625" style="6" customWidth="1"/>
    <col min="7" max="16384" width="8.85546875" style="6"/>
  </cols>
  <sheetData>
    <row r="1" spans="1:7" x14ac:dyDescent="0.25">
      <c r="A1" s="1"/>
      <c r="B1" s="1"/>
      <c r="C1" s="2"/>
      <c r="D1" s="1"/>
      <c r="E1" s="3"/>
      <c r="F1" s="4"/>
      <c r="G1" s="5"/>
    </row>
    <row r="2" spans="1:7" ht="15" x14ac:dyDescent="0.25">
      <c r="A2" s="179" t="s">
        <v>0</v>
      </c>
      <c r="B2" s="180"/>
      <c r="C2" s="180"/>
      <c r="D2" s="180"/>
      <c r="E2" s="7" t="s">
        <v>1</v>
      </c>
      <c r="F2" s="8" t="s">
        <v>2</v>
      </c>
      <c r="G2" s="5"/>
    </row>
    <row r="3" spans="1:7" ht="15" x14ac:dyDescent="0.25">
      <c r="A3" s="181"/>
      <c r="B3" s="182"/>
      <c r="C3" s="182"/>
      <c r="D3" s="182"/>
      <c r="E3" s="9" t="s">
        <v>3</v>
      </c>
      <c r="F3" s="10" t="s">
        <v>4</v>
      </c>
      <c r="G3" s="5"/>
    </row>
    <row r="4" spans="1:7" ht="15" x14ac:dyDescent="0.25">
      <c r="A4" s="181"/>
      <c r="B4" s="182"/>
      <c r="C4" s="182"/>
      <c r="D4" s="182"/>
      <c r="E4" s="9" t="s">
        <v>5</v>
      </c>
      <c r="F4" s="10" t="s">
        <v>6</v>
      </c>
      <c r="G4" s="5"/>
    </row>
    <row r="5" spans="1:7" ht="15" x14ac:dyDescent="0.25">
      <c r="A5" s="183"/>
      <c r="B5" s="184"/>
      <c r="C5" s="184"/>
      <c r="D5" s="184"/>
      <c r="E5" s="11" t="s">
        <v>7</v>
      </c>
      <c r="F5" s="12" t="s">
        <v>8</v>
      </c>
      <c r="G5" s="5"/>
    </row>
    <row r="6" spans="1:7" ht="18.75" x14ac:dyDescent="0.25">
      <c r="A6" s="185" t="s">
        <v>9</v>
      </c>
      <c r="B6" s="186"/>
      <c r="C6" s="186"/>
      <c r="D6" s="186"/>
      <c r="E6" s="186"/>
      <c r="F6" s="187"/>
      <c r="G6" s="5"/>
    </row>
    <row r="7" spans="1:7" ht="18" customHeight="1" x14ac:dyDescent="0.25">
      <c r="A7" s="172" t="s">
        <v>10</v>
      </c>
      <c r="B7" s="172"/>
      <c r="C7" s="172" t="s">
        <v>75</v>
      </c>
      <c r="D7" s="172"/>
      <c r="E7" s="43" t="s">
        <v>11</v>
      </c>
      <c r="F7" s="14" t="s">
        <v>97</v>
      </c>
      <c r="G7" s="5"/>
    </row>
    <row r="8" spans="1:7" ht="18" customHeight="1" x14ac:dyDescent="0.25">
      <c r="A8" s="172" t="s">
        <v>12</v>
      </c>
      <c r="B8" s="172"/>
      <c r="C8" s="172" t="s">
        <v>98</v>
      </c>
      <c r="D8" s="172"/>
      <c r="E8" s="43" t="s">
        <v>13</v>
      </c>
      <c r="F8" s="14" t="s">
        <v>6</v>
      </c>
      <c r="G8" s="5"/>
    </row>
    <row r="9" spans="1:7" ht="18" customHeight="1" x14ac:dyDescent="0.25">
      <c r="A9" s="172" t="s">
        <v>14</v>
      </c>
      <c r="B9" s="172"/>
      <c r="C9" s="173" t="s">
        <v>77</v>
      </c>
      <c r="D9" s="172"/>
      <c r="E9" s="43" t="s">
        <v>15</v>
      </c>
      <c r="F9" s="14" t="s">
        <v>80</v>
      </c>
      <c r="G9" s="5"/>
    </row>
    <row r="10" spans="1:7" ht="18" customHeight="1" x14ac:dyDescent="0.25">
      <c r="A10" s="172" t="s">
        <v>16</v>
      </c>
      <c r="B10" s="172"/>
      <c r="C10" s="172" t="s">
        <v>99</v>
      </c>
      <c r="D10" s="172"/>
      <c r="E10" s="43" t="s">
        <v>17</v>
      </c>
      <c r="F10" s="14" t="s">
        <v>73</v>
      </c>
      <c r="G10" s="5"/>
    </row>
    <row r="11" spans="1:7" ht="48.75" customHeight="1" x14ac:dyDescent="0.25">
      <c r="A11" s="174" t="s">
        <v>18</v>
      </c>
      <c r="B11" s="175"/>
      <c r="C11" s="176" t="s">
        <v>78</v>
      </c>
      <c r="D11" s="177"/>
      <c r="E11" s="168" t="s">
        <v>19</v>
      </c>
      <c r="F11" s="170" t="s">
        <v>70</v>
      </c>
      <c r="G11" s="5"/>
    </row>
    <row r="12" spans="1:7" ht="18.75" customHeight="1" x14ac:dyDescent="0.25">
      <c r="A12" s="178" t="s">
        <v>20</v>
      </c>
      <c r="B12" s="175"/>
      <c r="C12" s="177" t="s">
        <v>110</v>
      </c>
      <c r="D12" s="177"/>
      <c r="E12" s="169"/>
      <c r="F12" s="171"/>
      <c r="G12" s="5"/>
    </row>
    <row r="13" spans="1:7" ht="18.75" customHeight="1" x14ac:dyDescent="0.25">
      <c r="A13" s="172" t="s">
        <v>21</v>
      </c>
      <c r="B13" s="172"/>
      <c r="C13" s="178" t="s">
        <v>22</v>
      </c>
      <c r="D13" s="188"/>
      <c r="E13" s="188"/>
      <c r="F13" s="175"/>
      <c r="G13" s="5"/>
    </row>
    <row r="14" spans="1:7" ht="18.75" customHeight="1" x14ac:dyDescent="0.25">
      <c r="A14" s="172" t="s">
        <v>23</v>
      </c>
      <c r="B14" s="172"/>
      <c r="C14" s="172" t="s">
        <v>22</v>
      </c>
      <c r="D14" s="172"/>
      <c r="E14" s="172"/>
      <c r="F14" s="172"/>
      <c r="G14" s="5"/>
    </row>
    <row r="15" spans="1:7" ht="14.25" x14ac:dyDescent="0.25">
      <c r="A15" s="195"/>
      <c r="B15" s="195"/>
      <c r="C15" s="195"/>
      <c r="D15" s="195"/>
      <c r="E15" s="195"/>
      <c r="F15" s="195"/>
      <c r="G15" s="5"/>
    </row>
    <row r="16" spans="1:7" s="17" customFormat="1" ht="14.25" x14ac:dyDescent="0.25">
      <c r="A16" s="196" t="s">
        <v>24</v>
      </c>
      <c r="B16" s="196"/>
      <c r="C16" s="45" t="s">
        <v>25</v>
      </c>
      <c r="D16" s="45" t="s">
        <v>26</v>
      </c>
      <c r="E16" s="197" t="s">
        <v>27</v>
      </c>
      <c r="F16" s="197"/>
      <c r="G16" s="16"/>
    </row>
    <row r="17" spans="1:7" ht="78.75" customHeight="1" x14ac:dyDescent="0.25">
      <c r="A17" s="196"/>
      <c r="B17" s="196"/>
      <c r="C17" s="18"/>
      <c r="D17" s="19"/>
      <c r="E17" s="196"/>
      <c r="F17" s="196"/>
      <c r="G17" s="5"/>
    </row>
    <row r="18" spans="1:7" ht="28.5" x14ac:dyDescent="0.25">
      <c r="A18" s="197" t="s">
        <v>55</v>
      </c>
      <c r="B18" s="197"/>
      <c r="C18" s="45" t="s">
        <v>28</v>
      </c>
      <c r="D18" s="45" t="s">
        <v>29</v>
      </c>
      <c r="E18" s="197" t="s">
        <v>30</v>
      </c>
      <c r="F18" s="197"/>
      <c r="G18" s="5"/>
    </row>
    <row r="19" spans="1:7" ht="14.25" x14ac:dyDescent="0.25">
      <c r="A19" s="198"/>
      <c r="B19" s="198"/>
      <c r="C19" s="198"/>
      <c r="D19" s="198"/>
      <c r="E19" s="198"/>
      <c r="F19" s="198"/>
      <c r="G19" s="5"/>
    </row>
    <row r="20" spans="1:7" s="21" customFormat="1" ht="14.25" x14ac:dyDescent="0.25">
      <c r="A20" s="172" t="s">
        <v>31</v>
      </c>
      <c r="B20" s="172"/>
      <c r="C20" s="172"/>
      <c r="D20" s="172"/>
      <c r="E20" s="172"/>
      <c r="F20" s="172"/>
      <c r="G20" s="20"/>
    </row>
    <row r="21" spans="1:7" s="24" customFormat="1" ht="14.25" x14ac:dyDescent="0.25">
      <c r="A21" s="44" t="s">
        <v>32</v>
      </c>
      <c r="B21" s="44" t="s">
        <v>33</v>
      </c>
      <c r="C21" s="45" t="s">
        <v>34</v>
      </c>
      <c r="D21" s="23" t="s">
        <v>35</v>
      </c>
      <c r="E21" s="44" t="s">
        <v>36</v>
      </c>
      <c r="F21" s="44" t="s">
        <v>37</v>
      </c>
    </row>
    <row r="22" spans="1:7" ht="18.75" customHeight="1" x14ac:dyDescent="0.25">
      <c r="A22" s="42">
        <v>1</v>
      </c>
      <c r="B22" s="58" t="s">
        <v>38</v>
      </c>
      <c r="C22" s="59" t="s">
        <v>39</v>
      </c>
      <c r="D22" s="56" t="s">
        <v>40</v>
      </c>
      <c r="E22" s="47" t="s">
        <v>41</v>
      </c>
      <c r="F22" s="57">
        <v>86.55</v>
      </c>
      <c r="G22" s="5"/>
    </row>
    <row r="23" spans="1:7" ht="30" x14ac:dyDescent="0.25">
      <c r="A23" s="203">
        <v>2</v>
      </c>
      <c r="B23" s="200" t="s">
        <v>106</v>
      </c>
      <c r="C23" s="60" t="s">
        <v>107</v>
      </c>
      <c r="D23" s="61" t="s">
        <v>111</v>
      </c>
      <c r="E23" s="62" t="s">
        <v>108</v>
      </c>
      <c r="F23" s="63">
        <f>40%*5</f>
        <v>2</v>
      </c>
      <c r="G23" s="5"/>
    </row>
    <row r="24" spans="1:7" ht="17.25" customHeight="1" x14ac:dyDescent="0.25">
      <c r="A24" s="204"/>
      <c r="B24" s="201"/>
      <c r="C24" s="60" t="s">
        <v>109</v>
      </c>
      <c r="D24" s="64" t="s">
        <v>59</v>
      </c>
      <c r="E24" s="62" t="s">
        <v>65</v>
      </c>
      <c r="F24" s="65">
        <f>50%*5</f>
        <v>2.5</v>
      </c>
      <c r="G24" s="5"/>
    </row>
    <row r="25" spans="1:7" ht="17.25" customHeight="1" x14ac:dyDescent="0.25">
      <c r="A25" s="205"/>
      <c r="B25" s="202"/>
      <c r="C25" s="64" t="s">
        <v>39</v>
      </c>
      <c r="D25" s="61" t="s">
        <v>40</v>
      </c>
      <c r="E25" s="66" t="s">
        <v>41</v>
      </c>
      <c r="F25" s="67">
        <f>10%*5</f>
        <v>0.5</v>
      </c>
      <c r="G25" s="5"/>
    </row>
    <row r="26" spans="1:7" ht="30" x14ac:dyDescent="0.25">
      <c r="A26" s="42">
        <v>3</v>
      </c>
      <c r="B26" s="64" t="s">
        <v>81</v>
      </c>
      <c r="C26" s="53" t="s">
        <v>149</v>
      </c>
      <c r="D26" s="53" t="s">
        <v>60</v>
      </c>
      <c r="E26" s="54" t="s">
        <v>123</v>
      </c>
      <c r="F26" s="55">
        <v>0.3</v>
      </c>
      <c r="G26" s="5"/>
    </row>
    <row r="27" spans="1:7" s="52" customFormat="1" ht="15.75" customHeight="1" x14ac:dyDescent="0.25">
      <c r="A27" s="50">
        <v>4</v>
      </c>
      <c r="B27" s="77" t="s">
        <v>113</v>
      </c>
      <c r="C27" s="68" t="s">
        <v>150</v>
      </c>
      <c r="D27" s="56" t="s">
        <v>72</v>
      </c>
      <c r="E27" s="47" t="s">
        <v>114</v>
      </c>
      <c r="F27" s="55">
        <v>0.1</v>
      </c>
    </row>
    <row r="28" spans="1:7" ht="18.75" customHeight="1" x14ac:dyDescent="0.25">
      <c r="A28" s="42">
        <v>5</v>
      </c>
      <c r="B28" s="69" t="s">
        <v>58</v>
      </c>
      <c r="C28" s="59" t="s">
        <v>58</v>
      </c>
      <c r="D28" s="56" t="s">
        <v>59</v>
      </c>
      <c r="E28" s="47" t="s">
        <v>91</v>
      </c>
      <c r="F28" s="57">
        <v>5</v>
      </c>
      <c r="G28" s="5"/>
    </row>
    <row r="29" spans="1:7" ht="18.75" customHeight="1" x14ac:dyDescent="0.25">
      <c r="A29" s="42">
        <v>6</v>
      </c>
      <c r="B29" s="48" t="s">
        <v>82</v>
      </c>
      <c r="C29" s="53" t="s">
        <v>83</v>
      </c>
      <c r="D29" s="56" t="s">
        <v>115</v>
      </c>
      <c r="E29" s="47" t="s">
        <v>92</v>
      </c>
      <c r="F29" s="57">
        <v>0.02</v>
      </c>
      <c r="G29" s="5"/>
    </row>
    <row r="30" spans="1:7" ht="18.75" customHeight="1" x14ac:dyDescent="0.25">
      <c r="A30" s="211">
        <v>7</v>
      </c>
      <c r="B30" s="212" t="s">
        <v>56</v>
      </c>
      <c r="C30" s="53" t="s">
        <v>57</v>
      </c>
      <c r="D30" s="70" t="s">
        <v>61</v>
      </c>
      <c r="E30" s="47" t="s">
        <v>62</v>
      </c>
      <c r="F30" s="71">
        <v>0.16000000000000003</v>
      </c>
      <c r="G30" s="5"/>
    </row>
    <row r="31" spans="1:7" ht="18.75" customHeight="1" x14ac:dyDescent="0.25">
      <c r="A31" s="211"/>
      <c r="B31" s="212"/>
      <c r="C31" s="53" t="s">
        <v>44</v>
      </c>
      <c r="D31" s="53" t="s">
        <v>61</v>
      </c>
      <c r="E31" s="47" t="s">
        <v>63</v>
      </c>
      <c r="F31" s="55">
        <v>0.55999999999999994</v>
      </c>
      <c r="G31" s="5"/>
    </row>
    <row r="32" spans="1:7" ht="18.75" customHeight="1" x14ac:dyDescent="0.25">
      <c r="A32" s="211"/>
      <c r="B32" s="212"/>
      <c r="C32" s="53" t="s">
        <v>39</v>
      </c>
      <c r="D32" s="56" t="s">
        <v>40</v>
      </c>
      <c r="E32" s="47" t="s">
        <v>41</v>
      </c>
      <c r="F32" s="57">
        <v>7.0000000000000007E-2</v>
      </c>
      <c r="G32" s="5"/>
    </row>
    <row r="33" spans="1:7" ht="18.75" customHeight="1" x14ac:dyDescent="0.25">
      <c r="A33" s="211"/>
      <c r="B33" s="212"/>
      <c r="C33" s="53" t="s">
        <v>58</v>
      </c>
      <c r="D33" s="56" t="s">
        <v>59</v>
      </c>
      <c r="E33" s="47" t="s">
        <v>64</v>
      </c>
      <c r="F33" s="57">
        <v>0.01</v>
      </c>
      <c r="G33" s="5"/>
    </row>
    <row r="34" spans="1:7" ht="18.75" customHeight="1" x14ac:dyDescent="0.25">
      <c r="A34" s="221">
        <v>8</v>
      </c>
      <c r="B34" s="218" t="s">
        <v>100</v>
      </c>
      <c r="C34" s="59" t="s">
        <v>58</v>
      </c>
      <c r="D34" s="56" t="s">
        <v>59</v>
      </c>
      <c r="E34" s="74" t="s">
        <v>91</v>
      </c>
      <c r="F34" s="57">
        <v>1.22</v>
      </c>
      <c r="G34" s="5"/>
    </row>
    <row r="35" spans="1:7" ht="30.75" customHeight="1" x14ac:dyDescent="0.25">
      <c r="A35" s="222"/>
      <c r="B35" s="219"/>
      <c r="C35" s="59" t="s">
        <v>42</v>
      </c>
      <c r="D35" s="56" t="s">
        <v>43</v>
      </c>
      <c r="E35" s="75" t="s">
        <v>124</v>
      </c>
      <c r="F35" s="57">
        <v>0.5</v>
      </c>
      <c r="G35" s="5"/>
    </row>
    <row r="36" spans="1:7" ht="18.75" customHeight="1" x14ac:dyDescent="0.25">
      <c r="A36" s="222"/>
      <c r="B36" s="219"/>
      <c r="C36" s="73" t="s">
        <v>39</v>
      </c>
      <c r="D36" s="56" t="s">
        <v>40</v>
      </c>
      <c r="E36" s="74" t="s">
        <v>41</v>
      </c>
      <c r="F36" s="57">
        <v>0.23</v>
      </c>
      <c r="G36" s="5"/>
    </row>
    <row r="37" spans="1:7" ht="18.75" customHeight="1" x14ac:dyDescent="0.25">
      <c r="A37" s="223"/>
      <c r="B37" s="220"/>
      <c r="C37" s="53" t="s">
        <v>101</v>
      </c>
      <c r="D37" s="56" t="s">
        <v>111</v>
      </c>
      <c r="E37" s="54" t="s">
        <v>102</v>
      </c>
      <c r="F37" s="76">
        <v>0.05</v>
      </c>
      <c r="G37" s="5"/>
    </row>
    <row r="38" spans="1:7" ht="30" x14ac:dyDescent="0.25">
      <c r="A38" s="42">
        <v>9</v>
      </c>
      <c r="B38" s="53" t="s">
        <v>86</v>
      </c>
      <c r="C38" s="53" t="s">
        <v>87</v>
      </c>
      <c r="D38" s="48" t="s">
        <v>87</v>
      </c>
      <c r="E38" s="54" t="s">
        <v>90</v>
      </c>
      <c r="F38" s="57">
        <v>0.03</v>
      </c>
      <c r="G38" s="5"/>
    </row>
    <row r="39" spans="1:7" ht="30" x14ac:dyDescent="0.25">
      <c r="A39" s="42">
        <v>10</v>
      </c>
      <c r="B39" s="53" t="s">
        <v>84</v>
      </c>
      <c r="C39" s="59" t="s">
        <v>85</v>
      </c>
      <c r="D39" s="48" t="s">
        <v>89</v>
      </c>
      <c r="E39" s="54" t="s">
        <v>93</v>
      </c>
      <c r="F39" s="57">
        <v>0.2</v>
      </c>
      <c r="G39" s="5"/>
    </row>
    <row r="40" spans="1:7" s="21" customFormat="1" ht="14.25" x14ac:dyDescent="0.25">
      <c r="A40" s="213"/>
      <c r="B40" s="213"/>
      <c r="C40" s="214"/>
      <c r="D40" s="214"/>
      <c r="E40" s="214"/>
      <c r="F40" s="26">
        <f>SUM(F22:F39)</f>
        <v>99.999999999999986</v>
      </c>
      <c r="G40" s="20"/>
    </row>
    <row r="41" spans="1:7" s="21" customFormat="1" ht="15" x14ac:dyDescent="0.25">
      <c r="A41" s="27"/>
      <c r="B41" s="28"/>
      <c r="C41" s="29"/>
      <c r="D41" s="30"/>
      <c r="E41" s="31"/>
      <c r="F41" s="32"/>
      <c r="G41" s="20"/>
    </row>
    <row r="42" spans="1:7" s="21" customFormat="1" ht="15" x14ac:dyDescent="0.25">
      <c r="A42" s="27"/>
      <c r="B42" s="28"/>
      <c r="C42" s="29"/>
      <c r="D42" s="30"/>
      <c r="E42" s="31"/>
      <c r="F42" s="32"/>
      <c r="G42" s="20"/>
    </row>
    <row r="43" spans="1:7" s="21" customFormat="1" ht="15" x14ac:dyDescent="0.25">
      <c r="A43" s="27"/>
      <c r="B43" s="28"/>
      <c r="C43" s="29"/>
      <c r="D43" s="30"/>
      <c r="E43" s="31"/>
      <c r="F43" s="32"/>
      <c r="G43" s="20"/>
    </row>
    <row r="44" spans="1:7" s="21" customFormat="1" ht="15" x14ac:dyDescent="0.25">
      <c r="A44" s="27"/>
      <c r="B44" s="28"/>
      <c r="C44" s="29"/>
      <c r="D44" s="30"/>
      <c r="E44" s="31"/>
      <c r="F44" s="32"/>
      <c r="G44" s="20"/>
    </row>
    <row r="45" spans="1:7" s="21" customFormat="1" ht="15" x14ac:dyDescent="0.25">
      <c r="A45" s="27"/>
      <c r="B45" s="28"/>
      <c r="C45" s="29"/>
      <c r="D45" s="30"/>
      <c r="E45" s="31"/>
      <c r="F45" s="32"/>
      <c r="G45" s="20"/>
    </row>
    <row r="46" spans="1:7" s="21" customFormat="1" ht="15" x14ac:dyDescent="0.25">
      <c r="A46" s="27"/>
      <c r="B46" s="28"/>
      <c r="C46" s="29"/>
      <c r="D46" s="30"/>
      <c r="E46" s="31"/>
      <c r="F46" s="32"/>
      <c r="G46" s="20"/>
    </row>
    <row r="47" spans="1:7" s="21" customFormat="1" ht="15" x14ac:dyDescent="0.25">
      <c r="A47" s="27"/>
      <c r="B47" s="28"/>
      <c r="C47" s="29"/>
      <c r="D47" s="30"/>
      <c r="E47" s="31"/>
      <c r="F47" s="32"/>
      <c r="G47" s="20"/>
    </row>
    <row r="48" spans="1:7" s="21" customFormat="1" ht="15" x14ac:dyDescent="0.25">
      <c r="A48" s="27"/>
      <c r="B48" s="28"/>
      <c r="C48" s="29"/>
      <c r="D48" s="30"/>
      <c r="E48" s="31"/>
      <c r="F48" s="32"/>
      <c r="G48" s="20"/>
    </row>
    <row r="49" spans="1:7" s="21" customFormat="1" ht="15" x14ac:dyDescent="0.25">
      <c r="A49" s="27"/>
      <c r="B49" s="28"/>
      <c r="C49" s="29"/>
      <c r="D49" s="30"/>
      <c r="E49" s="31"/>
      <c r="F49" s="32"/>
      <c r="G49" s="20"/>
    </row>
    <row r="50" spans="1:7" s="21" customFormat="1" ht="15" x14ac:dyDescent="0.25">
      <c r="A50" s="27"/>
      <c r="B50" s="28"/>
      <c r="C50" s="29"/>
      <c r="D50" s="30"/>
      <c r="E50" s="31"/>
      <c r="F50" s="32"/>
      <c r="G50" s="20"/>
    </row>
    <row r="51" spans="1:7" s="21" customFormat="1" ht="15" x14ac:dyDescent="0.25">
      <c r="A51" s="27"/>
      <c r="B51" s="28"/>
      <c r="C51" s="29"/>
      <c r="D51" s="30"/>
      <c r="E51" s="31"/>
      <c r="F51" s="32"/>
      <c r="G51" s="20"/>
    </row>
    <row r="52" spans="1:7" s="21" customFormat="1" ht="15" x14ac:dyDescent="0.25">
      <c r="A52" s="27"/>
      <c r="B52" s="28"/>
      <c r="C52" s="29"/>
      <c r="D52" s="30"/>
      <c r="E52" s="31"/>
      <c r="F52" s="32"/>
      <c r="G52" s="20"/>
    </row>
    <row r="53" spans="1:7" s="21" customFormat="1" ht="15" x14ac:dyDescent="0.25">
      <c r="A53" s="27"/>
      <c r="B53" s="28"/>
      <c r="C53" s="29"/>
      <c r="D53" s="30"/>
      <c r="E53" s="31"/>
      <c r="F53" s="32"/>
      <c r="G53" s="20"/>
    </row>
    <row r="54" spans="1:7" s="21" customFormat="1" ht="15" x14ac:dyDescent="0.25">
      <c r="A54" s="27"/>
      <c r="B54" s="28"/>
      <c r="C54" s="29"/>
      <c r="D54" s="30"/>
      <c r="E54" s="31"/>
      <c r="F54" s="32"/>
      <c r="G54" s="20"/>
    </row>
    <row r="55" spans="1:7" s="21" customFormat="1" ht="15" x14ac:dyDescent="0.25">
      <c r="A55" s="27"/>
      <c r="B55" s="28"/>
      <c r="C55" s="29"/>
      <c r="D55" s="30"/>
      <c r="E55" s="31"/>
      <c r="F55" s="32"/>
      <c r="G55" s="20"/>
    </row>
    <row r="56" spans="1:7" s="21" customFormat="1" ht="15" x14ac:dyDescent="0.25">
      <c r="A56" s="27"/>
      <c r="B56" s="28"/>
      <c r="C56" s="29"/>
      <c r="D56" s="30"/>
      <c r="E56" s="31"/>
      <c r="F56" s="32"/>
      <c r="G56" s="20"/>
    </row>
    <row r="57" spans="1:7" s="21" customFormat="1" ht="15" x14ac:dyDescent="0.25">
      <c r="A57" s="27"/>
      <c r="B57" s="28"/>
      <c r="C57" s="29"/>
      <c r="D57" s="30"/>
      <c r="E57" s="31"/>
      <c r="F57" s="32"/>
      <c r="G57" s="20"/>
    </row>
    <row r="58" spans="1:7" s="21" customFormat="1" ht="15" x14ac:dyDescent="0.25">
      <c r="A58" s="27"/>
      <c r="B58" s="28"/>
      <c r="C58" s="29"/>
      <c r="D58" s="30"/>
      <c r="E58" s="31"/>
      <c r="F58" s="32"/>
      <c r="G58" s="20"/>
    </row>
    <row r="59" spans="1:7" s="21" customFormat="1" ht="15" x14ac:dyDescent="0.25">
      <c r="A59" s="27"/>
      <c r="B59" s="28"/>
      <c r="C59" s="29"/>
      <c r="D59" s="30"/>
      <c r="E59" s="31"/>
      <c r="F59" s="32"/>
      <c r="G59" s="20"/>
    </row>
    <row r="60" spans="1:7" s="21" customFormat="1" ht="15" x14ac:dyDescent="0.25">
      <c r="A60" s="27"/>
      <c r="B60" s="28"/>
      <c r="C60" s="29"/>
      <c r="D60" s="30"/>
      <c r="E60" s="31"/>
      <c r="F60" s="32"/>
      <c r="G60" s="20"/>
    </row>
    <row r="61" spans="1:7" s="21" customFormat="1" ht="15" x14ac:dyDescent="0.25">
      <c r="A61" s="27"/>
      <c r="B61" s="28"/>
      <c r="C61" s="29"/>
      <c r="D61" s="30"/>
      <c r="E61" s="31"/>
      <c r="F61" s="32"/>
      <c r="G61" s="20"/>
    </row>
    <row r="62" spans="1:7" ht="15" x14ac:dyDescent="0.25">
      <c r="A62" s="189" t="s">
        <v>46</v>
      </c>
      <c r="B62" s="190"/>
      <c r="C62" s="190"/>
      <c r="D62" s="190"/>
      <c r="E62" s="7" t="s">
        <v>1</v>
      </c>
      <c r="F62" s="8" t="s">
        <v>47</v>
      </c>
      <c r="G62" s="5"/>
    </row>
    <row r="63" spans="1:7" ht="15" x14ac:dyDescent="0.25">
      <c r="A63" s="191"/>
      <c r="B63" s="192"/>
      <c r="C63" s="192"/>
      <c r="D63" s="192"/>
      <c r="E63" s="9" t="s">
        <v>3</v>
      </c>
      <c r="F63" s="10" t="s">
        <v>4</v>
      </c>
      <c r="G63" s="5"/>
    </row>
    <row r="64" spans="1:7" ht="15" x14ac:dyDescent="0.25">
      <c r="A64" s="191"/>
      <c r="B64" s="192"/>
      <c r="C64" s="192"/>
      <c r="D64" s="192"/>
      <c r="E64" s="9" t="s">
        <v>5</v>
      </c>
      <c r="F64" s="10" t="s">
        <v>6</v>
      </c>
      <c r="G64" s="5"/>
    </row>
    <row r="65" spans="1:7" ht="15" x14ac:dyDescent="0.25">
      <c r="A65" s="193"/>
      <c r="B65" s="194"/>
      <c r="C65" s="194"/>
      <c r="D65" s="194"/>
      <c r="E65" s="11" t="s">
        <v>7</v>
      </c>
      <c r="F65" s="12" t="s">
        <v>8</v>
      </c>
      <c r="G65" s="5"/>
    </row>
    <row r="66" spans="1:7" ht="18.75" x14ac:dyDescent="0.25">
      <c r="A66" s="185" t="s">
        <v>9</v>
      </c>
      <c r="B66" s="186"/>
      <c r="C66" s="186"/>
      <c r="D66" s="186"/>
      <c r="E66" s="186"/>
      <c r="F66" s="187"/>
      <c r="G66" s="5"/>
    </row>
    <row r="67" spans="1:7" s="21" customFormat="1" ht="18.75" customHeight="1" x14ac:dyDescent="0.25">
      <c r="A67" s="209" t="s">
        <v>48</v>
      </c>
      <c r="B67" s="209"/>
      <c r="C67" s="209"/>
      <c r="D67" s="209"/>
      <c r="E67" s="209"/>
      <c r="F67" s="209"/>
      <c r="G67" s="20"/>
    </row>
    <row r="68" spans="1:7" ht="18.75" customHeight="1" x14ac:dyDescent="0.25">
      <c r="A68" s="46" t="s">
        <v>32</v>
      </c>
      <c r="B68" s="210" t="s">
        <v>49</v>
      </c>
      <c r="C68" s="210"/>
      <c r="D68" s="210"/>
      <c r="E68" s="210"/>
      <c r="F68" s="210"/>
      <c r="G68" s="5"/>
    </row>
    <row r="69" spans="1:7" ht="18.75" customHeight="1" x14ac:dyDescent="0.25">
      <c r="A69" s="47" t="s">
        <v>50</v>
      </c>
      <c r="B69" s="78" t="s">
        <v>117</v>
      </c>
      <c r="C69" s="79"/>
      <c r="D69" s="79"/>
      <c r="E69" s="79"/>
      <c r="F69" s="35"/>
      <c r="G69" s="5"/>
    </row>
    <row r="70" spans="1:7" ht="18.75" customHeight="1" x14ac:dyDescent="0.25">
      <c r="A70" s="47" t="s">
        <v>51</v>
      </c>
      <c r="B70" s="78" t="s">
        <v>118</v>
      </c>
      <c r="C70" s="79"/>
      <c r="D70" s="79"/>
      <c r="E70" s="79"/>
      <c r="F70" s="35"/>
      <c r="G70" s="5"/>
    </row>
    <row r="71" spans="1:7" ht="18.75" customHeight="1" x14ac:dyDescent="0.25">
      <c r="A71" s="47" t="s">
        <v>66</v>
      </c>
      <c r="B71" s="78" t="s">
        <v>95</v>
      </c>
      <c r="C71" s="79"/>
      <c r="D71" s="79"/>
      <c r="E71" s="79"/>
      <c r="F71" s="35"/>
      <c r="G71" s="5"/>
    </row>
    <row r="72" spans="1:7" ht="18.75" customHeight="1" x14ac:dyDescent="0.25">
      <c r="A72" s="47" t="s">
        <v>67</v>
      </c>
      <c r="B72" s="78" t="s">
        <v>126</v>
      </c>
      <c r="C72" s="79"/>
      <c r="D72" s="79"/>
      <c r="E72" s="79"/>
      <c r="F72" s="35"/>
      <c r="G72" s="5"/>
    </row>
    <row r="73" spans="1:7" ht="18.75" customHeight="1" x14ac:dyDescent="0.25">
      <c r="A73" s="47" t="s">
        <v>68</v>
      </c>
      <c r="B73" s="78" t="s">
        <v>103</v>
      </c>
      <c r="C73" s="79"/>
      <c r="D73" s="79"/>
      <c r="E73" s="79"/>
      <c r="F73" s="35"/>
      <c r="G73" s="5"/>
    </row>
    <row r="74" spans="1:7" ht="18.75" customHeight="1" x14ac:dyDescent="0.25">
      <c r="A74" s="47" t="s">
        <v>69</v>
      </c>
      <c r="B74" s="78" t="s">
        <v>104</v>
      </c>
      <c r="C74" s="79"/>
      <c r="D74" s="79"/>
      <c r="E74" s="79"/>
      <c r="F74" s="35"/>
      <c r="G74" s="5"/>
    </row>
    <row r="75" spans="1:7" ht="18.75" customHeight="1" x14ac:dyDescent="0.25">
      <c r="A75" s="80" t="s">
        <v>74</v>
      </c>
      <c r="B75" s="78" t="s">
        <v>52</v>
      </c>
      <c r="C75" s="79"/>
      <c r="D75" s="79"/>
      <c r="E75" s="79"/>
      <c r="F75" s="35"/>
      <c r="G75" s="5"/>
    </row>
    <row r="76" spans="1:7" ht="15" x14ac:dyDescent="0.25">
      <c r="A76" s="215"/>
      <c r="B76" s="216"/>
      <c r="C76" s="216"/>
      <c r="D76" s="216"/>
      <c r="E76" s="216"/>
      <c r="F76" s="217"/>
      <c r="G76" s="5"/>
    </row>
    <row r="77" spans="1:7" ht="59.25" customHeight="1" x14ac:dyDescent="0.25">
      <c r="A77" s="206" t="s">
        <v>105</v>
      </c>
      <c r="B77" s="207"/>
      <c r="C77" s="207"/>
      <c r="D77" s="207"/>
      <c r="E77" s="207"/>
      <c r="F77" s="207"/>
      <c r="G77" s="5"/>
    </row>
    <row r="78" spans="1:7" ht="59.25" customHeight="1" x14ac:dyDescent="0.25">
      <c r="A78" s="206" t="s">
        <v>125</v>
      </c>
      <c r="B78" s="207"/>
      <c r="C78" s="207"/>
      <c r="D78" s="207"/>
      <c r="E78" s="207"/>
      <c r="F78" s="207"/>
      <c r="G78" s="5"/>
    </row>
    <row r="79" spans="1:7" ht="59.25" customHeight="1" x14ac:dyDescent="0.25">
      <c r="A79" s="206" t="s">
        <v>53</v>
      </c>
      <c r="B79" s="207"/>
      <c r="C79" s="207"/>
      <c r="D79" s="207"/>
      <c r="E79" s="207"/>
      <c r="F79" s="207"/>
      <c r="G79" s="5"/>
    </row>
    <row r="80" spans="1:7" ht="59.25" customHeight="1" x14ac:dyDescent="0.25">
      <c r="A80" s="206" t="s">
        <v>122</v>
      </c>
      <c r="B80" s="207"/>
      <c r="C80" s="207"/>
      <c r="D80" s="207"/>
      <c r="E80" s="207"/>
      <c r="F80" s="207"/>
      <c r="G80" s="5"/>
    </row>
    <row r="81" spans="1:7" s="37" customFormat="1" ht="59.25" customHeight="1" x14ac:dyDescent="0.25">
      <c r="A81" s="208" t="s">
        <v>54</v>
      </c>
      <c r="B81" s="208"/>
      <c r="C81" s="208"/>
      <c r="D81" s="208"/>
      <c r="E81" s="208"/>
      <c r="F81" s="208"/>
      <c r="G81" s="36"/>
    </row>
    <row r="82" spans="1:7" x14ac:dyDescent="0.25">
      <c r="A82" s="38"/>
      <c r="B82" s="38"/>
      <c r="C82" s="39"/>
      <c r="D82" s="38"/>
      <c r="E82" s="40"/>
      <c r="F82" s="38"/>
    </row>
    <row r="96" spans="1:7" x14ac:dyDescent="0.25">
      <c r="C96" s="6"/>
      <c r="E96" s="6"/>
    </row>
    <row r="97" spans="3:5" x14ac:dyDescent="0.25">
      <c r="C97" s="6"/>
      <c r="E97" s="6"/>
    </row>
    <row r="98" spans="3:5" x14ac:dyDescent="0.25">
      <c r="C98" s="6"/>
      <c r="E98" s="6"/>
    </row>
    <row r="99" spans="3:5" x14ac:dyDescent="0.25">
      <c r="C99" s="6"/>
      <c r="E99" s="6"/>
    </row>
    <row r="100" spans="3:5" x14ac:dyDescent="0.25">
      <c r="C100" s="6"/>
      <c r="E100" s="6"/>
    </row>
  </sheetData>
  <mergeCells count="46">
    <mergeCell ref="A20:F20"/>
    <mergeCell ref="A81:F81"/>
    <mergeCell ref="A17:B17"/>
    <mergeCell ref="E17:F17"/>
    <mergeCell ref="A18:B18"/>
    <mergeCell ref="E18:F18"/>
    <mergeCell ref="A19:F19"/>
    <mergeCell ref="A23:A25"/>
    <mergeCell ref="B23:B25"/>
    <mergeCell ref="A30:A33"/>
    <mergeCell ref="B30:B33"/>
    <mergeCell ref="A78:F78"/>
    <mergeCell ref="A79:F79"/>
    <mergeCell ref="A80:F80"/>
    <mergeCell ref="B68:F68"/>
    <mergeCell ref="A77:F77"/>
    <mergeCell ref="A14:B14"/>
    <mergeCell ref="C14:F14"/>
    <mergeCell ref="A15:F15"/>
    <mergeCell ref="A16:B16"/>
    <mergeCell ref="E16:F16"/>
    <mergeCell ref="E11:E12"/>
    <mergeCell ref="F11:F12"/>
    <mergeCell ref="A12:B12"/>
    <mergeCell ref="C12:D12"/>
    <mergeCell ref="A13:B13"/>
    <mergeCell ref="C13:F13"/>
    <mergeCell ref="A9:B9"/>
    <mergeCell ref="C9:D9"/>
    <mergeCell ref="A10:B10"/>
    <mergeCell ref="C10:D10"/>
    <mergeCell ref="A11:B11"/>
    <mergeCell ref="C11:D11"/>
    <mergeCell ref="A2:D5"/>
    <mergeCell ref="A6:F6"/>
    <mergeCell ref="A7:B7"/>
    <mergeCell ref="C7:D7"/>
    <mergeCell ref="A8:B8"/>
    <mergeCell ref="C8:D8"/>
    <mergeCell ref="A40:E40"/>
    <mergeCell ref="A76:F76"/>
    <mergeCell ref="B34:B37"/>
    <mergeCell ref="A34:A37"/>
    <mergeCell ref="A62:D65"/>
    <mergeCell ref="A66:F66"/>
    <mergeCell ref="A67:F67"/>
  </mergeCells>
  <printOptions horizontalCentered="1"/>
  <pageMargins left="0.25" right="0.25" top="0.25" bottom="0.25" header="0.25" footer="0.25"/>
  <pageSetup paperSize="9" scale="42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="80" zoomScaleNormal="80" workbookViewId="0">
      <selection sqref="A1:F60"/>
    </sheetView>
  </sheetViews>
  <sheetFormatPr defaultRowHeight="15" x14ac:dyDescent="0.25"/>
  <cols>
    <col min="1" max="1" width="4.28515625" style="105" bestFit="1" customWidth="1"/>
    <col min="2" max="2" width="23.42578125" style="105" customWidth="1"/>
    <col min="3" max="3" width="24.28515625" style="105" customWidth="1"/>
    <col min="4" max="4" width="24" style="105" bestFit="1" customWidth="1"/>
    <col min="5" max="5" width="18.85546875" style="105" bestFit="1" customWidth="1"/>
    <col min="6" max="6" width="20" style="105" customWidth="1"/>
    <col min="7" max="8" width="9.140625" style="105"/>
    <col min="9" max="12" width="15.42578125" style="105" customWidth="1"/>
    <col min="13" max="16384" width="9.140625" style="105"/>
  </cols>
  <sheetData>
    <row r="1" spans="1:7" x14ac:dyDescent="0.25">
      <c r="A1" s="1"/>
      <c r="B1" s="1"/>
      <c r="C1" s="2"/>
      <c r="D1" s="1"/>
      <c r="E1" s="3"/>
      <c r="F1" s="4"/>
      <c r="G1" s="5"/>
    </row>
    <row r="2" spans="1:7" ht="15" customHeight="1" x14ac:dyDescent="0.25">
      <c r="A2" s="179" t="s">
        <v>0</v>
      </c>
      <c r="B2" s="180"/>
      <c r="C2" s="180"/>
      <c r="D2" s="224"/>
      <c r="E2" s="7" t="s">
        <v>1</v>
      </c>
      <c r="F2" s="8" t="s">
        <v>2</v>
      </c>
      <c r="G2" s="5"/>
    </row>
    <row r="3" spans="1:7" ht="15" customHeight="1" x14ac:dyDescent="0.25">
      <c r="A3" s="230" t="s">
        <v>9</v>
      </c>
      <c r="B3" s="231"/>
      <c r="C3" s="231"/>
      <c r="D3" s="232"/>
      <c r="E3" s="9" t="s">
        <v>3</v>
      </c>
      <c r="F3" s="10" t="s">
        <v>4</v>
      </c>
      <c r="G3" s="5"/>
    </row>
    <row r="4" spans="1:7" ht="15" customHeight="1" x14ac:dyDescent="0.25">
      <c r="A4" s="230"/>
      <c r="B4" s="231"/>
      <c r="C4" s="231"/>
      <c r="D4" s="232"/>
      <c r="E4" s="9" t="s">
        <v>5</v>
      </c>
      <c r="F4" s="10" t="s">
        <v>159</v>
      </c>
      <c r="G4" s="5"/>
    </row>
    <row r="5" spans="1:7" ht="15" customHeight="1" x14ac:dyDescent="0.25">
      <c r="A5" s="233"/>
      <c r="B5" s="234"/>
      <c r="C5" s="234"/>
      <c r="D5" s="235"/>
      <c r="E5" s="11" t="s">
        <v>7</v>
      </c>
      <c r="F5" s="12" t="s">
        <v>160</v>
      </c>
      <c r="G5" s="5"/>
    </row>
    <row r="6" spans="1:7" x14ac:dyDescent="0.25">
      <c r="A6" s="172" t="s">
        <v>10</v>
      </c>
      <c r="B6" s="172"/>
      <c r="C6" s="172" t="s">
        <v>75</v>
      </c>
      <c r="D6" s="172"/>
      <c r="E6" s="103" t="s">
        <v>11</v>
      </c>
      <c r="F6" s="14" t="s">
        <v>233</v>
      </c>
      <c r="G6" s="5"/>
    </row>
    <row r="7" spans="1:7" ht="28.5" customHeight="1" x14ac:dyDescent="0.25">
      <c r="A7" s="172" t="s">
        <v>12</v>
      </c>
      <c r="B7" s="172"/>
      <c r="C7" s="172" t="s">
        <v>230</v>
      </c>
      <c r="D7" s="172"/>
      <c r="E7" s="103" t="s">
        <v>13</v>
      </c>
      <c r="F7" s="14" t="s">
        <v>6</v>
      </c>
      <c r="G7" s="5"/>
    </row>
    <row r="8" spans="1:7" ht="28.5" customHeight="1" x14ac:dyDescent="0.25">
      <c r="A8" s="172" t="s">
        <v>14</v>
      </c>
      <c r="B8" s="172"/>
      <c r="C8" s="172" t="s">
        <v>231</v>
      </c>
      <c r="D8" s="172"/>
      <c r="E8" s="103" t="s">
        <v>15</v>
      </c>
      <c r="F8" s="14" t="s">
        <v>234</v>
      </c>
      <c r="G8" s="5"/>
    </row>
    <row r="9" spans="1:7" ht="28.5" customHeight="1" x14ac:dyDescent="0.25">
      <c r="A9" s="172" t="s">
        <v>16</v>
      </c>
      <c r="B9" s="172"/>
      <c r="C9" s="172" t="s">
        <v>232</v>
      </c>
      <c r="D9" s="172"/>
      <c r="E9" s="103" t="s">
        <v>17</v>
      </c>
      <c r="F9" s="127" t="s">
        <v>235</v>
      </c>
      <c r="G9" s="5"/>
    </row>
    <row r="10" spans="1:7" ht="45" customHeight="1" x14ac:dyDescent="0.25">
      <c r="A10" s="174" t="s">
        <v>18</v>
      </c>
      <c r="B10" s="175"/>
      <c r="C10" s="176" t="s">
        <v>315</v>
      </c>
      <c r="D10" s="177"/>
      <c r="E10" s="168" t="s">
        <v>19</v>
      </c>
      <c r="F10" s="170" t="s">
        <v>236</v>
      </c>
      <c r="G10" s="5"/>
    </row>
    <row r="11" spans="1:7" x14ac:dyDescent="0.25">
      <c r="A11" s="178" t="s">
        <v>20</v>
      </c>
      <c r="B11" s="175"/>
      <c r="C11" s="172" t="s">
        <v>325</v>
      </c>
      <c r="D11" s="172"/>
      <c r="E11" s="169"/>
      <c r="F11" s="171"/>
      <c r="G11" s="5"/>
    </row>
    <row r="12" spans="1:7" x14ac:dyDescent="0.25">
      <c r="A12" s="172" t="s">
        <v>21</v>
      </c>
      <c r="B12" s="172"/>
      <c r="C12" s="178" t="s">
        <v>22</v>
      </c>
      <c r="D12" s="188"/>
      <c r="E12" s="188"/>
      <c r="F12" s="175"/>
      <c r="G12" s="5"/>
    </row>
    <row r="13" spans="1:7" x14ac:dyDescent="0.25">
      <c r="A13" s="172" t="s">
        <v>23</v>
      </c>
      <c r="B13" s="172"/>
      <c r="C13" s="172" t="s">
        <v>22</v>
      </c>
      <c r="D13" s="172"/>
      <c r="E13" s="172"/>
      <c r="F13" s="172"/>
      <c r="G13" s="5"/>
    </row>
    <row r="14" spans="1:7" x14ac:dyDescent="0.25">
      <c r="A14" s="195"/>
      <c r="B14" s="195"/>
      <c r="C14" s="195"/>
      <c r="D14" s="195"/>
      <c r="E14" s="195"/>
      <c r="F14" s="195"/>
      <c r="G14" s="5"/>
    </row>
    <row r="15" spans="1:7" x14ac:dyDescent="0.25">
      <c r="A15" s="196" t="s">
        <v>24</v>
      </c>
      <c r="B15" s="196"/>
      <c r="C15" s="102" t="s">
        <v>27</v>
      </c>
      <c r="D15" s="102" t="s">
        <v>26</v>
      </c>
      <c r="E15" s="197" t="s">
        <v>161</v>
      </c>
      <c r="F15" s="197"/>
      <c r="G15" s="16"/>
    </row>
    <row r="16" spans="1:7" ht="38.25" customHeight="1" x14ac:dyDescent="0.25">
      <c r="A16" s="196"/>
      <c r="B16" s="196"/>
      <c r="C16" s="18"/>
      <c r="D16" s="19"/>
      <c r="E16" s="196"/>
      <c r="F16" s="196"/>
      <c r="G16" s="5"/>
    </row>
    <row r="17" spans="1:7" x14ac:dyDescent="0.25">
      <c r="A17" s="236" t="s">
        <v>55</v>
      </c>
      <c r="B17" s="236"/>
      <c r="C17" s="161" t="s">
        <v>311</v>
      </c>
      <c r="D17" s="161" t="s">
        <v>29</v>
      </c>
      <c r="E17" s="236" t="s">
        <v>30</v>
      </c>
      <c r="F17" s="236"/>
      <c r="G17" s="5"/>
    </row>
    <row r="18" spans="1:7" x14ac:dyDescent="0.25">
      <c r="A18" s="198"/>
      <c r="B18" s="198"/>
      <c r="C18" s="198"/>
      <c r="D18" s="198"/>
      <c r="E18" s="198"/>
      <c r="F18" s="198"/>
      <c r="G18" s="5"/>
    </row>
    <row r="19" spans="1:7" s="122" customFormat="1" x14ac:dyDescent="0.25">
      <c r="A19" s="172" t="s">
        <v>31</v>
      </c>
      <c r="B19" s="172"/>
      <c r="C19" s="172"/>
      <c r="D19" s="172"/>
      <c r="E19" s="172"/>
      <c r="F19" s="172"/>
    </row>
    <row r="20" spans="1:7" s="122" customFormat="1" x14ac:dyDescent="0.25">
      <c r="A20" s="117" t="s">
        <v>32</v>
      </c>
      <c r="B20" s="117" t="s">
        <v>33</v>
      </c>
      <c r="C20" s="118" t="s">
        <v>34</v>
      </c>
      <c r="D20" s="23" t="s">
        <v>35</v>
      </c>
      <c r="E20" s="117" t="s">
        <v>36</v>
      </c>
      <c r="F20" s="117" t="s">
        <v>37</v>
      </c>
    </row>
    <row r="21" spans="1:7" s="122" customFormat="1" x14ac:dyDescent="0.25">
      <c r="A21" s="116">
        <v>1</v>
      </c>
      <c r="B21" s="56" t="s">
        <v>38</v>
      </c>
      <c r="C21" s="58" t="s">
        <v>39</v>
      </c>
      <c r="D21" s="116" t="s">
        <v>40</v>
      </c>
      <c r="E21" s="116" t="s">
        <v>41</v>
      </c>
      <c r="F21" s="123">
        <v>86.688800000000001</v>
      </c>
    </row>
    <row r="22" spans="1:7" s="122" customFormat="1" x14ac:dyDescent="0.25">
      <c r="A22" s="62">
        <v>2</v>
      </c>
      <c r="B22" s="53" t="s">
        <v>168</v>
      </c>
      <c r="C22" s="114" t="s">
        <v>169</v>
      </c>
      <c r="D22" s="124" t="s">
        <v>170</v>
      </c>
      <c r="E22" s="115" t="s">
        <v>171</v>
      </c>
      <c r="F22" s="123">
        <v>0.28799999999999998</v>
      </c>
    </row>
    <row r="23" spans="1:7" s="122" customFormat="1" ht="30" x14ac:dyDescent="0.25">
      <c r="A23" s="121">
        <v>3</v>
      </c>
      <c r="B23" s="53" t="s">
        <v>172</v>
      </c>
      <c r="C23" s="53" t="s">
        <v>173</v>
      </c>
      <c r="D23" s="54" t="s">
        <v>174</v>
      </c>
      <c r="E23" s="54" t="s">
        <v>175</v>
      </c>
      <c r="F23" s="125">
        <v>7.1999999999999995E-2</v>
      </c>
    </row>
    <row r="24" spans="1:7" s="122" customFormat="1" x14ac:dyDescent="0.25">
      <c r="A24" s="62">
        <v>4</v>
      </c>
      <c r="B24" s="53" t="s">
        <v>176</v>
      </c>
      <c r="C24" s="53" t="s">
        <v>177</v>
      </c>
      <c r="D24" s="54" t="s">
        <v>116</v>
      </c>
      <c r="E24" s="54" t="s">
        <v>178</v>
      </c>
      <c r="F24" s="125">
        <v>0.08</v>
      </c>
    </row>
    <row r="25" spans="1:7" s="122" customFormat="1" x14ac:dyDescent="0.25">
      <c r="A25" s="121">
        <v>5</v>
      </c>
      <c r="B25" s="53" t="s">
        <v>179</v>
      </c>
      <c r="C25" s="53" t="s">
        <v>180</v>
      </c>
      <c r="D25" s="54" t="s">
        <v>181</v>
      </c>
      <c r="E25" s="54" t="s">
        <v>182</v>
      </c>
      <c r="F25" s="125">
        <v>6</v>
      </c>
    </row>
    <row r="26" spans="1:7" s="122" customFormat="1" ht="15" customHeight="1" x14ac:dyDescent="0.25">
      <c r="A26" s="203">
        <v>6</v>
      </c>
      <c r="B26" s="218" t="s">
        <v>183</v>
      </c>
      <c r="C26" s="53" t="s">
        <v>243</v>
      </c>
      <c r="D26" s="54" t="s">
        <v>40</v>
      </c>
      <c r="E26" s="116" t="s">
        <v>41</v>
      </c>
      <c r="F26" s="128">
        <f>59.8/100*0.5</f>
        <v>0.29899999999999999</v>
      </c>
    </row>
    <row r="27" spans="1:7" s="122" customFormat="1" x14ac:dyDescent="0.25">
      <c r="A27" s="204"/>
      <c r="B27" s="219"/>
      <c r="C27" s="53" t="s">
        <v>184</v>
      </c>
      <c r="D27" s="54" t="s">
        <v>181</v>
      </c>
      <c r="E27" s="54" t="s">
        <v>65</v>
      </c>
      <c r="F27" s="128">
        <f>7.5/100*0.5</f>
        <v>3.7499999999999999E-2</v>
      </c>
    </row>
    <row r="28" spans="1:7" s="122" customFormat="1" ht="30" x14ac:dyDescent="0.25">
      <c r="A28" s="204"/>
      <c r="B28" s="219"/>
      <c r="C28" s="53" t="s">
        <v>185</v>
      </c>
      <c r="D28" s="54" t="s">
        <v>244</v>
      </c>
      <c r="E28" s="54" t="s">
        <v>186</v>
      </c>
      <c r="F28" s="128">
        <f>7.5/100*0.5</f>
        <v>3.7499999999999999E-2</v>
      </c>
    </row>
    <row r="29" spans="1:7" s="122" customFormat="1" x14ac:dyDescent="0.25">
      <c r="A29" s="204"/>
      <c r="B29" s="219"/>
      <c r="C29" s="53" t="s">
        <v>187</v>
      </c>
      <c r="D29" s="54" t="s">
        <v>238</v>
      </c>
      <c r="E29" s="54" t="s">
        <v>188</v>
      </c>
      <c r="F29" s="128">
        <f>7.5/100*0.5</f>
        <v>3.7499999999999999E-2</v>
      </c>
    </row>
    <row r="30" spans="1:7" s="122" customFormat="1" x14ac:dyDescent="0.25">
      <c r="A30" s="204"/>
      <c r="B30" s="219"/>
      <c r="C30" s="53" t="s">
        <v>189</v>
      </c>
      <c r="D30" s="54" t="s">
        <v>116</v>
      </c>
      <c r="E30" s="54" t="s">
        <v>190</v>
      </c>
      <c r="F30" s="128">
        <f t="shared" ref="F30:F36" si="0">2.5/100*0.5</f>
        <v>1.2500000000000001E-2</v>
      </c>
    </row>
    <row r="31" spans="1:7" s="122" customFormat="1" ht="30" x14ac:dyDescent="0.25">
      <c r="A31" s="204"/>
      <c r="B31" s="219"/>
      <c r="C31" s="53" t="s">
        <v>191</v>
      </c>
      <c r="D31" s="54" t="s">
        <v>239</v>
      </c>
      <c r="E31" s="54" t="s">
        <v>192</v>
      </c>
      <c r="F31" s="128">
        <f t="shared" si="0"/>
        <v>1.2500000000000001E-2</v>
      </c>
    </row>
    <row r="32" spans="1:7" s="122" customFormat="1" x14ac:dyDescent="0.25">
      <c r="A32" s="204"/>
      <c r="B32" s="219"/>
      <c r="C32" s="53" t="s">
        <v>193</v>
      </c>
      <c r="D32" s="54" t="s">
        <v>238</v>
      </c>
      <c r="E32" s="54" t="s">
        <v>194</v>
      </c>
      <c r="F32" s="128">
        <f t="shared" si="0"/>
        <v>1.2500000000000001E-2</v>
      </c>
    </row>
    <row r="33" spans="1:6" s="122" customFormat="1" x14ac:dyDescent="0.25">
      <c r="A33" s="204"/>
      <c r="B33" s="219"/>
      <c r="C33" s="53" t="s">
        <v>195</v>
      </c>
      <c r="D33" s="54" t="s">
        <v>238</v>
      </c>
      <c r="E33" s="54" t="s">
        <v>196</v>
      </c>
      <c r="F33" s="128">
        <f t="shared" si="0"/>
        <v>1.2500000000000001E-2</v>
      </c>
    </row>
    <row r="34" spans="1:6" s="122" customFormat="1" x14ac:dyDescent="0.25">
      <c r="A34" s="204"/>
      <c r="B34" s="219"/>
      <c r="C34" s="53" t="s">
        <v>197</v>
      </c>
      <c r="D34" s="54" t="s">
        <v>238</v>
      </c>
      <c r="E34" s="54" t="s">
        <v>198</v>
      </c>
      <c r="F34" s="128">
        <f t="shared" si="0"/>
        <v>1.2500000000000001E-2</v>
      </c>
    </row>
    <row r="35" spans="1:6" s="122" customFormat="1" x14ac:dyDescent="0.25">
      <c r="A35" s="204"/>
      <c r="B35" s="219"/>
      <c r="C35" s="53" t="s">
        <v>199</v>
      </c>
      <c r="D35" s="54" t="s">
        <v>213</v>
      </c>
      <c r="E35" s="54" t="s">
        <v>200</v>
      </c>
      <c r="F35" s="128">
        <f t="shared" si="0"/>
        <v>1.2500000000000001E-2</v>
      </c>
    </row>
    <row r="36" spans="1:6" s="122" customFormat="1" x14ac:dyDescent="0.25">
      <c r="A36" s="204"/>
      <c r="B36" s="219"/>
      <c r="C36" s="53" t="s">
        <v>201</v>
      </c>
      <c r="D36" s="54" t="s">
        <v>238</v>
      </c>
      <c r="E36" s="54" t="s">
        <v>202</v>
      </c>
      <c r="F36" s="128">
        <f t="shared" si="0"/>
        <v>1.2500000000000001E-2</v>
      </c>
    </row>
    <row r="37" spans="1:6" s="122" customFormat="1" x14ac:dyDescent="0.25">
      <c r="A37" s="204"/>
      <c r="B37" s="219"/>
      <c r="C37" s="53" t="s">
        <v>44</v>
      </c>
      <c r="D37" s="54" t="s">
        <v>61</v>
      </c>
      <c r="E37" s="54" t="s">
        <v>203</v>
      </c>
      <c r="F37" s="129">
        <f>0.05/100*0.5</f>
        <v>2.5000000000000001E-4</v>
      </c>
    </row>
    <row r="38" spans="1:6" s="122" customFormat="1" x14ac:dyDescent="0.25">
      <c r="A38" s="204"/>
      <c r="B38" s="219"/>
      <c r="C38" s="53" t="s">
        <v>204</v>
      </c>
      <c r="D38" s="54" t="s">
        <v>238</v>
      </c>
      <c r="E38" s="54" t="s">
        <v>205</v>
      </c>
      <c r="F38" s="129">
        <f>0.05/100*0.5</f>
        <v>2.5000000000000001E-4</v>
      </c>
    </row>
    <row r="39" spans="1:6" s="122" customFormat="1" x14ac:dyDescent="0.25">
      <c r="A39" s="204"/>
      <c r="B39" s="219"/>
      <c r="C39" s="53" t="s">
        <v>206</v>
      </c>
      <c r="D39" s="54" t="s">
        <v>242</v>
      </c>
      <c r="E39" s="54" t="s">
        <v>207</v>
      </c>
      <c r="F39" s="129">
        <f>0.05/100*0.5</f>
        <v>2.5000000000000001E-4</v>
      </c>
    </row>
    <row r="40" spans="1:6" s="122" customFormat="1" x14ac:dyDescent="0.25">
      <c r="A40" s="205"/>
      <c r="B40" s="220"/>
      <c r="C40" s="53" t="s">
        <v>208</v>
      </c>
      <c r="D40" s="54" t="s">
        <v>40</v>
      </c>
      <c r="E40" s="54" t="s">
        <v>209</v>
      </c>
      <c r="F40" s="129">
        <f>0.05/100*0.5</f>
        <v>2.5000000000000001E-4</v>
      </c>
    </row>
    <row r="41" spans="1:6" s="122" customFormat="1" x14ac:dyDescent="0.25">
      <c r="A41" s="203">
        <v>7</v>
      </c>
      <c r="B41" s="218" t="s">
        <v>210</v>
      </c>
      <c r="C41" s="53" t="s">
        <v>185</v>
      </c>
      <c r="D41" s="54" t="s">
        <v>40</v>
      </c>
      <c r="E41" s="54" t="s">
        <v>211</v>
      </c>
      <c r="F41" s="125">
        <f>97.5/100*2</f>
        <v>1.95</v>
      </c>
    </row>
    <row r="42" spans="1:6" s="122" customFormat="1" x14ac:dyDescent="0.25">
      <c r="A42" s="205"/>
      <c r="B42" s="220"/>
      <c r="C42" s="53" t="s">
        <v>212</v>
      </c>
      <c r="D42" s="54" t="s">
        <v>213</v>
      </c>
      <c r="E42" s="54" t="s">
        <v>214</v>
      </c>
      <c r="F42" s="125">
        <f>2.5/100*2</f>
        <v>0.05</v>
      </c>
    </row>
    <row r="43" spans="1:6" s="122" customFormat="1" x14ac:dyDescent="0.25">
      <c r="A43" s="221">
        <v>8</v>
      </c>
      <c r="B43" s="218" t="s">
        <v>215</v>
      </c>
      <c r="C43" s="53" t="s">
        <v>243</v>
      </c>
      <c r="D43" s="54" t="s">
        <v>40</v>
      </c>
      <c r="E43" s="54" t="s">
        <v>41</v>
      </c>
      <c r="F43" s="125">
        <f>91.65/100*3</f>
        <v>2.7495000000000003</v>
      </c>
    </row>
    <row r="44" spans="1:6" s="122" customFormat="1" ht="30" x14ac:dyDescent="0.25">
      <c r="A44" s="222"/>
      <c r="B44" s="219"/>
      <c r="C44" s="53" t="s">
        <v>185</v>
      </c>
      <c r="D44" s="54" t="s">
        <v>237</v>
      </c>
      <c r="E44" s="54" t="s">
        <v>211</v>
      </c>
      <c r="F44" s="125">
        <f>5/100*3</f>
        <v>0.15000000000000002</v>
      </c>
    </row>
    <row r="45" spans="1:6" s="122" customFormat="1" x14ac:dyDescent="0.25">
      <c r="A45" s="222"/>
      <c r="B45" s="219"/>
      <c r="C45" s="53" t="s">
        <v>216</v>
      </c>
      <c r="D45" s="54" t="s">
        <v>213</v>
      </c>
      <c r="E45" s="54" t="s">
        <v>217</v>
      </c>
      <c r="F45" s="125">
        <f>3/100*3</f>
        <v>0.09</v>
      </c>
    </row>
    <row r="46" spans="1:6" s="122" customFormat="1" x14ac:dyDescent="0.25">
      <c r="A46" s="222"/>
      <c r="B46" s="219"/>
      <c r="C46" s="53" t="s">
        <v>218</v>
      </c>
      <c r="D46" s="54" t="s">
        <v>238</v>
      </c>
      <c r="E46" s="54" t="s">
        <v>217</v>
      </c>
      <c r="F46" s="125">
        <f>0.3/100*3</f>
        <v>9.0000000000000011E-3</v>
      </c>
    </row>
    <row r="47" spans="1:6" s="122" customFormat="1" x14ac:dyDescent="0.25">
      <c r="A47" s="223"/>
      <c r="B47" s="220"/>
      <c r="C47" s="53" t="s">
        <v>219</v>
      </c>
      <c r="D47" s="54" t="s">
        <v>59</v>
      </c>
      <c r="E47" s="54" t="s">
        <v>220</v>
      </c>
      <c r="F47" s="125">
        <f>0.05/100*3</f>
        <v>1.5E-3</v>
      </c>
    </row>
    <row r="48" spans="1:6" s="122" customFormat="1" ht="30" x14ac:dyDescent="0.25">
      <c r="A48" s="203">
        <v>9</v>
      </c>
      <c r="B48" s="218" t="s">
        <v>221</v>
      </c>
      <c r="C48" s="53" t="s">
        <v>222</v>
      </c>
      <c r="D48" s="54" t="s">
        <v>238</v>
      </c>
      <c r="E48" s="54" t="s">
        <v>223</v>
      </c>
      <c r="F48" s="130">
        <f>40/100*0.5</f>
        <v>0.2</v>
      </c>
    </row>
    <row r="49" spans="1:7" s="122" customFormat="1" x14ac:dyDescent="0.25">
      <c r="A49" s="204"/>
      <c r="B49" s="219"/>
      <c r="C49" s="53" t="s">
        <v>184</v>
      </c>
      <c r="D49" s="54" t="s">
        <v>59</v>
      </c>
      <c r="E49" s="54" t="s">
        <v>65</v>
      </c>
      <c r="F49" s="130">
        <f>49.25/100*0.5</f>
        <v>0.24625</v>
      </c>
    </row>
    <row r="50" spans="1:7" s="122" customFormat="1" x14ac:dyDescent="0.25">
      <c r="A50" s="204"/>
      <c r="B50" s="219"/>
      <c r="C50" s="53" t="s">
        <v>58</v>
      </c>
      <c r="D50" s="54" t="s">
        <v>59</v>
      </c>
      <c r="E50" s="54" t="s">
        <v>91</v>
      </c>
      <c r="F50" s="126">
        <f>5/100*0.5</f>
        <v>2.5000000000000001E-2</v>
      </c>
    </row>
    <row r="51" spans="1:7" s="122" customFormat="1" x14ac:dyDescent="0.25">
      <c r="A51" s="204"/>
      <c r="B51" s="219"/>
      <c r="C51" s="53" t="s">
        <v>39</v>
      </c>
      <c r="D51" s="54" t="s">
        <v>40</v>
      </c>
      <c r="E51" s="54" t="s">
        <v>41</v>
      </c>
      <c r="F51" s="130">
        <f>F50</f>
        <v>2.5000000000000001E-2</v>
      </c>
    </row>
    <row r="52" spans="1:7" s="122" customFormat="1" x14ac:dyDescent="0.25">
      <c r="A52" s="204"/>
      <c r="B52" s="219"/>
      <c r="C52" s="53" t="s">
        <v>224</v>
      </c>
      <c r="D52" s="54" t="s">
        <v>61</v>
      </c>
      <c r="E52" s="54" t="s">
        <v>225</v>
      </c>
      <c r="F52" s="126">
        <f>0.25/100*0.5</f>
        <v>1.25E-3</v>
      </c>
    </row>
    <row r="53" spans="1:7" s="122" customFormat="1" x14ac:dyDescent="0.25">
      <c r="A53" s="204"/>
      <c r="B53" s="219"/>
      <c r="C53" s="53" t="s">
        <v>226</v>
      </c>
      <c r="D53" s="54" t="s">
        <v>61</v>
      </c>
      <c r="E53" s="54" t="s">
        <v>227</v>
      </c>
      <c r="F53" s="126">
        <f>0.25/100*0.5</f>
        <v>1.25E-3</v>
      </c>
    </row>
    <row r="54" spans="1:7" s="122" customFormat="1" x14ac:dyDescent="0.25">
      <c r="A54" s="205"/>
      <c r="B54" s="220"/>
      <c r="C54" s="53" t="s">
        <v>88</v>
      </c>
      <c r="D54" s="54" t="s">
        <v>116</v>
      </c>
      <c r="E54" s="54" t="s">
        <v>94</v>
      </c>
      <c r="F54" s="126">
        <f>0.25/100*0.5</f>
        <v>1.25E-3</v>
      </c>
    </row>
    <row r="55" spans="1:7" s="122" customFormat="1" x14ac:dyDescent="0.25">
      <c r="A55" s="203">
        <v>10</v>
      </c>
      <c r="B55" s="218" t="s">
        <v>228</v>
      </c>
      <c r="C55" s="53" t="s">
        <v>57</v>
      </c>
      <c r="D55" s="54" t="s">
        <v>229</v>
      </c>
      <c r="E55" s="54" t="s">
        <v>62</v>
      </c>
      <c r="F55" s="126">
        <f>0.16/0.8*0.8</f>
        <v>0.16</v>
      </c>
    </row>
    <row r="56" spans="1:7" s="122" customFormat="1" x14ac:dyDescent="0.25">
      <c r="A56" s="204"/>
      <c r="B56" s="219"/>
      <c r="C56" s="53" t="s">
        <v>44</v>
      </c>
      <c r="D56" s="54" t="s">
        <v>229</v>
      </c>
      <c r="E56" s="54" t="s">
        <v>63</v>
      </c>
      <c r="F56" s="126">
        <f>0.56/0.8*0.8</f>
        <v>0.56000000000000005</v>
      </c>
    </row>
    <row r="57" spans="1:7" s="122" customFormat="1" x14ac:dyDescent="0.25">
      <c r="A57" s="204"/>
      <c r="B57" s="219"/>
      <c r="C57" s="53" t="s">
        <v>39</v>
      </c>
      <c r="D57" s="54" t="s">
        <v>40</v>
      </c>
      <c r="E57" s="54" t="s">
        <v>41</v>
      </c>
      <c r="F57" s="126">
        <f>0.07/0.8*0.8</f>
        <v>7.0000000000000007E-2</v>
      </c>
    </row>
    <row r="58" spans="1:7" s="122" customFormat="1" x14ac:dyDescent="0.25">
      <c r="A58" s="205"/>
      <c r="B58" s="220"/>
      <c r="C58" s="53" t="s">
        <v>58</v>
      </c>
      <c r="D58" s="54" t="s">
        <v>59</v>
      </c>
      <c r="E58" s="54" t="s">
        <v>64</v>
      </c>
      <c r="F58" s="126">
        <f>0.01/0.8*0.8</f>
        <v>0.01</v>
      </c>
    </row>
    <row r="59" spans="1:7" s="122" customFormat="1" ht="15.75" x14ac:dyDescent="0.25">
      <c r="A59" s="141">
        <v>11</v>
      </c>
      <c r="B59" s="147" t="s">
        <v>298</v>
      </c>
      <c r="C59" s="147" t="s">
        <v>298</v>
      </c>
      <c r="D59" s="156" t="s">
        <v>299</v>
      </c>
      <c r="E59" s="164" t="s">
        <v>300</v>
      </c>
      <c r="F59" s="163">
        <v>7.1199999999999999E-2</v>
      </c>
    </row>
    <row r="60" spans="1:7" s="122" customFormat="1" x14ac:dyDescent="0.25">
      <c r="A60" s="225" t="s">
        <v>45</v>
      </c>
      <c r="B60" s="226"/>
      <c r="C60" s="226"/>
      <c r="D60" s="226"/>
      <c r="E60" s="227"/>
      <c r="F60" s="72">
        <f>SUM(F21:F59)</f>
        <v>100</v>
      </c>
    </row>
    <row r="61" spans="1:7" x14ac:dyDescent="0.25">
      <c r="A61" s="27"/>
      <c r="B61" s="28"/>
      <c r="C61" s="29"/>
      <c r="D61" s="30"/>
      <c r="E61" s="31"/>
      <c r="F61" s="32"/>
      <c r="G61" s="20"/>
    </row>
    <row r="62" spans="1:7" x14ac:dyDescent="0.25">
      <c r="A62" s="27"/>
      <c r="B62" s="28"/>
      <c r="C62" s="29"/>
      <c r="D62" s="30"/>
      <c r="E62" s="31"/>
      <c r="F62" s="32"/>
      <c r="G62" s="20"/>
    </row>
    <row r="63" spans="1:7" x14ac:dyDescent="0.25">
      <c r="A63" s="27"/>
      <c r="B63" s="28" t="s">
        <v>162</v>
      </c>
      <c r="C63" s="29"/>
      <c r="D63" s="30"/>
      <c r="E63" s="31"/>
      <c r="F63" s="32"/>
      <c r="G63" s="20"/>
    </row>
    <row r="64" spans="1:7" ht="30" x14ac:dyDescent="0.25">
      <c r="A64" s="27"/>
      <c r="B64" s="28" t="s">
        <v>163</v>
      </c>
      <c r="C64" s="29"/>
      <c r="D64" s="21"/>
      <c r="E64" s="31"/>
      <c r="F64" s="32"/>
      <c r="G64" s="20"/>
    </row>
    <row r="65" spans="1:7" x14ac:dyDescent="0.25">
      <c r="A65" s="27"/>
      <c r="B65" s="28"/>
      <c r="C65" s="29"/>
      <c r="D65" s="30"/>
      <c r="E65" s="31"/>
      <c r="F65" s="32"/>
      <c r="G65" s="20"/>
    </row>
    <row r="66" spans="1:7" x14ac:dyDescent="0.25">
      <c r="A66" s="27"/>
      <c r="B66" s="28"/>
      <c r="C66" s="29"/>
      <c r="D66" s="30"/>
      <c r="E66" s="31"/>
      <c r="F66" s="32"/>
      <c r="G66" s="20"/>
    </row>
    <row r="67" spans="1:7" x14ac:dyDescent="0.25">
      <c r="A67" s="27"/>
      <c r="B67" s="28"/>
      <c r="C67" s="29"/>
      <c r="D67" s="30"/>
      <c r="E67" s="31"/>
      <c r="F67" s="32"/>
      <c r="G67" s="20"/>
    </row>
    <row r="68" spans="1:7" x14ac:dyDescent="0.25">
      <c r="A68" s="27"/>
      <c r="B68" s="28"/>
      <c r="C68" s="29"/>
      <c r="D68" s="30"/>
      <c r="E68" s="31"/>
      <c r="F68" s="32"/>
      <c r="G68" s="20"/>
    </row>
    <row r="69" spans="1:7" x14ac:dyDescent="0.25">
      <c r="A69" s="27"/>
      <c r="B69" s="28"/>
      <c r="C69" s="29"/>
      <c r="D69" s="30"/>
      <c r="E69" s="31"/>
      <c r="F69" s="32"/>
      <c r="G69" s="20"/>
    </row>
    <row r="70" spans="1:7" x14ac:dyDescent="0.25">
      <c r="A70" s="27"/>
      <c r="B70" s="28"/>
      <c r="C70" s="29"/>
      <c r="D70" s="30"/>
      <c r="E70" s="31"/>
      <c r="F70" s="32"/>
      <c r="G70" s="20"/>
    </row>
    <row r="71" spans="1:7" x14ac:dyDescent="0.25">
      <c r="A71" s="27"/>
      <c r="B71" s="28"/>
      <c r="C71" s="29"/>
      <c r="D71" s="30"/>
      <c r="E71" s="31"/>
      <c r="F71" s="32"/>
      <c r="G71" s="20"/>
    </row>
    <row r="72" spans="1:7" x14ac:dyDescent="0.25">
      <c r="A72" s="27"/>
      <c r="B72" s="28"/>
      <c r="C72" s="29"/>
      <c r="D72" s="30"/>
      <c r="E72" s="31"/>
      <c r="F72" s="32"/>
      <c r="G72" s="20"/>
    </row>
    <row r="73" spans="1:7" x14ac:dyDescent="0.25">
      <c r="A73" s="27"/>
      <c r="B73" s="28"/>
      <c r="C73" s="29"/>
      <c r="D73" s="30"/>
      <c r="E73" s="31"/>
      <c r="F73" s="32"/>
      <c r="G73" s="20"/>
    </row>
    <row r="74" spans="1:7" x14ac:dyDescent="0.25">
      <c r="A74" s="27"/>
      <c r="B74" s="28"/>
      <c r="C74" s="29"/>
      <c r="D74" s="30"/>
      <c r="E74" s="31"/>
      <c r="F74" s="32"/>
      <c r="G74" s="5"/>
    </row>
    <row r="75" spans="1:7" x14ac:dyDescent="0.25">
      <c r="A75" s="27"/>
      <c r="B75" s="28"/>
      <c r="C75" s="29"/>
      <c r="D75" s="30"/>
      <c r="E75" s="31"/>
      <c r="F75" s="32"/>
      <c r="G75" s="5"/>
    </row>
    <row r="76" spans="1:7" x14ac:dyDescent="0.25">
      <c r="A76" s="27"/>
      <c r="B76" s="28"/>
      <c r="C76" s="29"/>
      <c r="D76" s="30"/>
      <c r="E76" s="31"/>
      <c r="F76" s="32"/>
      <c r="G76" s="5"/>
    </row>
    <row r="77" spans="1:7" x14ac:dyDescent="0.25">
      <c r="A77" s="27"/>
      <c r="B77" s="28"/>
      <c r="C77" s="29"/>
      <c r="D77" s="30"/>
      <c r="E77" s="31"/>
      <c r="F77" s="32"/>
      <c r="G77" s="5"/>
    </row>
    <row r="78" spans="1:7" ht="15" customHeight="1" x14ac:dyDescent="0.25">
      <c r="A78" s="179" t="s">
        <v>0</v>
      </c>
      <c r="B78" s="180"/>
      <c r="C78" s="180"/>
      <c r="D78" s="224"/>
      <c r="E78" s="7" t="s">
        <v>1</v>
      </c>
      <c r="F78" s="8" t="s">
        <v>2</v>
      </c>
      <c r="G78" s="5"/>
    </row>
    <row r="79" spans="1:7" ht="15" customHeight="1" x14ac:dyDescent="0.25">
      <c r="A79" s="230" t="s">
        <v>9</v>
      </c>
      <c r="B79" s="231"/>
      <c r="C79" s="231"/>
      <c r="D79" s="232"/>
      <c r="E79" s="9" t="s">
        <v>3</v>
      </c>
      <c r="F79" s="10" t="s">
        <v>4</v>
      </c>
      <c r="G79" s="5"/>
    </row>
    <row r="80" spans="1:7" ht="15" customHeight="1" x14ac:dyDescent="0.25">
      <c r="A80" s="230"/>
      <c r="B80" s="231"/>
      <c r="C80" s="231"/>
      <c r="D80" s="232"/>
      <c r="E80" s="9" t="s">
        <v>5</v>
      </c>
      <c r="F80" s="10" t="s">
        <v>159</v>
      </c>
      <c r="G80" s="5"/>
    </row>
    <row r="81" spans="1:7" ht="15" customHeight="1" x14ac:dyDescent="0.25">
      <c r="A81" s="233"/>
      <c r="B81" s="234"/>
      <c r="C81" s="234"/>
      <c r="D81" s="235"/>
      <c r="E81" s="11" t="s">
        <v>7</v>
      </c>
      <c r="F81" s="12" t="s">
        <v>160</v>
      </c>
      <c r="G81" s="5"/>
    </row>
    <row r="82" spans="1:7" x14ac:dyDescent="0.25">
      <c r="A82" s="209" t="s">
        <v>48</v>
      </c>
      <c r="B82" s="209"/>
      <c r="C82" s="209"/>
      <c r="D82" s="209"/>
      <c r="E82" s="209"/>
      <c r="F82" s="209"/>
      <c r="G82" s="5"/>
    </row>
    <row r="83" spans="1:7" x14ac:dyDescent="0.25">
      <c r="A83" s="104" t="s">
        <v>32</v>
      </c>
      <c r="B83" s="210" t="s">
        <v>49</v>
      </c>
      <c r="C83" s="210"/>
      <c r="D83" s="210"/>
      <c r="E83" s="210"/>
      <c r="F83" s="210"/>
      <c r="G83" s="5"/>
    </row>
    <row r="84" spans="1:7" x14ac:dyDescent="0.25">
      <c r="A84" s="25" t="s">
        <v>245</v>
      </c>
      <c r="B84" s="133" t="s">
        <v>246</v>
      </c>
      <c r="C84" s="131"/>
      <c r="D84" s="131"/>
      <c r="E84" s="131"/>
      <c r="F84" s="132"/>
      <c r="G84" s="5"/>
    </row>
    <row r="85" spans="1:7" x14ac:dyDescent="0.25">
      <c r="A85" s="228" t="s">
        <v>247</v>
      </c>
      <c r="B85" s="133" t="s">
        <v>248</v>
      </c>
      <c r="C85" s="131"/>
      <c r="D85" s="131"/>
      <c r="E85" s="131"/>
      <c r="F85" s="132"/>
      <c r="G85" s="5"/>
    </row>
    <row r="86" spans="1:7" x14ac:dyDescent="0.25">
      <c r="A86" s="229"/>
      <c r="B86" s="133" t="s">
        <v>249</v>
      </c>
      <c r="C86" s="131"/>
      <c r="D86" s="131"/>
      <c r="E86" s="131"/>
      <c r="F86" s="132"/>
      <c r="G86" s="5"/>
    </row>
    <row r="87" spans="1:7" x14ac:dyDescent="0.25">
      <c r="A87" s="25" t="s">
        <v>250</v>
      </c>
      <c r="B87" s="133" t="s">
        <v>251</v>
      </c>
      <c r="C87" s="131"/>
      <c r="D87" s="131"/>
      <c r="E87" s="131"/>
      <c r="F87" s="132"/>
      <c r="G87" s="5"/>
    </row>
    <row r="88" spans="1:7" x14ac:dyDescent="0.25">
      <c r="A88" s="25" t="s">
        <v>252</v>
      </c>
      <c r="B88" s="33" t="s">
        <v>253</v>
      </c>
      <c r="C88" s="34"/>
      <c r="D88" s="34"/>
      <c r="E88" s="34"/>
      <c r="F88" s="35"/>
      <c r="G88" s="5"/>
    </row>
    <row r="89" spans="1:7" x14ac:dyDescent="0.25">
      <c r="A89" s="25" t="s">
        <v>254</v>
      </c>
      <c r="B89" s="33" t="s">
        <v>52</v>
      </c>
      <c r="C89" s="34"/>
      <c r="D89" s="34"/>
      <c r="E89" s="34"/>
      <c r="F89" s="35"/>
      <c r="G89" s="5"/>
    </row>
    <row r="90" spans="1:7" ht="49.5" customHeight="1" x14ac:dyDescent="0.25">
      <c r="A90" s="206" t="s">
        <v>255</v>
      </c>
      <c r="B90" s="207"/>
      <c r="C90" s="207"/>
      <c r="D90" s="207"/>
      <c r="E90" s="207"/>
      <c r="F90" s="207"/>
      <c r="G90" s="36"/>
    </row>
    <row r="91" spans="1:7" ht="48.75" customHeight="1" x14ac:dyDescent="0.25">
      <c r="A91" s="206" t="s">
        <v>256</v>
      </c>
      <c r="B91" s="207"/>
      <c r="C91" s="207"/>
      <c r="D91" s="207"/>
      <c r="E91" s="207"/>
      <c r="F91" s="207"/>
    </row>
    <row r="92" spans="1:7" ht="40.5" customHeight="1" x14ac:dyDescent="0.25">
      <c r="A92" s="206" t="s">
        <v>257</v>
      </c>
      <c r="B92" s="207"/>
      <c r="C92" s="207"/>
      <c r="D92" s="207"/>
      <c r="E92" s="207"/>
      <c r="F92" s="207"/>
    </row>
    <row r="93" spans="1:7" ht="82.5" customHeight="1" x14ac:dyDescent="0.25">
      <c r="A93" s="206" t="s">
        <v>316</v>
      </c>
      <c r="B93" s="207"/>
      <c r="C93" s="207"/>
      <c r="D93" s="207"/>
      <c r="E93" s="207"/>
      <c r="F93" s="207"/>
    </row>
    <row r="94" spans="1:7" ht="66.75" customHeight="1" x14ac:dyDescent="0.25">
      <c r="A94" s="208" t="s">
        <v>54</v>
      </c>
      <c r="B94" s="208"/>
      <c r="C94" s="208"/>
      <c r="D94" s="208"/>
      <c r="E94" s="208"/>
      <c r="F94" s="208"/>
    </row>
    <row r="95" spans="1:7" x14ac:dyDescent="0.25">
      <c r="A95" s="38"/>
      <c r="B95" s="38"/>
      <c r="C95" s="39"/>
      <c r="D95" s="38"/>
      <c r="E95" s="40"/>
      <c r="F95" s="38"/>
    </row>
    <row r="109" spans="3:5" x14ac:dyDescent="0.25">
      <c r="C109" s="6"/>
      <c r="E109" s="6"/>
    </row>
    <row r="110" spans="3:5" x14ac:dyDescent="0.25">
      <c r="C110" s="6"/>
      <c r="E110" s="6"/>
    </row>
    <row r="111" spans="3:5" x14ac:dyDescent="0.25">
      <c r="C111" s="6"/>
      <c r="E111" s="6"/>
    </row>
    <row r="112" spans="3:5" x14ac:dyDescent="0.25">
      <c r="C112" s="6"/>
      <c r="E112" s="6"/>
    </row>
    <row r="113" spans="3:5" x14ac:dyDescent="0.25">
      <c r="C113" s="6"/>
      <c r="E113" s="6"/>
    </row>
  </sheetData>
  <mergeCells count="50">
    <mergeCell ref="A60:E60"/>
    <mergeCell ref="A85:A86"/>
    <mergeCell ref="A3:D5"/>
    <mergeCell ref="A78:D78"/>
    <mergeCell ref="A79:D81"/>
    <mergeCell ref="A17:B17"/>
    <mergeCell ref="E17:F17"/>
    <mergeCell ref="A18:F18"/>
    <mergeCell ref="A19:F19"/>
    <mergeCell ref="A26:A40"/>
    <mergeCell ref="B26:B40"/>
    <mergeCell ref="A41:A42"/>
    <mergeCell ref="B41:B42"/>
    <mergeCell ref="A43:A47"/>
    <mergeCell ref="B43:B47"/>
    <mergeCell ref="A48:A54"/>
    <mergeCell ref="A91:F91"/>
    <mergeCell ref="A92:F92"/>
    <mergeCell ref="A93:F93"/>
    <mergeCell ref="A94:F94"/>
    <mergeCell ref="A82:F82"/>
    <mergeCell ref="B83:F83"/>
    <mergeCell ref="A90:F90"/>
    <mergeCell ref="B48:B54"/>
    <mergeCell ref="A55:A58"/>
    <mergeCell ref="A16:B16"/>
    <mergeCell ref="E16:F16"/>
    <mergeCell ref="B55:B58"/>
    <mergeCell ref="E10:E11"/>
    <mergeCell ref="F10:F11"/>
    <mergeCell ref="A11:B11"/>
    <mergeCell ref="C11:D11"/>
    <mergeCell ref="A12:B12"/>
    <mergeCell ref="C12:F12"/>
    <mergeCell ref="A13:B13"/>
    <mergeCell ref="C13:F13"/>
    <mergeCell ref="A14:F14"/>
    <mergeCell ref="A15:B15"/>
    <mergeCell ref="E15:F15"/>
    <mergeCell ref="A8:B8"/>
    <mergeCell ref="C8:D8"/>
    <mergeCell ref="A9:B9"/>
    <mergeCell ref="C9:D9"/>
    <mergeCell ref="A10:B10"/>
    <mergeCell ref="C10:D10"/>
    <mergeCell ref="A6:B6"/>
    <mergeCell ref="C6:D6"/>
    <mergeCell ref="A7:B7"/>
    <mergeCell ref="C7:D7"/>
    <mergeCell ref="A2:D2"/>
  </mergeCells>
  <printOptions horizontalCentered="1"/>
  <pageMargins left="0.23622047244094491" right="0.23622047244094491" top="0.23622047244094491" bottom="0.23622047244094491" header="0.31496062992125984" footer="0.31496062992125984"/>
  <pageSetup paperSize="10000" scale="78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3"/>
  <sheetViews>
    <sheetView workbookViewId="0">
      <selection activeCell="C7" sqref="C7:D7"/>
    </sheetView>
  </sheetViews>
  <sheetFormatPr defaultRowHeight="15" x14ac:dyDescent="0.25"/>
  <cols>
    <col min="1" max="1" width="4.28515625" style="105" bestFit="1" customWidth="1"/>
    <col min="2" max="2" width="30.140625" style="105" customWidth="1"/>
    <col min="3" max="3" width="27.5703125" style="105" customWidth="1"/>
    <col min="4" max="4" width="24" style="105" bestFit="1" customWidth="1"/>
    <col min="5" max="5" width="18.42578125" style="105" customWidth="1"/>
    <col min="6" max="6" width="21.5703125" style="105" customWidth="1"/>
    <col min="7" max="8" width="9.140625" style="105"/>
    <col min="9" max="12" width="15.42578125" style="105" customWidth="1"/>
    <col min="13" max="16384" width="9.140625" style="105"/>
  </cols>
  <sheetData>
    <row r="1" spans="1:7" x14ac:dyDescent="0.25">
      <c r="A1" s="1"/>
      <c r="B1" s="1"/>
      <c r="C1" s="2"/>
      <c r="D1" s="1"/>
      <c r="E1" s="3"/>
      <c r="F1" s="4"/>
      <c r="G1" s="5"/>
    </row>
    <row r="2" spans="1:7" ht="15" customHeight="1" x14ac:dyDescent="0.25">
      <c r="A2" s="179" t="s">
        <v>0</v>
      </c>
      <c r="B2" s="180"/>
      <c r="C2" s="180"/>
      <c r="D2" s="224"/>
      <c r="E2" s="7" t="s">
        <v>1</v>
      </c>
      <c r="F2" s="8" t="s">
        <v>2</v>
      </c>
      <c r="G2" s="5"/>
    </row>
    <row r="3" spans="1:7" ht="15" customHeight="1" x14ac:dyDescent="0.25">
      <c r="A3" s="230" t="s">
        <v>9</v>
      </c>
      <c r="B3" s="231"/>
      <c r="C3" s="231"/>
      <c r="D3" s="232"/>
      <c r="E3" s="9" t="s">
        <v>3</v>
      </c>
      <c r="F3" s="10" t="s">
        <v>4</v>
      </c>
      <c r="G3" s="5"/>
    </row>
    <row r="4" spans="1:7" ht="15" customHeight="1" x14ac:dyDescent="0.25">
      <c r="A4" s="230"/>
      <c r="B4" s="231"/>
      <c r="C4" s="231"/>
      <c r="D4" s="232"/>
      <c r="E4" s="9" t="s">
        <v>5</v>
      </c>
      <c r="F4" s="10" t="s">
        <v>159</v>
      </c>
      <c r="G4" s="5"/>
    </row>
    <row r="5" spans="1:7" ht="15" customHeight="1" x14ac:dyDescent="0.25">
      <c r="A5" s="233"/>
      <c r="B5" s="234"/>
      <c r="C5" s="234"/>
      <c r="D5" s="235"/>
      <c r="E5" s="11" t="s">
        <v>7</v>
      </c>
      <c r="F5" s="12" t="s">
        <v>160</v>
      </c>
      <c r="G5" s="5"/>
    </row>
    <row r="6" spans="1:7" x14ac:dyDescent="0.25">
      <c r="A6" s="172" t="s">
        <v>10</v>
      </c>
      <c r="B6" s="172"/>
      <c r="C6" s="172" t="s">
        <v>75</v>
      </c>
      <c r="D6" s="172"/>
      <c r="E6" s="119" t="s">
        <v>11</v>
      </c>
      <c r="F6" s="14" t="s">
        <v>260</v>
      </c>
      <c r="G6" s="5"/>
    </row>
    <row r="7" spans="1:7" x14ac:dyDescent="0.25">
      <c r="A7" s="172" t="s">
        <v>12</v>
      </c>
      <c r="B7" s="172"/>
      <c r="C7" s="172" t="s">
        <v>258</v>
      </c>
      <c r="D7" s="172"/>
      <c r="E7" s="119" t="s">
        <v>13</v>
      </c>
      <c r="F7" s="14" t="s">
        <v>6</v>
      </c>
      <c r="G7" s="5"/>
    </row>
    <row r="8" spans="1:7" x14ac:dyDescent="0.25">
      <c r="A8" s="172" t="s">
        <v>14</v>
      </c>
      <c r="B8" s="172"/>
      <c r="C8" s="172" t="s">
        <v>259</v>
      </c>
      <c r="D8" s="172"/>
      <c r="E8" s="119" t="s">
        <v>15</v>
      </c>
      <c r="F8" s="14" t="s">
        <v>234</v>
      </c>
      <c r="G8" s="5"/>
    </row>
    <row r="9" spans="1:7" ht="30" customHeight="1" x14ac:dyDescent="0.25">
      <c r="A9" s="172" t="s">
        <v>16</v>
      </c>
      <c r="B9" s="172"/>
      <c r="C9" s="172" t="s">
        <v>314</v>
      </c>
      <c r="D9" s="172"/>
      <c r="E9" s="119" t="s">
        <v>17</v>
      </c>
      <c r="F9" s="127" t="s">
        <v>261</v>
      </c>
      <c r="G9" s="5"/>
    </row>
    <row r="10" spans="1:7" ht="45.75" customHeight="1" x14ac:dyDescent="0.25">
      <c r="A10" s="174" t="s">
        <v>18</v>
      </c>
      <c r="B10" s="175"/>
      <c r="C10" s="176" t="s">
        <v>315</v>
      </c>
      <c r="D10" s="177"/>
      <c r="E10" s="168" t="s">
        <v>19</v>
      </c>
      <c r="F10" s="170" t="s">
        <v>236</v>
      </c>
      <c r="G10" s="5"/>
    </row>
    <row r="11" spans="1:7" x14ac:dyDescent="0.25">
      <c r="A11" s="178" t="s">
        <v>20</v>
      </c>
      <c r="B11" s="175"/>
      <c r="C11" s="172" t="s">
        <v>325</v>
      </c>
      <c r="D11" s="172"/>
      <c r="E11" s="169"/>
      <c r="F11" s="171"/>
      <c r="G11" s="5"/>
    </row>
    <row r="12" spans="1:7" x14ac:dyDescent="0.25">
      <c r="A12" s="172" t="s">
        <v>21</v>
      </c>
      <c r="B12" s="172"/>
      <c r="C12" s="178" t="s">
        <v>22</v>
      </c>
      <c r="D12" s="188"/>
      <c r="E12" s="188"/>
      <c r="F12" s="175"/>
      <c r="G12" s="5"/>
    </row>
    <row r="13" spans="1:7" x14ac:dyDescent="0.25">
      <c r="A13" s="172" t="s">
        <v>23</v>
      </c>
      <c r="B13" s="172"/>
      <c r="C13" s="172" t="s">
        <v>22</v>
      </c>
      <c r="D13" s="172"/>
      <c r="E13" s="172"/>
      <c r="F13" s="172"/>
      <c r="G13" s="5"/>
    </row>
    <row r="14" spans="1:7" x14ac:dyDescent="0.25">
      <c r="A14" s="195"/>
      <c r="B14" s="195"/>
      <c r="C14" s="195"/>
      <c r="D14" s="195"/>
      <c r="E14" s="195"/>
      <c r="F14" s="195"/>
      <c r="G14" s="5"/>
    </row>
    <row r="15" spans="1:7" x14ac:dyDescent="0.25">
      <c r="A15" s="196" t="s">
        <v>24</v>
      </c>
      <c r="B15" s="196"/>
      <c r="C15" s="118" t="s">
        <v>27</v>
      </c>
      <c r="D15" s="118" t="s">
        <v>26</v>
      </c>
      <c r="E15" s="197" t="s">
        <v>161</v>
      </c>
      <c r="F15" s="197"/>
      <c r="G15" s="16"/>
    </row>
    <row r="16" spans="1:7" ht="47.25" customHeight="1" x14ac:dyDescent="0.25">
      <c r="A16" s="196"/>
      <c r="B16" s="196"/>
      <c r="C16" s="18"/>
      <c r="D16" s="19"/>
      <c r="E16" s="196"/>
      <c r="F16" s="196"/>
      <c r="G16" s="5"/>
    </row>
    <row r="17" spans="1:7" x14ac:dyDescent="0.25">
      <c r="A17" s="236" t="s">
        <v>55</v>
      </c>
      <c r="B17" s="236"/>
      <c r="C17" s="161" t="s">
        <v>311</v>
      </c>
      <c r="D17" s="161" t="s">
        <v>29</v>
      </c>
      <c r="E17" s="236" t="s">
        <v>30</v>
      </c>
      <c r="F17" s="236"/>
      <c r="G17" s="5"/>
    </row>
    <row r="18" spans="1:7" x14ac:dyDescent="0.25">
      <c r="A18" s="198"/>
      <c r="B18" s="198"/>
      <c r="C18" s="198"/>
      <c r="D18" s="198"/>
      <c r="E18" s="198"/>
      <c r="F18" s="198"/>
      <c r="G18" s="5"/>
    </row>
    <row r="19" spans="1:7" s="122" customFormat="1" ht="15.75" x14ac:dyDescent="0.25">
      <c r="A19" s="246" t="s">
        <v>31</v>
      </c>
      <c r="B19" s="246"/>
      <c r="C19" s="246"/>
      <c r="D19" s="246"/>
      <c r="E19" s="246"/>
      <c r="F19" s="246"/>
    </row>
    <row r="20" spans="1:7" s="122" customFormat="1" ht="15.75" x14ac:dyDescent="0.25">
      <c r="A20" s="134" t="s">
        <v>32</v>
      </c>
      <c r="B20" s="134" t="s">
        <v>33</v>
      </c>
      <c r="C20" s="135" t="s">
        <v>34</v>
      </c>
      <c r="D20" s="136" t="s">
        <v>35</v>
      </c>
      <c r="E20" s="134" t="s">
        <v>36</v>
      </c>
      <c r="F20" s="134" t="s">
        <v>37</v>
      </c>
    </row>
    <row r="21" spans="1:7" s="122" customFormat="1" ht="15.75" x14ac:dyDescent="0.25">
      <c r="A21" s="137">
        <v>1</v>
      </c>
      <c r="B21" s="138" t="s">
        <v>39</v>
      </c>
      <c r="C21" s="139" t="s">
        <v>39</v>
      </c>
      <c r="D21" s="137" t="s">
        <v>40</v>
      </c>
      <c r="E21" s="137" t="s">
        <v>41</v>
      </c>
      <c r="F21" s="140">
        <v>70.721000000000004</v>
      </c>
    </row>
    <row r="22" spans="1:7" s="122" customFormat="1" ht="15.75" x14ac:dyDescent="0.25">
      <c r="A22" s="141">
        <v>2</v>
      </c>
      <c r="B22" s="142" t="s">
        <v>168</v>
      </c>
      <c r="C22" s="143" t="s">
        <v>169</v>
      </c>
      <c r="D22" s="144" t="s">
        <v>170</v>
      </c>
      <c r="E22" s="145" t="s">
        <v>171</v>
      </c>
      <c r="F22" s="140">
        <v>0.03</v>
      </c>
    </row>
    <row r="23" spans="1:7" s="122" customFormat="1" ht="31.5" x14ac:dyDescent="0.25">
      <c r="A23" s="137">
        <v>3</v>
      </c>
      <c r="B23" s="147" t="s">
        <v>262</v>
      </c>
      <c r="C23" s="148" t="s">
        <v>271</v>
      </c>
      <c r="D23" s="149" t="s">
        <v>60</v>
      </c>
      <c r="E23" s="150" t="s">
        <v>275</v>
      </c>
      <c r="F23" s="146">
        <v>0.5</v>
      </c>
    </row>
    <row r="24" spans="1:7" s="122" customFormat="1" ht="31.5" x14ac:dyDescent="0.25">
      <c r="A24" s="141">
        <v>4</v>
      </c>
      <c r="B24" s="147" t="s">
        <v>276</v>
      </c>
      <c r="C24" s="148" t="s">
        <v>277</v>
      </c>
      <c r="D24" s="149" t="s">
        <v>89</v>
      </c>
      <c r="E24" s="150" t="s">
        <v>93</v>
      </c>
      <c r="F24" s="146">
        <v>4.46</v>
      </c>
    </row>
    <row r="25" spans="1:7" s="122" customFormat="1" ht="15.75" x14ac:dyDescent="0.25">
      <c r="A25" s="137">
        <v>5</v>
      </c>
      <c r="B25" s="147" t="s">
        <v>272</v>
      </c>
      <c r="C25" s="148" t="s">
        <v>263</v>
      </c>
      <c r="D25" s="149" t="s">
        <v>273</v>
      </c>
      <c r="E25" s="150" t="s">
        <v>274</v>
      </c>
      <c r="F25" s="146">
        <v>0.1</v>
      </c>
    </row>
    <row r="26" spans="1:7" s="122" customFormat="1" ht="38.25" x14ac:dyDescent="0.25">
      <c r="A26" s="141">
        <v>6</v>
      </c>
      <c r="B26" s="148" t="s">
        <v>278</v>
      </c>
      <c r="C26" s="148" t="s">
        <v>264</v>
      </c>
      <c r="D26" s="149" t="s">
        <v>43</v>
      </c>
      <c r="E26" s="150" t="s">
        <v>279</v>
      </c>
      <c r="F26" s="146">
        <v>6.26</v>
      </c>
    </row>
    <row r="27" spans="1:7" s="122" customFormat="1" ht="31.5" x14ac:dyDescent="0.25">
      <c r="A27" s="137">
        <v>7</v>
      </c>
      <c r="B27" s="147" t="s">
        <v>265</v>
      </c>
      <c r="C27" s="148" t="s">
        <v>280</v>
      </c>
      <c r="D27" s="157" t="s">
        <v>237</v>
      </c>
      <c r="E27" s="149" t="s">
        <v>281</v>
      </c>
      <c r="F27" s="146">
        <v>1</v>
      </c>
    </row>
    <row r="28" spans="1:7" s="122" customFormat="1" ht="15.75" x14ac:dyDescent="0.25">
      <c r="A28" s="141">
        <v>8</v>
      </c>
      <c r="B28" s="147" t="s">
        <v>179</v>
      </c>
      <c r="C28" s="148" t="s">
        <v>180</v>
      </c>
      <c r="D28" s="149" t="s">
        <v>181</v>
      </c>
      <c r="E28" s="150" t="s">
        <v>182</v>
      </c>
      <c r="F28" s="146">
        <v>9.1999999999999993</v>
      </c>
    </row>
    <row r="29" spans="1:7" s="122" customFormat="1" ht="15.75" x14ac:dyDescent="0.25">
      <c r="A29" s="137">
        <v>9</v>
      </c>
      <c r="B29" s="147" t="s">
        <v>282</v>
      </c>
      <c r="C29" s="148" t="s">
        <v>184</v>
      </c>
      <c r="D29" s="149" t="s">
        <v>181</v>
      </c>
      <c r="E29" s="149" t="s">
        <v>65</v>
      </c>
      <c r="F29" s="146">
        <v>2.5</v>
      </c>
    </row>
    <row r="30" spans="1:7" s="122" customFormat="1" ht="15.75" x14ac:dyDescent="0.25">
      <c r="A30" s="243">
        <v>10</v>
      </c>
      <c r="B30" s="247" t="s">
        <v>228</v>
      </c>
      <c r="C30" s="142" t="s">
        <v>57</v>
      </c>
      <c r="D30" s="150" t="s">
        <v>229</v>
      </c>
      <c r="E30" s="150" t="s">
        <v>62</v>
      </c>
      <c r="F30" s="151">
        <f>0.16/0.8*0.8</f>
        <v>0.16</v>
      </c>
    </row>
    <row r="31" spans="1:7" s="122" customFormat="1" ht="15.75" x14ac:dyDescent="0.25">
      <c r="A31" s="244"/>
      <c r="B31" s="248"/>
      <c r="C31" s="142" t="s">
        <v>44</v>
      </c>
      <c r="D31" s="150" t="s">
        <v>229</v>
      </c>
      <c r="E31" s="150" t="s">
        <v>63</v>
      </c>
      <c r="F31" s="151">
        <f>0.56/0.8*0.8</f>
        <v>0.56000000000000005</v>
      </c>
    </row>
    <row r="32" spans="1:7" s="122" customFormat="1" ht="15.75" x14ac:dyDescent="0.25">
      <c r="A32" s="244"/>
      <c r="B32" s="248"/>
      <c r="C32" s="142" t="s">
        <v>39</v>
      </c>
      <c r="D32" s="150" t="s">
        <v>40</v>
      </c>
      <c r="E32" s="150" t="s">
        <v>41</v>
      </c>
      <c r="F32" s="151">
        <f>0.07/0.8*0.8</f>
        <v>7.0000000000000007E-2</v>
      </c>
    </row>
    <row r="33" spans="1:6" s="122" customFormat="1" ht="15.75" x14ac:dyDescent="0.25">
      <c r="A33" s="245"/>
      <c r="B33" s="249"/>
      <c r="C33" s="142" t="s">
        <v>58</v>
      </c>
      <c r="D33" s="150" t="s">
        <v>59</v>
      </c>
      <c r="E33" s="150" t="s">
        <v>64</v>
      </c>
      <c r="F33" s="151">
        <f>0.01/0.8*0.8</f>
        <v>0.01</v>
      </c>
    </row>
    <row r="34" spans="1:6" s="122" customFormat="1" ht="63" x14ac:dyDescent="0.25">
      <c r="A34" s="250">
        <v>11</v>
      </c>
      <c r="B34" s="247" t="s">
        <v>266</v>
      </c>
      <c r="C34" s="142" t="s">
        <v>283</v>
      </c>
      <c r="D34" s="150" t="s">
        <v>213</v>
      </c>
      <c r="E34" s="152" t="s">
        <v>90</v>
      </c>
      <c r="F34" s="153">
        <f>83.69/100*2</f>
        <v>1.6738</v>
      </c>
    </row>
    <row r="35" spans="1:6" s="122" customFormat="1" ht="15.75" x14ac:dyDescent="0.25">
      <c r="A35" s="251"/>
      <c r="B35" s="248"/>
      <c r="C35" s="142" t="s">
        <v>284</v>
      </c>
      <c r="D35" s="150" t="s">
        <v>213</v>
      </c>
      <c r="E35" s="150" t="s">
        <v>285</v>
      </c>
      <c r="F35" s="153">
        <f>5/100*2</f>
        <v>0.1</v>
      </c>
    </row>
    <row r="36" spans="1:6" s="122" customFormat="1" ht="31.5" x14ac:dyDescent="0.25">
      <c r="A36" s="251"/>
      <c r="B36" s="248"/>
      <c r="C36" s="142" t="s">
        <v>286</v>
      </c>
      <c r="D36" s="150" t="s">
        <v>237</v>
      </c>
      <c r="E36" s="150" t="s">
        <v>287</v>
      </c>
      <c r="F36" s="153">
        <f>1/100*2</f>
        <v>0.02</v>
      </c>
    </row>
    <row r="37" spans="1:6" s="122" customFormat="1" ht="31.5" x14ac:dyDescent="0.25">
      <c r="A37" s="251"/>
      <c r="B37" s="248"/>
      <c r="C37" s="142" t="s">
        <v>288</v>
      </c>
      <c r="D37" s="150" t="s">
        <v>237</v>
      </c>
      <c r="E37" s="152" t="s">
        <v>90</v>
      </c>
      <c r="F37" s="153">
        <f>0.1/100*2</f>
        <v>2E-3</v>
      </c>
    </row>
    <row r="38" spans="1:6" s="122" customFormat="1" ht="31.5" x14ac:dyDescent="0.25">
      <c r="A38" s="251"/>
      <c r="B38" s="248"/>
      <c r="C38" s="142" t="s">
        <v>289</v>
      </c>
      <c r="D38" s="150" t="s">
        <v>59</v>
      </c>
      <c r="E38" s="152" t="s">
        <v>90</v>
      </c>
      <c r="F38" s="153">
        <f>0.01/100*2</f>
        <v>2.0000000000000001E-4</v>
      </c>
    </row>
    <row r="39" spans="1:6" s="122" customFormat="1" ht="31.5" x14ac:dyDescent="0.25">
      <c r="A39" s="251"/>
      <c r="B39" s="248"/>
      <c r="C39" s="148" t="s">
        <v>290</v>
      </c>
      <c r="D39" s="149" t="s">
        <v>301</v>
      </c>
      <c r="E39" s="152" t="s">
        <v>90</v>
      </c>
      <c r="F39" s="153">
        <f>0.1/100*2</f>
        <v>2E-3</v>
      </c>
    </row>
    <row r="40" spans="1:6" s="122" customFormat="1" ht="31.5" x14ac:dyDescent="0.25">
      <c r="A40" s="251"/>
      <c r="B40" s="248"/>
      <c r="C40" s="148" t="s">
        <v>291</v>
      </c>
      <c r="D40" s="150" t="s">
        <v>237</v>
      </c>
      <c r="E40" s="150" t="s">
        <v>182</v>
      </c>
      <c r="F40" s="153">
        <f>5/100*2</f>
        <v>0.1</v>
      </c>
    </row>
    <row r="41" spans="1:6" s="122" customFormat="1" ht="15.75" x14ac:dyDescent="0.25">
      <c r="A41" s="251"/>
      <c r="B41" s="248"/>
      <c r="C41" s="148" t="s">
        <v>292</v>
      </c>
      <c r="D41" s="150" t="s">
        <v>59</v>
      </c>
      <c r="E41" s="150" t="s">
        <v>91</v>
      </c>
      <c r="F41" s="153">
        <f>3/100*2</f>
        <v>0.06</v>
      </c>
    </row>
    <row r="42" spans="1:6" s="122" customFormat="1" ht="15.75" x14ac:dyDescent="0.25">
      <c r="A42" s="251"/>
      <c r="B42" s="248"/>
      <c r="C42" s="148" t="s">
        <v>293</v>
      </c>
      <c r="D42" s="149" t="s">
        <v>59</v>
      </c>
      <c r="E42" s="150" t="s">
        <v>294</v>
      </c>
      <c r="F42" s="153">
        <f>0.1/100*2</f>
        <v>2E-3</v>
      </c>
    </row>
    <row r="43" spans="1:6" s="122" customFormat="1" ht="15.75" x14ac:dyDescent="0.25">
      <c r="A43" s="252"/>
      <c r="B43" s="249"/>
      <c r="C43" s="148" t="s">
        <v>199</v>
      </c>
      <c r="D43" s="149" t="s">
        <v>213</v>
      </c>
      <c r="E43" s="150" t="s">
        <v>295</v>
      </c>
      <c r="F43" s="153">
        <f>2/100*2</f>
        <v>0.04</v>
      </c>
    </row>
    <row r="44" spans="1:6" s="122" customFormat="1" ht="15.75" x14ac:dyDescent="0.25">
      <c r="A44" s="243">
        <v>12</v>
      </c>
      <c r="B44" s="240" t="s">
        <v>267</v>
      </c>
      <c r="C44" s="147" t="s">
        <v>268</v>
      </c>
      <c r="D44" s="149" t="s">
        <v>238</v>
      </c>
      <c r="E44" s="150" t="s">
        <v>303</v>
      </c>
      <c r="F44" s="158">
        <f>99.5/100*2</f>
        <v>1.99</v>
      </c>
    </row>
    <row r="45" spans="1:6" s="122" customFormat="1" ht="15.75" x14ac:dyDescent="0.25">
      <c r="A45" s="244"/>
      <c r="B45" s="241"/>
      <c r="C45" s="148" t="s">
        <v>199</v>
      </c>
      <c r="D45" s="149" t="s">
        <v>238</v>
      </c>
      <c r="E45" s="150" t="s">
        <v>241</v>
      </c>
      <c r="F45" s="159">
        <f>0.25/100*2</f>
        <v>5.0000000000000001E-3</v>
      </c>
    </row>
    <row r="46" spans="1:6" s="122" customFormat="1" ht="15.75" x14ac:dyDescent="0.25">
      <c r="A46" s="245"/>
      <c r="B46" s="242"/>
      <c r="C46" s="142" t="s">
        <v>201</v>
      </c>
      <c r="D46" s="150" t="s">
        <v>302</v>
      </c>
      <c r="E46" s="150" t="s">
        <v>240</v>
      </c>
      <c r="F46" s="159">
        <f>0.25/100*2</f>
        <v>5.0000000000000001E-3</v>
      </c>
    </row>
    <row r="47" spans="1:6" s="122" customFormat="1" ht="15.75" x14ac:dyDescent="0.25">
      <c r="A47" s="141">
        <v>13</v>
      </c>
      <c r="B47" s="147" t="s">
        <v>269</v>
      </c>
      <c r="C47" s="155" t="s">
        <v>270</v>
      </c>
      <c r="D47" s="149" t="s">
        <v>296</v>
      </c>
      <c r="E47" s="150" t="s">
        <v>297</v>
      </c>
      <c r="F47" s="154">
        <v>0.42499999999999999</v>
      </c>
    </row>
    <row r="48" spans="1:6" s="122" customFormat="1" ht="31.5" x14ac:dyDescent="0.25">
      <c r="A48" s="141">
        <v>14</v>
      </c>
      <c r="B48" s="147" t="s">
        <v>298</v>
      </c>
      <c r="C48" s="147" t="s">
        <v>298</v>
      </c>
      <c r="D48" s="156" t="s">
        <v>299</v>
      </c>
      <c r="E48" s="149" t="s">
        <v>300</v>
      </c>
      <c r="F48" s="162">
        <v>4.0000000000000001E-3</v>
      </c>
    </row>
    <row r="49" spans="1:7" s="122" customFormat="1" x14ac:dyDescent="0.25">
      <c r="A49" s="225" t="s">
        <v>45</v>
      </c>
      <c r="B49" s="226"/>
      <c r="C49" s="226"/>
      <c r="D49" s="226"/>
      <c r="E49" s="227"/>
      <c r="F49" s="72">
        <f>SUM(F21:F48)</f>
        <v>99.999999999999972</v>
      </c>
    </row>
    <row r="50" spans="1:7" x14ac:dyDescent="0.25">
      <c r="A50" s="27"/>
      <c r="B50" s="28"/>
      <c r="C50" s="29"/>
      <c r="D50" s="30"/>
      <c r="E50" s="31"/>
      <c r="F50" s="32"/>
      <c r="G50" s="20"/>
    </row>
    <row r="51" spans="1:7" x14ac:dyDescent="0.25">
      <c r="A51" s="27"/>
      <c r="B51" s="28"/>
      <c r="C51" s="29"/>
      <c r="D51" s="30"/>
      <c r="E51" s="31"/>
      <c r="F51" s="32"/>
      <c r="G51" s="20"/>
    </row>
    <row r="52" spans="1:7" x14ac:dyDescent="0.25">
      <c r="A52" s="27"/>
      <c r="B52" s="28" t="s">
        <v>162</v>
      </c>
      <c r="C52" s="29"/>
      <c r="D52" s="30"/>
      <c r="E52" s="31"/>
      <c r="F52" s="32"/>
      <c r="G52" s="20"/>
    </row>
    <row r="53" spans="1:7" x14ac:dyDescent="0.25">
      <c r="A53" s="27"/>
      <c r="B53" s="28" t="s">
        <v>163</v>
      </c>
      <c r="C53" s="29"/>
      <c r="D53" s="21"/>
      <c r="E53" s="31"/>
      <c r="F53" s="32"/>
      <c r="G53" s="20"/>
    </row>
    <row r="54" spans="1:7" x14ac:dyDescent="0.25">
      <c r="A54" s="27"/>
      <c r="B54" s="28"/>
      <c r="C54" s="29"/>
      <c r="D54" s="30"/>
      <c r="E54" s="31"/>
      <c r="F54" s="32"/>
      <c r="G54" s="20"/>
    </row>
    <row r="55" spans="1:7" x14ac:dyDescent="0.25">
      <c r="A55" s="27"/>
      <c r="B55" s="28"/>
      <c r="C55" s="29"/>
      <c r="D55" s="30"/>
      <c r="E55" s="31"/>
      <c r="F55" s="32"/>
      <c r="G55" s="20"/>
    </row>
    <row r="56" spans="1:7" x14ac:dyDescent="0.25">
      <c r="A56" s="27"/>
      <c r="B56" s="28"/>
      <c r="C56" s="29"/>
      <c r="D56" s="30"/>
      <c r="E56" s="31"/>
      <c r="F56" s="32"/>
      <c r="G56" s="20"/>
    </row>
    <row r="57" spans="1:7" x14ac:dyDescent="0.25">
      <c r="A57" s="27"/>
      <c r="B57" s="28"/>
      <c r="C57" s="29"/>
      <c r="D57" s="30"/>
      <c r="E57" s="31"/>
      <c r="F57" s="32"/>
      <c r="G57" s="20"/>
    </row>
    <row r="58" spans="1:7" x14ac:dyDescent="0.25">
      <c r="A58" s="27"/>
      <c r="B58" s="28"/>
      <c r="C58" s="29"/>
      <c r="D58" s="30"/>
      <c r="E58" s="31"/>
      <c r="F58" s="32"/>
      <c r="G58" s="20"/>
    </row>
    <row r="59" spans="1:7" x14ac:dyDescent="0.25">
      <c r="A59" s="27"/>
      <c r="B59" s="28"/>
      <c r="C59" s="29"/>
      <c r="D59" s="30"/>
      <c r="E59" s="31"/>
      <c r="F59" s="32"/>
      <c r="G59" s="20"/>
    </row>
    <row r="60" spans="1:7" x14ac:dyDescent="0.25">
      <c r="A60" s="27"/>
      <c r="B60" s="28"/>
      <c r="C60" s="29"/>
      <c r="D60" s="30"/>
      <c r="E60" s="31"/>
      <c r="F60" s="32"/>
      <c r="G60" s="20"/>
    </row>
    <row r="61" spans="1:7" x14ac:dyDescent="0.25">
      <c r="A61" s="27"/>
      <c r="B61" s="28"/>
      <c r="C61" s="29"/>
      <c r="D61" s="30"/>
      <c r="E61" s="31"/>
      <c r="F61" s="32"/>
      <c r="G61" s="20"/>
    </row>
    <row r="62" spans="1:7" x14ac:dyDescent="0.25">
      <c r="A62" s="27"/>
      <c r="B62" s="28"/>
      <c r="C62" s="29"/>
      <c r="D62" s="30"/>
      <c r="E62" s="31"/>
      <c r="F62" s="32"/>
      <c r="G62" s="20"/>
    </row>
    <row r="63" spans="1:7" x14ac:dyDescent="0.25">
      <c r="A63" s="27"/>
      <c r="B63" s="28"/>
      <c r="C63" s="29"/>
      <c r="D63" s="30"/>
      <c r="E63" s="31"/>
      <c r="F63" s="32"/>
      <c r="G63" s="5"/>
    </row>
    <row r="64" spans="1:7" x14ac:dyDescent="0.25">
      <c r="A64" s="27"/>
      <c r="B64" s="28"/>
      <c r="C64" s="29"/>
      <c r="D64" s="30"/>
      <c r="E64" s="31"/>
      <c r="F64" s="32"/>
      <c r="G64" s="5"/>
    </row>
    <row r="65" spans="1:7" x14ac:dyDescent="0.25">
      <c r="A65" s="27"/>
      <c r="B65" s="28"/>
      <c r="C65" s="29"/>
      <c r="D65" s="30"/>
      <c r="E65" s="31"/>
      <c r="F65" s="32"/>
      <c r="G65" s="5"/>
    </row>
    <row r="66" spans="1:7" x14ac:dyDescent="0.25">
      <c r="A66" s="27"/>
      <c r="B66" s="28"/>
      <c r="C66" s="29"/>
      <c r="D66" s="30"/>
      <c r="E66" s="31"/>
      <c r="F66" s="32"/>
      <c r="G66" s="5"/>
    </row>
    <row r="67" spans="1:7" ht="15" customHeight="1" x14ac:dyDescent="0.25">
      <c r="A67" s="179" t="s">
        <v>0</v>
      </c>
      <c r="B67" s="180"/>
      <c r="C67" s="180"/>
      <c r="D67" s="224"/>
      <c r="E67" s="7" t="s">
        <v>1</v>
      </c>
      <c r="F67" s="8" t="s">
        <v>2</v>
      </c>
      <c r="G67" s="5"/>
    </row>
    <row r="68" spans="1:7" ht="15" customHeight="1" x14ac:dyDescent="0.25">
      <c r="A68" s="230" t="s">
        <v>9</v>
      </c>
      <c r="B68" s="231"/>
      <c r="C68" s="231"/>
      <c r="D68" s="232"/>
      <c r="E68" s="9" t="s">
        <v>3</v>
      </c>
      <c r="F68" s="10" t="s">
        <v>4</v>
      </c>
      <c r="G68" s="5"/>
    </row>
    <row r="69" spans="1:7" ht="15" customHeight="1" x14ac:dyDescent="0.25">
      <c r="A69" s="230"/>
      <c r="B69" s="231"/>
      <c r="C69" s="231"/>
      <c r="D69" s="232"/>
      <c r="E69" s="9" t="s">
        <v>5</v>
      </c>
      <c r="F69" s="10" t="s">
        <v>159</v>
      </c>
      <c r="G69" s="5"/>
    </row>
    <row r="70" spans="1:7" ht="15" customHeight="1" x14ac:dyDescent="0.25">
      <c r="A70" s="233"/>
      <c r="B70" s="234"/>
      <c r="C70" s="234"/>
      <c r="D70" s="235"/>
      <c r="E70" s="11" t="s">
        <v>7</v>
      </c>
      <c r="F70" s="12" t="s">
        <v>160</v>
      </c>
      <c r="G70" s="5"/>
    </row>
    <row r="71" spans="1:7" x14ac:dyDescent="0.25">
      <c r="A71" s="209" t="s">
        <v>48</v>
      </c>
      <c r="B71" s="209"/>
      <c r="C71" s="209"/>
      <c r="D71" s="209"/>
      <c r="E71" s="209"/>
      <c r="F71" s="209"/>
      <c r="G71" s="5"/>
    </row>
    <row r="72" spans="1:7" x14ac:dyDescent="0.25">
      <c r="A72" s="120" t="s">
        <v>32</v>
      </c>
      <c r="B72" s="210" t="s">
        <v>49</v>
      </c>
      <c r="C72" s="210"/>
      <c r="D72" s="210"/>
      <c r="E72" s="210"/>
      <c r="F72" s="210"/>
      <c r="G72" s="5"/>
    </row>
    <row r="73" spans="1:7" x14ac:dyDescent="0.25">
      <c r="A73" s="25" t="s">
        <v>304</v>
      </c>
      <c r="B73" s="160" t="s">
        <v>246</v>
      </c>
      <c r="C73" s="131"/>
      <c r="D73" s="131"/>
      <c r="E73" s="131"/>
      <c r="F73" s="132"/>
      <c r="G73" s="5"/>
    </row>
    <row r="74" spans="1:7" x14ac:dyDescent="0.25">
      <c r="A74" s="25" t="s">
        <v>247</v>
      </c>
      <c r="B74" s="160" t="s">
        <v>305</v>
      </c>
      <c r="C74" s="131"/>
      <c r="D74" s="131"/>
      <c r="E74" s="131"/>
      <c r="F74" s="132"/>
      <c r="G74" s="5"/>
    </row>
    <row r="75" spans="1:7" x14ac:dyDescent="0.25">
      <c r="A75" s="228" t="s">
        <v>309</v>
      </c>
      <c r="B75" s="160" t="s">
        <v>313</v>
      </c>
      <c r="C75" s="131"/>
      <c r="D75" s="131"/>
      <c r="E75" s="131"/>
      <c r="F75" s="132"/>
      <c r="G75" s="5"/>
    </row>
    <row r="76" spans="1:7" x14ac:dyDescent="0.25">
      <c r="A76" s="229"/>
      <c r="B76" s="160" t="s">
        <v>312</v>
      </c>
      <c r="C76" s="131"/>
      <c r="D76" s="131"/>
      <c r="E76" s="131"/>
      <c r="F76" s="132"/>
      <c r="G76" s="5"/>
    </row>
    <row r="77" spans="1:7" x14ac:dyDescent="0.25">
      <c r="A77" s="25" t="s">
        <v>252</v>
      </c>
      <c r="B77" s="34" t="s">
        <v>306</v>
      </c>
      <c r="C77" s="34"/>
      <c r="D77" s="34"/>
      <c r="E77" s="34"/>
      <c r="F77" s="35"/>
      <c r="G77" s="5"/>
    </row>
    <row r="78" spans="1:7" x14ac:dyDescent="0.25">
      <c r="A78" s="25" t="s">
        <v>254</v>
      </c>
      <c r="B78" s="34" t="s">
        <v>307</v>
      </c>
      <c r="C78" s="34"/>
      <c r="D78" s="34"/>
      <c r="E78" s="34"/>
      <c r="F78" s="35"/>
      <c r="G78" s="5"/>
    </row>
    <row r="79" spans="1:7" x14ac:dyDescent="0.25">
      <c r="A79" s="25" t="s">
        <v>308</v>
      </c>
      <c r="B79" s="34" t="s">
        <v>52</v>
      </c>
      <c r="C79" s="34"/>
      <c r="D79" s="34"/>
      <c r="E79" s="34"/>
      <c r="F79" s="35"/>
      <c r="G79" s="5"/>
    </row>
    <row r="80" spans="1:7" ht="60" customHeight="1" x14ac:dyDescent="0.25">
      <c r="A80" s="237" t="s">
        <v>310</v>
      </c>
      <c r="B80" s="238"/>
      <c r="C80" s="238"/>
      <c r="D80" s="238"/>
      <c r="E80" s="238"/>
      <c r="F80" s="239"/>
      <c r="G80" s="36"/>
    </row>
    <row r="81" spans="1:6" ht="60" customHeight="1" x14ac:dyDescent="0.25">
      <c r="A81" s="206" t="s">
        <v>256</v>
      </c>
      <c r="B81" s="207"/>
      <c r="C81" s="207"/>
      <c r="D81" s="207"/>
      <c r="E81" s="207"/>
      <c r="F81" s="207"/>
    </row>
    <row r="82" spans="1:6" ht="60" customHeight="1" x14ac:dyDescent="0.25">
      <c r="A82" s="206" t="s">
        <v>257</v>
      </c>
      <c r="B82" s="207"/>
      <c r="C82" s="207"/>
      <c r="D82" s="207"/>
      <c r="E82" s="207"/>
      <c r="F82" s="207"/>
    </row>
    <row r="83" spans="1:6" ht="81.75" customHeight="1" x14ac:dyDescent="0.25">
      <c r="A83" s="206" t="s">
        <v>317</v>
      </c>
      <c r="B83" s="207"/>
      <c r="C83" s="207"/>
      <c r="D83" s="207"/>
      <c r="E83" s="207"/>
      <c r="F83" s="207"/>
    </row>
    <row r="84" spans="1:6" ht="63.75" customHeight="1" x14ac:dyDescent="0.25">
      <c r="A84" s="208" t="s">
        <v>54</v>
      </c>
      <c r="B84" s="208"/>
      <c r="C84" s="208"/>
      <c r="D84" s="208"/>
      <c r="E84" s="208"/>
      <c r="F84" s="208"/>
    </row>
    <row r="85" spans="1:6" x14ac:dyDescent="0.25">
      <c r="A85" s="38"/>
      <c r="B85" s="38"/>
      <c r="C85" s="39"/>
      <c r="D85" s="38"/>
      <c r="E85" s="40"/>
      <c r="F85" s="38"/>
    </row>
    <row r="99" spans="3:5" x14ac:dyDescent="0.25">
      <c r="C99" s="6"/>
      <c r="E99" s="6"/>
    </row>
    <row r="100" spans="3:5" x14ac:dyDescent="0.25">
      <c r="C100" s="6"/>
      <c r="E100" s="6"/>
    </row>
    <row r="101" spans="3:5" x14ac:dyDescent="0.25">
      <c r="C101" s="6"/>
      <c r="E101" s="6"/>
    </row>
    <row r="102" spans="3:5" x14ac:dyDescent="0.25">
      <c r="C102" s="6"/>
      <c r="E102" s="6"/>
    </row>
    <row r="103" spans="3:5" x14ac:dyDescent="0.25">
      <c r="C103" s="6"/>
      <c r="E103" s="6"/>
    </row>
  </sheetData>
  <mergeCells count="46">
    <mergeCell ref="B44:B46"/>
    <mergeCell ref="A44:A46"/>
    <mergeCell ref="A19:F19"/>
    <mergeCell ref="A30:A33"/>
    <mergeCell ref="B30:B33"/>
    <mergeCell ref="A34:A43"/>
    <mergeCell ref="B34:B43"/>
    <mergeCell ref="A84:F84"/>
    <mergeCell ref="A75:A76"/>
    <mergeCell ref="A71:F71"/>
    <mergeCell ref="A49:E49"/>
    <mergeCell ref="A67:D67"/>
    <mergeCell ref="B72:F72"/>
    <mergeCell ref="A80:F80"/>
    <mergeCell ref="A81:F81"/>
    <mergeCell ref="A82:F82"/>
    <mergeCell ref="A83:F83"/>
    <mergeCell ref="A68:D70"/>
    <mergeCell ref="A17:B17"/>
    <mergeCell ref="E17:F17"/>
    <mergeCell ref="A18:F18"/>
    <mergeCell ref="A13:B13"/>
    <mergeCell ref="C13:F13"/>
    <mergeCell ref="A14:F14"/>
    <mergeCell ref="A15:B15"/>
    <mergeCell ref="E15:F15"/>
    <mergeCell ref="A16:B16"/>
    <mergeCell ref="E16:F16"/>
    <mergeCell ref="E10:E11"/>
    <mergeCell ref="F10:F11"/>
    <mergeCell ref="A11:B11"/>
    <mergeCell ref="C11:D11"/>
    <mergeCell ref="A12:B12"/>
    <mergeCell ref="C12:F12"/>
    <mergeCell ref="A8:B8"/>
    <mergeCell ref="C8:D8"/>
    <mergeCell ref="A9:B9"/>
    <mergeCell ref="C9:D9"/>
    <mergeCell ref="A10:B10"/>
    <mergeCell ref="C10:D10"/>
    <mergeCell ref="A6:B6"/>
    <mergeCell ref="C6:D6"/>
    <mergeCell ref="A7:B7"/>
    <mergeCell ref="C7:D7"/>
    <mergeCell ref="A2:D2"/>
    <mergeCell ref="A3:D5"/>
  </mergeCells>
  <printOptions horizontalCentered="1"/>
  <pageMargins left="0.25" right="0.25" top="0.75" bottom="0.75" header="0.3" footer="0.3"/>
  <pageSetup paperSize="10000" scale="74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1"/>
  <sheetViews>
    <sheetView tabSelected="1" topLeftCell="A111" workbookViewId="0">
      <selection activeCell="N119" sqref="N119"/>
    </sheetView>
  </sheetViews>
  <sheetFormatPr defaultRowHeight="15" x14ac:dyDescent="0.25"/>
  <cols>
    <col min="1" max="4" width="21.7109375" customWidth="1"/>
  </cols>
  <sheetData>
    <row r="2" spans="1:4" x14ac:dyDescent="0.25">
      <c r="A2" s="253" t="s">
        <v>127</v>
      </c>
      <c r="B2" s="253"/>
      <c r="C2" s="253"/>
      <c r="D2" s="253"/>
    </row>
    <row r="3" spans="1:4" ht="15.75" x14ac:dyDescent="0.3">
      <c r="A3" s="84"/>
      <c r="B3" s="84"/>
      <c r="C3" s="84"/>
      <c r="D3" s="84"/>
    </row>
    <row r="4" spans="1:4" x14ac:dyDescent="0.25">
      <c r="A4" s="91" t="s">
        <v>128</v>
      </c>
      <c r="B4" s="91" t="s">
        <v>129</v>
      </c>
      <c r="C4" s="92" t="s">
        <v>130</v>
      </c>
      <c r="D4" s="92" t="s">
        <v>131</v>
      </c>
    </row>
    <row r="5" spans="1:4" ht="21.75" customHeight="1" x14ac:dyDescent="0.3">
      <c r="A5" s="85"/>
      <c r="B5" s="93"/>
      <c r="C5" s="86"/>
      <c r="D5" s="86"/>
    </row>
    <row r="6" spans="1:4" ht="21.75" customHeight="1" x14ac:dyDescent="0.3">
      <c r="A6" s="85"/>
      <c r="B6" s="94"/>
      <c r="C6" s="87"/>
      <c r="D6" s="87"/>
    </row>
    <row r="7" spans="1:4" ht="21.75" customHeight="1" x14ac:dyDescent="0.25">
      <c r="A7" s="88" t="s">
        <v>132</v>
      </c>
      <c r="B7" s="95" t="s">
        <v>133</v>
      </c>
      <c r="C7" s="89" t="s">
        <v>134</v>
      </c>
      <c r="D7" s="89" t="s">
        <v>135</v>
      </c>
    </row>
    <row r="8" spans="1:4" ht="30" x14ac:dyDescent="0.3">
      <c r="A8" s="96" t="s">
        <v>136</v>
      </c>
      <c r="B8" s="81" t="s">
        <v>28</v>
      </c>
      <c r="C8" s="100" t="s">
        <v>137</v>
      </c>
      <c r="D8" s="101" t="s">
        <v>138</v>
      </c>
    </row>
    <row r="9" spans="1:4" ht="15.75" x14ac:dyDescent="0.3">
      <c r="A9" s="84"/>
      <c r="B9" s="84"/>
      <c r="C9" s="84"/>
      <c r="D9" s="84"/>
    </row>
    <row r="10" spans="1:4" ht="16.5" x14ac:dyDescent="0.35">
      <c r="A10" s="99" t="s">
        <v>139</v>
      </c>
      <c r="B10" s="99" t="s">
        <v>147</v>
      </c>
      <c r="C10" s="90"/>
      <c r="D10" s="90"/>
    </row>
    <row r="11" spans="1:4" ht="16.5" x14ac:dyDescent="0.35">
      <c r="A11" s="99" t="s">
        <v>140</v>
      </c>
      <c r="B11" s="99" t="s">
        <v>141</v>
      </c>
      <c r="C11" s="90"/>
      <c r="D11" s="90"/>
    </row>
    <row r="12" spans="1:4" ht="16.5" x14ac:dyDescent="0.35">
      <c r="A12" s="99" t="s">
        <v>142</v>
      </c>
      <c r="B12" s="99" t="s">
        <v>144</v>
      </c>
      <c r="C12" s="90"/>
      <c r="D12" s="90"/>
    </row>
    <row r="13" spans="1:4" ht="16.5" x14ac:dyDescent="0.35">
      <c r="A13" s="99" t="s">
        <v>143</v>
      </c>
      <c r="B13" s="99" t="s">
        <v>145</v>
      </c>
      <c r="C13" s="90"/>
      <c r="D13" s="90"/>
    </row>
    <row r="14" spans="1:4" ht="16.5" x14ac:dyDescent="0.35">
      <c r="A14" s="98"/>
      <c r="B14" s="98"/>
      <c r="C14" s="98"/>
      <c r="D14" s="90"/>
    </row>
    <row r="15" spans="1:4" ht="16.5" x14ac:dyDescent="0.35">
      <c r="A15" s="98" t="s">
        <v>146</v>
      </c>
      <c r="B15" s="98"/>
      <c r="C15" s="84"/>
      <c r="D15" s="90"/>
    </row>
    <row r="16" spans="1:4" ht="16.5" x14ac:dyDescent="0.35">
      <c r="A16" s="98" t="s">
        <v>148</v>
      </c>
      <c r="B16" s="98"/>
      <c r="C16" s="98"/>
      <c r="D16" s="90"/>
    </row>
    <row r="17" spans="1:4" ht="16.5" x14ac:dyDescent="0.35">
      <c r="A17" s="98"/>
      <c r="B17" s="98"/>
      <c r="C17" s="98"/>
      <c r="D17" s="90"/>
    </row>
    <row r="18" spans="1:4" ht="16.5" x14ac:dyDescent="0.35">
      <c r="A18" s="98"/>
      <c r="B18" s="98"/>
      <c r="C18" s="98"/>
      <c r="D18" s="90"/>
    </row>
    <row r="19" spans="1:4" ht="16.5" x14ac:dyDescent="0.35">
      <c r="A19" s="98"/>
      <c r="B19" s="82"/>
      <c r="C19" s="82"/>
      <c r="D19" s="83"/>
    </row>
    <row r="20" spans="1:4" ht="16.5" x14ac:dyDescent="0.35">
      <c r="A20" s="98"/>
      <c r="B20" s="83"/>
      <c r="C20" s="83"/>
      <c r="D20" s="83"/>
    </row>
    <row r="21" spans="1:4" ht="16.5" x14ac:dyDescent="0.3">
      <c r="A21" s="97"/>
      <c r="B21" s="97"/>
      <c r="C21" s="97"/>
      <c r="D21" s="97"/>
    </row>
    <row r="22" spans="1:4" s="82" customFormat="1" x14ac:dyDescent="0.25"/>
    <row r="23" spans="1:4" s="82" customFormat="1" x14ac:dyDescent="0.25">
      <c r="A23" s="253" t="s">
        <v>127</v>
      </c>
      <c r="B23" s="253"/>
      <c r="C23" s="253"/>
      <c r="D23" s="253"/>
    </row>
    <row r="24" spans="1:4" s="82" customFormat="1" ht="15.75" x14ac:dyDescent="0.3">
      <c r="A24" s="84"/>
      <c r="B24" s="84"/>
      <c r="C24" s="84"/>
      <c r="D24" s="84"/>
    </row>
    <row r="25" spans="1:4" s="82" customFormat="1" x14ac:dyDescent="0.25">
      <c r="A25" s="91" t="s">
        <v>128</v>
      </c>
      <c r="B25" s="91" t="s">
        <v>129</v>
      </c>
      <c r="C25" s="92" t="s">
        <v>130</v>
      </c>
      <c r="D25" s="92" t="s">
        <v>131</v>
      </c>
    </row>
    <row r="26" spans="1:4" s="82" customFormat="1" ht="21.75" customHeight="1" x14ac:dyDescent="0.3">
      <c r="A26" s="85"/>
      <c r="B26" s="93"/>
      <c r="C26" s="86"/>
      <c r="D26" s="86"/>
    </row>
    <row r="27" spans="1:4" s="82" customFormat="1" ht="21.75" customHeight="1" x14ac:dyDescent="0.3">
      <c r="A27" s="85"/>
      <c r="B27" s="94"/>
      <c r="C27" s="87"/>
      <c r="D27" s="87"/>
    </row>
    <row r="28" spans="1:4" s="82" customFormat="1" ht="21.75" customHeight="1" x14ac:dyDescent="0.25">
      <c r="A28" s="88" t="s">
        <v>132</v>
      </c>
      <c r="B28" s="95" t="s">
        <v>133</v>
      </c>
      <c r="C28" s="89" t="s">
        <v>134</v>
      </c>
      <c r="D28" s="89" t="s">
        <v>135</v>
      </c>
    </row>
    <row r="29" spans="1:4" s="82" customFormat="1" ht="30" x14ac:dyDescent="0.3">
      <c r="A29" s="96" t="s">
        <v>136</v>
      </c>
      <c r="B29" s="81" t="s">
        <v>28</v>
      </c>
      <c r="C29" s="100" t="s">
        <v>137</v>
      </c>
      <c r="D29" s="101" t="s">
        <v>138</v>
      </c>
    </row>
    <row r="30" spans="1:4" s="82" customFormat="1" ht="15.75" x14ac:dyDescent="0.3">
      <c r="A30" s="84"/>
      <c r="B30" s="84"/>
      <c r="C30" s="84"/>
      <c r="D30" s="84"/>
    </row>
    <row r="31" spans="1:4" s="82" customFormat="1" ht="16.5" x14ac:dyDescent="0.35">
      <c r="A31" s="99" t="s">
        <v>139</v>
      </c>
      <c r="B31" s="99" t="s">
        <v>147</v>
      </c>
      <c r="C31" s="90"/>
      <c r="D31" s="90"/>
    </row>
    <row r="32" spans="1:4" s="82" customFormat="1" ht="16.5" x14ac:dyDescent="0.35">
      <c r="A32" s="99" t="s">
        <v>140</v>
      </c>
      <c r="B32" s="99" t="s">
        <v>141</v>
      </c>
      <c r="C32" s="90"/>
      <c r="D32" s="90"/>
    </row>
    <row r="33" spans="1:4" s="82" customFormat="1" ht="16.5" x14ac:dyDescent="0.35">
      <c r="A33" s="99" t="s">
        <v>142</v>
      </c>
      <c r="B33" s="99" t="s">
        <v>144</v>
      </c>
      <c r="C33" s="90"/>
      <c r="D33" s="90"/>
    </row>
    <row r="34" spans="1:4" s="82" customFormat="1" ht="16.5" x14ac:dyDescent="0.35">
      <c r="A34" s="99" t="s">
        <v>143</v>
      </c>
      <c r="B34" s="99" t="s">
        <v>145</v>
      </c>
      <c r="C34" s="90"/>
      <c r="D34" s="90"/>
    </row>
    <row r="35" spans="1:4" s="82" customFormat="1" ht="16.5" x14ac:dyDescent="0.35">
      <c r="A35" s="98"/>
      <c r="B35" s="98"/>
      <c r="C35" s="98"/>
      <c r="D35" s="90"/>
    </row>
    <row r="36" spans="1:4" s="82" customFormat="1" ht="16.5" x14ac:dyDescent="0.35">
      <c r="A36" s="98" t="s">
        <v>146</v>
      </c>
      <c r="B36" s="98"/>
      <c r="C36" s="84"/>
      <c r="D36" s="90"/>
    </row>
    <row r="37" spans="1:4" s="82" customFormat="1" ht="16.5" x14ac:dyDescent="0.35">
      <c r="A37" s="98" t="s">
        <v>148</v>
      </c>
      <c r="B37" s="98"/>
      <c r="C37" s="98"/>
      <c r="D37" s="90"/>
    </row>
    <row r="45" spans="1:4" ht="16.5" x14ac:dyDescent="0.3">
      <c r="A45" s="97"/>
      <c r="B45" s="97"/>
      <c r="C45" s="97"/>
      <c r="D45" s="97"/>
    </row>
    <row r="46" spans="1:4" x14ac:dyDescent="0.25">
      <c r="A46" s="253" t="s">
        <v>127</v>
      </c>
      <c r="B46" s="253"/>
      <c r="C46" s="253"/>
      <c r="D46" s="253"/>
    </row>
    <row r="47" spans="1:4" ht="15.75" x14ac:dyDescent="0.3">
      <c r="A47" s="84"/>
      <c r="B47" s="84"/>
      <c r="C47" s="84"/>
      <c r="D47" s="84"/>
    </row>
    <row r="48" spans="1:4" x14ac:dyDescent="0.25">
      <c r="A48" s="91" t="s">
        <v>128</v>
      </c>
      <c r="B48" s="91" t="s">
        <v>129</v>
      </c>
      <c r="C48" s="92" t="s">
        <v>130</v>
      </c>
    </row>
    <row r="49" spans="1:4" ht="15.75" x14ac:dyDescent="0.3">
      <c r="A49" s="85"/>
      <c r="B49" s="93"/>
      <c r="C49" s="86"/>
    </row>
    <row r="50" spans="1:4" ht="15.75" x14ac:dyDescent="0.3">
      <c r="A50" s="85"/>
      <c r="B50" s="94"/>
      <c r="C50" s="87"/>
    </row>
    <row r="51" spans="1:4" x14ac:dyDescent="0.25">
      <c r="A51" s="88" t="s">
        <v>132</v>
      </c>
      <c r="B51" s="95" t="s">
        <v>318</v>
      </c>
      <c r="C51" s="89" t="s">
        <v>134</v>
      </c>
    </row>
    <row r="52" spans="1:4" ht="30" x14ac:dyDescent="0.3">
      <c r="A52" s="165" t="s">
        <v>136</v>
      </c>
      <c r="B52" s="167" t="s">
        <v>311</v>
      </c>
      <c r="C52" s="166" t="s">
        <v>324</v>
      </c>
    </row>
    <row r="53" spans="1:4" ht="15.75" x14ac:dyDescent="0.3">
      <c r="A53" s="84"/>
      <c r="B53" s="84"/>
      <c r="C53" s="84"/>
      <c r="D53" s="84"/>
    </row>
    <row r="54" spans="1:4" ht="16.5" x14ac:dyDescent="0.35">
      <c r="A54" s="99" t="s">
        <v>139</v>
      </c>
      <c r="B54" s="99" t="s">
        <v>147</v>
      </c>
      <c r="C54" s="90"/>
      <c r="D54" s="90"/>
    </row>
    <row r="55" spans="1:4" ht="16.5" x14ac:dyDescent="0.35">
      <c r="A55" s="99" t="s">
        <v>140</v>
      </c>
      <c r="B55" s="99" t="s">
        <v>319</v>
      </c>
      <c r="C55" s="90"/>
      <c r="D55" s="90"/>
    </row>
    <row r="56" spans="1:4" ht="16.5" x14ac:dyDescent="0.35">
      <c r="A56" s="99" t="s">
        <v>142</v>
      </c>
      <c r="B56" s="99" t="s">
        <v>320</v>
      </c>
      <c r="C56" s="90"/>
      <c r="D56" s="90"/>
    </row>
    <row r="57" spans="1:4" ht="16.5" x14ac:dyDescent="0.35">
      <c r="A57" s="99" t="s">
        <v>143</v>
      </c>
      <c r="B57" s="99" t="s">
        <v>323</v>
      </c>
      <c r="C57" s="90"/>
      <c r="D57" s="90"/>
    </row>
    <row r="58" spans="1:4" ht="16.5" x14ac:dyDescent="0.35">
      <c r="A58" s="98"/>
      <c r="B58" s="98"/>
      <c r="C58" s="98"/>
      <c r="D58" s="90"/>
    </row>
    <row r="59" spans="1:4" ht="16.5" x14ac:dyDescent="0.35">
      <c r="A59" s="98" t="s">
        <v>321</v>
      </c>
      <c r="B59" s="98"/>
      <c r="C59" s="84"/>
      <c r="D59" s="90"/>
    </row>
    <row r="60" spans="1:4" ht="16.5" x14ac:dyDescent="0.35">
      <c r="A60" s="98" t="s">
        <v>322</v>
      </c>
      <c r="B60" s="98"/>
      <c r="C60" s="98"/>
      <c r="D60" s="90"/>
    </row>
    <row r="61" spans="1:4" ht="16.5" x14ac:dyDescent="0.35">
      <c r="A61" s="98"/>
      <c r="B61" s="98"/>
      <c r="C61" s="98"/>
      <c r="D61" s="90"/>
    </row>
    <row r="62" spans="1:4" ht="16.5" x14ac:dyDescent="0.35">
      <c r="A62" s="98"/>
      <c r="B62" s="98"/>
      <c r="C62" s="98"/>
      <c r="D62" s="90"/>
    </row>
    <row r="63" spans="1:4" ht="16.5" x14ac:dyDescent="0.35">
      <c r="A63" s="98"/>
      <c r="B63" s="105"/>
      <c r="C63" s="105"/>
      <c r="D63" s="83"/>
    </row>
    <row r="64" spans="1:4" ht="16.5" x14ac:dyDescent="0.35">
      <c r="A64" s="98"/>
      <c r="B64" s="83"/>
      <c r="C64" s="83"/>
      <c r="D64" s="83"/>
    </row>
    <row r="65" spans="1:4" ht="16.5" x14ac:dyDescent="0.3">
      <c r="A65" s="97"/>
      <c r="B65" s="97"/>
      <c r="C65" s="97"/>
      <c r="D65" s="97"/>
    </row>
    <row r="66" spans="1:4" x14ac:dyDescent="0.25">
      <c r="A66" s="253" t="s">
        <v>127</v>
      </c>
      <c r="B66" s="253"/>
      <c r="C66" s="253"/>
      <c r="D66" s="253"/>
    </row>
    <row r="67" spans="1:4" ht="15.75" x14ac:dyDescent="0.3">
      <c r="A67" s="84"/>
      <c r="B67" s="84"/>
      <c r="C67" s="84"/>
      <c r="D67" s="84"/>
    </row>
    <row r="68" spans="1:4" x14ac:dyDescent="0.25">
      <c r="A68" s="91" t="s">
        <v>128</v>
      </c>
      <c r="B68" s="91" t="s">
        <v>129</v>
      </c>
      <c r="C68" s="92" t="s">
        <v>130</v>
      </c>
    </row>
    <row r="69" spans="1:4" ht="15.75" x14ac:dyDescent="0.3">
      <c r="A69" s="85"/>
      <c r="B69" s="93"/>
      <c r="C69" s="86"/>
    </row>
    <row r="70" spans="1:4" ht="15.75" x14ac:dyDescent="0.3">
      <c r="A70" s="85"/>
      <c r="B70" s="94"/>
      <c r="C70" s="87"/>
    </row>
    <row r="71" spans="1:4" x14ac:dyDescent="0.25">
      <c r="A71" s="88" t="s">
        <v>132</v>
      </c>
      <c r="B71" s="95" t="s">
        <v>318</v>
      </c>
      <c r="C71" s="89" t="s">
        <v>134</v>
      </c>
    </row>
    <row r="72" spans="1:4" ht="30" x14ac:dyDescent="0.3">
      <c r="A72" s="165" t="s">
        <v>136</v>
      </c>
      <c r="B72" s="167" t="s">
        <v>311</v>
      </c>
      <c r="C72" s="166" t="s">
        <v>324</v>
      </c>
    </row>
    <row r="73" spans="1:4" ht="15.75" x14ac:dyDescent="0.3">
      <c r="A73" s="84"/>
      <c r="B73" s="84"/>
      <c r="C73" s="84"/>
      <c r="D73" s="84"/>
    </row>
    <row r="74" spans="1:4" ht="16.5" x14ac:dyDescent="0.35">
      <c r="A74" s="99" t="s">
        <v>139</v>
      </c>
      <c r="B74" s="99" t="s">
        <v>147</v>
      </c>
      <c r="C74" s="90"/>
      <c r="D74" s="90"/>
    </row>
    <row r="75" spans="1:4" ht="16.5" x14ac:dyDescent="0.35">
      <c r="A75" s="99" t="s">
        <v>140</v>
      </c>
      <c r="B75" s="99" t="s">
        <v>319</v>
      </c>
      <c r="C75" s="90"/>
      <c r="D75" s="90"/>
    </row>
    <row r="76" spans="1:4" ht="16.5" x14ac:dyDescent="0.35">
      <c r="A76" s="99" t="s">
        <v>142</v>
      </c>
      <c r="B76" s="99" t="s">
        <v>320</v>
      </c>
      <c r="C76" s="90"/>
      <c r="D76" s="90"/>
    </row>
    <row r="77" spans="1:4" ht="16.5" x14ac:dyDescent="0.35">
      <c r="A77" s="99" t="s">
        <v>143</v>
      </c>
      <c r="B77" s="99" t="s">
        <v>323</v>
      </c>
      <c r="C77" s="90"/>
      <c r="D77" s="90"/>
    </row>
    <row r="78" spans="1:4" ht="16.5" x14ac:dyDescent="0.35">
      <c r="A78" s="98"/>
      <c r="B78" s="98"/>
      <c r="C78" s="98"/>
      <c r="D78" s="90"/>
    </row>
    <row r="79" spans="1:4" ht="16.5" x14ac:dyDescent="0.35">
      <c r="A79" s="98" t="s">
        <v>321</v>
      </c>
      <c r="B79" s="98"/>
      <c r="C79" s="84"/>
      <c r="D79" s="90"/>
    </row>
    <row r="80" spans="1:4" ht="16.5" x14ac:dyDescent="0.35">
      <c r="A80" s="98" t="s">
        <v>322</v>
      </c>
      <c r="B80" s="98"/>
      <c r="C80" s="98"/>
      <c r="D80" s="90"/>
    </row>
    <row r="81" spans="1:4" ht="16.5" x14ac:dyDescent="0.35">
      <c r="A81" s="98"/>
      <c r="B81" s="98"/>
      <c r="C81" s="98"/>
      <c r="D81" s="90"/>
    </row>
    <row r="82" spans="1:4" ht="16.5" x14ac:dyDescent="0.35">
      <c r="A82" s="98"/>
      <c r="B82" s="98"/>
      <c r="C82" s="98"/>
      <c r="D82" s="90"/>
    </row>
    <row r="83" spans="1:4" x14ac:dyDescent="0.25">
      <c r="A83" s="253" t="s">
        <v>127</v>
      </c>
      <c r="B83" s="253"/>
      <c r="C83" s="253"/>
      <c r="D83" s="253"/>
    </row>
    <row r="84" spans="1:4" ht="15.75" x14ac:dyDescent="0.3">
      <c r="A84" s="84"/>
      <c r="B84" s="84"/>
      <c r="C84" s="84"/>
      <c r="D84" s="84"/>
    </row>
    <row r="85" spans="1:4" x14ac:dyDescent="0.25">
      <c r="A85" s="91" t="s">
        <v>128</v>
      </c>
      <c r="B85" s="91" t="s">
        <v>129</v>
      </c>
      <c r="C85" s="92" t="s">
        <v>130</v>
      </c>
      <c r="D85" s="105"/>
    </row>
    <row r="86" spans="1:4" ht="15.75" x14ac:dyDescent="0.3">
      <c r="A86" s="85"/>
      <c r="B86" s="93"/>
      <c r="C86" s="86"/>
      <c r="D86" s="105"/>
    </row>
    <row r="87" spans="1:4" ht="15.75" x14ac:dyDescent="0.3">
      <c r="A87" s="85"/>
      <c r="B87" s="94"/>
      <c r="C87" s="87"/>
      <c r="D87" s="105"/>
    </row>
    <row r="88" spans="1:4" x14ac:dyDescent="0.25">
      <c r="A88" s="88" t="s">
        <v>132</v>
      </c>
      <c r="B88" s="95" t="s">
        <v>318</v>
      </c>
      <c r="C88" s="89" t="s">
        <v>134</v>
      </c>
      <c r="D88" s="105"/>
    </row>
    <row r="89" spans="1:4" ht="30" x14ac:dyDescent="0.3">
      <c r="A89" s="165" t="s">
        <v>136</v>
      </c>
      <c r="B89" s="167" t="s">
        <v>311</v>
      </c>
      <c r="C89" s="166" t="s">
        <v>324</v>
      </c>
      <c r="D89" s="105"/>
    </row>
    <row r="90" spans="1:4" ht="15.75" x14ac:dyDescent="0.3">
      <c r="A90" s="84"/>
      <c r="B90" s="84"/>
      <c r="C90" s="84"/>
      <c r="D90" s="84"/>
    </row>
    <row r="91" spans="1:4" ht="16.5" x14ac:dyDescent="0.35">
      <c r="A91" s="99" t="s">
        <v>139</v>
      </c>
      <c r="B91" s="99" t="s">
        <v>147</v>
      </c>
      <c r="C91" s="90"/>
      <c r="D91" s="90"/>
    </row>
    <row r="92" spans="1:4" ht="16.5" x14ac:dyDescent="0.35">
      <c r="A92" s="99" t="s">
        <v>140</v>
      </c>
      <c r="B92" s="99" t="s">
        <v>319</v>
      </c>
      <c r="C92" s="90"/>
      <c r="D92" s="90"/>
    </row>
    <row r="93" spans="1:4" ht="16.5" x14ac:dyDescent="0.35">
      <c r="A93" s="99" t="s">
        <v>142</v>
      </c>
      <c r="B93" s="99" t="s">
        <v>320</v>
      </c>
      <c r="C93" s="90"/>
      <c r="D93" s="90"/>
    </row>
    <row r="94" spans="1:4" ht="16.5" x14ac:dyDescent="0.35">
      <c r="A94" s="99" t="s">
        <v>143</v>
      </c>
      <c r="B94" s="99" t="s">
        <v>326</v>
      </c>
      <c r="C94" s="90"/>
      <c r="D94" s="90"/>
    </row>
    <row r="95" spans="1:4" ht="16.5" x14ac:dyDescent="0.35">
      <c r="A95" s="98"/>
      <c r="B95" s="98"/>
      <c r="C95" s="98"/>
      <c r="D95" s="90"/>
    </row>
    <row r="96" spans="1:4" ht="16.5" x14ac:dyDescent="0.35">
      <c r="A96" s="98" t="s">
        <v>321</v>
      </c>
      <c r="B96" s="98"/>
      <c r="C96" s="84"/>
      <c r="D96" s="90"/>
    </row>
    <row r="97" spans="1:4" ht="16.5" x14ac:dyDescent="0.35">
      <c r="A97" s="98"/>
      <c r="B97" s="98"/>
      <c r="C97" s="98"/>
      <c r="D97" s="90"/>
    </row>
    <row r="98" spans="1:4" ht="16.5" x14ac:dyDescent="0.35">
      <c r="A98" s="98"/>
      <c r="B98" s="98"/>
      <c r="C98" s="98"/>
      <c r="D98" s="90"/>
    </row>
    <row r="99" spans="1:4" ht="16.5" x14ac:dyDescent="0.35">
      <c r="A99" s="98"/>
      <c r="B99" s="98"/>
      <c r="C99" s="98"/>
      <c r="D99" s="90"/>
    </row>
    <row r="100" spans="1:4" ht="16.5" x14ac:dyDescent="0.35">
      <c r="A100" s="98"/>
      <c r="B100" s="105"/>
      <c r="C100" s="105"/>
      <c r="D100" s="83"/>
    </row>
    <row r="101" spans="1:4" ht="16.5" x14ac:dyDescent="0.35">
      <c r="A101" s="98"/>
      <c r="B101" s="83"/>
      <c r="C101" s="83"/>
      <c r="D101" s="83"/>
    </row>
    <row r="102" spans="1:4" ht="16.5" x14ac:dyDescent="0.3">
      <c r="A102" s="97"/>
      <c r="B102" s="97"/>
      <c r="C102" s="97"/>
      <c r="D102" s="97"/>
    </row>
    <row r="103" spans="1:4" x14ac:dyDescent="0.25">
      <c r="A103" s="253" t="s">
        <v>127</v>
      </c>
      <c r="B103" s="253"/>
      <c r="C103" s="253"/>
      <c r="D103" s="253"/>
    </row>
    <row r="104" spans="1:4" ht="15.75" x14ac:dyDescent="0.3">
      <c r="A104" s="84"/>
      <c r="B104" s="84"/>
      <c r="C104" s="84"/>
      <c r="D104" s="84"/>
    </row>
    <row r="105" spans="1:4" x14ac:dyDescent="0.25">
      <c r="A105" s="91" t="s">
        <v>128</v>
      </c>
      <c r="B105" s="91" t="s">
        <v>129</v>
      </c>
      <c r="C105" s="92" t="s">
        <v>130</v>
      </c>
      <c r="D105" s="105"/>
    </row>
    <row r="106" spans="1:4" ht="15.75" x14ac:dyDescent="0.3">
      <c r="A106" s="85"/>
      <c r="B106" s="93"/>
      <c r="C106" s="86"/>
      <c r="D106" s="105"/>
    </row>
    <row r="107" spans="1:4" ht="15.75" x14ac:dyDescent="0.3">
      <c r="A107" s="85"/>
      <c r="B107" s="94"/>
      <c r="C107" s="87"/>
      <c r="D107" s="105"/>
    </row>
    <row r="108" spans="1:4" x14ac:dyDescent="0.25">
      <c r="A108" s="88" t="s">
        <v>132</v>
      </c>
      <c r="B108" s="95" t="s">
        <v>318</v>
      </c>
      <c r="C108" s="89" t="s">
        <v>134</v>
      </c>
      <c r="D108" s="105"/>
    </row>
    <row r="109" spans="1:4" ht="30" x14ac:dyDescent="0.3">
      <c r="A109" s="165" t="s">
        <v>136</v>
      </c>
      <c r="B109" s="167" t="s">
        <v>311</v>
      </c>
      <c r="C109" s="166" t="s">
        <v>324</v>
      </c>
      <c r="D109" s="105"/>
    </row>
    <row r="110" spans="1:4" ht="15.75" x14ac:dyDescent="0.3">
      <c r="A110" s="84"/>
      <c r="B110" s="84"/>
      <c r="C110" s="84"/>
      <c r="D110" s="84"/>
    </row>
    <row r="111" spans="1:4" ht="16.5" x14ac:dyDescent="0.35">
      <c r="A111" s="99" t="s">
        <v>139</v>
      </c>
      <c r="B111" s="99" t="s">
        <v>147</v>
      </c>
      <c r="C111" s="90"/>
      <c r="D111" s="90"/>
    </row>
    <row r="112" spans="1:4" ht="16.5" x14ac:dyDescent="0.35">
      <c r="A112" s="99" t="s">
        <v>140</v>
      </c>
      <c r="B112" s="99" t="s">
        <v>319</v>
      </c>
      <c r="C112" s="90"/>
      <c r="D112" s="90"/>
    </row>
    <row r="113" spans="1:4" ht="16.5" x14ac:dyDescent="0.35">
      <c r="A113" s="99" t="s">
        <v>142</v>
      </c>
      <c r="B113" s="99" t="s">
        <v>320</v>
      </c>
      <c r="C113" s="90"/>
      <c r="D113" s="90"/>
    </row>
    <row r="114" spans="1:4" ht="16.5" x14ac:dyDescent="0.35">
      <c r="A114" s="99" t="s">
        <v>143</v>
      </c>
      <c r="B114" s="99" t="s">
        <v>326</v>
      </c>
      <c r="C114" s="90"/>
      <c r="D114" s="90"/>
    </row>
    <row r="115" spans="1:4" ht="16.5" x14ac:dyDescent="0.35">
      <c r="A115" s="98"/>
      <c r="B115" s="98"/>
      <c r="C115" s="98"/>
      <c r="D115" s="90"/>
    </row>
    <row r="116" spans="1:4" ht="16.5" x14ac:dyDescent="0.35">
      <c r="A116" s="98" t="s">
        <v>321</v>
      </c>
      <c r="B116" s="98"/>
      <c r="C116" s="84"/>
      <c r="D116" s="90"/>
    </row>
    <row r="117" spans="1:4" ht="16.5" x14ac:dyDescent="0.35">
      <c r="A117" s="98"/>
      <c r="B117" s="98"/>
      <c r="C117" s="98"/>
      <c r="D117" s="90"/>
    </row>
    <row r="118" spans="1:4" x14ac:dyDescent="0.25">
      <c r="A118" s="253" t="s">
        <v>127</v>
      </c>
      <c r="B118" s="253"/>
      <c r="C118" s="253"/>
      <c r="D118" s="253"/>
    </row>
    <row r="119" spans="1:4" ht="15.75" x14ac:dyDescent="0.3">
      <c r="A119" s="84"/>
      <c r="B119" s="84"/>
      <c r="C119" s="84"/>
      <c r="D119" s="84"/>
    </row>
    <row r="120" spans="1:4" x14ac:dyDescent="0.25">
      <c r="A120" s="91" t="s">
        <v>128</v>
      </c>
      <c r="B120" s="91" t="s">
        <v>129</v>
      </c>
      <c r="C120" s="92" t="s">
        <v>130</v>
      </c>
      <c r="D120" s="105"/>
    </row>
    <row r="121" spans="1:4" ht="15.75" x14ac:dyDescent="0.3">
      <c r="A121" s="85"/>
      <c r="B121" s="93"/>
      <c r="C121" s="86"/>
      <c r="D121" s="105"/>
    </row>
    <row r="122" spans="1:4" ht="15.75" x14ac:dyDescent="0.3">
      <c r="A122" s="85"/>
      <c r="B122" s="94"/>
      <c r="C122" s="87"/>
      <c r="D122" s="105"/>
    </row>
    <row r="123" spans="1:4" x14ac:dyDescent="0.25">
      <c r="A123" s="88" t="s">
        <v>132</v>
      </c>
      <c r="B123" s="95" t="s">
        <v>318</v>
      </c>
      <c r="C123" s="89" t="s">
        <v>134</v>
      </c>
      <c r="D123" s="105"/>
    </row>
    <row r="124" spans="1:4" ht="30" x14ac:dyDescent="0.3">
      <c r="A124" s="165" t="s">
        <v>136</v>
      </c>
      <c r="B124" s="167" t="s">
        <v>311</v>
      </c>
      <c r="C124" s="166" t="s">
        <v>324</v>
      </c>
      <c r="D124" s="105"/>
    </row>
    <row r="125" spans="1:4" ht="15.75" x14ac:dyDescent="0.3">
      <c r="A125" s="84"/>
      <c r="B125" s="84"/>
      <c r="C125" s="84"/>
      <c r="D125" s="84"/>
    </row>
    <row r="126" spans="1:4" ht="16.5" x14ac:dyDescent="0.35">
      <c r="A126" s="99" t="s">
        <v>139</v>
      </c>
      <c r="B126" s="99" t="s">
        <v>147</v>
      </c>
      <c r="C126" s="90"/>
      <c r="D126" s="90"/>
    </row>
    <row r="127" spans="1:4" ht="16.5" x14ac:dyDescent="0.35">
      <c r="A127" s="99" t="s">
        <v>140</v>
      </c>
      <c r="B127" s="99" t="s">
        <v>319</v>
      </c>
      <c r="C127" s="90"/>
      <c r="D127" s="90"/>
    </row>
    <row r="128" spans="1:4" ht="16.5" x14ac:dyDescent="0.35">
      <c r="A128" s="99" t="s">
        <v>142</v>
      </c>
      <c r="B128" s="99" t="s">
        <v>320</v>
      </c>
      <c r="C128" s="90"/>
      <c r="D128" s="90"/>
    </row>
    <row r="129" spans="1:4" ht="16.5" x14ac:dyDescent="0.35">
      <c r="A129" s="99" t="s">
        <v>143</v>
      </c>
      <c r="B129" s="99" t="s">
        <v>327</v>
      </c>
      <c r="C129" s="90"/>
      <c r="D129" s="90"/>
    </row>
    <row r="130" spans="1:4" ht="16.5" x14ac:dyDescent="0.35">
      <c r="A130" s="98"/>
      <c r="B130" s="98"/>
      <c r="C130" s="98"/>
      <c r="D130" s="90"/>
    </row>
    <row r="131" spans="1:4" ht="16.5" x14ac:dyDescent="0.35">
      <c r="A131" s="98" t="s">
        <v>328</v>
      </c>
      <c r="B131" s="98"/>
      <c r="C131" s="84"/>
      <c r="D131" s="90"/>
    </row>
    <row r="132" spans="1:4" ht="16.5" x14ac:dyDescent="0.35">
      <c r="A132" s="98"/>
      <c r="B132" s="98"/>
      <c r="C132" s="98"/>
      <c r="D132" s="90"/>
    </row>
    <row r="133" spans="1:4" ht="16.5" x14ac:dyDescent="0.35">
      <c r="A133" s="98"/>
      <c r="B133" s="98"/>
      <c r="C133" s="98"/>
      <c r="D133" s="90"/>
    </row>
    <row r="134" spans="1:4" ht="16.5" x14ac:dyDescent="0.35">
      <c r="A134" s="98"/>
      <c r="B134" s="98"/>
      <c r="C134" s="98"/>
      <c r="D134" s="90"/>
    </row>
    <row r="135" spans="1:4" ht="16.5" x14ac:dyDescent="0.35">
      <c r="A135" s="98"/>
      <c r="B135" s="105"/>
      <c r="C135" s="105"/>
      <c r="D135" s="83"/>
    </row>
    <row r="136" spans="1:4" ht="16.5" x14ac:dyDescent="0.35">
      <c r="A136" s="98"/>
      <c r="B136" s="83"/>
      <c r="C136" s="83"/>
      <c r="D136" s="83"/>
    </row>
    <row r="137" spans="1:4" ht="16.5" x14ac:dyDescent="0.3">
      <c r="A137" s="97"/>
      <c r="B137" s="97"/>
      <c r="C137" s="97"/>
      <c r="D137" s="97"/>
    </row>
    <row r="138" spans="1:4" x14ac:dyDescent="0.25">
      <c r="A138" s="253" t="s">
        <v>127</v>
      </c>
      <c r="B138" s="253"/>
      <c r="C138" s="253"/>
      <c r="D138" s="253"/>
    </row>
    <row r="139" spans="1:4" ht="15.75" x14ac:dyDescent="0.3">
      <c r="A139" s="84"/>
      <c r="B139" s="84"/>
      <c r="C139" s="84"/>
      <c r="D139" s="84"/>
    </row>
    <row r="140" spans="1:4" x14ac:dyDescent="0.25">
      <c r="A140" s="91" t="s">
        <v>128</v>
      </c>
      <c r="B140" s="91" t="s">
        <v>129</v>
      </c>
      <c r="C140" s="92" t="s">
        <v>130</v>
      </c>
      <c r="D140" s="105"/>
    </row>
    <row r="141" spans="1:4" ht="15.75" x14ac:dyDescent="0.3">
      <c r="A141" s="85"/>
      <c r="B141" s="93"/>
      <c r="C141" s="86"/>
      <c r="D141" s="105"/>
    </row>
    <row r="142" spans="1:4" ht="15.75" x14ac:dyDescent="0.3">
      <c r="A142" s="85"/>
      <c r="B142" s="94"/>
      <c r="C142" s="87"/>
      <c r="D142" s="105"/>
    </row>
    <row r="143" spans="1:4" x14ac:dyDescent="0.25">
      <c r="A143" s="88" t="s">
        <v>132</v>
      </c>
      <c r="B143" s="95" t="s">
        <v>318</v>
      </c>
      <c r="C143" s="89" t="s">
        <v>134</v>
      </c>
      <c r="D143" s="105"/>
    </row>
    <row r="144" spans="1:4" ht="30" x14ac:dyDescent="0.3">
      <c r="A144" s="165" t="s">
        <v>136</v>
      </c>
      <c r="B144" s="167" t="s">
        <v>311</v>
      </c>
      <c r="C144" s="166" t="s">
        <v>324</v>
      </c>
      <c r="D144" s="105"/>
    </row>
    <row r="145" spans="1:4" ht="15.75" x14ac:dyDescent="0.3">
      <c r="A145" s="84"/>
      <c r="B145" s="84"/>
      <c r="C145" s="84"/>
      <c r="D145" s="84"/>
    </row>
    <row r="146" spans="1:4" ht="16.5" x14ac:dyDescent="0.35">
      <c r="A146" s="99" t="s">
        <v>139</v>
      </c>
      <c r="B146" s="99" t="s">
        <v>147</v>
      </c>
      <c r="C146" s="90"/>
      <c r="D146" s="90"/>
    </row>
    <row r="147" spans="1:4" ht="16.5" x14ac:dyDescent="0.35">
      <c r="A147" s="99" t="s">
        <v>140</v>
      </c>
      <c r="B147" s="99" t="s">
        <v>319</v>
      </c>
      <c r="C147" s="90"/>
      <c r="D147" s="90"/>
    </row>
    <row r="148" spans="1:4" ht="16.5" x14ac:dyDescent="0.35">
      <c r="A148" s="99" t="s">
        <v>142</v>
      </c>
      <c r="B148" s="99" t="s">
        <v>320</v>
      </c>
      <c r="C148" s="90"/>
      <c r="D148" s="90"/>
    </row>
    <row r="149" spans="1:4" ht="16.5" x14ac:dyDescent="0.35">
      <c r="A149" s="99" t="s">
        <v>143</v>
      </c>
      <c r="B149" s="99" t="s">
        <v>327</v>
      </c>
      <c r="C149" s="90"/>
      <c r="D149" s="90"/>
    </row>
    <row r="150" spans="1:4" ht="16.5" x14ac:dyDescent="0.35">
      <c r="A150" s="98"/>
      <c r="B150" s="98"/>
      <c r="C150" s="98"/>
      <c r="D150" s="90"/>
    </row>
    <row r="151" spans="1:4" ht="16.5" x14ac:dyDescent="0.35">
      <c r="A151" s="98" t="s">
        <v>328</v>
      </c>
      <c r="B151" s="98"/>
      <c r="C151" s="84"/>
      <c r="D151" s="90"/>
    </row>
  </sheetData>
  <mergeCells count="8">
    <mergeCell ref="A118:D118"/>
    <mergeCell ref="A138:D138"/>
    <mergeCell ref="A103:D103"/>
    <mergeCell ref="A66:D66"/>
    <mergeCell ref="A2:D2"/>
    <mergeCell ref="A23:D23"/>
    <mergeCell ref="A46:D46"/>
    <mergeCell ref="A83:D8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List Produk</vt:lpstr>
      <vt:lpstr>1</vt:lpstr>
      <vt:lpstr>2</vt:lpstr>
      <vt:lpstr>3</vt:lpstr>
      <vt:lpstr>4</vt:lpstr>
      <vt:lpstr>Sheet2</vt:lpstr>
      <vt:lpstr>Sheet3</vt:lpstr>
      <vt:lpstr>LEMBAR SERAH TERIMA</vt:lpstr>
      <vt:lpstr>'3'!Print_Area</vt:lpstr>
      <vt:lpstr>'4'!Print_Area</vt:lpstr>
      <vt:lpstr>'LEMBAR SERAH TERIMA'!Print_Area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2020-08-05T02:34:18Z</cp:lastPrinted>
  <dcterms:created xsi:type="dcterms:W3CDTF">2019-11-11T06:13:44Z</dcterms:created>
  <dcterms:modified xsi:type="dcterms:W3CDTF">2020-08-05T02:35:19Z</dcterms:modified>
</cp:coreProperties>
</file>