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5" windowHeight="8010" firstSheet="1" activeTab="3"/>
  </bookViews>
  <sheets>
    <sheet name="List Produk" sheetId="4" r:id="rId1"/>
    <sheet name="Optimals Serum Vitamin C" sheetId="1" r:id="rId2"/>
    <sheet name="Optimals White Night Cream" sheetId="2" r:id="rId3"/>
    <sheet name="Optimals White Night Cream 1" sheetId="5" r:id="rId4"/>
    <sheet name="lembar serah terima" sheetId="3" r:id="rId5"/>
  </sheets>
  <calcPr calcId="144525"/>
</workbook>
</file>

<file path=xl/calcChain.xml><?xml version="1.0" encoding="utf-8"?>
<calcChain xmlns="http://schemas.openxmlformats.org/spreadsheetml/2006/main">
  <c r="F32" i="5" l="1"/>
  <c r="F31" i="5"/>
  <c r="F30" i="5"/>
  <c r="F29" i="5"/>
  <c r="F28" i="5"/>
  <c r="F50" i="5"/>
  <c r="F51" i="5"/>
  <c r="F49" i="5"/>
  <c r="F48" i="5"/>
  <c r="F46" i="5"/>
  <c r="F45" i="5"/>
  <c r="F44" i="5"/>
  <c r="F38" i="5"/>
  <c r="F37" i="5"/>
  <c r="F35" i="5" l="1"/>
  <c r="F34" i="5"/>
  <c r="F33" i="5"/>
  <c r="F52" i="5"/>
  <c r="F52" i="2" l="1"/>
  <c r="F51" i="2"/>
  <c r="F50" i="2"/>
  <c r="F49" i="2"/>
  <c r="F47" i="2"/>
  <c r="F46" i="2"/>
  <c r="F45" i="2"/>
  <c r="F32" i="2"/>
  <c r="F31" i="2"/>
  <c r="F30" i="2"/>
  <c r="F29" i="2"/>
  <c r="F28" i="2"/>
  <c r="F35" i="2" l="1"/>
  <c r="F34" i="2"/>
  <c r="F33" i="2"/>
  <c r="F53" i="2" l="1"/>
  <c r="F22" i="1" l="1"/>
  <c r="F23" i="1"/>
  <c r="F36" i="1" l="1"/>
</calcChain>
</file>

<file path=xl/sharedStrings.xml><?xml version="1.0" encoding="utf-8"?>
<sst xmlns="http://schemas.openxmlformats.org/spreadsheetml/2006/main" count="628" uniqueCount="246">
  <si>
    <r>
      <t>PT. L’ESSENTIAL</t>
    </r>
    <r>
      <rPr>
        <sz val="11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 </t>
    </r>
  </si>
  <si>
    <t xml:space="preserve">Halaman </t>
  </si>
  <si>
    <t>: 1 dari 2</t>
  </si>
  <si>
    <t xml:space="preserve">No. Formulir </t>
  </si>
  <si>
    <t>: RNDK-F-029</t>
  </si>
  <si>
    <t>Revisi</t>
  </si>
  <si>
    <t>: 00</t>
  </si>
  <si>
    <t xml:space="preserve">Tanggal Berlaku </t>
  </si>
  <si>
    <t>: 09 September 2019</t>
  </si>
  <si>
    <t>FORMULA NOTIFIKASI PRODUK</t>
  </si>
  <si>
    <t>Merek</t>
  </si>
  <si>
    <t>No. Formula</t>
  </si>
  <si>
    <t>Nama Produk</t>
  </si>
  <si>
    <t>No. Revisi</t>
  </si>
  <si>
    <t>Bentuk Sediaan</t>
  </si>
  <si>
    <t>Tgl. Berlaku</t>
  </si>
  <si>
    <t>Warna Sediaan</t>
  </si>
  <si>
    <t>: Putih</t>
  </si>
  <si>
    <t>Formula Khusus</t>
  </si>
  <si>
    <t>Bentuk Kemasan
1. Kemasan Primer
2. Kemasan Sekunder</t>
  </si>
  <si>
    <t>Persamaan Produk</t>
  </si>
  <si>
    <t>Ukuran Kemasan</t>
  </si>
  <si>
    <t>Kategori*</t>
  </si>
  <si>
    <t>:</t>
  </si>
  <si>
    <t>Sub Kategori*</t>
  </si>
  <si>
    <t>Dibuat  oleh,</t>
  </si>
  <si>
    <t>Diperiksa oleh,</t>
  </si>
  <si>
    <t>Diterima oleh,</t>
  </si>
  <si>
    <t>Disetujui oleh,</t>
  </si>
  <si>
    <t>R&amp;D Manager</t>
  </si>
  <si>
    <t>Regulatory Affairs Dept.</t>
  </si>
  <si>
    <t>Regulatory Affairs Manager</t>
  </si>
  <si>
    <t>1. Komposisi</t>
  </si>
  <si>
    <t>No.</t>
  </si>
  <si>
    <t xml:space="preserve">Nama Dagang </t>
  </si>
  <si>
    <t>INCI Name</t>
  </si>
  <si>
    <t>Fungsi</t>
  </si>
  <si>
    <t>No. CAS</t>
  </si>
  <si>
    <t>Konsentrasi (%)</t>
  </si>
  <si>
    <t>Aquadem</t>
  </si>
  <si>
    <t>Aqua</t>
  </si>
  <si>
    <t>Solvent</t>
  </si>
  <si>
    <t>7732-18-5</t>
  </si>
  <si>
    <t>Dimethicone</t>
  </si>
  <si>
    <t>Emollient</t>
  </si>
  <si>
    <t>Phenoxyethanol</t>
  </si>
  <si>
    <t>Total</t>
  </si>
  <si>
    <r>
      <t>PT. L’ESSENTIAL</t>
    </r>
    <r>
      <rPr>
        <sz val="11"/>
        <color theme="1"/>
        <rFont val="Times New Roman"/>
        <family val="1"/>
      </rPr>
      <t xml:space="preserve">  </t>
    </r>
  </si>
  <si>
    <t>: 2 dari 2</t>
  </si>
  <si>
    <t>2. Prosedur Pembuatan</t>
  </si>
  <si>
    <t>Prosedur Pembuatan</t>
  </si>
  <si>
    <t>I</t>
  </si>
  <si>
    <t>II</t>
  </si>
  <si>
    <t>Lakukan pengujian terhadap produk, apabila memenuhi syarat lakukan tahap pengemasan.</t>
  </si>
  <si>
    <r>
      <t xml:space="preserve">5. Perhatian / Peringatan*
</t>
    </r>
    <r>
      <rPr>
        <sz val="11"/>
        <color theme="1"/>
        <rFont val="Times New Roman"/>
        <family val="1"/>
      </rPr>
      <t>Hentikan pemakaian bila timbul rasa pedih, panas, gatal dan kemerahan di kulit.</t>
    </r>
  </si>
  <si>
    <t xml:space="preserve">Ket :
(*) : Diisi manual oleh Tim Regulatory Affairs
</t>
  </si>
  <si>
    <t>Emulsifier</t>
  </si>
  <si>
    <t>Skin Conditioning Agent</t>
  </si>
  <si>
    <t>: Cream</t>
  </si>
  <si>
    <t>Cosmetic PD TM SPV</t>
  </si>
  <si>
    <t>Hydroxyethylcellulose</t>
  </si>
  <si>
    <t>Microcare®PHC</t>
  </si>
  <si>
    <t>Chlorphenesin</t>
  </si>
  <si>
    <t>Glycerin</t>
  </si>
  <si>
    <t>Biosaccharide Gum-1</t>
  </si>
  <si>
    <t>Thickener</t>
  </si>
  <si>
    <t>Humectant</t>
  </si>
  <si>
    <t>Moisturizer</t>
  </si>
  <si>
    <t>Preservative</t>
  </si>
  <si>
    <t>9004-62-0</t>
  </si>
  <si>
    <t>104-29-0</t>
  </si>
  <si>
    <t xml:space="preserve">122-99-6 </t>
  </si>
  <si>
    <t xml:space="preserve">56-81-5 </t>
  </si>
  <si>
    <t>57-55-6</t>
  </si>
  <si>
    <t>86404-04-8</t>
  </si>
  <si>
    <t>7631-90-5</t>
  </si>
  <si>
    <t>III</t>
  </si>
  <si>
    <t>IV</t>
  </si>
  <si>
    <t>V</t>
  </si>
  <si>
    <t>VI</t>
  </si>
  <si>
    <r>
      <t xml:space="preserve">4. Cara Pakai
</t>
    </r>
    <r>
      <rPr>
        <sz val="11"/>
        <color theme="1"/>
        <rFont val="Times New Roman"/>
        <family val="1"/>
      </rPr>
      <t>Semprotkan ke telapak tangan lalu oleskan merata ke seluruh kulit wajah.</t>
    </r>
  </si>
  <si>
    <t>: Cairan Kental</t>
  </si>
  <si>
    <t>: Formula Baru</t>
  </si>
  <si>
    <t>: MY LUCENT</t>
  </si>
  <si>
    <t>: Jernih Tak Berwarna</t>
  </si>
  <si>
    <t>: MYL-F-001</t>
  </si>
  <si>
    <t>: For III/1A-01</t>
  </si>
  <si>
    <t>Trilon B Powder ex BASF</t>
  </si>
  <si>
    <t>Propylene Glycol USP (PGUSP)</t>
  </si>
  <si>
    <t>Propylene Glycol</t>
  </si>
  <si>
    <t>Cos VCE</t>
  </si>
  <si>
    <t>3-O-Ethyl ascorbic acid</t>
  </si>
  <si>
    <t>Argireline® Peptide Solution C</t>
  </si>
  <si>
    <t>Acetyl Hexapeptide-8</t>
  </si>
  <si>
    <t>Caprylil Glycol</t>
  </si>
  <si>
    <t>Green Tea Extract</t>
  </si>
  <si>
    <t xml:space="preserve">Camellia Sinensis Leaf Extract 
</t>
  </si>
  <si>
    <t>Fucogel 1000 ® PP / Fucogel ® 1,5P</t>
  </si>
  <si>
    <t>Natrosol ® 250HHRP</t>
  </si>
  <si>
    <t>Sovent</t>
  </si>
  <si>
    <t>Thickeners</t>
  </si>
  <si>
    <t>Chelating Agent</t>
  </si>
  <si>
    <t>Skin Tightening, Firming agent</t>
  </si>
  <si>
    <t>Anti Oxidant</t>
  </si>
  <si>
    <t>616204-22-9</t>
  </si>
  <si>
    <t>1117-86-8</t>
  </si>
  <si>
    <t>84650-60-2</t>
  </si>
  <si>
    <t>194237-89-3</t>
  </si>
  <si>
    <t>Masukkan (3), (4), (6), (7) ke dalam (I). Aduk sampai dengan homogen</t>
  </si>
  <si>
    <t>Masukkan (5), (8), (9) ke dalam (I) Aduk sampai dengan homogen</t>
  </si>
  <si>
    <r>
      <t xml:space="preserve">3. Klaim Produk
</t>
    </r>
    <r>
      <rPr>
        <sz val="11"/>
        <color theme="1"/>
        <rFont val="Times New Roman"/>
        <family val="1"/>
      </rPr>
      <t>Digunakan untuk membantu mencerahkan kulit wajah</t>
    </r>
  </si>
  <si>
    <r>
      <t xml:space="preserve">6. Catatan
</t>
    </r>
    <r>
      <rPr>
        <sz val="11"/>
        <color theme="1"/>
        <rFont val="Times New Roman"/>
        <family val="1"/>
      </rPr>
      <t>- Perubahan preservative Dowicil 200 menjadi Microcare PHC</t>
    </r>
  </si>
  <si>
    <t>: Optimals White Night Cream</t>
  </si>
  <si>
    <t>: Optimals Serum Vitamin C</t>
  </si>
  <si>
    <t>Carbopol ETD 2020</t>
  </si>
  <si>
    <t>Acrylates/C10-30 Alkyl Acrylate Crosspolymer</t>
  </si>
  <si>
    <t>TEA</t>
  </si>
  <si>
    <t>Triethanolamine</t>
  </si>
  <si>
    <t>Cetearyl Alcohol</t>
  </si>
  <si>
    <t>Stearic Acid IV0.5/Pristerene</t>
  </si>
  <si>
    <t>Stearic Acid</t>
  </si>
  <si>
    <t>Emulgade SE-PF</t>
  </si>
  <si>
    <t>Glyceryl Stearate</t>
  </si>
  <si>
    <t>Ceteareth-20</t>
  </si>
  <si>
    <t>Ceteareth-12</t>
  </si>
  <si>
    <t>Cetyl Palmitate</t>
  </si>
  <si>
    <t>Rhodosil H 47 V 100 / Mirasil</t>
  </si>
  <si>
    <t>Florasun 90</t>
  </si>
  <si>
    <t>Sunflower (Helianthus annuus) Seed oil</t>
  </si>
  <si>
    <t>Tocopherol</t>
  </si>
  <si>
    <t>Yoshinox BHT</t>
  </si>
  <si>
    <t>BHT</t>
  </si>
  <si>
    <t xml:space="preserve">Niacinamide </t>
  </si>
  <si>
    <t>Niacinamide</t>
  </si>
  <si>
    <t>Glucono delta Lactone</t>
  </si>
  <si>
    <t>D-Glucono-1,5-lactone</t>
  </si>
  <si>
    <t>Alpha Arbutin</t>
  </si>
  <si>
    <t>pH Adjuster</t>
  </si>
  <si>
    <t>Emulsion Stabilizer</t>
  </si>
  <si>
    <t>Solubilizing Agent</t>
  </si>
  <si>
    <t>Skin Protectant</t>
  </si>
  <si>
    <t>Skin Conditionong</t>
  </si>
  <si>
    <t>Whitening, Skin Lightening</t>
  </si>
  <si>
    <t>Antioksidant</t>
  </si>
  <si>
    <t>176429-87-1</t>
  </si>
  <si>
    <t>102-71-6</t>
  </si>
  <si>
    <t>67762-27-0 / 8005-44-5</t>
  </si>
  <si>
    <t>57-11-4</t>
  </si>
  <si>
    <t>31566-31-1</t>
  </si>
  <si>
    <t>68439-49-6</t>
  </si>
  <si>
    <t>540-10-3</t>
  </si>
  <si>
    <t>63148-62-9 / 9006-65-9 / 9016-00-6</t>
  </si>
  <si>
    <t>8001-21-6 / 164250-88-8</t>
  </si>
  <si>
    <t>1406-18-4</t>
  </si>
  <si>
    <t>128-37-0</t>
  </si>
  <si>
    <t>98-92-0</t>
  </si>
  <si>
    <t>90-80-2</t>
  </si>
  <si>
    <t>84380-01-8</t>
  </si>
  <si>
    <t>Larutkan (4), (5) dengan Aquadem. Panaskan hingga suhu 70-80°C</t>
  </si>
  <si>
    <t>Emulsifikasi :  Masukkan III ke dalam II Aduk hingga terbentuk emulsi</t>
  </si>
  <si>
    <t>Masukkan campuran (I) ke dalam (II) aduk hingga homogen.</t>
  </si>
  <si>
    <t>VII</t>
  </si>
  <si>
    <t>Panaskan (6 s/d 12) hingga suhu 70-80°C</t>
  </si>
  <si>
    <t>Larutkan (15) dengan aqua. Masukkan ke dalam camp II</t>
  </si>
  <si>
    <t>Larutkan (17) dengan aqua. Masukkan ke dalam camp II</t>
  </si>
  <si>
    <t>VIII</t>
  </si>
  <si>
    <t>Larutkan (19) dengan aqua. Masukkan ke dalam camp II</t>
  </si>
  <si>
    <t>IX</t>
  </si>
  <si>
    <t>X</t>
  </si>
  <si>
    <t>Larutkan (21), (22) dengan aqua. Masukkan ke dalam campuran di atas. Aduk sampai homogen</t>
  </si>
  <si>
    <t>Masukkan (13), (23) ke dalam campuran di atas. Aduk sampai homogen</t>
  </si>
  <si>
    <t>XI</t>
  </si>
  <si>
    <r>
      <t xml:space="preserve">3. Klaim Produk
</t>
    </r>
    <r>
      <rPr>
        <sz val="11"/>
        <color theme="1"/>
        <rFont val="Times New Roman"/>
        <family val="1"/>
      </rPr>
      <t>Untuk membuat kulit tampak lebih cerah</t>
    </r>
  </si>
  <si>
    <r>
      <t xml:space="preserve">4. Cara Pakai
</t>
    </r>
    <r>
      <rPr>
        <sz val="11"/>
        <color theme="1"/>
        <rFont val="Times New Roman"/>
        <family val="1"/>
      </rPr>
      <t>Ambil Cream lalu oleskan merata ke seluruh kulit wajah.</t>
    </r>
  </si>
  <si>
    <t xml:space="preserve">
: Pot
: Inner Box</t>
  </si>
  <si>
    <r>
      <t xml:space="preserve">5. Perhatian / Peringatan*
</t>
    </r>
    <r>
      <rPr>
        <sz val="11"/>
        <color theme="1"/>
        <rFont val="Times New Roman"/>
        <family val="1"/>
      </rPr>
      <t xml:space="preserve">Hentikan pemakaian bila timbul rasa pedih, panas, gatal dan kemerahan di kulit.
"Simpan di bawah suhu 30 </t>
    </r>
    <r>
      <rPr>
        <sz val="11"/>
        <color theme="1"/>
        <rFont val="Calibri"/>
        <family val="2"/>
      </rPr>
      <t>°</t>
    </r>
    <r>
      <rPr>
        <sz val="11"/>
        <color theme="1"/>
        <rFont val="Times New Roman"/>
        <family val="1"/>
      </rPr>
      <t>C"</t>
    </r>
  </si>
  <si>
    <t>: 23-01-2020</t>
  </si>
  <si>
    <t>: 10 ml</t>
  </si>
  <si>
    <t>Lembar Serah Terima Formula Notifikasi</t>
  </si>
  <si>
    <t>Dibuat Oleh</t>
  </si>
  <si>
    <t>Diperiksa Oleh</t>
  </si>
  <si>
    <t>Diterima Oleh</t>
  </si>
  <si>
    <t>Diketahui Oleh</t>
  </si>
  <si>
    <t>Basaria Sumartini S</t>
  </si>
  <si>
    <t>Wulan Puspitosari</t>
  </si>
  <si>
    <t xml:space="preserve">Widya Aprilani </t>
  </si>
  <si>
    <t>Kharisma Sjamsuhar</t>
  </si>
  <si>
    <t>Product Development (TM) Spv</t>
  </si>
  <si>
    <t>Cosmetic Registration Spv</t>
  </si>
  <si>
    <t>RA Manager</t>
  </si>
  <si>
    <t>Nama Merk</t>
  </si>
  <si>
    <t>Customer / Kode Customer</t>
  </si>
  <si>
    <t>: BDTM</t>
  </si>
  <si>
    <t>Keterangan</t>
  </si>
  <si>
    <t>Tanggal</t>
  </si>
  <si>
    <t>: 21 Januari 2020</t>
  </si>
  <si>
    <t>1. MY LUCENT Optimals Serum Vitamin C</t>
  </si>
  <si>
    <t>Larutkan (2) dengan Aqua, mix kemudian diamkan semalam.</t>
  </si>
  <si>
    <t>Trilon B Powder</t>
  </si>
  <si>
    <t>Tetra Sodium EDTA</t>
  </si>
  <si>
    <t>64-02-8</t>
  </si>
  <si>
    <t>Vitamin C</t>
  </si>
  <si>
    <t>Skin Tightening</t>
  </si>
  <si>
    <t>: Formula Baru (Reformulasi Pergantian Preservative)</t>
  </si>
  <si>
    <t xml:space="preserve">
: Botol Pipet Kaca 
: Inner Box </t>
  </si>
  <si>
    <t>: 10, 15 g</t>
  </si>
  <si>
    <t>Crodacol C 50 BP/Crodacol CS90-PA-(SG) atau Palmerol 6830 Pastille (FAL 6830)</t>
  </si>
  <si>
    <t>67762-27-0</t>
  </si>
  <si>
    <t>Crodafos CS 20 Acid</t>
  </si>
  <si>
    <t>Ceteth-20 Phosphate</t>
  </si>
  <si>
    <t>2197-63-9</t>
  </si>
  <si>
    <t>Dicetyl Phosphate</t>
  </si>
  <si>
    <t>50643-20-4</t>
  </si>
  <si>
    <t>Sodium Hydrogen sulfite</t>
  </si>
  <si>
    <t>Sodium Bisulfit</t>
  </si>
  <si>
    <t>Reducing agent</t>
  </si>
  <si>
    <t xml:space="preserve">Camellia Sinensis Leaf Extract </t>
  </si>
  <si>
    <t>Larutkan no 2-4 dengan aqua sd terbentuk slurry</t>
  </si>
  <si>
    <t>No</t>
  </si>
  <si>
    <t>Ket Notifikasi</t>
  </si>
  <si>
    <t>TGL Berlaku BD Formula Notif</t>
  </si>
  <si>
    <t>Perpanjangan NA &gt;&gt;&gt; 
Notif Baru Terkait Perubahan RM</t>
  </si>
  <si>
    <t>Optimals Serum Vitamin C</t>
  </si>
  <si>
    <t>Perubahan preservative Dowicil 200 menjadi Microcare PHC</t>
  </si>
  <si>
    <t>23-01-2020</t>
  </si>
  <si>
    <t>: 01</t>
  </si>
  <si>
    <t>: 12 Mei 2020</t>
  </si>
  <si>
    <t>Diketahui oleh,</t>
  </si>
  <si>
    <t>Catatan :</t>
  </si>
  <si>
    <t>Perubahan Kolom Autorisasi</t>
  </si>
  <si>
    <t xml:space="preserve">: My Lucent </t>
  </si>
  <si>
    <t>: MLC-F-003</t>
  </si>
  <si>
    <t>: 09-06-2020</t>
  </si>
  <si>
    <t>: For XI/1A-01</t>
  </si>
  <si>
    <t>: MLC-F-004</t>
  </si>
  <si>
    <t>: Formula Khusus</t>
  </si>
  <si>
    <t>Panaskan (6 s/d 11) hingga suhu 70-80°C</t>
  </si>
  <si>
    <t>Larutkan (12) dengan aqua. Masukkan ke dalam camp II</t>
  </si>
  <si>
    <t>Larutkan (13) dengan aqua. Masukkan ke dalam camp II</t>
  </si>
  <si>
    <t>Larutkan (14) dengan aqua. Masukkan ke dalam camp II</t>
  </si>
  <si>
    <t>Larutkan (15), (16) dengan aqua. Masukkan ke dalam campuran di atas. Aduk sampai homogen</t>
  </si>
  <si>
    <t>Masukkan (17), (18) ke dalam campuran di atas. Aduk sampai homogen</t>
  </si>
  <si>
    <t>: Formula Baru (Reformulasi Pergantian Preservative &amp; Penurunan Dosis Glucono Delta Lactone)</t>
  </si>
  <si>
    <t>: 09 Juni 2020</t>
  </si>
  <si>
    <t>: MY LUCENT  Optimals White Night Cream</t>
  </si>
  <si>
    <r>
      <t xml:space="preserve">6. Catatan
</t>
    </r>
    <r>
      <rPr>
        <sz val="11"/>
        <color theme="1"/>
        <rFont val="Times New Roman"/>
        <family val="1"/>
      </rPr>
      <t>- Perubahan preservative Dowicil 200 menjadi Microcare PHC
- Perubahan Dosis Glucono delta Lactone dari 4% menjadi 2% &gt;&gt;&gt; mengikuti MC produksi 1 tahun terakhir 
- Perubahan tersebut diatas sudah di uji stabtest dipercepat suhu 50 C selama 3 bulan 
- Permintaan Costumer untuk dapat dinotifikasi kembali untuk formula lama ntuk menghindari kekosongan market selama produk baru sedang dilakukan uji stabtest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</si>
</sst>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</font>
    <font>
      <sz val="11"/>
      <color theme="1"/>
      <name val="Trebuchet MS"/>
      <family val="2"/>
    </font>
    <font>
      <u/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b/>
      <sz val="9"/>
      <color rgb="FF000000"/>
      <name val="Trebuchet MS"/>
      <family val="2"/>
    </font>
    <font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02">
    <xf numFmtId="0" fontId="0" fillId="0" borderId="0" xfId="0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top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0" fontId="4" fillId="0" borderId="15" xfId="0" applyFont="1" applyBorder="1" applyAlignment="1">
      <alignment vertical="top"/>
    </xf>
    <xf numFmtId="164" fontId="4" fillId="0" borderId="15" xfId="0" applyNumberFormat="1" applyFont="1" applyBorder="1" applyAlignment="1">
      <alignment horizontal="right" vertical="top" wrapText="1"/>
    </xf>
    <xf numFmtId="0" fontId="4" fillId="0" borderId="15" xfId="0" applyFont="1" applyFill="1" applyBorder="1" applyAlignment="1">
      <alignment vertical="top" wrapText="1"/>
    </xf>
    <xf numFmtId="0" fontId="4" fillId="0" borderId="15" xfId="0" quotePrefix="1" applyFont="1" applyBorder="1" applyAlignment="1">
      <alignment horizontal="center" vertical="top"/>
    </xf>
    <xf numFmtId="164" fontId="4" fillId="0" borderId="15" xfId="0" applyNumberFormat="1" applyFont="1" applyFill="1" applyBorder="1" applyAlignment="1">
      <alignment horizontal="right" vertical="top" wrapText="1"/>
    </xf>
    <xf numFmtId="164" fontId="4" fillId="0" borderId="15" xfId="0" applyNumberFormat="1" applyFont="1" applyBorder="1" applyAlignment="1">
      <alignment horizontal="right" vertical="top"/>
    </xf>
    <xf numFmtId="0" fontId="4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top" wrapText="1"/>
    </xf>
    <xf numFmtId="0" fontId="8" fillId="0" borderId="15" xfId="0" applyFont="1" applyFill="1" applyBorder="1" applyAlignment="1">
      <alignment vertical="top" wrapText="1"/>
    </xf>
    <xf numFmtId="165" fontId="7" fillId="0" borderId="15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165" fontId="7" fillId="0" borderId="0" xfId="0" applyNumberFormat="1" applyFont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8" fillId="0" borderId="14" xfId="0" applyFont="1" applyFill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5" fillId="0" borderId="23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4" fillId="0" borderId="15" xfId="0" applyFont="1" applyBorder="1" applyAlignment="1">
      <alignment horizontal="center" vertical="center"/>
    </xf>
    <xf numFmtId="0" fontId="11" fillId="0" borderId="24" xfId="0" applyFont="1" applyBorder="1"/>
    <xf numFmtId="0" fontId="13" fillId="0" borderId="0" xfId="0" applyFont="1"/>
    <xf numFmtId="0" fontId="14" fillId="3" borderId="12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13" fillId="0" borderId="16" xfId="0" applyFont="1" applyBorder="1"/>
    <xf numFmtId="0" fontId="14" fillId="0" borderId="7" xfId="0" applyFont="1" applyBorder="1" applyAlignment="1">
      <alignment horizontal="center" wrapText="1"/>
    </xf>
    <xf numFmtId="0" fontId="13" fillId="0" borderId="18" xfId="0" applyFont="1" applyBorder="1"/>
    <xf numFmtId="0" fontId="14" fillId="0" borderId="1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wrapText="1"/>
    </xf>
    <xf numFmtId="0" fontId="14" fillId="0" borderId="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9" fillId="0" borderId="21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top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right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5" xfId="0" quotePrefix="1" applyFont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right" vertical="center" wrapText="1"/>
    </xf>
    <xf numFmtId="0" fontId="8" fillId="0" borderId="15" xfId="0" applyFont="1" applyBorder="1" applyAlignment="1">
      <alignment vertical="center" wrapText="1"/>
    </xf>
    <xf numFmtId="164" fontId="4" fillId="0" borderId="15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right" vertical="center" wrapText="1"/>
    </xf>
    <xf numFmtId="0" fontId="4" fillId="0" borderId="17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5" fontId="19" fillId="0" borderId="0" xfId="0" applyNumberFormat="1" applyFont="1" applyAlignment="1">
      <alignment horizontal="center" vertical="center" wrapText="1"/>
    </xf>
    <xf numFmtId="15" fontId="0" fillId="0" borderId="0" xfId="0" quotePrefix="1" applyNumberFormat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165" fontId="4" fillId="0" borderId="15" xfId="1" applyNumberFormat="1" applyFont="1" applyBorder="1" applyAlignment="1">
      <alignment horizontal="center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left" vertical="top"/>
    </xf>
    <xf numFmtId="0" fontId="7" fillId="0" borderId="15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/>
    </xf>
  </cellXfs>
  <cellStyles count="12">
    <cellStyle name="Comma" xfId="1" builtinId="3"/>
    <cellStyle name="Normal" xfId="0" builtinId="0"/>
    <cellStyle name="Normal 2" xfId="2"/>
    <cellStyle name="Normal 2 2" xfId="9"/>
    <cellStyle name="Normal 2 3" xfId="10"/>
    <cellStyle name="Normal 2 4" xfId="11"/>
    <cellStyle name="Normal 2 5" xfId="7"/>
    <cellStyle name="Normal 3" xfId="8"/>
    <cellStyle name="Normal 4 2" xfId="3"/>
    <cellStyle name="Normal 4 3" xfId="5"/>
    <cellStyle name="Normal 5" xfId="4"/>
    <cellStyle name="Normal 6" xfId="6"/>
  </cellStyles>
  <dxfs count="6">
    <dxf>
      <numFmt numFmtId="20" formatCode="d\-mmm\-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8" totalsRowShown="0" headerRowDxfId="5">
  <autoFilter ref="A1:E8"/>
  <tableColumns count="5">
    <tableColumn id="1" name="No" dataDxfId="4"/>
    <tableColumn id="2" name="Nama Produk" dataDxfId="3"/>
    <tableColumn id="3" name="Keterangan" dataDxfId="2"/>
    <tableColumn id="4" name="Ket Notifikasi" dataDxfId="1"/>
    <tableColumn id="5" name="TGL Berlaku BD Formula Noti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6.42578125" customWidth="1"/>
    <col min="2" max="2" width="32.5703125" bestFit="1" customWidth="1"/>
    <col min="3" max="3" width="47.7109375" bestFit="1" customWidth="1"/>
    <col min="4" max="4" width="30.5703125" bestFit="1" customWidth="1"/>
    <col min="5" max="5" width="36.7109375" customWidth="1"/>
  </cols>
  <sheetData>
    <row r="1" spans="1:5" ht="18.75" x14ac:dyDescent="0.25">
      <c r="A1" s="121" t="s">
        <v>218</v>
      </c>
      <c r="B1" s="122" t="s">
        <v>12</v>
      </c>
      <c r="C1" s="122" t="s">
        <v>193</v>
      </c>
      <c r="D1" s="122" t="s">
        <v>219</v>
      </c>
      <c r="E1" s="123" t="s">
        <v>220</v>
      </c>
    </row>
    <row r="2" spans="1:5" ht="30" x14ac:dyDescent="0.25">
      <c r="A2" s="119">
        <v>1</v>
      </c>
      <c r="B2" s="118" t="s">
        <v>222</v>
      </c>
      <c r="C2" s="120" t="s">
        <v>223</v>
      </c>
      <c r="D2" s="117" t="s">
        <v>221</v>
      </c>
      <c r="E2" s="124" t="s">
        <v>224</v>
      </c>
    </row>
    <row r="3" spans="1:5" x14ac:dyDescent="0.25">
      <c r="A3" s="119">
        <v>2</v>
      </c>
      <c r="B3" s="118"/>
      <c r="C3" s="120"/>
      <c r="D3" s="117"/>
      <c r="E3" s="124"/>
    </row>
    <row r="4" spans="1:5" x14ac:dyDescent="0.25">
      <c r="A4" s="119">
        <v>3</v>
      </c>
      <c r="B4" s="118"/>
      <c r="C4" s="120"/>
      <c r="D4" s="117"/>
      <c r="E4" s="124"/>
    </row>
    <row r="5" spans="1:5" x14ac:dyDescent="0.25">
      <c r="A5" s="119">
        <v>4</v>
      </c>
      <c r="B5" s="118"/>
      <c r="C5" s="120"/>
      <c r="D5" s="117"/>
      <c r="E5" s="124"/>
    </row>
    <row r="6" spans="1:5" x14ac:dyDescent="0.25">
      <c r="A6" s="119">
        <v>5</v>
      </c>
      <c r="B6" s="118"/>
      <c r="C6" s="120"/>
      <c r="D6" s="117"/>
      <c r="E6" s="12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="85" zoomScaleNormal="85" zoomScalePageLayoutView="85" workbookViewId="0">
      <selection activeCell="F9" sqref="F9"/>
    </sheetView>
  </sheetViews>
  <sheetFormatPr defaultColWidth="8.85546875" defaultRowHeight="12.75" x14ac:dyDescent="0.25"/>
  <cols>
    <col min="1" max="1" width="6.140625" style="6" customWidth="1"/>
    <col min="2" max="2" width="30.7109375" style="6" customWidth="1"/>
    <col min="3" max="3" width="27.42578125" style="52" bestFit="1" customWidth="1"/>
    <col min="4" max="4" width="36.5703125" style="6" bestFit="1" customWidth="1"/>
    <col min="5" max="5" width="18.85546875" style="17" bestFit="1" customWidth="1"/>
    <col min="6" max="6" width="18.42578125" style="6" bestFit="1" customWidth="1"/>
    <col min="7" max="16384" width="8.85546875" style="6"/>
  </cols>
  <sheetData>
    <row r="1" spans="1:7" ht="20.100000000000001" customHeight="1" x14ac:dyDescent="0.25">
      <c r="A1" s="1"/>
      <c r="B1" s="1"/>
      <c r="C1" s="2"/>
      <c r="D1" s="1"/>
      <c r="E1" s="3"/>
      <c r="F1" s="4"/>
      <c r="G1" s="5"/>
    </row>
    <row r="2" spans="1:7" ht="18.95" customHeight="1" x14ac:dyDescent="0.25">
      <c r="A2" s="148" t="s">
        <v>0</v>
      </c>
      <c r="B2" s="149"/>
      <c r="C2" s="149"/>
      <c r="D2" s="149"/>
      <c r="E2" s="7" t="s">
        <v>1</v>
      </c>
      <c r="F2" s="8" t="s">
        <v>2</v>
      </c>
      <c r="G2" s="5"/>
    </row>
    <row r="3" spans="1:7" ht="18.95" customHeight="1" x14ac:dyDescent="0.25">
      <c r="A3" s="150"/>
      <c r="B3" s="151"/>
      <c r="C3" s="151"/>
      <c r="D3" s="151"/>
      <c r="E3" s="9" t="s">
        <v>3</v>
      </c>
      <c r="F3" s="10" t="s">
        <v>4</v>
      </c>
      <c r="G3" s="5"/>
    </row>
    <row r="4" spans="1:7" ht="18.95" customHeight="1" x14ac:dyDescent="0.25">
      <c r="A4" s="150"/>
      <c r="B4" s="151"/>
      <c r="C4" s="151"/>
      <c r="D4" s="151"/>
      <c r="E4" s="9" t="s">
        <v>5</v>
      </c>
      <c r="F4" s="10" t="s">
        <v>6</v>
      </c>
      <c r="G4" s="5"/>
    </row>
    <row r="5" spans="1:7" ht="18.95" customHeight="1" x14ac:dyDescent="0.25">
      <c r="A5" s="152"/>
      <c r="B5" s="153"/>
      <c r="C5" s="153"/>
      <c r="D5" s="153"/>
      <c r="E5" s="11" t="s">
        <v>7</v>
      </c>
      <c r="F5" s="12" t="s">
        <v>8</v>
      </c>
      <c r="G5" s="5"/>
    </row>
    <row r="6" spans="1:7" ht="30" customHeight="1" x14ac:dyDescent="0.25">
      <c r="A6" s="154" t="s">
        <v>9</v>
      </c>
      <c r="B6" s="155"/>
      <c r="C6" s="155"/>
      <c r="D6" s="155"/>
      <c r="E6" s="155"/>
      <c r="F6" s="156"/>
      <c r="G6" s="5"/>
    </row>
    <row r="7" spans="1:7" ht="19.5" customHeight="1" x14ac:dyDescent="0.25">
      <c r="A7" s="141" t="s">
        <v>10</v>
      </c>
      <c r="B7" s="141"/>
      <c r="C7" s="141" t="s">
        <v>83</v>
      </c>
      <c r="D7" s="141"/>
      <c r="E7" s="13" t="s">
        <v>11</v>
      </c>
      <c r="F7" s="14" t="s">
        <v>85</v>
      </c>
      <c r="G7" s="5"/>
    </row>
    <row r="8" spans="1:7" ht="19.5" customHeight="1" x14ac:dyDescent="0.25">
      <c r="A8" s="141" t="s">
        <v>12</v>
      </c>
      <c r="B8" s="141"/>
      <c r="C8" s="141" t="s">
        <v>113</v>
      </c>
      <c r="D8" s="141"/>
      <c r="E8" s="13" t="s">
        <v>13</v>
      </c>
      <c r="F8" s="14" t="s">
        <v>6</v>
      </c>
      <c r="G8" s="5"/>
    </row>
    <row r="9" spans="1:7" ht="19.5" customHeight="1" x14ac:dyDescent="0.25">
      <c r="A9" s="141" t="s">
        <v>14</v>
      </c>
      <c r="B9" s="141"/>
      <c r="C9" s="142" t="s">
        <v>81</v>
      </c>
      <c r="D9" s="141"/>
      <c r="E9" s="13" t="s">
        <v>15</v>
      </c>
      <c r="F9" s="14" t="s">
        <v>176</v>
      </c>
      <c r="G9" s="5"/>
    </row>
    <row r="10" spans="1:7" ht="19.5" customHeight="1" x14ac:dyDescent="0.25">
      <c r="A10" s="141" t="s">
        <v>16</v>
      </c>
      <c r="B10" s="141"/>
      <c r="C10" s="141" t="s">
        <v>84</v>
      </c>
      <c r="D10" s="141"/>
      <c r="E10" s="13" t="s">
        <v>18</v>
      </c>
      <c r="F10" s="14" t="s">
        <v>86</v>
      </c>
      <c r="G10" s="5"/>
    </row>
    <row r="11" spans="1:7" ht="52.5" customHeight="1" x14ac:dyDescent="0.25">
      <c r="A11" s="143" t="s">
        <v>19</v>
      </c>
      <c r="B11" s="144"/>
      <c r="C11" s="145" t="s">
        <v>204</v>
      </c>
      <c r="D11" s="146"/>
      <c r="E11" s="137" t="s">
        <v>20</v>
      </c>
      <c r="F11" s="139" t="s">
        <v>82</v>
      </c>
      <c r="G11" s="5"/>
    </row>
    <row r="12" spans="1:7" ht="19.5" customHeight="1" x14ac:dyDescent="0.25">
      <c r="A12" s="147" t="s">
        <v>21</v>
      </c>
      <c r="B12" s="144"/>
      <c r="C12" s="146" t="s">
        <v>177</v>
      </c>
      <c r="D12" s="146"/>
      <c r="E12" s="138"/>
      <c r="F12" s="140"/>
      <c r="G12" s="5"/>
    </row>
    <row r="13" spans="1:7" ht="19.5" customHeight="1" x14ac:dyDescent="0.25">
      <c r="A13" s="141" t="s">
        <v>22</v>
      </c>
      <c r="B13" s="141"/>
      <c r="C13" s="147" t="s">
        <v>23</v>
      </c>
      <c r="D13" s="157"/>
      <c r="E13" s="157"/>
      <c r="F13" s="144"/>
      <c r="G13" s="5"/>
    </row>
    <row r="14" spans="1:7" ht="19.5" customHeight="1" x14ac:dyDescent="0.25">
      <c r="A14" s="141" t="s">
        <v>24</v>
      </c>
      <c r="B14" s="141"/>
      <c r="C14" s="141" t="s">
        <v>23</v>
      </c>
      <c r="D14" s="141"/>
      <c r="E14" s="141"/>
      <c r="F14" s="141"/>
      <c r="G14" s="5"/>
    </row>
    <row r="15" spans="1:7" ht="14.25" x14ac:dyDescent="0.25">
      <c r="A15" s="164"/>
      <c r="B15" s="164"/>
      <c r="C15" s="164"/>
      <c r="D15" s="164"/>
      <c r="E15" s="164"/>
      <c r="F15" s="164"/>
      <c r="G15" s="5"/>
    </row>
    <row r="16" spans="1:7" s="17" customFormat="1" ht="24.75" customHeight="1" x14ac:dyDescent="0.25">
      <c r="A16" s="165" t="s">
        <v>25</v>
      </c>
      <c r="B16" s="165"/>
      <c r="C16" s="15" t="s">
        <v>26</v>
      </c>
      <c r="D16" s="15" t="s">
        <v>27</v>
      </c>
      <c r="E16" s="166" t="s">
        <v>28</v>
      </c>
      <c r="F16" s="166"/>
      <c r="G16" s="16"/>
    </row>
    <row r="17" spans="1:7" ht="66.75" customHeight="1" x14ac:dyDescent="0.25">
      <c r="A17" s="165"/>
      <c r="B17" s="165"/>
      <c r="C17" s="18"/>
      <c r="D17" s="19"/>
      <c r="E17" s="165"/>
      <c r="F17" s="165"/>
      <c r="G17" s="5"/>
    </row>
    <row r="18" spans="1:7" ht="42" customHeight="1" x14ac:dyDescent="0.25">
      <c r="A18" s="166" t="s">
        <v>59</v>
      </c>
      <c r="B18" s="166"/>
      <c r="C18" s="15" t="s">
        <v>29</v>
      </c>
      <c r="D18" s="15" t="s">
        <v>30</v>
      </c>
      <c r="E18" s="166" t="s">
        <v>31</v>
      </c>
      <c r="F18" s="166"/>
      <c r="G18" s="5"/>
    </row>
    <row r="19" spans="1:7" ht="14.25" x14ac:dyDescent="0.25">
      <c r="A19" s="167"/>
      <c r="B19" s="167"/>
      <c r="C19" s="167"/>
      <c r="D19" s="167"/>
      <c r="E19" s="167"/>
      <c r="F19" s="167"/>
      <c r="G19" s="5"/>
    </row>
    <row r="20" spans="1:7" s="21" customFormat="1" ht="24.95" customHeight="1" x14ac:dyDescent="0.25">
      <c r="A20" s="141" t="s">
        <v>32</v>
      </c>
      <c r="B20" s="141"/>
      <c r="C20" s="141"/>
      <c r="D20" s="141"/>
      <c r="E20" s="141"/>
      <c r="F20" s="141"/>
      <c r="G20" s="20"/>
    </row>
    <row r="21" spans="1:7" s="24" customFormat="1" ht="20.100000000000001" customHeight="1" x14ac:dyDescent="0.25">
      <c r="A21" s="22" t="s">
        <v>33</v>
      </c>
      <c r="B21" s="22" t="s">
        <v>34</v>
      </c>
      <c r="C21" s="15" t="s">
        <v>35</v>
      </c>
      <c r="D21" s="23" t="s">
        <v>36</v>
      </c>
      <c r="E21" s="22" t="s">
        <v>37</v>
      </c>
      <c r="F21" s="22" t="s">
        <v>38</v>
      </c>
    </row>
    <row r="22" spans="1:7" ht="20.100000000000001" customHeight="1" x14ac:dyDescent="0.25">
      <c r="A22" s="25">
        <v>1</v>
      </c>
      <c r="B22" s="26" t="s">
        <v>40</v>
      </c>
      <c r="C22" s="26" t="s">
        <v>40</v>
      </c>
      <c r="D22" s="27" t="s">
        <v>99</v>
      </c>
      <c r="E22" s="25" t="s">
        <v>42</v>
      </c>
      <c r="F22" s="28">
        <f>100-15.1326</f>
        <v>84.867400000000004</v>
      </c>
      <c r="G22" s="5"/>
    </row>
    <row r="23" spans="1:7" ht="15.75" thickBot="1" x14ac:dyDescent="0.3">
      <c r="A23" s="92">
        <v>2</v>
      </c>
      <c r="B23" s="26" t="s">
        <v>98</v>
      </c>
      <c r="C23" s="54" t="s">
        <v>60</v>
      </c>
      <c r="D23" s="29" t="s">
        <v>100</v>
      </c>
      <c r="E23" s="30" t="s">
        <v>69</v>
      </c>
      <c r="F23" s="28">
        <f>3.6/4</f>
        <v>0.9</v>
      </c>
      <c r="G23" s="5"/>
    </row>
    <row r="24" spans="1:7" ht="20.100000000000001" customHeight="1" thickBot="1" x14ac:dyDescent="0.3">
      <c r="A24" s="93">
        <v>3</v>
      </c>
      <c r="B24" s="91" t="s">
        <v>198</v>
      </c>
      <c r="C24" s="89" t="s">
        <v>199</v>
      </c>
      <c r="D24" s="90" t="s">
        <v>101</v>
      </c>
      <c r="E24" s="69" t="s">
        <v>200</v>
      </c>
      <c r="F24" s="31">
        <v>0.1</v>
      </c>
      <c r="G24" s="5"/>
    </row>
    <row r="25" spans="1:7" ht="20.100000000000001" customHeight="1" x14ac:dyDescent="0.25">
      <c r="A25" s="60">
        <v>4</v>
      </c>
      <c r="B25" s="26" t="s">
        <v>88</v>
      </c>
      <c r="C25" s="54" t="s">
        <v>89</v>
      </c>
      <c r="D25" s="27" t="s">
        <v>66</v>
      </c>
      <c r="E25" s="25" t="s">
        <v>73</v>
      </c>
      <c r="F25" s="28">
        <v>3</v>
      </c>
      <c r="G25" s="5"/>
    </row>
    <row r="26" spans="1:7" ht="20.100000000000001" customHeight="1" x14ac:dyDescent="0.25">
      <c r="A26" s="170">
        <v>5</v>
      </c>
      <c r="B26" s="171" t="s">
        <v>61</v>
      </c>
      <c r="C26" s="26" t="s">
        <v>62</v>
      </c>
      <c r="D26" s="29" t="s">
        <v>68</v>
      </c>
      <c r="E26" s="25" t="s">
        <v>70</v>
      </c>
      <c r="F26" s="31">
        <v>0.16000000000000003</v>
      </c>
      <c r="G26" s="5"/>
    </row>
    <row r="27" spans="1:7" ht="20.100000000000001" customHeight="1" x14ac:dyDescent="0.25">
      <c r="A27" s="170"/>
      <c r="B27" s="171"/>
      <c r="C27" s="26" t="s">
        <v>45</v>
      </c>
      <c r="D27" s="26" t="s">
        <v>68</v>
      </c>
      <c r="E27" s="25" t="s">
        <v>71</v>
      </c>
      <c r="F27" s="32">
        <v>0.55999999999999994</v>
      </c>
      <c r="G27" s="5"/>
    </row>
    <row r="28" spans="1:7" ht="20.100000000000001" customHeight="1" x14ac:dyDescent="0.25">
      <c r="A28" s="170"/>
      <c r="B28" s="171"/>
      <c r="C28" s="26" t="s">
        <v>40</v>
      </c>
      <c r="D28" s="27" t="s">
        <v>41</v>
      </c>
      <c r="E28" s="25" t="s">
        <v>42</v>
      </c>
      <c r="F28" s="28">
        <v>7.0000000000000007E-2</v>
      </c>
      <c r="G28" s="5"/>
    </row>
    <row r="29" spans="1:7" ht="20.100000000000001" customHeight="1" x14ac:dyDescent="0.25">
      <c r="A29" s="170"/>
      <c r="B29" s="171"/>
      <c r="C29" s="26" t="s">
        <v>63</v>
      </c>
      <c r="D29" s="27" t="s">
        <v>66</v>
      </c>
      <c r="E29" s="25" t="s">
        <v>72</v>
      </c>
      <c r="F29" s="28">
        <v>0.01</v>
      </c>
      <c r="G29" s="5"/>
    </row>
    <row r="30" spans="1:7" ht="20.100000000000001" customHeight="1" x14ac:dyDescent="0.25">
      <c r="A30" s="25">
        <v>6</v>
      </c>
      <c r="B30" s="26" t="s">
        <v>90</v>
      </c>
      <c r="C30" s="54" t="s">
        <v>91</v>
      </c>
      <c r="D30" s="33" t="s">
        <v>201</v>
      </c>
      <c r="E30" s="34" t="s">
        <v>74</v>
      </c>
      <c r="F30" s="28">
        <v>3</v>
      </c>
      <c r="G30" s="5"/>
    </row>
    <row r="31" spans="1:7" ht="20.100000000000001" customHeight="1" x14ac:dyDescent="0.25">
      <c r="A31" s="170">
        <v>7</v>
      </c>
      <c r="B31" s="171" t="s">
        <v>92</v>
      </c>
      <c r="C31" s="26" t="s">
        <v>40</v>
      </c>
      <c r="D31" s="33" t="s">
        <v>41</v>
      </c>
      <c r="E31" s="34" t="s">
        <v>42</v>
      </c>
      <c r="F31" s="28">
        <v>1.9823</v>
      </c>
      <c r="G31" s="5"/>
    </row>
    <row r="32" spans="1:7" ht="20.100000000000001" customHeight="1" x14ac:dyDescent="0.25">
      <c r="A32" s="170"/>
      <c r="B32" s="171"/>
      <c r="C32" s="55" t="s">
        <v>93</v>
      </c>
      <c r="D32" s="33" t="s">
        <v>202</v>
      </c>
      <c r="E32" s="34" t="s">
        <v>104</v>
      </c>
      <c r="F32" s="28">
        <v>1.7000000000000001E-2</v>
      </c>
      <c r="G32" s="5"/>
    </row>
    <row r="33" spans="1:7" ht="20.100000000000001" customHeight="1" x14ac:dyDescent="0.25">
      <c r="A33" s="170"/>
      <c r="B33" s="171"/>
      <c r="C33" s="54" t="s">
        <v>94</v>
      </c>
      <c r="D33" s="33" t="s">
        <v>44</v>
      </c>
      <c r="E33" s="34" t="s">
        <v>105</v>
      </c>
      <c r="F33" s="28">
        <v>0.1333</v>
      </c>
      <c r="G33" s="5"/>
    </row>
    <row r="34" spans="1:7" ht="20.100000000000001" customHeight="1" x14ac:dyDescent="0.25">
      <c r="A34" s="25">
        <v>8</v>
      </c>
      <c r="B34" s="35" t="s">
        <v>95</v>
      </c>
      <c r="C34" s="56" t="s">
        <v>96</v>
      </c>
      <c r="D34" s="33" t="s">
        <v>103</v>
      </c>
      <c r="E34" s="34" t="s">
        <v>106</v>
      </c>
      <c r="F34" s="28">
        <v>0.2</v>
      </c>
      <c r="G34" s="5"/>
    </row>
    <row r="35" spans="1:7" ht="20.100000000000001" customHeight="1" x14ac:dyDescent="0.25">
      <c r="A35" s="58">
        <v>9</v>
      </c>
      <c r="B35" s="59" t="s">
        <v>97</v>
      </c>
      <c r="C35" s="56" t="s">
        <v>64</v>
      </c>
      <c r="D35" s="29" t="s">
        <v>67</v>
      </c>
      <c r="E35" s="34" t="s">
        <v>107</v>
      </c>
      <c r="F35" s="28">
        <v>5</v>
      </c>
      <c r="G35" s="5"/>
    </row>
    <row r="36" spans="1:7" s="21" customFormat="1" ht="20.100000000000001" customHeight="1" x14ac:dyDescent="0.25">
      <c r="A36" s="168" t="s">
        <v>46</v>
      </c>
      <c r="B36" s="168"/>
      <c r="C36" s="169"/>
      <c r="D36" s="169"/>
      <c r="E36" s="169"/>
      <c r="F36" s="36">
        <f>SUM(F22:F35)</f>
        <v>100</v>
      </c>
      <c r="G36" s="20"/>
    </row>
    <row r="37" spans="1:7" s="21" customFormat="1" ht="20.100000000000001" customHeight="1" x14ac:dyDescent="0.25">
      <c r="A37" s="37"/>
      <c r="B37" s="38"/>
      <c r="C37" s="39"/>
      <c r="D37" s="40"/>
      <c r="E37" s="41"/>
      <c r="F37" s="42"/>
      <c r="G37" s="20"/>
    </row>
    <row r="38" spans="1:7" s="21" customFormat="1" ht="20.100000000000001" customHeight="1" x14ac:dyDescent="0.25">
      <c r="A38" s="37"/>
      <c r="B38" s="38"/>
      <c r="C38" s="39"/>
      <c r="D38" s="40"/>
      <c r="E38" s="41"/>
      <c r="F38" s="42"/>
      <c r="G38" s="20"/>
    </row>
    <row r="39" spans="1:7" s="21" customFormat="1" ht="20.100000000000001" customHeight="1" x14ac:dyDescent="0.25">
      <c r="A39" s="37"/>
      <c r="B39" s="38"/>
      <c r="C39" s="39"/>
      <c r="D39" s="40"/>
      <c r="E39" s="41"/>
      <c r="F39" s="42"/>
      <c r="G39" s="20"/>
    </row>
    <row r="40" spans="1:7" s="21" customFormat="1" ht="20.100000000000001" customHeight="1" x14ac:dyDescent="0.25">
      <c r="A40" s="37"/>
      <c r="B40" s="38"/>
      <c r="C40" s="39"/>
      <c r="D40" s="40"/>
      <c r="E40" s="41"/>
      <c r="F40" s="42"/>
      <c r="G40" s="20"/>
    </row>
    <row r="41" spans="1:7" s="21" customFormat="1" ht="20.100000000000001" customHeight="1" x14ac:dyDescent="0.25">
      <c r="A41" s="37"/>
      <c r="B41" s="38"/>
      <c r="C41" s="39"/>
      <c r="D41" s="40"/>
      <c r="E41" s="41"/>
      <c r="F41" s="42"/>
      <c r="G41" s="20"/>
    </row>
    <row r="42" spans="1:7" s="21" customFormat="1" ht="20.100000000000001" customHeight="1" x14ac:dyDescent="0.25">
      <c r="A42" s="37"/>
      <c r="B42" s="38"/>
      <c r="C42" s="39"/>
      <c r="D42" s="40"/>
      <c r="E42" s="41"/>
      <c r="F42" s="42"/>
      <c r="G42" s="20"/>
    </row>
    <row r="43" spans="1:7" s="21" customFormat="1" ht="20.100000000000001" customHeight="1" x14ac:dyDescent="0.25">
      <c r="A43" s="37"/>
      <c r="B43" s="38"/>
      <c r="C43" s="39"/>
      <c r="D43" s="40"/>
      <c r="E43" s="41"/>
      <c r="F43" s="42"/>
      <c r="G43" s="20"/>
    </row>
    <row r="44" spans="1:7" s="21" customFormat="1" ht="20.100000000000001" customHeight="1" x14ac:dyDescent="0.25">
      <c r="A44" s="37"/>
      <c r="B44" s="38"/>
      <c r="C44" s="39"/>
      <c r="D44" s="40"/>
      <c r="E44" s="41"/>
      <c r="F44" s="42"/>
      <c r="G44" s="20"/>
    </row>
    <row r="45" spans="1:7" s="21" customFormat="1" ht="20.100000000000001" customHeight="1" x14ac:dyDescent="0.25">
      <c r="A45" s="37"/>
      <c r="B45" s="38"/>
      <c r="C45" s="39"/>
      <c r="D45" s="40"/>
      <c r="E45" s="41"/>
      <c r="F45" s="42"/>
      <c r="G45" s="20"/>
    </row>
    <row r="46" spans="1:7" s="21" customFormat="1" ht="20.100000000000001" customHeight="1" x14ac:dyDescent="0.25">
      <c r="A46" s="37"/>
      <c r="B46" s="38"/>
      <c r="C46" s="39"/>
      <c r="D46" s="40"/>
      <c r="E46" s="41"/>
      <c r="F46" s="42"/>
      <c r="G46" s="20"/>
    </row>
    <row r="47" spans="1:7" s="21" customFormat="1" ht="20.100000000000001" customHeight="1" x14ac:dyDescent="0.25">
      <c r="A47" s="37"/>
      <c r="B47" s="38"/>
      <c r="C47" s="39"/>
      <c r="D47" s="40"/>
      <c r="E47" s="41"/>
      <c r="F47" s="42"/>
      <c r="G47" s="20"/>
    </row>
    <row r="48" spans="1:7" s="21" customFormat="1" ht="20.100000000000001" customHeight="1" x14ac:dyDescent="0.25">
      <c r="A48" s="37"/>
      <c r="B48" s="38"/>
      <c r="C48" s="39"/>
      <c r="D48" s="40"/>
      <c r="E48" s="41"/>
      <c r="F48" s="42"/>
      <c r="G48" s="20"/>
    </row>
    <row r="49" spans="1:7" s="21" customFormat="1" ht="20.100000000000001" customHeight="1" x14ac:dyDescent="0.25">
      <c r="A49" s="37"/>
      <c r="B49" s="38"/>
      <c r="C49" s="39"/>
      <c r="D49" s="40"/>
      <c r="E49" s="41"/>
      <c r="F49" s="42"/>
      <c r="G49" s="20"/>
    </row>
    <row r="50" spans="1:7" s="21" customFormat="1" ht="20.100000000000001" customHeight="1" x14ac:dyDescent="0.25">
      <c r="A50" s="37"/>
      <c r="B50" s="38"/>
      <c r="C50" s="39"/>
      <c r="D50" s="40"/>
      <c r="E50" s="41"/>
      <c r="F50" s="42"/>
      <c r="G50" s="20"/>
    </row>
    <row r="51" spans="1:7" s="21" customFormat="1" ht="20.100000000000001" customHeight="1" x14ac:dyDescent="0.25">
      <c r="A51" s="37"/>
      <c r="B51" s="38"/>
      <c r="C51" s="39"/>
      <c r="D51" s="40"/>
      <c r="E51" s="41"/>
      <c r="F51" s="42"/>
      <c r="G51" s="20"/>
    </row>
    <row r="52" spans="1:7" s="21" customFormat="1" ht="20.100000000000001" customHeight="1" x14ac:dyDescent="0.25">
      <c r="A52" s="37"/>
      <c r="B52" s="38"/>
      <c r="C52" s="39"/>
      <c r="D52" s="40"/>
      <c r="E52" s="41"/>
      <c r="F52" s="42"/>
      <c r="G52" s="20"/>
    </row>
    <row r="53" spans="1:7" s="21" customFormat="1" ht="20.100000000000001" customHeight="1" x14ac:dyDescent="0.25">
      <c r="A53" s="37"/>
      <c r="B53" s="38"/>
      <c r="C53" s="39"/>
      <c r="D53" s="40"/>
      <c r="E53" s="41"/>
      <c r="F53" s="42"/>
      <c r="G53" s="20"/>
    </row>
    <row r="54" spans="1:7" s="21" customFormat="1" ht="20.100000000000001" customHeight="1" x14ac:dyDescent="0.25">
      <c r="A54" s="37"/>
      <c r="B54" s="38"/>
      <c r="C54" s="39"/>
      <c r="D54" s="40"/>
      <c r="E54" s="41"/>
      <c r="F54" s="42"/>
      <c r="G54" s="20"/>
    </row>
    <row r="55" spans="1:7" s="21" customFormat="1" ht="20.100000000000001" customHeight="1" x14ac:dyDescent="0.25">
      <c r="A55" s="37"/>
      <c r="B55" s="38"/>
      <c r="C55" s="39"/>
      <c r="D55" s="40"/>
      <c r="E55" s="41"/>
      <c r="F55" s="42"/>
      <c r="G55" s="20"/>
    </row>
    <row r="56" spans="1:7" s="21" customFormat="1" ht="20.100000000000001" customHeight="1" x14ac:dyDescent="0.25">
      <c r="A56" s="37"/>
      <c r="B56" s="38"/>
      <c r="C56" s="39"/>
      <c r="D56" s="40"/>
      <c r="E56" s="41"/>
      <c r="F56" s="42"/>
      <c r="G56" s="20"/>
    </row>
    <row r="57" spans="1:7" s="21" customFormat="1" ht="20.100000000000001" customHeight="1" x14ac:dyDescent="0.25">
      <c r="A57" s="37"/>
      <c r="B57" s="38"/>
      <c r="C57" s="39"/>
      <c r="D57" s="40"/>
      <c r="E57" s="41"/>
      <c r="F57" s="42"/>
      <c r="G57" s="20"/>
    </row>
    <row r="58" spans="1:7" ht="18.95" customHeight="1" x14ac:dyDescent="0.25">
      <c r="A58" s="158" t="s">
        <v>47</v>
      </c>
      <c r="B58" s="159"/>
      <c r="C58" s="159"/>
      <c r="D58" s="159"/>
      <c r="E58" s="7" t="s">
        <v>1</v>
      </c>
      <c r="F58" s="8" t="s">
        <v>48</v>
      </c>
      <c r="G58" s="5"/>
    </row>
    <row r="59" spans="1:7" ht="18.95" customHeight="1" x14ac:dyDescent="0.25">
      <c r="A59" s="160"/>
      <c r="B59" s="161"/>
      <c r="C59" s="161"/>
      <c r="D59" s="161"/>
      <c r="E59" s="9" t="s">
        <v>3</v>
      </c>
      <c r="F59" s="10" t="s">
        <v>4</v>
      </c>
      <c r="G59" s="5"/>
    </row>
    <row r="60" spans="1:7" ht="18.95" customHeight="1" x14ac:dyDescent="0.25">
      <c r="A60" s="160"/>
      <c r="B60" s="161"/>
      <c r="C60" s="161"/>
      <c r="D60" s="161"/>
      <c r="E60" s="9" t="s">
        <v>5</v>
      </c>
      <c r="F60" s="10" t="s">
        <v>6</v>
      </c>
      <c r="G60" s="5"/>
    </row>
    <row r="61" spans="1:7" ht="18.95" customHeight="1" x14ac:dyDescent="0.25">
      <c r="A61" s="162"/>
      <c r="B61" s="163"/>
      <c r="C61" s="163"/>
      <c r="D61" s="163"/>
      <c r="E61" s="11" t="s">
        <v>7</v>
      </c>
      <c r="F61" s="12" t="s">
        <v>8</v>
      </c>
      <c r="G61" s="5"/>
    </row>
    <row r="62" spans="1:7" ht="30" customHeight="1" x14ac:dyDescent="0.25">
      <c r="A62" s="154" t="s">
        <v>9</v>
      </c>
      <c r="B62" s="155"/>
      <c r="C62" s="155"/>
      <c r="D62" s="155"/>
      <c r="E62" s="155"/>
      <c r="F62" s="156"/>
      <c r="G62" s="5"/>
    </row>
    <row r="63" spans="1:7" s="21" customFormat="1" ht="24.95" customHeight="1" x14ac:dyDescent="0.25">
      <c r="A63" s="175" t="s">
        <v>49</v>
      </c>
      <c r="B63" s="175"/>
      <c r="C63" s="175"/>
      <c r="D63" s="175"/>
      <c r="E63" s="175"/>
      <c r="F63" s="175"/>
      <c r="G63" s="20"/>
    </row>
    <row r="64" spans="1:7" ht="20.100000000000001" customHeight="1" x14ac:dyDescent="0.25">
      <c r="A64" s="43" t="s">
        <v>33</v>
      </c>
      <c r="B64" s="176" t="s">
        <v>50</v>
      </c>
      <c r="C64" s="176"/>
      <c r="D64" s="176"/>
      <c r="E64" s="176"/>
      <c r="F64" s="176"/>
      <c r="G64" s="5"/>
    </row>
    <row r="65" spans="1:7" ht="20.100000000000001" customHeight="1" x14ac:dyDescent="0.25">
      <c r="A65" s="25" t="s">
        <v>51</v>
      </c>
      <c r="B65" s="44" t="s">
        <v>197</v>
      </c>
      <c r="C65" s="45"/>
      <c r="D65" s="45"/>
      <c r="E65" s="45"/>
      <c r="F65" s="46"/>
      <c r="G65" s="5"/>
    </row>
    <row r="66" spans="1:7" ht="20.100000000000001" customHeight="1" x14ac:dyDescent="0.25">
      <c r="A66" s="25" t="s">
        <v>52</v>
      </c>
      <c r="B66" s="44" t="s">
        <v>108</v>
      </c>
      <c r="C66" s="45"/>
      <c r="D66" s="45"/>
      <c r="E66" s="45"/>
      <c r="F66" s="46"/>
      <c r="G66" s="5"/>
    </row>
    <row r="67" spans="1:7" ht="20.100000000000001" customHeight="1" x14ac:dyDescent="0.25">
      <c r="A67" s="25" t="s">
        <v>76</v>
      </c>
      <c r="B67" s="44" t="s">
        <v>109</v>
      </c>
      <c r="C67" s="45"/>
      <c r="D67" s="45"/>
      <c r="E67" s="45"/>
      <c r="F67" s="46"/>
      <c r="G67" s="5"/>
    </row>
    <row r="68" spans="1:7" ht="20.100000000000001" customHeight="1" x14ac:dyDescent="0.25">
      <c r="A68" s="25" t="s">
        <v>77</v>
      </c>
      <c r="B68" s="44" t="s">
        <v>53</v>
      </c>
      <c r="C68" s="45"/>
      <c r="D68" s="45"/>
      <c r="E68" s="45"/>
      <c r="F68" s="46"/>
      <c r="G68" s="5"/>
    </row>
    <row r="69" spans="1:7" ht="60" customHeight="1" x14ac:dyDescent="0.25">
      <c r="A69" s="172" t="s">
        <v>110</v>
      </c>
      <c r="B69" s="173"/>
      <c r="C69" s="173"/>
      <c r="D69" s="173"/>
      <c r="E69" s="173"/>
      <c r="F69" s="173"/>
      <c r="G69" s="5"/>
    </row>
    <row r="70" spans="1:7" ht="60" customHeight="1" x14ac:dyDescent="0.25">
      <c r="A70" s="172" t="s">
        <v>80</v>
      </c>
      <c r="B70" s="173"/>
      <c r="C70" s="173"/>
      <c r="D70" s="173"/>
      <c r="E70" s="173"/>
      <c r="F70" s="173"/>
      <c r="G70" s="5"/>
    </row>
    <row r="71" spans="1:7" ht="60" customHeight="1" x14ac:dyDescent="0.25">
      <c r="A71" s="172" t="s">
        <v>54</v>
      </c>
      <c r="B71" s="173"/>
      <c r="C71" s="173"/>
      <c r="D71" s="173"/>
      <c r="E71" s="173"/>
      <c r="F71" s="173"/>
      <c r="G71" s="5"/>
    </row>
    <row r="72" spans="1:7" ht="60" customHeight="1" x14ac:dyDescent="0.25">
      <c r="A72" s="172" t="s">
        <v>111</v>
      </c>
      <c r="B72" s="173"/>
      <c r="C72" s="173"/>
      <c r="D72" s="173"/>
      <c r="E72" s="173"/>
      <c r="F72" s="173"/>
      <c r="G72" s="5"/>
    </row>
    <row r="73" spans="1:7" s="48" customFormat="1" ht="60" customHeight="1" x14ac:dyDescent="0.25">
      <c r="A73" s="174" t="s">
        <v>55</v>
      </c>
      <c r="B73" s="174"/>
      <c r="C73" s="174"/>
      <c r="D73" s="174"/>
      <c r="E73" s="174"/>
      <c r="F73" s="174"/>
      <c r="G73" s="47"/>
    </row>
    <row r="74" spans="1:7" x14ac:dyDescent="0.25">
      <c r="A74" s="49"/>
      <c r="B74" s="49"/>
      <c r="C74" s="50"/>
      <c r="D74" s="49"/>
      <c r="E74" s="51"/>
      <c r="F74" s="49"/>
    </row>
  </sheetData>
  <mergeCells count="43">
    <mergeCell ref="B26:B29"/>
    <mergeCell ref="A72:F72"/>
    <mergeCell ref="A73:F73"/>
    <mergeCell ref="A62:F62"/>
    <mergeCell ref="A63:F63"/>
    <mergeCell ref="B64:F64"/>
    <mergeCell ref="A69:F69"/>
    <mergeCell ref="A70:F70"/>
    <mergeCell ref="A71:F71"/>
    <mergeCell ref="B31:B33"/>
    <mergeCell ref="A31:A33"/>
    <mergeCell ref="A13:B13"/>
    <mergeCell ref="C13:F13"/>
    <mergeCell ref="A58:D61"/>
    <mergeCell ref="A14:B14"/>
    <mergeCell ref="C14:F14"/>
    <mergeCell ref="A15:F15"/>
    <mergeCell ref="A16:B16"/>
    <mergeCell ref="E16:F16"/>
    <mergeCell ref="A17:B17"/>
    <mergeCell ref="E17:F17"/>
    <mergeCell ref="A18:B18"/>
    <mergeCell ref="E18:F18"/>
    <mergeCell ref="A19:F19"/>
    <mergeCell ref="A20:F20"/>
    <mergeCell ref="A36:E36"/>
    <mergeCell ref="A26:A29"/>
    <mergeCell ref="A2:D5"/>
    <mergeCell ref="A6:F6"/>
    <mergeCell ref="A7:B7"/>
    <mergeCell ref="C7:D7"/>
    <mergeCell ref="A8:B8"/>
    <mergeCell ref="C8:D8"/>
    <mergeCell ref="E11:E12"/>
    <mergeCell ref="F11:F12"/>
    <mergeCell ref="A9:B9"/>
    <mergeCell ref="C9:D9"/>
    <mergeCell ref="A10:B10"/>
    <mergeCell ref="C10:D10"/>
    <mergeCell ref="A11:B11"/>
    <mergeCell ref="C11:D11"/>
    <mergeCell ref="A12:B12"/>
    <mergeCell ref="C12:D12"/>
  </mergeCells>
  <printOptions horizontalCentered="1"/>
  <pageMargins left="0" right="0" top="0" bottom="0" header="0" footer="0"/>
  <pageSetup paperSize="9" scale="7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7"/>
  <sheetViews>
    <sheetView topLeftCell="A88" zoomScale="85" zoomScaleNormal="85" zoomScalePageLayoutView="85" workbookViewId="0">
      <selection activeCell="B89" sqref="B89"/>
    </sheetView>
  </sheetViews>
  <sheetFormatPr defaultRowHeight="12.75" x14ac:dyDescent="0.25"/>
  <cols>
    <col min="1" max="1" width="6.140625" style="6" customWidth="1"/>
    <col min="2" max="2" width="29.140625" style="6" customWidth="1"/>
    <col min="3" max="3" width="30.5703125" style="52" customWidth="1"/>
    <col min="4" max="4" width="24.5703125" style="6" customWidth="1"/>
    <col min="5" max="5" width="24.85546875" style="17" customWidth="1"/>
    <col min="6" max="6" width="18.28515625" style="6" customWidth="1"/>
    <col min="7" max="16384" width="9.140625" style="6"/>
  </cols>
  <sheetData>
    <row r="1" spans="1:7" ht="20.100000000000001" customHeight="1" x14ac:dyDescent="0.25">
      <c r="A1" s="1"/>
      <c r="B1" s="1"/>
      <c r="C1" s="2"/>
      <c r="D1" s="1"/>
      <c r="E1" s="3"/>
      <c r="F1" s="4"/>
      <c r="G1" s="5"/>
    </row>
    <row r="2" spans="1:7" ht="18.95" customHeight="1" x14ac:dyDescent="0.25">
      <c r="A2" s="148" t="s">
        <v>0</v>
      </c>
      <c r="B2" s="149"/>
      <c r="C2" s="149"/>
      <c r="D2" s="149"/>
      <c r="E2" s="7" t="s">
        <v>1</v>
      </c>
      <c r="F2" s="8" t="s">
        <v>2</v>
      </c>
      <c r="G2" s="5"/>
    </row>
    <row r="3" spans="1:7" ht="18.95" customHeight="1" x14ac:dyDescent="0.25">
      <c r="A3" s="150"/>
      <c r="B3" s="151"/>
      <c r="C3" s="151"/>
      <c r="D3" s="151"/>
      <c r="E3" s="9" t="s">
        <v>3</v>
      </c>
      <c r="F3" s="10" t="s">
        <v>4</v>
      </c>
      <c r="G3" s="5"/>
    </row>
    <row r="4" spans="1:7" ht="18.95" customHeight="1" x14ac:dyDescent="0.25">
      <c r="A4" s="150"/>
      <c r="B4" s="151"/>
      <c r="C4" s="151"/>
      <c r="D4" s="151"/>
      <c r="E4" s="9" t="s">
        <v>5</v>
      </c>
      <c r="F4" s="10" t="s">
        <v>6</v>
      </c>
      <c r="G4" s="5"/>
    </row>
    <row r="5" spans="1:7" ht="18.95" customHeight="1" x14ac:dyDescent="0.25">
      <c r="A5" s="152"/>
      <c r="B5" s="153"/>
      <c r="C5" s="153"/>
      <c r="D5" s="153"/>
      <c r="E5" s="11" t="s">
        <v>7</v>
      </c>
      <c r="F5" s="12" t="s">
        <v>8</v>
      </c>
      <c r="G5" s="5"/>
    </row>
    <row r="6" spans="1:7" ht="30" customHeight="1" x14ac:dyDescent="0.25">
      <c r="A6" s="154" t="s">
        <v>9</v>
      </c>
      <c r="B6" s="155"/>
      <c r="C6" s="155"/>
      <c r="D6" s="155"/>
      <c r="E6" s="155"/>
      <c r="F6" s="156"/>
      <c r="G6" s="5"/>
    </row>
    <row r="7" spans="1:7" ht="19.5" customHeight="1" x14ac:dyDescent="0.25">
      <c r="A7" s="141" t="s">
        <v>10</v>
      </c>
      <c r="B7" s="141"/>
      <c r="C7" s="141" t="s">
        <v>83</v>
      </c>
      <c r="D7" s="141"/>
      <c r="E7" s="13" t="s">
        <v>11</v>
      </c>
      <c r="F7" s="14" t="s">
        <v>231</v>
      </c>
      <c r="G7" s="5"/>
    </row>
    <row r="8" spans="1:7" ht="19.5" customHeight="1" x14ac:dyDescent="0.25">
      <c r="A8" s="141" t="s">
        <v>12</v>
      </c>
      <c r="B8" s="141"/>
      <c r="C8" s="141" t="s">
        <v>112</v>
      </c>
      <c r="D8" s="141"/>
      <c r="E8" s="13" t="s">
        <v>13</v>
      </c>
      <c r="F8" s="14" t="s">
        <v>6</v>
      </c>
      <c r="G8" s="5"/>
    </row>
    <row r="9" spans="1:7" ht="19.5" customHeight="1" x14ac:dyDescent="0.25">
      <c r="A9" s="141" t="s">
        <v>14</v>
      </c>
      <c r="B9" s="141"/>
      <c r="C9" s="142" t="s">
        <v>58</v>
      </c>
      <c r="D9" s="141"/>
      <c r="E9" s="13" t="s">
        <v>15</v>
      </c>
      <c r="F9" s="14" t="s">
        <v>232</v>
      </c>
      <c r="G9" s="5"/>
    </row>
    <row r="10" spans="1:7" ht="19.5" customHeight="1" x14ac:dyDescent="0.25">
      <c r="A10" s="141" t="s">
        <v>16</v>
      </c>
      <c r="B10" s="141"/>
      <c r="C10" s="141" t="s">
        <v>17</v>
      </c>
      <c r="D10" s="141"/>
      <c r="E10" s="13" t="s">
        <v>18</v>
      </c>
      <c r="F10" s="14" t="s">
        <v>233</v>
      </c>
      <c r="G10" s="5"/>
    </row>
    <row r="11" spans="1:7" ht="52.5" customHeight="1" x14ac:dyDescent="0.25">
      <c r="A11" s="143" t="s">
        <v>19</v>
      </c>
      <c r="B11" s="144"/>
      <c r="C11" s="145" t="s">
        <v>174</v>
      </c>
      <c r="D11" s="146"/>
      <c r="E11" s="137" t="s">
        <v>20</v>
      </c>
      <c r="F11" s="139" t="s">
        <v>82</v>
      </c>
      <c r="G11" s="5"/>
    </row>
    <row r="12" spans="1:7" ht="19.5" customHeight="1" x14ac:dyDescent="0.25">
      <c r="A12" s="147" t="s">
        <v>21</v>
      </c>
      <c r="B12" s="144"/>
      <c r="C12" s="146" t="s">
        <v>205</v>
      </c>
      <c r="D12" s="146"/>
      <c r="E12" s="138"/>
      <c r="F12" s="140"/>
      <c r="G12" s="5"/>
    </row>
    <row r="13" spans="1:7" ht="19.5" customHeight="1" x14ac:dyDescent="0.25">
      <c r="A13" s="141" t="s">
        <v>22</v>
      </c>
      <c r="B13" s="141"/>
      <c r="C13" s="147" t="s">
        <v>23</v>
      </c>
      <c r="D13" s="157"/>
      <c r="E13" s="157"/>
      <c r="F13" s="144"/>
      <c r="G13" s="5"/>
    </row>
    <row r="14" spans="1:7" ht="19.5" customHeight="1" x14ac:dyDescent="0.25">
      <c r="A14" s="141" t="s">
        <v>24</v>
      </c>
      <c r="B14" s="141"/>
      <c r="C14" s="141" t="s">
        <v>23</v>
      </c>
      <c r="D14" s="141"/>
      <c r="E14" s="141"/>
      <c r="F14" s="141"/>
      <c r="G14" s="5"/>
    </row>
    <row r="15" spans="1:7" ht="14.25" x14ac:dyDescent="0.25">
      <c r="A15" s="164"/>
      <c r="B15" s="164"/>
      <c r="C15" s="164"/>
      <c r="D15" s="164"/>
      <c r="E15" s="164"/>
      <c r="F15" s="164"/>
      <c r="G15" s="5"/>
    </row>
    <row r="16" spans="1:7" s="17" customFormat="1" ht="24.75" customHeight="1" x14ac:dyDescent="0.25">
      <c r="A16" s="165" t="s">
        <v>25</v>
      </c>
      <c r="B16" s="165"/>
      <c r="C16" s="15" t="s">
        <v>26</v>
      </c>
      <c r="D16" s="15" t="s">
        <v>27</v>
      </c>
      <c r="E16" s="166" t="s">
        <v>28</v>
      </c>
      <c r="F16" s="166"/>
      <c r="G16" s="16"/>
    </row>
    <row r="17" spans="1:7" ht="66.75" customHeight="1" x14ac:dyDescent="0.25">
      <c r="A17" s="165"/>
      <c r="B17" s="165"/>
      <c r="C17" s="18"/>
      <c r="D17" s="19"/>
      <c r="E17" s="165"/>
      <c r="F17" s="165"/>
      <c r="G17" s="5"/>
    </row>
    <row r="18" spans="1:7" ht="42" customHeight="1" x14ac:dyDescent="0.25">
      <c r="A18" s="166" t="s">
        <v>59</v>
      </c>
      <c r="B18" s="166"/>
      <c r="C18" s="15" t="s">
        <v>29</v>
      </c>
      <c r="D18" s="15" t="s">
        <v>30</v>
      </c>
      <c r="E18" s="166" t="s">
        <v>31</v>
      </c>
      <c r="F18" s="166"/>
      <c r="G18" s="5"/>
    </row>
    <row r="19" spans="1:7" ht="14.25" x14ac:dyDescent="0.25">
      <c r="A19" s="167"/>
      <c r="B19" s="167"/>
      <c r="C19" s="167"/>
      <c r="D19" s="167"/>
      <c r="E19" s="167"/>
      <c r="F19" s="167"/>
      <c r="G19" s="5"/>
    </row>
    <row r="20" spans="1:7" s="21" customFormat="1" ht="24.95" customHeight="1" x14ac:dyDescent="0.25">
      <c r="A20" s="141" t="s">
        <v>32</v>
      </c>
      <c r="B20" s="141"/>
      <c r="C20" s="141"/>
      <c r="D20" s="141"/>
      <c r="E20" s="141"/>
      <c r="F20" s="141"/>
      <c r="G20" s="20"/>
    </row>
    <row r="21" spans="1:7" s="24" customFormat="1" ht="20.100000000000001" customHeight="1" x14ac:dyDescent="0.25">
      <c r="A21" s="22" t="s">
        <v>33</v>
      </c>
      <c r="B21" s="22" t="s">
        <v>34</v>
      </c>
      <c r="C21" s="15" t="s">
        <v>35</v>
      </c>
      <c r="D21" s="23" t="s">
        <v>36</v>
      </c>
      <c r="E21" s="22" t="s">
        <v>37</v>
      </c>
      <c r="F21" s="22" t="s">
        <v>38</v>
      </c>
    </row>
    <row r="22" spans="1:7" ht="20.100000000000001" customHeight="1" x14ac:dyDescent="0.25">
      <c r="A22" s="96">
        <v>1</v>
      </c>
      <c r="B22" s="106" t="s">
        <v>39</v>
      </c>
      <c r="C22" s="62" t="s">
        <v>40</v>
      </c>
      <c r="D22" s="90" t="s">
        <v>41</v>
      </c>
      <c r="E22" s="94" t="s">
        <v>42</v>
      </c>
      <c r="F22" s="98">
        <v>67.899600000000007</v>
      </c>
      <c r="G22" s="5"/>
    </row>
    <row r="23" spans="1:7" ht="30" x14ac:dyDescent="0.25">
      <c r="A23" s="94">
        <v>2</v>
      </c>
      <c r="B23" s="62" t="s">
        <v>114</v>
      </c>
      <c r="C23" s="61" t="s">
        <v>115</v>
      </c>
      <c r="D23" s="99" t="s">
        <v>65</v>
      </c>
      <c r="E23" s="100" t="s">
        <v>144</v>
      </c>
      <c r="F23" s="98">
        <v>0.15</v>
      </c>
      <c r="G23" s="5"/>
    </row>
    <row r="24" spans="1:7" ht="20.100000000000001" customHeight="1" x14ac:dyDescent="0.25">
      <c r="A24" s="96">
        <v>3</v>
      </c>
      <c r="B24" s="62" t="s">
        <v>116</v>
      </c>
      <c r="C24" s="62" t="s">
        <v>117</v>
      </c>
      <c r="D24" s="90" t="s">
        <v>137</v>
      </c>
      <c r="E24" s="94" t="s">
        <v>145</v>
      </c>
      <c r="F24" s="98">
        <v>2</v>
      </c>
      <c r="G24" s="5"/>
    </row>
    <row r="25" spans="1:7" ht="20.100000000000001" customHeight="1" x14ac:dyDescent="0.25">
      <c r="A25" s="94">
        <v>4</v>
      </c>
      <c r="B25" s="95" t="s">
        <v>87</v>
      </c>
      <c r="C25" s="89" t="s">
        <v>199</v>
      </c>
      <c r="D25" s="90" t="s">
        <v>101</v>
      </c>
      <c r="E25" s="94" t="s">
        <v>200</v>
      </c>
      <c r="F25" s="101">
        <v>0.1</v>
      </c>
      <c r="G25" s="5"/>
    </row>
    <row r="26" spans="1:7" ht="45" x14ac:dyDescent="0.25">
      <c r="A26" s="96">
        <v>5</v>
      </c>
      <c r="B26" s="107" t="s">
        <v>206</v>
      </c>
      <c r="C26" s="62" t="s">
        <v>118</v>
      </c>
      <c r="D26" s="90" t="s">
        <v>56</v>
      </c>
      <c r="E26" s="94" t="s">
        <v>207</v>
      </c>
      <c r="F26" s="98">
        <v>1.5</v>
      </c>
      <c r="G26" s="5"/>
    </row>
    <row r="27" spans="1:7" ht="20.100000000000001" customHeight="1" x14ac:dyDescent="0.25">
      <c r="A27" s="96">
        <v>6</v>
      </c>
      <c r="B27" s="106" t="s">
        <v>119</v>
      </c>
      <c r="C27" s="62" t="s">
        <v>120</v>
      </c>
      <c r="D27" s="95" t="s">
        <v>56</v>
      </c>
      <c r="E27" s="102" t="s">
        <v>147</v>
      </c>
      <c r="F27" s="98">
        <v>5</v>
      </c>
      <c r="G27" s="5"/>
    </row>
    <row r="28" spans="1:7" ht="20.100000000000001" customHeight="1" x14ac:dyDescent="0.25">
      <c r="A28" s="183">
        <v>7</v>
      </c>
      <c r="B28" s="180" t="s">
        <v>121</v>
      </c>
      <c r="C28" s="108" t="s">
        <v>122</v>
      </c>
      <c r="D28" s="95" t="s">
        <v>44</v>
      </c>
      <c r="E28" s="102" t="s">
        <v>148</v>
      </c>
      <c r="F28" s="103">
        <f>65/100*1</f>
        <v>0.65</v>
      </c>
      <c r="G28" s="5"/>
    </row>
    <row r="29" spans="1:7" ht="20.100000000000001" customHeight="1" x14ac:dyDescent="0.25">
      <c r="A29" s="188"/>
      <c r="B29" s="181"/>
      <c r="C29" s="61" t="s">
        <v>123</v>
      </c>
      <c r="D29" s="95" t="s">
        <v>139</v>
      </c>
      <c r="E29" s="102" t="s">
        <v>149</v>
      </c>
      <c r="F29" s="103">
        <f>20/100*1</f>
        <v>0.2</v>
      </c>
      <c r="G29" s="5"/>
    </row>
    <row r="30" spans="1:7" ht="20.100000000000001" customHeight="1" x14ac:dyDescent="0.25">
      <c r="A30" s="188"/>
      <c r="B30" s="181"/>
      <c r="C30" s="109" t="s">
        <v>124</v>
      </c>
      <c r="D30" s="95" t="s">
        <v>56</v>
      </c>
      <c r="E30" s="102" t="s">
        <v>149</v>
      </c>
      <c r="F30" s="103">
        <f>5/100*1</f>
        <v>0.05</v>
      </c>
      <c r="G30" s="5"/>
    </row>
    <row r="31" spans="1:7" ht="20.100000000000001" customHeight="1" x14ac:dyDescent="0.25">
      <c r="A31" s="188"/>
      <c r="B31" s="181"/>
      <c r="C31" s="109" t="s">
        <v>118</v>
      </c>
      <c r="D31" s="99" t="s">
        <v>138</v>
      </c>
      <c r="E31" s="102" t="s">
        <v>146</v>
      </c>
      <c r="F31" s="103">
        <f>5/100*1</f>
        <v>0.05</v>
      </c>
      <c r="G31" s="5"/>
    </row>
    <row r="32" spans="1:7" ht="20.100000000000001" customHeight="1" x14ac:dyDescent="0.25">
      <c r="A32" s="184"/>
      <c r="B32" s="182"/>
      <c r="C32" s="109" t="s">
        <v>125</v>
      </c>
      <c r="D32" s="99" t="s">
        <v>57</v>
      </c>
      <c r="E32" s="102" t="s">
        <v>150</v>
      </c>
      <c r="F32" s="103">
        <f>5/100*1</f>
        <v>0.05</v>
      </c>
      <c r="G32" s="5"/>
    </row>
    <row r="33" spans="1:7" ht="20.100000000000001" customHeight="1" x14ac:dyDescent="0.25">
      <c r="A33" s="177">
        <v>8</v>
      </c>
      <c r="B33" s="180" t="s">
        <v>208</v>
      </c>
      <c r="C33" s="110" t="s">
        <v>209</v>
      </c>
      <c r="D33" s="62" t="s">
        <v>56</v>
      </c>
      <c r="E33" s="102" t="s">
        <v>210</v>
      </c>
      <c r="F33" s="98">
        <f>3/10*3</f>
        <v>0.89999999999999991</v>
      </c>
      <c r="G33" s="5"/>
    </row>
    <row r="34" spans="1:7" ht="20.100000000000001" customHeight="1" x14ac:dyDescent="0.25">
      <c r="A34" s="178"/>
      <c r="B34" s="181"/>
      <c r="C34" s="111" t="s">
        <v>118</v>
      </c>
      <c r="D34" s="62" t="s">
        <v>56</v>
      </c>
      <c r="E34" s="102" t="s">
        <v>207</v>
      </c>
      <c r="F34" s="98">
        <f>3/10*3</f>
        <v>0.89999999999999991</v>
      </c>
      <c r="G34" s="5"/>
    </row>
    <row r="35" spans="1:7" ht="15" x14ac:dyDescent="0.25">
      <c r="A35" s="179"/>
      <c r="B35" s="182"/>
      <c r="C35" s="110" t="s">
        <v>211</v>
      </c>
      <c r="D35" s="62" t="s">
        <v>56</v>
      </c>
      <c r="E35" s="102" t="s">
        <v>212</v>
      </c>
      <c r="F35" s="98">
        <f>4/10*3</f>
        <v>1.2000000000000002</v>
      </c>
      <c r="G35" s="5"/>
    </row>
    <row r="36" spans="1:7" ht="33.75" customHeight="1" x14ac:dyDescent="0.25">
      <c r="A36" s="94">
        <v>9</v>
      </c>
      <c r="B36" s="62" t="s">
        <v>126</v>
      </c>
      <c r="C36" s="61" t="s">
        <v>43</v>
      </c>
      <c r="D36" s="62" t="s">
        <v>140</v>
      </c>
      <c r="E36" s="102" t="s">
        <v>151</v>
      </c>
      <c r="F36" s="103">
        <v>1</v>
      </c>
      <c r="G36" s="5"/>
    </row>
    <row r="37" spans="1:7" ht="36" customHeight="1" x14ac:dyDescent="0.25">
      <c r="A37" s="183">
        <v>10</v>
      </c>
      <c r="B37" s="180" t="s">
        <v>127</v>
      </c>
      <c r="C37" s="61" t="s">
        <v>128</v>
      </c>
      <c r="D37" s="62" t="s">
        <v>44</v>
      </c>
      <c r="E37" s="102" t="s">
        <v>152</v>
      </c>
      <c r="F37" s="98">
        <v>4.9739999999999993</v>
      </c>
      <c r="G37" s="5"/>
    </row>
    <row r="38" spans="1:7" ht="20.100000000000001" customHeight="1" x14ac:dyDescent="0.25">
      <c r="A38" s="184"/>
      <c r="B38" s="182"/>
      <c r="C38" s="61" t="s">
        <v>129</v>
      </c>
      <c r="D38" s="62" t="s">
        <v>57</v>
      </c>
      <c r="E38" s="102" t="s">
        <v>153</v>
      </c>
      <c r="F38" s="98">
        <v>2.6399999999999996E-2</v>
      </c>
      <c r="G38" s="5"/>
    </row>
    <row r="39" spans="1:7" ht="20.100000000000001" customHeight="1" x14ac:dyDescent="0.25">
      <c r="A39" s="97">
        <v>11</v>
      </c>
      <c r="B39" s="112" t="s">
        <v>130</v>
      </c>
      <c r="C39" s="61" t="s">
        <v>131</v>
      </c>
      <c r="D39" s="62" t="s">
        <v>103</v>
      </c>
      <c r="E39" s="102" t="s">
        <v>154</v>
      </c>
      <c r="F39" s="98">
        <v>0.1</v>
      </c>
      <c r="G39" s="5"/>
    </row>
    <row r="40" spans="1:7" ht="20.100000000000001" customHeight="1" x14ac:dyDescent="0.25">
      <c r="A40" s="94">
        <v>12</v>
      </c>
      <c r="B40" s="104" t="s">
        <v>213</v>
      </c>
      <c r="C40" s="104" t="s">
        <v>214</v>
      </c>
      <c r="D40" s="62" t="s">
        <v>215</v>
      </c>
      <c r="E40" s="113" t="s">
        <v>75</v>
      </c>
      <c r="F40" s="114">
        <v>0.25</v>
      </c>
    </row>
    <row r="41" spans="1:7" ht="20.100000000000001" customHeight="1" x14ac:dyDescent="0.25">
      <c r="A41" s="97">
        <v>13</v>
      </c>
      <c r="B41" s="112" t="s">
        <v>132</v>
      </c>
      <c r="C41" s="112" t="s">
        <v>133</v>
      </c>
      <c r="D41" s="107" t="s">
        <v>141</v>
      </c>
      <c r="E41" s="115" t="s">
        <v>155</v>
      </c>
      <c r="F41" s="116">
        <v>4</v>
      </c>
      <c r="G41" s="5"/>
    </row>
    <row r="42" spans="1:7" ht="20.100000000000001" customHeight="1" x14ac:dyDescent="0.25">
      <c r="A42" s="97">
        <v>14</v>
      </c>
      <c r="B42" s="112" t="s">
        <v>134</v>
      </c>
      <c r="C42" s="61" t="s">
        <v>135</v>
      </c>
      <c r="D42" s="62" t="s">
        <v>67</v>
      </c>
      <c r="E42" s="102" t="s">
        <v>156</v>
      </c>
      <c r="F42" s="98">
        <v>2</v>
      </c>
      <c r="G42" s="5"/>
    </row>
    <row r="43" spans="1:7" ht="20.100000000000001" customHeight="1" x14ac:dyDescent="0.25">
      <c r="A43" s="97">
        <v>15</v>
      </c>
      <c r="B43" s="112" t="s">
        <v>116</v>
      </c>
      <c r="C43" s="61" t="s">
        <v>117</v>
      </c>
      <c r="D43" s="90" t="s">
        <v>137</v>
      </c>
      <c r="E43" s="94" t="s">
        <v>145</v>
      </c>
      <c r="F43" s="98">
        <v>1</v>
      </c>
      <c r="G43" s="5"/>
    </row>
    <row r="44" spans="1:7" s="21" customFormat="1" ht="20.100000000000001" customHeight="1" x14ac:dyDescent="0.25">
      <c r="A44" s="97">
        <v>16</v>
      </c>
      <c r="B44" s="112" t="s">
        <v>136</v>
      </c>
      <c r="C44" s="61" t="s">
        <v>136</v>
      </c>
      <c r="D44" s="62" t="s">
        <v>142</v>
      </c>
      <c r="E44" s="102" t="s">
        <v>157</v>
      </c>
      <c r="F44" s="98">
        <v>2</v>
      </c>
      <c r="G44" s="20"/>
    </row>
    <row r="45" spans="1:7" ht="20.100000000000001" customHeight="1" x14ac:dyDescent="0.25">
      <c r="A45" s="183">
        <v>17</v>
      </c>
      <c r="B45" s="180" t="s">
        <v>92</v>
      </c>
      <c r="C45" s="61" t="s">
        <v>40</v>
      </c>
      <c r="D45" s="62" t="s">
        <v>41</v>
      </c>
      <c r="E45" s="102" t="s">
        <v>42</v>
      </c>
      <c r="F45" s="105">
        <f>99.45/100*3</f>
        <v>2.9835000000000003</v>
      </c>
      <c r="G45" s="5"/>
    </row>
    <row r="46" spans="1:7" ht="30" x14ac:dyDescent="0.25">
      <c r="A46" s="188"/>
      <c r="B46" s="181"/>
      <c r="C46" s="61" t="s">
        <v>93</v>
      </c>
      <c r="D46" s="62" t="s">
        <v>102</v>
      </c>
      <c r="E46" s="102" t="s">
        <v>104</v>
      </c>
      <c r="F46" s="105">
        <f>0.05/100*3</f>
        <v>1.5E-3</v>
      </c>
      <c r="G46" s="5"/>
    </row>
    <row r="47" spans="1:7" s="21" customFormat="1" ht="20.100000000000001" customHeight="1" x14ac:dyDescent="0.25">
      <c r="A47" s="184"/>
      <c r="B47" s="182"/>
      <c r="C47" s="61" t="s">
        <v>94</v>
      </c>
      <c r="D47" s="62" t="s">
        <v>44</v>
      </c>
      <c r="E47" s="102" t="s">
        <v>105</v>
      </c>
      <c r="F47" s="105">
        <f>0.5/100*3</f>
        <v>1.4999999999999999E-2</v>
      </c>
      <c r="G47" s="20"/>
    </row>
    <row r="48" spans="1:7" s="21" customFormat="1" ht="21" customHeight="1" x14ac:dyDescent="0.25">
      <c r="A48" s="97">
        <v>18</v>
      </c>
      <c r="B48" s="112" t="s">
        <v>95</v>
      </c>
      <c r="C48" s="61" t="s">
        <v>216</v>
      </c>
      <c r="D48" s="62" t="s">
        <v>143</v>
      </c>
      <c r="E48" s="102" t="s">
        <v>106</v>
      </c>
      <c r="F48" s="98">
        <v>0.2</v>
      </c>
      <c r="G48" s="20"/>
    </row>
    <row r="49" spans="1:7" ht="20.100000000000001" customHeight="1" x14ac:dyDescent="0.25">
      <c r="A49" s="170">
        <v>19</v>
      </c>
      <c r="B49" s="171" t="s">
        <v>61</v>
      </c>
      <c r="C49" s="62" t="s">
        <v>62</v>
      </c>
      <c r="D49" s="99" t="s">
        <v>68</v>
      </c>
      <c r="E49" s="94" t="s">
        <v>70</v>
      </c>
      <c r="F49" s="103">
        <f>0.16/0.8*0.8</f>
        <v>0.16</v>
      </c>
      <c r="G49" s="5"/>
    </row>
    <row r="50" spans="1:7" ht="20.100000000000001" customHeight="1" x14ac:dyDescent="0.25">
      <c r="A50" s="170"/>
      <c r="B50" s="171"/>
      <c r="C50" s="62" t="s">
        <v>45</v>
      </c>
      <c r="D50" s="62" t="s">
        <v>68</v>
      </c>
      <c r="E50" s="94" t="s">
        <v>71</v>
      </c>
      <c r="F50" s="103">
        <f>0.56/0.8*0.8</f>
        <v>0.56000000000000005</v>
      </c>
      <c r="G50" s="5"/>
    </row>
    <row r="51" spans="1:7" ht="20.100000000000001" customHeight="1" x14ac:dyDescent="0.25">
      <c r="A51" s="170"/>
      <c r="B51" s="171"/>
      <c r="C51" s="62" t="s">
        <v>40</v>
      </c>
      <c r="D51" s="90" t="s">
        <v>41</v>
      </c>
      <c r="E51" s="94" t="s">
        <v>42</v>
      </c>
      <c r="F51" s="103">
        <f>0.07/0.8*0.8</f>
        <v>7.0000000000000007E-2</v>
      </c>
      <c r="G51" s="5"/>
    </row>
    <row r="52" spans="1:7" ht="20.100000000000001" customHeight="1" x14ac:dyDescent="0.25">
      <c r="A52" s="170"/>
      <c r="B52" s="171"/>
      <c r="C52" s="62" t="s">
        <v>63</v>
      </c>
      <c r="D52" s="90" t="s">
        <v>66</v>
      </c>
      <c r="E52" s="94" t="s">
        <v>72</v>
      </c>
      <c r="F52" s="103">
        <f>0.01/0.8*0.8</f>
        <v>0.01</v>
      </c>
      <c r="G52" s="5"/>
    </row>
    <row r="53" spans="1:7" s="21" customFormat="1" ht="20.100000000000001" customHeight="1" x14ac:dyDescent="0.25">
      <c r="A53" s="185" t="s">
        <v>46</v>
      </c>
      <c r="B53" s="186"/>
      <c r="C53" s="186"/>
      <c r="D53" s="186"/>
      <c r="E53" s="187"/>
      <c r="F53" s="36">
        <f>SUM(F22:F52)</f>
        <v>100.00000000000001</v>
      </c>
      <c r="G53" s="20"/>
    </row>
    <row r="54" spans="1:7" s="21" customFormat="1" ht="20.100000000000001" customHeight="1" x14ac:dyDescent="0.25">
      <c r="A54" s="57"/>
      <c r="B54" s="57"/>
      <c r="C54" s="57"/>
      <c r="D54" s="57"/>
      <c r="E54" s="57"/>
      <c r="F54" s="53"/>
      <c r="G54" s="20"/>
    </row>
    <row r="55" spans="1:7" s="21" customFormat="1" ht="20.100000000000001" customHeight="1" x14ac:dyDescent="0.25">
      <c r="A55" s="57"/>
      <c r="B55" s="57"/>
      <c r="C55" s="57"/>
      <c r="D55" s="57"/>
      <c r="E55" s="57"/>
      <c r="F55" s="53"/>
      <c r="G55" s="20"/>
    </row>
    <row r="56" spans="1:7" s="21" customFormat="1" ht="20.100000000000001" customHeight="1" x14ac:dyDescent="0.25">
      <c r="A56" s="57"/>
      <c r="B56" s="57"/>
      <c r="C56" s="57"/>
      <c r="D56" s="57"/>
      <c r="E56" s="57"/>
      <c r="F56" s="53"/>
      <c r="G56" s="20"/>
    </row>
    <row r="57" spans="1:7" s="21" customFormat="1" ht="20.100000000000001" customHeight="1" x14ac:dyDescent="0.25">
      <c r="A57" s="57"/>
      <c r="B57" s="57"/>
      <c r="C57" s="57"/>
      <c r="D57" s="57"/>
      <c r="E57" s="57"/>
      <c r="F57" s="53"/>
      <c r="G57" s="20"/>
    </row>
    <row r="58" spans="1:7" s="21" customFormat="1" ht="20.100000000000001" customHeight="1" x14ac:dyDescent="0.25">
      <c r="A58" s="57"/>
      <c r="B58" s="57"/>
      <c r="C58" s="57"/>
      <c r="D58" s="57"/>
      <c r="E58" s="57"/>
      <c r="F58" s="53"/>
      <c r="G58" s="20"/>
    </row>
    <row r="59" spans="1:7" s="21" customFormat="1" ht="20.100000000000001" customHeight="1" x14ac:dyDescent="0.25">
      <c r="A59" s="57"/>
      <c r="B59" s="57"/>
      <c r="C59" s="57"/>
      <c r="D59" s="57"/>
      <c r="E59" s="57"/>
      <c r="F59" s="53"/>
      <c r="G59" s="20"/>
    </row>
    <row r="60" spans="1:7" s="21" customFormat="1" ht="20.100000000000001" customHeight="1" x14ac:dyDescent="0.25">
      <c r="A60" s="57"/>
      <c r="B60" s="57"/>
      <c r="C60" s="57"/>
      <c r="D60" s="57"/>
      <c r="E60" s="57"/>
      <c r="F60" s="53"/>
      <c r="G60" s="20"/>
    </row>
    <row r="61" spans="1:7" s="21" customFormat="1" ht="20.100000000000001" customHeight="1" x14ac:dyDescent="0.25">
      <c r="A61" s="57"/>
      <c r="B61" s="57"/>
      <c r="C61" s="57"/>
      <c r="D61" s="57"/>
      <c r="E61" s="57"/>
      <c r="F61" s="53"/>
      <c r="G61" s="20"/>
    </row>
    <row r="62" spans="1:7" s="21" customFormat="1" ht="20.100000000000001" customHeight="1" x14ac:dyDescent="0.25">
      <c r="A62" s="57"/>
      <c r="B62" s="57"/>
      <c r="C62" s="57"/>
      <c r="D62" s="57"/>
      <c r="E62" s="57"/>
      <c r="F62" s="53"/>
      <c r="G62" s="20"/>
    </row>
    <row r="63" spans="1:7" s="21" customFormat="1" ht="20.100000000000001" customHeight="1" x14ac:dyDescent="0.25">
      <c r="A63" s="57"/>
      <c r="B63" s="57"/>
      <c r="C63" s="57"/>
      <c r="D63" s="57"/>
      <c r="E63" s="57"/>
      <c r="F63" s="53"/>
      <c r="G63" s="20"/>
    </row>
    <row r="64" spans="1:7" s="21" customFormat="1" ht="20.100000000000001" customHeight="1" x14ac:dyDescent="0.25">
      <c r="A64" s="57"/>
      <c r="B64" s="57"/>
      <c r="C64" s="57"/>
      <c r="D64" s="57"/>
      <c r="E64" s="57"/>
      <c r="F64" s="53"/>
      <c r="G64" s="20"/>
    </row>
    <row r="65" spans="1:7" s="21" customFormat="1" ht="20.100000000000001" customHeight="1" x14ac:dyDescent="0.25">
      <c r="A65" s="57"/>
      <c r="B65" s="57"/>
      <c r="C65" s="57"/>
      <c r="D65" s="57"/>
      <c r="E65" s="57"/>
      <c r="F65" s="53"/>
      <c r="G65" s="20"/>
    </row>
    <row r="66" spans="1:7" s="21" customFormat="1" ht="20.100000000000001" customHeight="1" x14ac:dyDescent="0.25">
      <c r="A66" s="57"/>
      <c r="B66" s="57"/>
      <c r="C66" s="57"/>
      <c r="D66" s="57"/>
      <c r="E66" s="57"/>
      <c r="F66" s="53"/>
      <c r="G66" s="20"/>
    </row>
    <row r="67" spans="1:7" s="21" customFormat="1" ht="20.100000000000001" customHeight="1" x14ac:dyDescent="0.25">
      <c r="A67" s="57"/>
      <c r="B67" s="57"/>
      <c r="C67" s="57"/>
      <c r="D67" s="57"/>
      <c r="E67" s="57"/>
      <c r="F67" s="53"/>
      <c r="G67" s="20"/>
    </row>
    <row r="68" spans="1:7" s="21" customFormat="1" ht="20.100000000000001" customHeight="1" x14ac:dyDescent="0.25">
      <c r="A68" s="57"/>
      <c r="B68" s="57"/>
      <c r="C68" s="57"/>
      <c r="D68" s="57"/>
      <c r="E68" s="57"/>
      <c r="F68" s="53"/>
      <c r="G68" s="20"/>
    </row>
    <row r="69" spans="1:7" s="21" customFormat="1" ht="20.100000000000001" customHeight="1" x14ac:dyDescent="0.25">
      <c r="A69" s="57"/>
      <c r="B69" s="57"/>
      <c r="C69" s="57"/>
      <c r="D69" s="57"/>
      <c r="E69" s="57"/>
      <c r="F69" s="53"/>
      <c r="G69" s="20"/>
    </row>
    <row r="70" spans="1:7" s="21" customFormat="1" ht="20.100000000000001" customHeight="1" x14ac:dyDescent="0.25">
      <c r="A70" s="57"/>
      <c r="B70" s="57"/>
      <c r="C70" s="57"/>
      <c r="D70" s="57"/>
      <c r="E70" s="57"/>
      <c r="F70" s="53"/>
      <c r="G70" s="20"/>
    </row>
    <row r="71" spans="1:7" ht="18.95" customHeight="1" x14ac:dyDescent="0.25">
      <c r="A71" s="37"/>
      <c r="B71" s="38"/>
      <c r="C71" s="39"/>
      <c r="D71" s="40"/>
      <c r="E71" s="41"/>
      <c r="F71" s="42"/>
      <c r="G71" s="5"/>
    </row>
    <row r="72" spans="1:7" ht="18.95" customHeight="1" x14ac:dyDescent="0.25">
      <c r="A72" s="37"/>
      <c r="B72" s="38"/>
      <c r="C72" s="39"/>
      <c r="D72" s="40"/>
      <c r="E72" s="41"/>
      <c r="F72" s="42"/>
      <c r="G72" s="5"/>
    </row>
    <row r="73" spans="1:7" ht="18.95" customHeight="1" x14ac:dyDescent="0.25">
      <c r="A73" s="37"/>
      <c r="B73" s="38"/>
      <c r="C73" s="39"/>
      <c r="D73" s="40"/>
      <c r="E73" s="41"/>
      <c r="F73" s="42"/>
      <c r="G73" s="5"/>
    </row>
    <row r="74" spans="1:7" ht="18.95" customHeight="1" x14ac:dyDescent="0.25">
      <c r="A74" s="158" t="s">
        <v>47</v>
      </c>
      <c r="B74" s="159"/>
      <c r="C74" s="159"/>
      <c r="D74" s="198"/>
      <c r="E74" s="7" t="s">
        <v>1</v>
      </c>
      <c r="F74" s="8" t="s">
        <v>48</v>
      </c>
      <c r="G74" s="5"/>
    </row>
    <row r="75" spans="1:7" ht="30" customHeight="1" x14ac:dyDescent="0.25">
      <c r="A75" s="160"/>
      <c r="B75" s="161"/>
      <c r="C75" s="161"/>
      <c r="D75" s="199"/>
      <c r="E75" s="9" t="s">
        <v>3</v>
      </c>
      <c r="F75" s="10" t="s">
        <v>4</v>
      </c>
      <c r="G75" s="5"/>
    </row>
    <row r="76" spans="1:7" s="21" customFormat="1" ht="24.95" customHeight="1" x14ac:dyDescent="0.25">
      <c r="A76" s="160"/>
      <c r="B76" s="161"/>
      <c r="C76" s="161"/>
      <c r="D76" s="199"/>
      <c r="E76" s="9" t="s">
        <v>5</v>
      </c>
      <c r="F76" s="10" t="s">
        <v>6</v>
      </c>
      <c r="G76" s="20"/>
    </row>
    <row r="77" spans="1:7" ht="20.100000000000001" customHeight="1" x14ac:dyDescent="0.25">
      <c r="A77" s="162"/>
      <c r="B77" s="163"/>
      <c r="C77" s="163"/>
      <c r="D77" s="200"/>
      <c r="E77" s="11" t="s">
        <v>7</v>
      </c>
      <c r="F77" s="12" t="s">
        <v>8</v>
      </c>
      <c r="G77" s="5"/>
    </row>
    <row r="78" spans="1:7" ht="20.100000000000001" customHeight="1" x14ac:dyDescent="0.25">
      <c r="A78" s="154" t="s">
        <v>9</v>
      </c>
      <c r="B78" s="155"/>
      <c r="C78" s="155"/>
      <c r="D78" s="155"/>
      <c r="E78" s="155"/>
      <c r="F78" s="156"/>
      <c r="G78" s="5"/>
    </row>
    <row r="79" spans="1:7" ht="20.100000000000001" customHeight="1" x14ac:dyDescent="0.25">
      <c r="A79" s="147" t="s">
        <v>49</v>
      </c>
      <c r="B79" s="157"/>
      <c r="C79" s="157"/>
      <c r="D79" s="157"/>
      <c r="E79" s="157"/>
      <c r="F79" s="144"/>
      <c r="G79" s="5"/>
    </row>
    <row r="80" spans="1:7" ht="20.100000000000001" customHeight="1" x14ac:dyDescent="0.25">
      <c r="A80" s="43" t="s">
        <v>33</v>
      </c>
      <c r="B80" s="192" t="s">
        <v>50</v>
      </c>
      <c r="C80" s="193"/>
      <c r="D80" s="193"/>
      <c r="E80" s="193"/>
      <c r="F80" s="194"/>
      <c r="G80" s="5"/>
    </row>
    <row r="81" spans="1:7" ht="20.100000000000001" customHeight="1" x14ac:dyDescent="0.25">
      <c r="A81" s="25" t="s">
        <v>51</v>
      </c>
      <c r="B81" s="65" t="s">
        <v>217</v>
      </c>
      <c r="C81" s="66"/>
      <c r="D81" s="63"/>
      <c r="E81" s="63"/>
      <c r="F81" s="64"/>
      <c r="G81" s="5"/>
    </row>
    <row r="82" spans="1:7" ht="20.100000000000001" customHeight="1" x14ac:dyDescent="0.25">
      <c r="A82" s="25" t="s">
        <v>52</v>
      </c>
      <c r="B82" s="65" t="s">
        <v>158</v>
      </c>
      <c r="C82" s="66"/>
      <c r="D82" s="63"/>
      <c r="E82" s="63"/>
      <c r="F82" s="64"/>
      <c r="G82" s="5"/>
    </row>
    <row r="83" spans="1:7" ht="20.100000000000001" customHeight="1" x14ac:dyDescent="0.25">
      <c r="A83" s="25" t="s">
        <v>76</v>
      </c>
      <c r="B83" s="66" t="s">
        <v>162</v>
      </c>
      <c r="C83" s="67"/>
      <c r="D83" s="63"/>
      <c r="E83" s="63"/>
      <c r="F83" s="64"/>
      <c r="G83" s="5"/>
    </row>
    <row r="84" spans="1:7" ht="20.100000000000001" customHeight="1" x14ac:dyDescent="0.25">
      <c r="A84" s="25" t="s">
        <v>77</v>
      </c>
      <c r="B84" s="66" t="s">
        <v>159</v>
      </c>
      <c r="C84" s="68"/>
      <c r="D84" s="63"/>
      <c r="E84" s="63"/>
      <c r="F84" s="64"/>
      <c r="G84" s="5"/>
    </row>
    <row r="85" spans="1:7" ht="20.100000000000001" customHeight="1" x14ac:dyDescent="0.25">
      <c r="A85" s="25" t="s">
        <v>78</v>
      </c>
      <c r="B85" s="65" t="s">
        <v>160</v>
      </c>
      <c r="C85" s="66"/>
      <c r="D85" s="63"/>
      <c r="E85" s="63"/>
      <c r="F85" s="64"/>
      <c r="G85" s="5"/>
    </row>
    <row r="86" spans="1:7" ht="20.100000000000001" customHeight="1" x14ac:dyDescent="0.25">
      <c r="A86" s="25" t="s">
        <v>79</v>
      </c>
      <c r="B86" s="65" t="s">
        <v>163</v>
      </c>
      <c r="C86" s="66"/>
      <c r="D86" s="63"/>
      <c r="E86" s="63"/>
      <c r="F86" s="64"/>
      <c r="G86" s="5"/>
    </row>
    <row r="87" spans="1:7" ht="20.100000000000001" customHeight="1" x14ac:dyDescent="0.25">
      <c r="A87" s="25" t="s">
        <v>161</v>
      </c>
      <c r="B87" s="65" t="s">
        <v>164</v>
      </c>
      <c r="C87" s="66"/>
      <c r="D87" s="63"/>
      <c r="E87" s="63"/>
      <c r="F87" s="64"/>
      <c r="G87" s="5"/>
    </row>
    <row r="88" spans="1:7" ht="20.100000000000001" customHeight="1" x14ac:dyDescent="0.25">
      <c r="A88" s="25" t="s">
        <v>165</v>
      </c>
      <c r="B88" s="65" t="s">
        <v>166</v>
      </c>
      <c r="C88" s="66"/>
      <c r="D88" s="63"/>
      <c r="E88" s="63"/>
      <c r="F88" s="64"/>
      <c r="G88" s="5"/>
    </row>
    <row r="89" spans="1:7" ht="15" x14ac:dyDescent="0.25">
      <c r="A89" s="25" t="s">
        <v>167</v>
      </c>
      <c r="B89" s="65" t="s">
        <v>169</v>
      </c>
      <c r="C89" s="66"/>
      <c r="D89" s="63"/>
      <c r="E89" s="63"/>
      <c r="F89" s="64"/>
      <c r="G89" s="5"/>
    </row>
    <row r="90" spans="1:7" ht="15" x14ac:dyDescent="0.25">
      <c r="A90" s="25" t="s">
        <v>168</v>
      </c>
      <c r="B90" s="65" t="s">
        <v>170</v>
      </c>
      <c r="C90" s="66"/>
      <c r="D90" s="63"/>
      <c r="E90" s="63"/>
      <c r="F90" s="64"/>
      <c r="G90" s="5"/>
    </row>
    <row r="91" spans="1:7" ht="15" x14ac:dyDescent="0.25">
      <c r="A91" s="25" t="s">
        <v>171</v>
      </c>
      <c r="B91" s="44" t="s">
        <v>53</v>
      </c>
      <c r="C91" s="45"/>
      <c r="D91" s="45"/>
      <c r="E91" s="45"/>
      <c r="F91" s="46"/>
      <c r="G91" s="5"/>
    </row>
    <row r="92" spans="1:7" ht="46.5" customHeight="1" x14ac:dyDescent="0.25">
      <c r="A92" s="195" t="s">
        <v>172</v>
      </c>
      <c r="B92" s="196"/>
      <c r="C92" s="196"/>
      <c r="D92" s="196"/>
      <c r="E92" s="196"/>
      <c r="F92" s="197"/>
      <c r="G92" s="5"/>
    </row>
    <row r="93" spans="1:7" s="48" customFormat="1" ht="48" customHeight="1" x14ac:dyDescent="0.25">
      <c r="A93" s="195" t="s">
        <v>173</v>
      </c>
      <c r="B93" s="196"/>
      <c r="C93" s="196"/>
      <c r="D93" s="196"/>
      <c r="E93" s="196"/>
      <c r="F93" s="197"/>
      <c r="G93" s="47"/>
    </row>
    <row r="94" spans="1:7" ht="60.75" customHeight="1" x14ac:dyDescent="0.25">
      <c r="A94" s="195" t="s">
        <v>175</v>
      </c>
      <c r="B94" s="196"/>
      <c r="C94" s="196"/>
      <c r="D94" s="196"/>
      <c r="E94" s="196"/>
      <c r="F94" s="197"/>
    </row>
    <row r="95" spans="1:7" ht="60.75" customHeight="1" x14ac:dyDescent="0.25">
      <c r="A95" s="172" t="s">
        <v>111</v>
      </c>
      <c r="B95" s="173"/>
      <c r="C95" s="173"/>
      <c r="D95" s="173"/>
      <c r="E95" s="173"/>
      <c r="F95" s="173"/>
    </row>
    <row r="96" spans="1:7" ht="60.75" customHeight="1" x14ac:dyDescent="0.25">
      <c r="A96" s="189" t="s">
        <v>55</v>
      </c>
      <c r="B96" s="190"/>
      <c r="C96" s="190"/>
      <c r="D96" s="190"/>
      <c r="E96" s="190"/>
      <c r="F96" s="191"/>
    </row>
    <row r="97" spans="1:6" x14ac:dyDescent="0.25">
      <c r="A97" s="49"/>
      <c r="B97" s="49"/>
      <c r="C97" s="50"/>
      <c r="D97" s="49"/>
      <c r="E97" s="51"/>
      <c r="F97" s="49"/>
    </row>
  </sheetData>
  <mergeCells count="49">
    <mergeCell ref="A95:F95"/>
    <mergeCell ref="A49:A52"/>
    <mergeCell ref="B49:B52"/>
    <mergeCell ref="A45:A47"/>
    <mergeCell ref="A96:F96"/>
    <mergeCell ref="A78:F78"/>
    <mergeCell ref="A79:F79"/>
    <mergeCell ref="B80:F80"/>
    <mergeCell ref="A92:F92"/>
    <mergeCell ref="A93:F93"/>
    <mergeCell ref="A94:F94"/>
    <mergeCell ref="A74:D77"/>
    <mergeCell ref="A53:E53"/>
    <mergeCell ref="B28:B32"/>
    <mergeCell ref="B45:B47"/>
    <mergeCell ref="A28:A32"/>
    <mergeCell ref="A17:B17"/>
    <mergeCell ref="E17:F17"/>
    <mergeCell ref="A18:B18"/>
    <mergeCell ref="E18:F18"/>
    <mergeCell ref="A19:F19"/>
    <mergeCell ref="A2:D5"/>
    <mergeCell ref="A6:F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E11:E12"/>
    <mergeCell ref="F11:F12"/>
    <mergeCell ref="A33:A35"/>
    <mergeCell ref="B33:B35"/>
    <mergeCell ref="A37:A38"/>
    <mergeCell ref="B37:B38"/>
    <mergeCell ref="A12:B12"/>
    <mergeCell ref="C12:D12"/>
    <mergeCell ref="A13:B13"/>
    <mergeCell ref="C13:F13"/>
    <mergeCell ref="A20:F20"/>
    <mergeCell ref="A14:B14"/>
    <mergeCell ref="C14:F14"/>
    <mergeCell ref="A15:F15"/>
    <mergeCell ref="A16:B16"/>
    <mergeCell ref="E16:F16"/>
  </mergeCells>
  <printOptions horizontalCentered="1"/>
  <pageMargins left="0" right="0" top="0" bottom="0" header="0" footer="0"/>
  <pageSetup paperSize="9" scale="3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44" workbookViewId="0">
      <selection activeCell="H48" sqref="H48"/>
    </sheetView>
  </sheetViews>
  <sheetFormatPr defaultRowHeight="15" x14ac:dyDescent="0.25"/>
  <cols>
    <col min="1" max="1" width="4.28515625" bestFit="1" customWidth="1"/>
    <col min="2" max="2" width="30.140625" customWidth="1"/>
    <col min="3" max="3" width="27" customWidth="1"/>
    <col min="4" max="4" width="24" bestFit="1" customWidth="1"/>
    <col min="5" max="5" width="18.85546875" bestFit="1" customWidth="1"/>
    <col min="6" max="6" width="18.5703125" bestFit="1" customWidth="1"/>
  </cols>
  <sheetData>
    <row r="1" spans="1:7" x14ac:dyDescent="0.25">
      <c r="A1" s="1"/>
      <c r="B1" s="1"/>
      <c r="C1" s="2"/>
      <c r="D1" s="1"/>
      <c r="E1" s="3"/>
      <c r="F1" s="4"/>
      <c r="G1" s="5"/>
    </row>
    <row r="2" spans="1:7" ht="15" customHeight="1" x14ac:dyDescent="0.25">
      <c r="A2" s="148" t="s">
        <v>0</v>
      </c>
      <c r="B2" s="149"/>
      <c r="C2" s="149"/>
      <c r="D2" s="149"/>
      <c r="E2" s="7" t="s">
        <v>1</v>
      </c>
      <c r="F2" s="8" t="s">
        <v>2</v>
      </c>
      <c r="G2" s="5"/>
    </row>
    <row r="3" spans="1:7" ht="15" customHeight="1" x14ac:dyDescent="0.25">
      <c r="A3" s="150"/>
      <c r="B3" s="151"/>
      <c r="C3" s="151"/>
      <c r="D3" s="151"/>
      <c r="E3" s="9" t="s">
        <v>3</v>
      </c>
      <c r="F3" s="10" t="s">
        <v>4</v>
      </c>
      <c r="G3" s="5"/>
    </row>
    <row r="4" spans="1:7" ht="15" customHeight="1" x14ac:dyDescent="0.25">
      <c r="A4" s="150"/>
      <c r="B4" s="151"/>
      <c r="C4" s="151"/>
      <c r="D4" s="151"/>
      <c r="E4" s="9" t="s">
        <v>5</v>
      </c>
      <c r="F4" s="10" t="s">
        <v>225</v>
      </c>
      <c r="G4" s="5"/>
    </row>
    <row r="5" spans="1:7" ht="15" customHeight="1" x14ac:dyDescent="0.25">
      <c r="A5" s="152"/>
      <c r="B5" s="153"/>
      <c r="C5" s="153"/>
      <c r="D5" s="153"/>
      <c r="E5" s="11" t="s">
        <v>7</v>
      </c>
      <c r="F5" s="12" t="s">
        <v>226</v>
      </c>
      <c r="G5" s="5"/>
    </row>
    <row r="6" spans="1:7" ht="18.75" customHeight="1" x14ac:dyDescent="0.25">
      <c r="A6" s="154" t="s">
        <v>9</v>
      </c>
      <c r="B6" s="155"/>
      <c r="C6" s="155"/>
      <c r="D6" s="155"/>
      <c r="E6" s="155"/>
      <c r="F6" s="156"/>
      <c r="G6" s="5"/>
    </row>
    <row r="7" spans="1:7" x14ac:dyDescent="0.25">
      <c r="A7" s="141" t="s">
        <v>10</v>
      </c>
      <c r="B7" s="141"/>
      <c r="C7" s="141" t="s">
        <v>230</v>
      </c>
      <c r="D7" s="141"/>
      <c r="E7" s="125" t="s">
        <v>11</v>
      </c>
      <c r="F7" s="14" t="s">
        <v>234</v>
      </c>
      <c r="G7" s="5"/>
    </row>
    <row r="8" spans="1:7" x14ac:dyDescent="0.25">
      <c r="A8" s="141" t="s">
        <v>12</v>
      </c>
      <c r="B8" s="141"/>
      <c r="C8" s="141" t="s">
        <v>112</v>
      </c>
      <c r="D8" s="141"/>
      <c r="E8" s="125" t="s">
        <v>13</v>
      </c>
      <c r="F8" s="14" t="s">
        <v>6</v>
      </c>
      <c r="G8" s="5"/>
    </row>
    <row r="9" spans="1:7" x14ac:dyDescent="0.25">
      <c r="A9" s="141" t="s">
        <v>14</v>
      </c>
      <c r="B9" s="141"/>
      <c r="C9" s="142" t="s">
        <v>58</v>
      </c>
      <c r="D9" s="141"/>
      <c r="E9" s="125" t="s">
        <v>15</v>
      </c>
      <c r="F9" s="14" t="s">
        <v>232</v>
      </c>
      <c r="G9" s="5"/>
    </row>
    <row r="10" spans="1:7" x14ac:dyDescent="0.25">
      <c r="A10" s="141" t="s">
        <v>16</v>
      </c>
      <c r="B10" s="141"/>
      <c r="C10" s="141" t="s">
        <v>17</v>
      </c>
      <c r="D10" s="141"/>
      <c r="E10" s="125" t="s">
        <v>18</v>
      </c>
      <c r="F10" s="14" t="s">
        <v>233</v>
      </c>
      <c r="G10" s="5"/>
    </row>
    <row r="11" spans="1:7" ht="54" customHeight="1" x14ac:dyDescent="0.25">
      <c r="A11" s="143" t="s">
        <v>19</v>
      </c>
      <c r="B11" s="144"/>
      <c r="C11" s="145" t="s">
        <v>174</v>
      </c>
      <c r="D11" s="146"/>
      <c r="E11" s="137" t="s">
        <v>20</v>
      </c>
      <c r="F11" s="139" t="s">
        <v>235</v>
      </c>
      <c r="G11" s="5"/>
    </row>
    <row r="12" spans="1:7" x14ac:dyDescent="0.25">
      <c r="A12" s="147" t="s">
        <v>21</v>
      </c>
      <c r="B12" s="144"/>
      <c r="C12" s="146" t="s">
        <v>205</v>
      </c>
      <c r="D12" s="146"/>
      <c r="E12" s="138"/>
      <c r="F12" s="140"/>
      <c r="G12" s="5"/>
    </row>
    <row r="13" spans="1:7" x14ac:dyDescent="0.25">
      <c r="A13" s="141" t="s">
        <v>22</v>
      </c>
      <c r="B13" s="141"/>
      <c r="C13" s="147" t="s">
        <v>23</v>
      </c>
      <c r="D13" s="157"/>
      <c r="E13" s="157"/>
      <c r="F13" s="144"/>
      <c r="G13" s="5"/>
    </row>
    <row r="14" spans="1:7" x14ac:dyDescent="0.25">
      <c r="A14" s="141" t="s">
        <v>24</v>
      </c>
      <c r="B14" s="141"/>
      <c r="C14" s="141" t="s">
        <v>23</v>
      </c>
      <c r="D14" s="141"/>
      <c r="E14" s="141"/>
      <c r="F14" s="141"/>
      <c r="G14" s="5"/>
    </row>
    <row r="15" spans="1:7" x14ac:dyDescent="0.25">
      <c r="A15" s="164"/>
      <c r="B15" s="164"/>
      <c r="C15" s="164"/>
      <c r="D15" s="164"/>
      <c r="E15" s="164"/>
      <c r="F15" s="164"/>
      <c r="G15" s="5"/>
    </row>
    <row r="16" spans="1:7" x14ac:dyDescent="0.25">
      <c r="A16" s="165" t="s">
        <v>25</v>
      </c>
      <c r="B16" s="165"/>
      <c r="C16" s="127" t="s">
        <v>28</v>
      </c>
      <c r="D16" s="127" t="s">
        <v>27</v>
      </c>
      <c r="E16" s="166" t="s">
        <v>227</v>
      </c>
      <c r="F16" s="166"/>
      <c r="G16" s="16"/>
    </row>
    <row r="17" spans="1:7" ht="53.25" customHeight="1" x14ac:dyDescent="0.25">
      <c r="A17" s="165"/>
      <c r="B17" s="165"/>
      <c r="C17" s="18"/>
      <c r="D17" s="19"/>
      <c r="E17" s="165"/>
      <c r="F17" s="165"/>
      <c r="G17" s="5"/>
    </row>
    <row r="18" spans="1:7" ht="14.25" customHeight="1" x14ac:dyDescent="0.25">
      <c r="A18" s="166" t="s">
        <v>59</v>
      </c>
      <c r="B18" s="166"/>
      <c r="C18" s="127" t="s">
        <v>29</v>
      </c>
      <c r="D18" s="127" t="s">
        <v>30</v>
      </c>
      <c r="E18" s="166" t="s">
        <v>31</v>
      </c>
      <c r="F18" s="166"/>
      <c r="G18" s="5"/>
    </row>
    <row r="19" spans="1:7" x14ac:dyDescent="0.25">
      <c r="A19" s="167"/>
      <c r="B19" s="167"/>
      <c r="C19" s="167"/>
      <c r="D19" s="167"/>
      <c r="E19" s="167"/>
      <c r="F19" s="167"/>
      <c r="G19" s="5"/>
    </row>
    <row r="20" spans="1:7" x14ac:dyDescent="0.25">
      <c r="A20" s="141" t="s">
        <v>32</v>
      </c>
      <c r="B20" s="141"/>
      <c r="C20" s="141"/>
      <c r="D20" s="141"/>
      <c r="E20" s="141"/>
      <c r="F20" s="141"/>
      <c r="G20" s="20"/>
    </row>
    <row r="21" spans="1:7" x14ac:dyDescent="0.25">
      <c r="A21" s="126" t="s">
        <v>33</v>
      </c>
      <c r="B21" s="126" t="s">
        <v>34</v>
      </c>
      <c r="C21" s="127" t="s">
        <v>35</v>
      </c>
      <c r="D21" s="23" t="s">
        <v>36</v>
      </c>
      <c r="E21" s="126" t="s">
        <v>37</v>
      </c>
      <c r="F21" s="126" t="s">
        <v>38</v>
      </c>
      <c r="G21" s="24"/>
    </row>
    <row r="22" spans="1:7" s="6" customFormat="1" ht="20.100000000000001" customHeight="1" x14ac:dyDescent="0.25">
      <c r="A22" s="133">
        <v>1</v>
      </c>
      <c r="B22" s="106" t="s">
        <v>39</v>
      </c>
      <c r="C22" s="62" t="s">
        <v>40</v>
      </c>
      <c r="D22" s="90" t="s">
        <v>41</v>
      </c>
      <c r="E22" s="129" t="s">
        <v>42</v>
      </c>
      <c r="F22" s="98">
        <v>68.900000000000006</v>
      </c>
      <c r="G22" s="5"/>
    </row>
    <row r="23" spans="1:7" s="6" customFormat="1" ht="30" x14ac:dyDescent="0.25">
      <c r="A23" s="129">
        <v>2</v>
      </c>
      <c r="B23" s="62" t="s">
        <v>114</v>
      </c>
      <c r="C23" s="61" t="s">
        <v>115</v>
      </c>
      <c r="D23" s="99" t="s">
        <v>65</v>
      </c>
      <c r="E23" s="100" t="s">
        <v>144</v>
      </c>
      <c r="F23" s="98">
        <v>0.15</v>
      </c>
      <c r="G23" s="5"/>
    </row>
    <row r="24" spans="1:7" s="6" customFormat="1" ht="20.100000000000001" customHeight="1" x14ac:dyDescent="0.25">
      <c r="A24" s="133">
        <v>3</v>
      </c>
      <c r="B24" s="62" t="s">
        <v>116</v>
      </c>
      <c r="C24" s="62" t="s">
        <v>117</v>
      </c>
      <c r="D24" s="90" t="s">
        <v>137</v>
      </c>
      <c r="E24" s="129" t="s">
        <v>145</v>
      </c>
      <c r="F24" s="98">
        <v>2</v>
      </c>
      <c r="G24" s="5"/>
    </row>
    <row r="25" spans="1:7" s="6" customFormat="1" ht="20.100000000000001" customHeight="1" x14ac:dyDescent="0.25">
      <c r="A25" s="129">
        <v>4</v>
      </c>
      <c r="B25" s="128" t="s">
        <v>87</v>
      </c>
      <c r="C25" s="89" t="s">
        <v>199</v>
      </c>
      <c r="D25" s="90" t="s">
        <v>101</v>
      </c>
      <c r="E25" s="129" t="s">
        <v>200</v>
      </c>
      <c r="F25" s="101">
        <v>0.1</v>
      </c>
      <c r="G25" s="5"/>
    </row>
    <row r="26" spans="1:7" s="6" customFormat="1" ht="45" x14ac:dyDescent="0.25">
      <c r="A26" s="133">
        <v>5</v>
      </c>
      <c r="B26" s="107" t="s">
        <v>206</v>
      </c>
      <c r="C26" s="62" t="s">
        <v>118</v>
      </c>
      <c r="D26" s="90" t="s">
        <v>56</v>
      </c>
      <c r="E26" s="129" t="s">
        <v>207</v>
      </c>
      <c r="F26" s="98">
        <v>1.5</v>
      </c>
      <c r="G26" s="5"/>
    </row>
    <row r="27" spans="1:7" s="6" customFormat="1" ht="20.100000000000001" customHeight="1" x14ac:dyDescent="0.25">
      <c r="A27" s="129">
        <v>6</v>
      </c>
      <c r="B27" s="106" t="s">
        <v>119</v>
      </c>
      <c r="C27" s="62" t="s">
        <v>120</v>
      </c>
      <c r="D27" s="128" t="s">
        <v>56</v>
      </c>
      <c r="E27" s="102" t="s">
        <v>147</v>
      </c>
      <c r="F27" s="98">
        <v>5</v>
      </c>
      <c r="G27" s="5"/>
    </row>
    <row r="28" spans="1:7" s="6" customFormat="1" ht="20.100000000000001" customHeight="1" x14ac:dyDescent="0.25">
      <c r="A28" s="183">
        <v>7</v>
      </c>
      <c r="B28" s="180" t="s">
        <v>121</v>
      </c>
      <c r="C28" s="108" t="s">
        <v>122</v>
      </c>
      <c r="D28" s="128" t="s">
        <v>44</v>
      </c>
      <c r="E28" s="102" t="s">
        <v>148</v>
      </c>
      <c r="F28" s="136">
        <f>64/100*1</f>
        <v>0.64</v>
      </c>
      <c r="G28" s="5"/>
    </row>
    <row r="29" spans="1:7" s="6" customFormat="1" ht="20.100000000000001" customHeight="1" x14ac:dyDescent="0.25">
      <c r="A29" s="188"/>
      <c r="B29" s="181"/>
      <c r="C29" s="61" t="s">
        <v>123</v>
      </c>
      <c r="D29" s="128" t="s">
        <v>139</v>
      </c>
      <c r="E29" s="102" t="s">
        <v>149</v>
      </c>
      <c r="F29" s="136">
        <f>15/100*1</f>
        <v>0.15</v>
      </c>
      <c r="G29" s="5"/>
    </row>
    <row r="30" spans="1:7" s="6" customFormat="1" ht="20.100000000000001" customHeight="1" x14ac:dyDescent="0.25">
      <c r="A30" s="188"/>
      <c r="B30" s="181"/>
      <c r="C30" s="109" t="s">
        <v>124</v>
      </c>
      <c r="D30" s="128" t="s">
        <v>56</v>
      </c>
      <c r="E30" s="102" t="s">
        <v>149</v>
      </c>
      <c r="F30" s="136">
        <f>7.5/100*1</f>
        <v>7.4999999999999997E-2</v>
      </c>
      <c r="G30" s="5"/>
    </row>
    <row r="31" spans="1:7" s="6" customFormat="1" ht="30" x14ac:dyDescent="0.25">
      <c r="A31" s="188"/>
      <c r="B31" s="181"/>
      <c r="C31" s="109" t="s">
        <v>118</v>
      </c>
      <c r="D31" s="99" t="s">
        <v>138</v>
      </c>
      <c r="E31" s="102" t="s">
        <v>146</v>
      </c>
      <c r="F31" s="136">
        <f>6.5/100*1</f>
        <v>6.5000000000000002E-2</v>
      </c>
      <c r="G31" s="5"/>
    </row>
    <row r="32" spans="1:7" s="6" customFormat="1" ht="20.100000000000001" customHeight="1" x14ac:dyDescent="0.25">
      <c r="A32" s="184"/>
      <c r="B32" s="182"/>
      <c r="C32" s="109" t="s">
        <v>125</v>
      </c>
      <c r="D32" s="99" t="s">
        <v>57</v>
      </c>
      <c r="E32" s="102" t="s">
        <v>150</v>
      </c>
      <c r="F32" s="136">
        <f>7/100*1</f>
        <v>7.0000000000000007E-2</v>
      </c>
      <c r="G32" s="5"/>
    </row>
    <row r="33" spans="1:7" s="6" customFormat="1" ht="20.100000000000001" customHeight="1" x14ac:dyDescent="0.25">
      <c r="A33" s="177">
        <v>8</v>
      </c>
      <c r="B33" s="180" t="s">
        <v>208</v>
      </c>
      <c r="C33" s="110" t="s">
        <v>209</v>
      </c>
      <c r="D33" s="62" t="s">
        <v>56</v>
      </c>
      <c r="E33" s="102" t="s">
        <v>210</v>
      </c>
      <c r="F33" s="98">
        <f>3/10*3</f>
        <v>0.89999999999999991</v>
      </c>
      <c r="G33" s="5"/>
    </row>
    <row r="34" spans="1:7" s="6" customFormat="1" ht="20.100000000000001" customHeight="1" x14ac:dyDescent="0.25">
      <c r="A34" s="178"/>
      <c r="B34" s="181"/>
      <c r="C34" s="111" t="s">
        <v>118</v>
      </c>
      <c r="D34" s="62" t="s">
        <v>56</v>
      </c>
      <c r="E34" s="102" t="s">
        <v>207</v>
      </c>
      <c r="F34" s="98">
        <f>3/10*3</f>
        <v>0.89999999999999991</v>
      </c>
      <c r="G34" s="5"/>
    </row>
    <row r="35" spans="1:7" s="6" customFormat="1" x14ac:dyDescent="0.25">
      <c r="A35" s="179"/>
      <c r="B35" s="182"/>
      <c r="C35" s="110" t="s">
        <v>211</v>
      </c>
      <c r="D35" s="62" t="s">
        <v>56</v>
      </c>
      <c r="E35" s="102" t="s">
        <v>212</v>
      </c>
      <c r="F35" s="98">
        <f>4/10*3</f>
        <v>1.2000000000000002</v>
      </c>
      <c r="G35" s="5"/>
    </row>
    <row r="36" spans="1:7" s="6" customFormat="1" ht="33.75" customHeight="1" x14ac:dyDescent="0.25">
      <c r="A36" s="129">
        <v>9</v>
      </c>
      <c r="B36" s="62" t="s">
        <v>126</v>
      </c>
      <c r="C36" s="61" t="s">
        <v>43</v>
      </c>
      <c r="D36" s="62" t="s">
        <v>140</v>
      </c>
      <c r="E36" s="102" t="s">
        <v>151</v>
      </c>
      <c r="F36" s="103">
        <v>1</v>
      </c>
      <c r="G36" s="5"/>
    </row>
    <row r="37" spans="1:7" s="6" customFormat="1" ht="36" customHeight="1" x14ac:dyDescent="0.25">
      <c r="A37" s="183">
        <v>10</v>
      </c>
      <c r="B37" s="180" t="s">
        <v>127</v>
      </c>
      <c r="C37" s="61" t="s">
        <v>128</v>
      </c>
      <c r="D37" s="62" t="s">
        <v>44</v>
      </c>
      <c r="E37" s="102" t="s">
        <v>152</v>
      </c>
      <c r="F37" s="98">
        <f>99.5/100*5</f>
        <v>4.9749999999999996</v>
      </c>
      <c r="G37" s="5"/>
    </row>
    <row r="38" spans="1:7" s="6" customFormat="1" ht="20.100000000000001" customHeight="1" x14ac:dyDescent="0.25">
      <c r="A38" s="184"/>
      <c r="B38" s="182"/>
      <c r="C38" s="61" t="s">
        <v>129</v>
      </c>
      <c r="D38" s="62" t="s">
        <v>57</v>
      </c>
      <c r="E38" s="102" t="s">
        <v>153</v>
      </c>
      <c r="F38" s="98">
        <f>0.5/100*5</f>
        <v>2.5000000000000001E-2</v>
      </c>
      <c r="G38" s="5"/>
    </row>
    <row r="39" spans="1:7" s="6" customFormat="1" ht="20.100000000000001" customHeight="1" x14ac:dyDescent="0.25">
      <c r="A39" s="134">
        <v>11</v>
      </c>
      <c r="B39" s="112" t="s">
        <v>130</v>
      </c>
      <c r="C39" s="61" t="s">
        <v>131</v>
      </c>
      <c r="D39" s="62" t="s">
        <v>103</v>
      </c>
      <c r="E39" s="102" t="s">
        <v>154</v>
      </c>
      <c r="F39" s="98">
        <v>0.1</v>
      </c>
      <c r="G39" s="5"/>
    </row>
    <row r="40" spans="1:7" s="6" customFormat="1" ht="20.100000000000001" customHeight="1" x14ac:dyDescent="0.25">
      <c r="A40" s="129">
        <v>12</v>
      </c>
      <c r="B40" s="104" t="s">
        <v>213</v>
      </c>
      <c r="C40" s="104" t="s">
        <v>214</v>
      </c>
      <c r="D40" s="62" t="s">
        <v>215</v>
      </c>
      <c r="E40" s="113" t="s">
        <v>75</v>
      </c>
      <c r="F40" s="114">
        <v>0.25</v>
      </c>
    </row>
    <row r="41" spans="1:7" s="6" customFormat="1" ht="20.100000000000001" customHeight="1" x14ac:dyDescent="0.25">
      <c r="A41" s="134">
        <v>13</v>
      </c>
      <c r="B41" s="112" t="s">
        <v>132</v>
      </c>
      <c r="C41" s="112" t="s">
        <v>133</v>
      </c>
      <c r="D41" s="107" t="s">
        <v>141</v>
      </c>
      <c r="E41" s="135" t="s">
        <v>155</v>
      </c>
      <c r="F41" s="116">
        <v>4</v>
      </c>
      <c r="G41" s="5"/>
    </row>
    <row r="42" spans="1:7" s="6" customFormat="1" ht="20.100000000000001" customHeight="1" x14ac:dyDescent="0.25">
      <c r="A42" s="134">
        <v>14</v>
      </c>
      <c r="B42" s="112" t="s">
        <v>134</v>
      </c>
      <c r="C42" s="61" t="s">
        <v>135</v>
      </c>
      <c r="D42" s="62" t="s">
        <v>67</v>
      </c>
      <c r="E42" s="102" t="s">
        <v>156</v>
      </c>
      <c r="F42" s="98">
        <v>2</v>
      </c>
      <c r="G42" s="5"/>
    </row>
    <row r="43" spans="1:7" s="21" customFormat="1" ht="20.100000000000001" customHeight="1" x14ac:dyDescent="0.25">
      <c r="A43" s="134">
        <v>15</v>
      </c>
      <c r="B43" s="112" t="s">
        <v>136</v>
      </c>
      <c r="C43" s="61" t="s">
        <v>136</v>
      </c>
      <c r="D43" s="62" t="s">
        <v>142</v>
      </c>
      <c r="E43" s="102" t="s">
        <v>157</v>
      </c>
      <c r="F43" s="98">
        <v>2</v>
      </c>
      <c r="G43" s="20"/>
    </row>
    <row r="44" spans="1:7" s="6" customFormat="1" ht="20.100000000000001" customHeight="1" x14ac:dyDescent="0.25">
      <c r="A44" s="183">
        <v>16</v>
      </c>
      <c r="B44" s="180" t="s">
        <v>92</v>
      </c>
      <c r="C44" s="61" t="s">
        <v>40</v>
      </c>
      <c r="D44" s="62" t="s">
        <v>41</v>
      </c>
      <c r="E44" s="102" t="s">
        <v>42</v>
      </c>
      <c r="F44" s="105">
        <f>99.45/100*3</f>
        <v>2.9835000000000003</v>
      </c>
      <c r="G44" s="5"/>
    </row>
    <row r="45" spans="1:7" s="6" customFormat="1" ht="30" x14ac:dyDescent="0.25">
      <c r="A45" s="188"/>
      <c r="B45" s="181"/>
      <c r="C45" s="61" t="s">
        <v>93</v>
      </c>
      <c r="D45" s="62" t="s">
        <v>102</v>
      </c>
      <c r="E45" s="102" t="s">
        <v>104</v>
      </c>
      <c r="F45" s="105">
        <f>0.05/100*3</f>
        <v>1.5E-3</v>
      </c>
      <c r="G45" s="5"/>
    </row>
    <row r="46" spans="1:7" s="21" customFormat="1" ht="20.100000000000001" customHeight="1" x14ac:dyDescent="0.25">
      <c r="A46" s="184"/>
      <c r="B46" s="182"/>
      <c r="C46" s="61" t="s">
        <v>94</v>
      </c>
      <c r="D46" s="62" t="s">
        <v>44</v>
      </c>
      <c r="E46" s="102" t="s">
        <v>105</v>
      </c>
      <c r="F46" s="105">
        <f>0.5/100*3</f>
        <v>1.4999999999999999E-2</v>
      </c>
      <c r="G46" s="20"/>
    </row>
    <row r="47" spans="1:7" s="21" customFormat="1" ht="30" x14ac:dyDescent="0.25">
      <c r="A47" s="134">
        <v>17</v>
      </c>
      <c r="B47" s="112" t="s">
        <v>95</v>
      </c>
      <c r="C47" s="61" t="s">
        <v>216</v>
      </c>
      <c r="D47" s="62" t="s">
        <v>143</v>
      </c>
      <c r="E47" s="102" t="s">
        <v>106</v>
      </c>
      <c r="F47" s="98">
        <v>0.2</v>
      </c>
      <c r="G47" s="20"/>
    </row>
    <row r="48" spans="1:7" s="6" customFormat="1" ht="20.100000000000001" customHeight="1" x14ac:dyDescent="0.25">
      <c r="A48" s="170">
        <v>18</v>
      </c>
      <c r="B48" s="171" t="s">
        <v>61</v>
      </c>
      <c r="C48" s="62" t="s">
        <v>62</v>
      </c>
      <c r="D48" s="99" t="s">
        <v>68</v>
      </c>
      <c r="E48" s="129" t="s">
        <v>70</v>
      </c>
      <c r="F48" s="103">
        <f>20/100*0.8</f>
        <v>0.16000000000000003</v>
      </c>
      <c r="G48" s="5"/>
    </row>
    <row r="49" spans="1:7" s="6" customFormat="1" ht="20.100000000000001" customHeight="1" x14ac:dyDescent="0.25">
      <c r="A49" s="170"/>
      <c r="B49" s="171"/>
      <c r="C49" s="62" t="s">
        <v>45</v>
      </c>
      <c r="D49" s="62" t="s">
        <v>68</v>
      </c>
      <c r="E49" s="129" t="s">
        <v>71</v>
      </c>
      <c r="F49" s="103">
        <f>70/100*0.8</f>
        <v>0.55999999999999994</v>
      </c>
      <c r="G49" s="5"/>
    </row>
    <row r="50" spans="1:7" s="6" customFormat="1" ht="20.100000000000001" customHeight="1" x14ac:dyDescent="0.25">
      <c r="A50" s="170"/>
      <c r="B50" s="171"/>
      <c r="C50" s="62" t="s">
        <v>40</v>
      </c>
      <c r="D50" s="90" t="s">
        <v>41</v>
      </c>
      <c r="E50" s="129" t="s">
        <v>42</v>
      </c>
      <c r="F50" s="103">
        <f>9/100*0.8</f>
        <v>7.1999999999999995E-2</v>
      </c>
      <c r="G50" s="5"/>
    </row>
    <row r="51" spans="1:7" s="6" customFormat="1" ht="20.100000000000001" customHeight="1" x14ac:dyDescent="0.25">
      <c r="A51" s="170"/>
      <c r="B51" s="171"/>
      <c r="C51" s="62" t="s">
        <v>63</v>
      </c>
      <c r="D51" s="90" t="s">
        <v>66</v>
      </c>
      <c r="E51" s="129" t="s">
        <v>72</v>
      </c>
      <c r="F51" s="103">
        <f>1/100*0.8</f>
        <v>8.0000000000000002E-3</v>
      </c>
      <c r="G51" s="5"/>
    </row>
    <row r="52" spans="1:7" s="21" customFormat="1" ht="20.100000000000001" customHeight="1" x14ac:dyDescent="0.25">
      <c r="A52" s="185" t="s">
        <v>46</v>
      </c>
      <c r="B52" s="186"/>
      <c r="C52" s="186"/>
      <c r="D52" s="186"/>
      <c r="E52" s="187"/>
      <c r="F52" s="36">
        <f>SUM(F22:F51)</f>
        <v>100.00000000000001</v>
      </c>
      <c r="G52" s="20"/>
    </row>
    <row r="53" spans="1:7" x14ac:dyDescent="0.25">
      <c r="A53" s="37"/>
      <c r="B53" s="38"/>
      <c r="C53" s="39"/>
      <c r="D53" s="40"/>
      <c r="E53" s="41"/>
      <c r="F53" s="42"/>
      <c r="G53" s="20"/>
    </row>
    <row r="54" spans="1:7" x14ac:dyDescent="0.25">
      <c r="A54" s="37"/>
      <c r="B54" s="38" t="s">
        <v>228</v>
      </c>
      <c r="C54" s="39"/>
      <c r="D54" s="40"/>
      <c r="E54" s="41"/>
      <c r="F54" s="42"/>
      <c r="G54" s="20"/>
    </row>
    <row r="55" spans="1:7" x14ac:dyDescent="0.25">
      <c r="A55" s="37"/>
      <c r="B55" s="38" t="s">
        <v>229</v>
      </c>
      <c r="C55" s="39"/>
      <c r="D55" s="21"/>
      <c r="E55" s="41"/>
      <c r="F55" s="42"/>
      <c r="G55" s="20"/>
    </row>
    <row r="56" spans="1:7" x14ac:dyDescent="0.25">
      <c r="A56" s="37"/>
      <c r="B56" s="38"/>
      <c r="C56" s="39"/>
      <c r="D56" s="40"/>
      <c r="E56" s="41"/>
      <c r="F56" s="42"/>
      <c r="G56" s="20"/>
    </row>
    <row r="57" spans="1:7" x14ac:dyDescent="0.25">
      <c r="A57" s="37"/>
      <c r="B57" s="38"/>
      <c r="C57" s="39"/>
      <c r="D57" s="40"/>
      <c r="E57" s="41"/>
      <c r="F57" s="42"/>
      <c r="G57" s="20"/>
    </row>
    <row r="58" spans="1:7" x14ac:dyDescent="0.25">
      <c r="A58" s="37"/>
      <c r="B58" s="38"/>
      <c r="C58" s="39"/>
      <c r="D58" s="40"/>
      <c r="E58" s="41"/>
      <c r="F58" s="42"/>
      <c r="G58" s="20"/>
    </row>
    <row r="59" spans="1:7" x14ac:dyDescent="0.25">
      <c r="A59" s="37"/>
      <c r="B59" s="38"/>
      <c r="C59" s="39"/>
      <c r="D59" s="40"/>
      <c r="E59" s="41"/>
      <c r="F59" s="42"/>
      <c r="G59" s="20"/>
    </row>
    <row r="60" spans="1:7" x14ac:dyDescent="0.25">
      <c r="A60" s="37"/>
      <c r="B60" s="38"/>
      <c r="C60" s="39"/>
      <c r="D60" s="40"/>
      <c r="E60" s="41"/>
      <c r="F60" s="42"/>
      <c r="G60" s="20"/>
    </row>
    <row r="61" spans="1:7" x14ac:dyDescent="0.25">
      <c r="A61" s="37"/>
      <c r="B61" s="38"/>
      <c r="C61" s="39"/>
      <c r="D61" s="40"/>
      <c r="E61" s="41"/>
      <c r="F61" s="42"/>
      <c r="G61" s="20"/>
    </row>
    <row r="62" spans="1:7" x14ac:dyDescent="0.25">
      <c r="A62" s="37"/>
      <c r="B62" s="38"/>
      <c r="C62" s="39"/>
      <c r="D62" s="40"/>
      <c r="E62" s="41"/>
      <c r="F62" s="42"/>
      <c r="G62" s="20"/>
    </row>
    <row r="63" spans="1:7" x14ac:dyDescent="0.25">
      <c r="A63" s="37"/>
      <c r="B63" s="38"/>
      <c r="C63" s="39"/>
      <c r="D63" s="40"/>
      <c r="E63" s="41"/>
      <c r="F63" s="42"/>
      <c r="G63" s="20"/>
    </row>
    <row r="64" spans="1:7" x14ac:dyDescent="0.25">
      <c r="A64" s="37"/>
      <c r="B64" s="38"/>
      <c r="C64" s="39"/>
      <c r="D64" s="40"/>
      <c r="E64" s="41"/>
      <c r="F64" s="42"/>
      <c r="G64" s="20"/>
    </row>
    <row r="65" spans="1:7" ht="15" customHeight="1" x14ac:dyDescent="0.25">
      <c r="A65" s="37"/>
      <c r="B65" s="38"/>
      <c r="C65" s="39"/>
      <c r="D65" s="40"/>
      <c r="E65" s="41"/>
      <c r="F65" s="42"/>
      <c r="G65" s="5"/>
    </row>
    <row r="66" spans="1:7" x14ac:dyDescent="0.25">
      <c r="A66" s="37"/>
      <c r="B66" s="38"/>
      <c r="C66" s="39"/>
      <c r="D66" s="40"/>
      <c r="E66" s="41"/>
      <c r="F66" s="42"/>
      <c r="G66" s="5"/>
    </row>
    <row r="67" spans="1:7" x14ac:dyDescent="0.25">
      <c r="A67" s="37"/>
      <c r="B67" s="38"/>
      <c r="C67" s="39"/>
      <c r="D67" s="40"/>
      <c r="E67" s="41"/>
      <c r="F67" s="42"/>
      <c r="G67" s="5"/>
    </row>
    <row r="68" spans="1:7" x14ac:dyDescent="0.25">
      <c r="A68" s="37"/>
      <c r="B68" s="38"/>
      <c r="C68" s="39"/>
      <c r="D68" s="40"/>
      <c r="E68" s="41"/>
      <c r="F68" s="42"/>
      <c r="G68" s="5"/>
    </row>
    <row r="69" spans="1:7" ht="18.75" customHeight="1" x14ac:dyDescent="0.25">
      <c r="A69" s="158" t="s">
        <v>47</v>
      </c>
      <c r="B69" s="159"/>
      <c r="C69" s="159"/>
      <c r="D69" s="159"/>
      <c r="E69" s="7" t="s">
        <v>1</v>
      </c>
      <c r="F69" s="8" t="s">
        <v>48</v>
      </c>
      <c r="G69" s="5"/>
    </row>
    <row r="70" spans="1:7" x14ac:dyDescent="0.25">
      <c r="A70" s="160"/>
      <c r="B70" s="161"/>
      <c r="C70" s="161"/>
      <c r="D70" s="161"/>
      <c r="E70" s="9" t="s">
        <v>3</v>
      </c>
      <c r="F70" s="10" t="s">
        <v>4</v>
      </c>
      <c r="G70" s="20"/>
    </row>
    <row r="71" spans="1:7" x14ac:dyDescent="0.25">
      <c r="A71" s="160"/>
      <c r="B71" s="161"/>
      <c r="C71" s="161"/>
      <c r="D71" s="161"/>
      <c r="E71" s="9" t="s">
        <v>5</v>
      </c>
      <c r="F71" s="10" t="s">
        <v>225</v>
      </c>
      <c r="G71" s="5"/>
    </row>
    <row r="72" spans="1:7" x14ac:dyDescent="0.25">
      <c r="A72" s="162"/>
      <c r="B72" s="163"/>
      <c r="C72" s="163"/>
      <c r="D72" s="163"/>
      <c r="E72" s="11" t="s">
        <v>7</v>
      </c>
      <c r="F72" s="12" t="s">
        <v>226</v>
      </c>
      <c r="G72" s="5"/>
    </row>
    <row r="73" spans="1:7" ht="18.75" x14ac:dyDescent="0.25">
      <c r="A73" s="154" t="s">
        <v>9</v>
      </c>
      <c r="B73" s="155"/>
      <c r="C73" s="155"/>
      <c r="D73" s="155"/>
      <c r="E73" s="155"/>
      <c r="F73" s="156"/>
      <c r="G73" s="5"/>
    </row>
    <row r="74" spans="1:7" x14ac:dyDescent="0.25">
      <c r="A74" s="175" t="s">
        <v>49</v>
      </c>
      <c r="B74" s="175"/>
      <c r="C74" s="175"/>
      <c r="D74" s="175"/>
      <c r="E74" s="175"/>
      <c r="F74" s="175"/>
      <c r="G74" s="5"/>
    </row>
    <row r="75" spans="1:7" s="6" customFormat="1" ht="20.100000000000001" customHeight="1" x14ac:dyDescent="0.25">
      <c r="A75" s="130" t="s">
        <v>33</v>
      </c>
      <c r="B75" s="192" t="s">
        <v>50</v>
      </c>
      <c r="C75" s="193"/>
      <c r="D75" s="193"/>
      <c r="E75" s="193"/>
      <c r="F75" s="194"/>
      <c r="G75" s="5"/>
    </row>
    <row r="76" spans="1:7" s="6" customFormat="1" ht="20.100000000000001" customHeight="1" x14ac:dyDescent="0.25">
      <c r="A76" s="25" t="s">
        <v>51</v>
      </c>
      <c r="B76" s="65" t="s">
        <v>217</v>
      </c>
      <c r="C76" s="66"/>
      <c r="D76" s="131"/>
      <c r="E76" s="131"/>
      <c r="F76" s="132"/>
      <c r="G76" s="5"/>
    </row>
    <row r="77" spans="1:7" s="6" customFormat="1" ht="20.100000000000001" customHeight="1" x14ac:dyDescent="0.25">
      <c r="A77" s="25" t="s">
        <v>52</v>
      </c>
      <c r="B77" s="65" t="s">
        <v>158</v>
      </c>
      <c r="C77" s="66"/>
      <c r="D77" s="131"/>
      <c r="E77" s="131"/>
      <c r="F77" s="132"/>
      <c r="G77" s="5"/>
    </row>
    <row r="78" spans="1:7" s="6" customFormat="1" ht="20.100000000000001" customHeight="1" x14ac:dyDescent="0.25">
      <c r="A78" s="25" t="s">
        <v>76</v>
      </c>
      <c r="B78" s="66" t="s">
        <v>236</v>
      </c>
      <c r="C78" s="67"/>
      <c r="D78" s="131"/>
      <c r="E78" s="131"/>
      <c r="F78" s="132"/>
      <c r="G78" s="5"/>
    </row>
    <row r="79" spans="1:7" s="6" customFormat="1" ht="20.100000000000001" customHeight="1" x14ac:dyDescent="0.25">
      <c r="A79" s="25" t="s">
        <v>77</v>
      </c>
      <c r="B79" s="66" t="s">
        <v>159</v>
      </c>
      <c r="C79" s="68"/>
      <c r="D79" s="131"/>
      <c r="E79" s="131"/>
      <c r="F79" s="132"/>
      <c r="G79" s="5"/>
    </row>
    <row r="80" spans="1:7" s="6" customFormat="1" ht="20.100000000000001" customHeight="1" x14ac:dyDescent="0.25">
      <c r="A80" s="25" t="s">
        <v>78</v>
      </c>
      <c r="B80" s="65" t="s">
        <v>160</v>
      </c>
      <c r="C80" s="66"/>
      <c r="D80" s="131"/>
      <c r="E80" s="131"/>
      <c r="F80" s="132"/>
      <c r="G80" s="5"/>
    </row>
    <row r="81" spans="1:7" s="6" customFormat="1" ht="20.100000000000001" customHeight="1" x14ac:dyDescent="0.25">
      <c r="A81" s="25" t="s">
        <v>79</v>
      </c>
      <c r="B81" s="65" t="s">
        <v>237</v>
      </c>
      <c r="C81" s="66"/>
      <c r="D81" s="131"/>
      <c r="E81" s="131"/>
      <c r="F81" s="132"/>
      <c r="G81" s="5"/>
    </row>
    <row r="82" spans="1:7" s="6" customFormat="1" ht="20.100000000000001" customHeight="1" x14ac:dyDescent="0.25">
      <c r="A82" s="25" t="s">
        <v>161</v>
      </c>
      <c r="B82" s="65" t="s">
        <v>238</v>
      </c>
      <c r="C82" s="66"/>
      <c r="D82" s="131"/>
      <c r="E82" s="131"/>
      <c r="F82" s="132"/>
      <c r="G82" s="5"/>
    </row>
    <row r="83" spans="1:7" s="6" customFormat="1" ht="20.100000000000001" customHeight="1" x14ac:dyDescent="0.25">
      <c r="A83" s="25" t="s">
        <v>165</v>
      </c>
      <c r="B83" s="65" t="s">
        <v>239</v>
      </c>
      <c r="C83" s="66"/>
      <c r="D83" s="131"/>
      <c r="E83" s="131"/>
      <c r="F83" s="132"/>
      <c r="G83" s="5"/>
    </row>
    <row r="84" spans="1:7" s="6" customFormat="1" x14ac:dyDescent="0.25">
      <c r="A84" s="25" t="s">
        <v>167</v>
      </c>
      <c r="B84" s="65" t="s">
        <v>240</v>
      </c>
      <c r="C84" s="66"/>
      <c r="D84" s="131"/>
      <c r="E84" s="131"/>
      <c r="F84" s="132"/>
      <c r="G84" s="5"/>
    </row>
    <row r="85" spans="1:7" s="6" customFormat="1" x14ac:dyDescent="0.25">
      <c r="A85" s="25" t="s">
        <v>168</v>
      </c>
      <c r="B85" s="65" t="s">
        <v>241</v>
      </c>
      <c r="C85" s="66"/>
      <c r="D85" s="131"/>
      <c r="E85" s="131"/>
      <c r="F85" s="132"/>
      <c r="G85" s="5"/>
    </row>
    <row r="86" spans="1:7" s="6" customFormat="1" x14ac:dyDescent="0.25">
      <c r="A86" s="25" t="s">
        <v>171</v>
      </c>
      <c r="B86" s="44" t="s">
        <v>53</v>
      </c>
      <c r="C86" s="45"/>
      <c r="D86" s="45"/>
      <c r="E86" s="45"/>
      <c r="F86" s="46"/>
      <c r="G86" s="5"/>
    </row>
    <row r="87" spans="1:7" s="6" customFormat="1" ht="46.5" customHeight="1" x14ac:dyDescent="0.25">
      <c r="A87" s="195" t="s">
        <v>172</v>
      </c>
      <c r="B87" s="196"/>
      <c r="C87" s="196"/>
      <c r="D87" s="196"/>
      <c r="E87" s="196"/>
      <c r="F87" s="197"/>
      <c r="G87" s="5"/>
    </row>
    <row r="88" spans="1:7" s="48" customFormat="1" ht="48" customHeight="1" x14ac:dyDescent="0.25">
      <c r="A88" s="195" t="s">
        <v>173</v>
      </c>
      <c r="B88" s="196"/>
      <c r="C88" s="196"/>
      <c r="D88" s="196"/>
      <c r="E88" s="196"/>
      <c r="F88" s="197"/>
      <c r="G88" s="47"/>
    </row>
    <row r="89" spans="1:7" s="6" customFormat="1" ht="60.75" customHeight="1" x14ac:dyDescent="0.25">
      <c r="A89" s="195" t="s">
        <v>175</v>
      </c>
      <c r="B89" s="196"/>
      <c r="C89" s="196"/>
      <c r="D89" s="196"/>
      <c r="E89" s="196"/>
      <c r="F89" s="197"/>
    </row>
    <row r="90" spans="1:7" s="6" customFormat="1" ht="96.75" customHeight="1" x14ac:dyDescent="0.25">
      <c r="A90" s="172" t="s">
        <v>245</v>
      </c>
      <c r="B90" s="173"/>
      <c r="C90" s="173"/>
      <c r="D90" s="173"/>
      <c r="E90" s="173"/>
      <c r="F90" s="173"/>
    </row>
    <row r="91" spans="1:7" s="6" customFormat="1" ht="39.75" customHeight="1" x14ac:dyDescent="0.25">
      <c r="A91" s="189" t="s">
        <v>55</v>
      </c>
      <c r="B91" s="190"/>
      <c r="C91" s="190"/>
      <c r="D91" s="190"/>
      <c r="E91" s="190"/>
      <c r="F91" s="191"/>
    </row>
    <row r="99" spans="3:5" x14ac:dyDescent="0.25">
      <c r="C99" s="6"/>
      <c r="E99" s="6"/>
    </row>
    <row r="100" spans="3:5" x14ac:dyDescent="0.25">
      <c r="C100" s="6"/>
      <c r="E100" s="6"/>
    </row>
    <row r="101" spans="3:5" x14ac:dyDescent="0.25">
      <c r="C101" s="6"/>
      <c r="E101" s="6"/>
    </row>
    <row r="102" spans="3:5" x14ac:dyDescent="0.25">
      <c r="C102" s="6"/>
      <c r="E102" s="6"/>
    </row>
    <row r="103" spans="3:5" x14ac:dyDescent="0.25">
      <c r="C103" s="6"/>
      <c r="E103" s="6"/>
    </row>
  </sheetData>
  <mergeCells count="49">
    <mergeCell ref="A91:F91"/>
    <mergeCell ref="A52:E52"/>
    <mergeCell ref="A87:F87"/>
    <mergeCell ref="A88:F88"/>
    <mergeCell ref="A89:F89"/>
    <mergeCell ref="A90:F90"/>
    <mergeCell ref="A69:D72"/>
    <mergeCell ref="A73:F73"/>
    <mergeCell ref="A74:F74"/>
    <mergeCell ref="B75:F75"/>
    <mergeCell ref="A18:B18"/>
    <mergeCell ref="E18:F18"/>
    <mergeCell ref="A19:F19"/>
    <mergeCell ref="A20:F20"/>
    <mergeCell ref="A28:A32"/>
    <mergeCell ref="B28:B32"/>
    <mergeCell ref="B33:B35"/>
    <mergeCell ref="A37:A38"/>
    <mergeCell ref="B37:B38"/>
    <mergeCell ref="A44:A46"/>
    <mergeCell ref="B44:B46"/>
    <mergeCell ref="A48:A51"/>
    <mergeCell ref="B48:B51"/>
    <mergeCell ref="A17:B17"/>
    <mergeCell ref="E17:F17"/>
    <mergeCell ref="E11:E12"/>
    <mergeCell ref="F11:F12"/>
    <mergeCell ref="A12:B12"/>
    <mergeCell ref="C12:D12"/>
    <mergeCell ref="A13:B13"/>
    <mergeCell ref="C13:F13"/>
    <mergeCell ref="A14:B14"/>
    <mergeCell ref="C14:F14"/>
    <mergeCell ref="A15:F15"/>
    <mergeCell ref="A16:B16"/>
    <mergeCell ref="E16:F16"/>
    <mergeCell ref="A33:A35"/>
    <mergeCell ref="A9:B9"/>
    <mergeCell ref="C9:D9"/>
    <mergeCell ref="A10:B10"/>
    <mergeCell ref="C10:D10"/>
    <mergeCell ref="A11:B11"/>
    <mergeCell ref="C11:D11"/>
    <mergeCell ref="A2:D5"/>
    <mergeCell ref="A6:F6"/>
    <mergeCell ref="A7:B7"/>
    <mergeCell ref="C7:D7"/>
    <mergeCell ref="A8:B8"/>
    <mergeCell ref="C8:D8"/>
  </mergeCells>
  <pageMargins left="0.5" right="0.25" top="0.5" bottom="0.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9"/>
  <sheetViews>
    <sheetView topLeftCell="A11" workbookViewId="0">
      <selection activeCell="G79" sqref="G79"/>
    </sheetView>
  </sheetViews>
  <sheetFormatPr defaultRowHeight="15" x14ac:dyDescent="0.25"/>
  <cols>
    <col min="1" max="4" width="23.7109375" customWidth="1"/>
  </cols>
  <sheetData>
    <row r="1" spans="1:4" ht="16.5" x14ac:dyDescent="0.3">
      <c r="A1" s="70"/>
      <c r="B1" s="70"/>
      <c r="C1" s="70"/>
      <c r="D1" s="70"/>
    </row>
    <row r="3" spans="1:4" x14ac:dyDescent="0.25">
      <c r="A3" s="201" t="s">
        <v>178</v>
      </c>
      <c r="B3" s="201"/>
      <c r="C3" s="201"/>
      <c r="D3" s="201"/>
    </row>
    <row r="4" spans="1:4" ht="15.75" x14ac:dyDescent="0.3">
      <c r="A4" s="71"/>
      <c r="B4" s="71"/>
      <c r="C4" s="71"/>
      <c r="D4" s="71"/>
    </row>
    <row r="5" spans="1:4" x14ac:dyDescent="0.25">
      <c r="A5" s="72" t="s">
        <v>179</v>
      </c>
      <c r="B5" s="72" t="s">
        <v>180</v>
      </c>
      <c r="C5" s="73" t="s">
        <v>181</v>
      </c>
      <c r="D5" s="73" t="s">
        <v>182</v>
      </c>
    </row>
    <row r="6" spans="1:4" ht="15.75" x14ac:dyDescent="0.3">
      <c r="A6" s="74"/>
      <c r="B6" s="75"/>
      <c r="C6" s="76"/>
      <c r="D6" s="76"/>
    </row>
    <row r="7" spans="1:4" ht="15.75" x14ac:dyDescent="0.3">
      <c r="A7" s="74"/>
      <c r="B7" s="77"/>
      <c r="C7" s="78"/>
      <c r="D7" s="78"/>
    </row>
    <row r="8" spans="1:4" x14ac:dyDescent="0.25">
      <c r="A8" s="79" t="s">
        <v>183</v>
      </c>
      <c r="B8" s="80" t="s">
        <v>184</v>
      </c>
      <c r="C8" s="81" t="s">
        <v>185</v>
      </c>
      <c r="D8" s="81" t="s">
        <v>186</v>
      </c>
    </row>
    <row r="9" spans="1:4" ht="30" x14ac:dyDescent="0.3">
      <c r="A9" s="82" t="s">
        <v>187</v>
      </c>
      <c r="B9" s="83" t="s">
        <v>29</v>
      </c>
      <c r="C9" s="84" t="s">
        <v>188</v>
      </c>
      <c r="D9" s="85" t="s">
        <v>189</v>
      </c>
    </row>
    <row r="10" spans="1:4" ht="15.75" x14ac:dyDescent="0.3">
      <c r="A10" s="71"/>
      <c r="B10" s="71"/>
      <c r="C10" s="71"/>
      <c r="D10" s="71"/>
    </row>
    <row r="11" spans="1:4" ht="16.5" x14ac:dyDescent="0.35">
      <c r="A11" s="86" t="s">
        <v>190</v>
      </c>
      <c r="B11" s="86" t="s">
        <v>83</v>
      </c>
      <c r="C11" s="87"/>
      <c r="D11" s="87"/>
    </row>
    <row r="12" spans="1:4" ht="16.5" x14ac:dyDescent="0.35">
      <c r="A12" s="86" t="s">
        <v>191</v>
      </c>
      <c r="B12" s="86" t="s">
        <v>192</v>
      </c>
      <c r="C12" s="87"/>
      <c r="D12" s="87"/>
    </row>
    <row r="13" spans="1:4" ht="16.5" x14ac:dyDescent="0.35">
      <c r="A13" s="86" t="s">
        <v>193</v>
      </c>
      <c r="B13" s="86" t="s">
        <v>203</v>
      </c>
      <c r="C13" s="87"/>
      <c r="D13" s="87"/>
    </row>
    <row r="14" spans="1:4" ht="16.5" x14ac:dyDescent="0.35">
      <c r="A14" s="86" t="s">
        <v>194</v>
      </c>
      <c r="B14" s="86" t="s">
        <v>195</v>
      </c>
      <c r="C14" s="87"/>
      <c r="D14" s="87"/>
    </row>
    <row r="15" spans="1:4" ht="16.5" x14ac:dyDescent="0.35">
      <c r="A15" s="88"/>
      <c r="B15" s="88"/>
      <c r="C15" s="88"/>
      <c r="D15" s="87"/>
    </row>
    <row r="16" spans="1:4" ht="16.5" x14ac:dyDescent="0.35">
      <c r="A16" s="88" t="s">
        <v>196</v>
      </c>
      <c r="B16" s="88"/>
      <c r="C16" s="71"/>
      <c r="D16" s="87"/>
    </row>
    <row r="24" spans="1:4" ht="16.5" x14ac:dyDescent="0.3">
      <c r="A24" s="70"/>
      <c r="B24" s="70"/>
      <c r="C24" s="70"/>
      <c r="D24" s="70"/>
    </row>
    <row r="26" spans="1:4" x14ac:dyDescent="0.25">
      <c r="A26" s="201" t="s">
        <v>178</v>
      </c>
      <c r="B26" s="201"/>
      <c r="C26" s="201"/>
      <c r="D26" s="201"/>
    </row>
    <row r="27" spans="1:4" ht="15.75" x14ac:dyDescent="0.3">
      <c r="A27" s="71"/>
      <c r="B27" s="71"/>
      <c r="C27" s="71"/>
      <c r="D27" s="71"/>
    </row>
    <row r="28" spans="1:4" x14ac:dyDescent="0.25">
      <c r="A28" s="72" t="s">
        <v>179</v>
      </c>
      <c r="B28" s="72" t="s">
        <v>180</v>
      </c>
      <c r="C28" s="73" t="s">
        <v>181</v>
      </c>
      <c r="D28" s="73" t="s">
        <v>182</v>
      </c>
    </row>
    <row r="29" spans="1:4" ht="15.75" x14ac:dyDescent="0.3">
      <c r="A29" s="74"/>
      <c r="B29" s="75"/>
      <c r="C29" s="76"/>
      <c r="D29" s="76"/>
    </row>
    <row r="30" spans="1:4" ht="15.75" x14ac:dyDescent="0.3">
      <c r="A30" s="74"/>
      <c r="B30" s="77"/>
      <c r="C30" s="78"/>
      <c r="D30" s="78"/>
    </row>
    <row r="31" spans="1:4" x14ac:dyDescent="0.25">
      <c r="A31" s="79" t="s">
        <v>183</v>
      </c>
      <c r="B31" s="80" t="s">
        <v>184</v>
      </c>
      <c r="C31" s="81" t="s">
        <v>185</v>
      </c>
      <c r="D31" s="81" t="s">
        <v>186</v>
      </c>
    </row>
    <row r="32" spans="1:4" ht="30" x14ac:dyDescent="0.3">
      <c r="A32" s="82" t="s">
        <v>187</v>
      </c>
      <c r="B32" s="83" t="s">
        <v>29</v>
      </c>
      <c r="C32" s="84" t="s">
        <v>188</v>
      </c>
      <c r="D32" s="85" t="s">
        <v>189</v>
      </c>
    </row>
    <row r="33" spans="1:4" ht="15.75" x14ac:dyDescent="0.3">
      <c r="A33" s="71"/>
      <c r="B33" s="71"/>
      <c r="C33" s="71"/>
      <c r="D33" s="71"/>
    </row>
    <row r="34" spans="1:4" ht="16.5" x14ac:dyDescent="0.35">
      <c r="A34" s="86" t="s">
        <v>190</v>
      </c>
      <c r="B34" s="86" t="s">
        <v>83</v>
      </c>
      <c r="C34" s="87"/>
      <c r="D34" s="87"/>
    </row>
    <row r="35" spans="1:4" ht="16.5" x14ac:dyDescent="0.35">
      <c r="A35" s="86" t="s">
        <v>191</v>
      </c>
      <c r="B35" s="86" t="s">
        <v>192</v>
      </c>
      <c r="C35" s="87"/>
      <c r="D35" s="87"/>
    </row>
    <row r="36" spans="1:4" ht="16.5" x14ac:dyDescent="0.35">
      <c r="A36" s="86" t="s">
        <v>193</v>
      </c>
      <c r="B36" s="86" t="s">
        <v>203</v>
      </c>
      <c r="C36" s="87"/>
      <c r="D36" s="87"/>
    </row>
    <row r="37" spans="1:4" ht="16.5" x14ac:dyDescent="0.35">
      <c r="A37" s="86" t="s">
        <v>194</v>
      </c>
      <c r="B37" s="86" t="s">
        <v>195</v>
      </c>
      <c r="C37" s="87"/>
      <c r="D37" s="87"/>
    </row>
    <row r="38" spans="1:4" ht="16.5" x14ac:dyDescent="0.35">
      <c r="A38" s="88"/>
      <c r="B38" s="88"/>
      <c r="C38" s="88"/>
      <c r="D38" s="87"/>
    </row>
    <row r="39" spans="1:4" ht="16.5" x14ac:dyDescent="0.35">
      <c r="A39" s="88" t="s">
        <v>196</v>
      </c>
      <c r="B39" s="88"/>
      <c r="C39" s="71"/>
      <c r="D39" s="87"/>
    </row>
    <row r="42" spans="1:4" ht="16.5" x14ac:dyDescent="0.3">
      <c r="A42" s="70"/>
      <c r="B42" s="70"/>
      <c r="C42" s="70"/>
      <c r="D42" s="70"/>
    </row>
    <row r="44" spans="1:4" x14ac:dyDescent="0.25">
      <c r="A44" s="201" t="s">
        <v>178</v>
      </c>
      <c r="B44" s="201"/>
      <c r="C44" s="201"/>
      <c r="D44" s="201"/>
    </row>
    <row r="45" spans="1:4" ht="15.75" x14ac:dyDescent="0.3">
      <c r="A45" s="71"/>
      <c r="B45" s="71"/>
      <c r="C45" s="71"/>
      <c r="D45" s="71"/>
    </row>
    <row r="46" spans="1:4" x14ac:dyDescent="0.25">
      <c r="A46" s="72" t="s">
        <v>179</v>
      </c>
      <c r="B46" s="72" t="s">
        <v>180</v>
      </c>
      <c r="C46" s="73" t="s">
        <v>181</v>
      </c>
      <c r="D46" s="73" t="s">
        <v>182</v>
      </c>
    </row>
    <row r="47" spans="1:4" ht="15.75" x14ac:dyDescent="0.3">
      <c r="A47" s="74"/>
      <c r="B47" s="75"/>
      <c r="C47" s="76"/>
      <c r="D47" s="76"/>
    </row>
    <row r="48" spans="1:4" ht="15.75" x14ac:dyDescent="0.3">
      <c r="A48" s="74"/>
      <c r="B48" s="77"/>
      <c r="C48" s="78"/>
      <c r="D48" s="78"/>
    </row>
    <row r="49" spans="1:4" x14ac:dyDescent="0.25">
      <c r="A49" s="79" t="s">
        <v>183</v>
      </c>
      <c r="B49" s="80" t="s">
        <v>184</v>
      </c>
      <c r="C49" s="81" t="s">
        <v>185</v>
      </c>
      <c r="D49" s="81"/>
    </row>
    <row r="50" spans="1:4" ht="30" x14ac:dyDescent="0.3">
      <c r="A50" s="82" t="s">
        <v>187</v>
      </c>
      <c r="B50" s="83" t="s">
        <v>29</v>
      </c>
      <c r="C50" s="84" t="s">
        <v>188</v>
      </c>
      <c r="D50" s="85" t="s">
        <v>189</v>
      </c>
    </row>
    <row r="51" spans="1:4" ht="15.75" x14ac:dyDescent="0.3">
      <c r="A51" s="71"/>
      <c r="B51" s="71"/>
      <c r="C51" s="71"/>
      <c r="D51" s="71"/>
    </row>
    <row r="52" spans="1:4" ht="16.5" x14ac:dyDescent="0.35">
      <c r="A52" s="86" t="s">
        <v>190</v>
      </c>
      <c r="B52" s="86" t="s">
        <v>244</v>
      </c>
      <c r="C52" s="87"/>
      <c r="D52" s="87"/>
    </row>
    <row r="53" spans="1:4" ht="16.5" x14ac:dyDescent="0.35">
      <c r="A53" s="86" t="s">
        <v>191</v>
      </c>
      <c r="B53" s="86" t="s">
        <v>192</v>
      </c>
      <c r="C53" s="87"/>
      <c r="D53" s="87"/>
    </row>
    <row r="54" spans="1:4" ht="16.5" x14ac:dyDescent="0.35">
      <c r="A54" s="86" t="s">
        <v>193</v>
      </c>
      <c r="B54" s="86" t="s">
        <v>242</v>
      </c>
      <c r="C54" s="87"/>
      <c r="D54" s="87"/>
    </row>
    <row r="55" spans="1:4" ht="16.5" x14ac:dyDescent="0.35">
      <c r="A55" s="86" t="s">
        <v>194</v>
      </c>
      <c r="B55" s="86" t="s">
        <v>243</v>
      </c>
      <c r="C55" s="87"/>
      <c r="D55" s="87"/>
    </row>
    <row r="56" spans="1:4" ht="16.5" x14ac:dyDescent="0.35">
      <c r="A56" s="88"/>
      <c r="B56" s="88"/>
      <c r="C56" s="88"/>
      <c r="D56" s="87"/>
    </row>
    <row r="57" spans="1:4" ht="16.5" x14ac:dyDescent="0.35">
      <c r="A57" s="88"/>
      <c r="B57" s="88"/>
      <c r="C57" s="71"/>
      <c r="D57" s="87"/>
    </row>
    <row r="65" spans="1:4" ht="16.5" x14ac:dyDescent="0.3">
      <c r="A65" s="70"/>
      <c r="B65" s="70"/>
      <c r="C65" s="70"/>
      <c r="D65" s="70"/>
    </row>
    <row r="67" spans="1:4" x14ac:dyDescent="0.25">
      <c r="A67" s="201" t="s">
        <v>178</v>
      </c>
      <c r="B67" s="201"/>
      <c r="C67" s="201"/>
      <c r="D67" s="201"/>
    </row>
    <row r="68" spans="1:4" ht="15.75" x14ac:dyDescent="0.3">
      <c r="A68" s="71"/>
      <c r="B68" s="71"/>
      <c r="C68" s="71"/>
      <c r="D68" s="71"/>
    </row>
    <row r="69" spans="1:4" x14ac:dyDescent="0.25">
      <c r="A69" s="72" t="s">
        <v>179</v>
      </c>
      <c r="B69" s="72" t="s">
        <v>180</v>
      </c>
      <c r="C69" s="73" t="s">
        <v>181</v>
      </c>
      <c r="D69" s="73" t="s">
        <v>182</v>
      </c>
    </row>
    <row r="70" spans="1:4" ht="15.75" x14ac:dyDescent="0.3">
      <c r="A70" s="74"/>
      <c r="B70" s="75"/>
      <c r="C70" s="76"/>
      <c r="D70" s="76"/>
    </row>
    <row r="71" spans="1:4" ht="15.75" x14ac:dyDescent="0.3">
      <c r="A71" s="74"/>
      <c r="B71" s="77"/>
      <c r="C71" s="78"/>
      <c r="D71" s="78"/>
    </row>
    <row r="72" spans="1:4" x14ac:dyDescent="0.25">
      <c r="A72" s="79" t="s">
        <v>183</v>
      </c>
      <c r="B72" s="80" t="s">
        <v>184</v>
      </c>
      <c r="C72" s="81" t="s">
        <v>185</v>
      </c>
      <c r="D72" s="81"/>
    </row>
    <row r="73" spans="1:4" ht="30" x14ac:dyDescent="0.3">
      <c r="A73" s="82" t="s">
        <v>187</v>
      </c>
      <c r="B73" s="83" t="s">
        <v>29</v>
      </c>
      <c r="C73" s="84" t="s">
        <v>188</v>
      </c>
      <c r="D73" s="85" t="s">
        <v>189</v>
      </c>
    </row>
    <row r="74" spans="1:4" ht="15.75" x14ac:dyDescent="0.3">
      <c r="A74" s="71"/>
      <c r="B74" s="71"/>
      <c r="C74" s="71"/>
      <c r="D74" s="71"/>
    </row>
    <row r="75" spans="1:4" ht="16.5" x14ac:dyDescent="0.35">
      <c r="A75" s="86" t="s">
        <v>190</v>
      </c>
      <c r="B75" s="86" t="s">
        <v>244</v>
      </c>
      <c r="C75" s="87"/>
      <c r="D75" s="87"/>
    </row>
    <row r="76" spans="1:4" ht="16.5" x14ac:dyDescent="0.35">
      <c r="A76" s="86" t="s">
        <v>191</v>
      </c>
      <c r="B76" s="86" t="s">
        <v>192</v>
      </c>
      <c r="C76" s="87"/>
      <c r="D76" s="87"/>
    </row>
    <row r="77" spans="1:4" ht="16.5" x14ac:dyDescent="0.35">
      <c r="A77" s="86" t="s">
        <v>193</v>
      </c>
      <c r="B77" s="86" t="s">
        <v>242</v>
      </c>
      <c r="C77" s="87"/>
      <c r="D77" s="87"/>
    </row>
    <row r="78" spans="1:4" ht="16.5" x14ac:dyDescent="0.35">
      <c r="A78" s="86" t="s">
        <v>194</v>
      </c>
      <c r="B78" s="86" t="s">
        <v>243</v>
      </c>
      <c r="C78" s="87"/>
      <c r="D78" s="87"/>
    </row>
    <row r="79" spans="1:4" ht="16.5" x14ac:dyDescent="0.35">
      <c r="A79" s="88"/>
      <c r="B79" s="88"/>
      <c r="C79" s="88"/>
      <c r="D79" s="87"/>
    </row>
  </sheetData>
  <mergeCells count="4">
    <mergeCell ref="A3:D3"/>
    <mergeCell ref="A26:D26"/>
    <mergeCell ref="A44:D44"/>
    <mergeCell ref="A67:D67"/>
  </mergeCells>
  <pageMargins left="0.3" right="0.2" top="0.25" bottom="0.25" header="0.3" footer="0.3"/>
  <pageSetup paperSize="9" scale="6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Produk</vt:lpstr>
      <vt:lpstr>Optimals Serum Vitamin C</vt:lpstr>
      <vt:lpstr>Optimals White Night Cream</vt:lpstr>
      <vt:lpstr>Optimals White Night Cream 1</vt:lpstr>
      <vt:lpstr>lembar serah terima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2020-06-09T07:27:14Z</cp:lastPrinted>
  <dcterms:created xsi:type="dcterms:W3CDTF">2019-11-11T06:13:44Z</dcterms:created>
  <dcterms:modified xsi:type="dcterms:W3CDTF">2020-06-16T04:24:08Z</dcterms:modified>
</cp:coreProperties>
</file>