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uca/Dropbox/Unimib/iPS/CALM/Analisi/tab/"/>
    </mc:Choice>
  </mc:AlternateContent>
  <bookViews>
    <workbookView xWindow="0" yWindow="460" windowWidth="28800" windowHeight="16760" tabRatio="818" activeTab="5"/>
  </bookViews>
  <sheets>
    <sheet name="calcolo gg post-diff" sheetId="12" r:id="rId1"/>
    <sheet name="noDC vs DC (c6)" sheetId="16" r:id="rId2"/>
    <sheet name="HAK vs C6 DC" sheetId="14" r:id="rId3"/>
    <sheet name="C6 vs MERGE HDF22 DC" sheetId="17" r:id="rId4"/>
    <sheet name="C6 vs MERGE HDF22 noDC" sheetId="18" r:id="rId5"/>
    <sheet name="Sheet1" sheetId="19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19" l="1"/>
  <c r="C45" i="19"/>
  <c r="B45" i="19"/>
  <c r="A45" i="19"/>
  <c r="H74" i="18"/>
  <c r="I74" i="18"/>
  <c r="J11" i="18"/>
  <c r="J13" i="18"/>
  <c r="J14" i="18"/>
  <c r="J15" i="18"/>
  <c r="J16" i="18"/>
  <c r="J17" i="18"/>
  <c r="J49" i="18"/>
  <c r="J51" i="18"/>
  <c r="J52" i="18"/>
  <c r="J55" i="18"/>
  <c r="J57" i="18"/>
  <c r="J63" i="18"/>
  <c r="J64" i="18"/>
  <c r="J66" i="18"/>
  <c r="J67" i="18"/>
  <c r="J69" i="18"/>
  <c r="J74" i="18"/>
  <c r="K74" i="18"/>
  <c r="L74" i="18"/>
  <c r="O74" i="18"/>
  <c r="P74" i="18"/>
  <c r="Q74" i="18"/>
  <c r="R6" i="18"/>
  <c r="R7" i="18"/>
  <c r="R8" i="18"/>
  <c r="R10" i="18"/>
  <c r="R11" i="18"/>
  <c r="R13" i="18"/>
  <c r="R14" i="18"/>
  <c r="R15" i="18"/>
  <c r="R16" i="18"/>
  <c r="R17" i="18"/>
  <c r="R40" i="18"/>
  <c r="R41" i="18"/>
  <c r="R43" i="18"/>
  <c r="R44" i="18"/>
  <c r="R45" i="18"/>
  <c r="R46" i="18"/>
  <c r="R47" i="18"/>
  <c r="R49" i="18"/>
  <c r="R52" i="18"/>
  <c r="R55" i="18"/>
  <c r="R57" i="18"/>
  <c r="R60" i="18"/>
  <c r="R61" i="18"/>
  <c r="R63" i="18"/>
  <c r="R64" i="18"/>
  <c r="R66" i="18"/>
  <c r="R67" i="18"/>
  <c r="R69" i="18"/>
  <c r="R74" i="18"/>
  <c r="S69" i="18"/>
  <c r="S74" i="18"/>
  <c r="T6" i="18"/>
  <c r="T7" i="18"/>
  <c r="T8" i="18"/>
  <c r="T40" i="18"/>
  <c r="T41" i="18"/>
  <c r="T43" i="18"/>
  <c r="T44" i="18"/>
  <c r="T45" i="18"/>
  <c r="T46" i="18"/>
  <c r="T47" i="18"/>
  <c r="T60" i="18"/>
  <c r="T61" i="18"/>
  <c r="T74" i="18"/>
  <c r="W74" i="18"/>
  <c r="X74" i="18"/>
  <c r="Y74" i="18"/>
  <c r="Z6" i="18"/>
  <c r="Z7" i="18"/>
  <c r="Z8" i="18"/>
  <c r="Z10" i="18"/>
  <c r="Z11" i="18"/>
  <c r="Z13" i="18"/>
  <c r="Z14" i="18"/>
  <c r="Z15" i="18"/>
  <c r="Z16" i="18"/>
  <c r="Z41" i="18"/>
  <c r="Z43" i="18"/>
  <c r="Z44" i="18"/>
  <c r="Z45" i="18"/>
  <c r="Z47" i="18"/>
  <c r="Z49" i="18"/>
  <c r="Z52" i="18"/>
  <c r="Z53" i="18"/>
  <c r="Z56" i="18"/>
  <c r="Z57" i="18"/>
  <c r="Z60" i="18"/>
  <c r="Z63" i="18"/>
  <c r="Z64" i="18"/>
  <c r="Z65" i="18"/>
  <c r="Z66" i="18"/>
  <c r="Z67" i="18"/>
  <c r="Z68" i="18"/>
  <c r="Z69" i="18"/>
  <c r="Z74" i="18"/>
  <c r="AA68" i="18"/>
  <c r="AA69" i="18"/>
  <c r="AA74" i="18"/>
  <c r="AB6" i="18"/>
  <c r="AB7" i="18"/>
  <c r="AB8" i="18"/>
  <c r="AB41" i="18"/>
  <c r="AB43" i="18"/>
  <c r="AB44" i="18"/>
  <c r="AB45" i="18"/>
  <c r="AB47" i="18"/>
  <c r="AB60" i="18"/>
  <c r="AB74" i="18"/>
  <c r="AE74" i="18"/>
  <c r="AF74" i="18"/>
  <c r="AG74" i="18"/>
  <c r="AH7" i="18"/>
  <c r="AH8" i="18"/>
  <c r="AH10" i="18"/>
  <c r="AH13" i="18"/>
  <c r="AH15" i="18"/>
  <c r="AH16" i="18"/>
  <c r="AH47" i="18"/>
  <c r="AH49" i="18"/>
  <c r="AH52" i="18"/>
  <c r="AH53" i="18"/>
  <c r="AH56" i="18"/>
  <c r="AH57" i="18"/>
  <c r="AH63" i="18"/>
  <c r="AH64" i="18"/>
  <c r="AH65" i="18"/>
  <c r="AH66" i="18"/>
  <c r="AH67" i="18"/>
  <c r="AH74" i="18"/>
  <c r="AI67" i="18"/>
  <c r="AI74" i="18"/>
  <c r="AJ7" i="18"/>
  <c r="AJ8" i="18"/>
  <c r="AJ47" i="18"/>
  <c r="AJ74" i="18"/>
  <c r="G74" i="18"/>
  <c r="AJ73" i="18"/>
  <c r="AI73" i="18"/>
  <c r="AH73" i="18"/>
  <c r="AG73" i="18"/>
  <c r="AF73" i="18"/>
  <c r="AE73" i="18"/>
  <c r="AB73" i="18"/>
  <c r="AA73" i="18"/>
  <c r="Z73" i="18"/>
  <c r="Y73" i="18"/>
  <c r="X73" i="18"/>
  <c r="W73" i="18"/>
  <c r="T73" i="18"/>
  <c r="S73" i="18"/>
  <c r="R73" i="18"/>
  <c r="Q73" i="18"/>
  <c r="P73" i="18"/>
  <c r="O73" i="18"/>
  <c r="L73" i="18"/>
  <c r="K73" i="18"/>
  <c r="J73" i="18"/>
  <c r="I73" i="18"/>
  <c r="H73" i="18"/>
  <c r="G73" i="18"/>
  <c r="AJ72" i="18"/>
  <c r="AI72" i="18"/>
  <c r="AH72" i="18"/>
  <c r="AG72" i="18"/>
  <c r="AF72" i="18"/>
  <c r="AE72" i="18"/>
  <c r="AB72" i="18"/>
  <c r="AA72" i="18"/>
  <c r="Z72" i="18"/>
  <c r="Y72" i="18"/>
  <c r="X72" i="18"/>
  <c r="W72" i="18"/>
  <c r="T72" i="18"/>
  <c r="S72" i="18"/>
  <c r="R72" i="18"/>
  <c r="Q72" i="18"/>
  <c r="P72" i="18"/>
  <c r="O72" i="18"/>
  <c r="L72" i="18"/>
  <c r="K72" i="18"/>
  <c r="J72" i="18"/>
  <c r="I72" i="18"/>
  <c r="H72" i="18"/>
  <c r="G72" i="18"/>
  <c r="AJ71" i="18"/>
  <c r="AI71" i="18"/>
  <c r="AH71" i="18"/>
  <c r="AG71" i="18"/>
  <c r="AF71" i="18"/>
  <c r="AE71" i="18"/>
  <c r="AB71" i="18"/>
  <c r="AA71" i="18"/>
  <c r="Z71" i="18"/>
  <c r="Y71" i="18"/>
  <c r="X71" i="18"/>
  <c r="W71" i="18"/>
  <c r="T71" i="18"/>
  <c r="S71" i="18"/>
  <c r="R71" i="18"/>
  <c r="Q71" i="18"/>
  <c r="P71" i="18"/>
  <c r="O71" i="18"/>
  <c r="L71" i="18"/>
  <c r="K71" i="18"/>
  <c r="J71" i="18"/>
  <c r="I71" i="18"/>
  <c r="H71" i="18"/>
  <c r="G71" i="18"/>
  <c r="AJ29" i="18"/>
  <c r="AI29" i="18"/>
  <c r="AH23" i="18"/>
  <c r="AH29" i="18"/>
  <c r="AG29" i="18"/>
  <c r="AF29" i="18"/>
  <c r="AE29" i="18"/>
  <c r="AB29" i="18"/>
  <c r="AA29" i="18"/>
  <c r="Z23" i="18"/>
  <c r="Z24" i="18"/>
  <c r="Z29" i="18"/>
  <c r="Y29" i="18"/>
  <c r="X29" i="18"/>
  <c r="W29" i="18"/>
  <c r="T29" i="18"/>
  <c r="S29" i="18"/>
  <c r="R23" i="18"/>
  <c r="R24" i="18"/>
  <c r="R25" i="18"/>
  <c r="R29" i="18"/>
  <c r="Q29" i="18"/>
  <c r="P29" i="18"/>
  <c r="O29" i="18"/>
  <c r="L29" i="18"/>
  <c r="K29" i="18"/>
  <c r="J23" i="18"/>
  <c r="J24" i="18"/>
  <c r="J25" i="18"/>
  <c r="J29" i="18"/>
  <c r="I29" i="18"/>
  <c r="H29" i="18"/>
  <c r="G29" i="18"/>
  <c r="E29" i="18"/>
  <c r="AJ28" i="18"/>
  <c r="AI28" i="18"/>
  <c r="AH28" i="18"/>
  <c r="AG28" i="18"/>
  <c r="AF28" i="18"/>
  <c r="AE28" i="18"/>
  <c r="AB28" i="18"/>
  <c r="AA28" i="18"/>
  <c r="Z28" i="18"/>
  <c r="Y28" i="18"/>
  <c r="X28" i="18"/>
  <c r="W28" i="18"/>
  <c r="T28" i="18"/>
  <c r="S28" i="18"/>
  <c r="R28" i="18"/>
  <c r="Q28" i="18"/>
  <c r="P28" i="18"/>
  <c r="O28" i="18"/>
  <c r="L28" i="18"/>
  <c r="K28" i="18"/>
  <c r="J28" i="18"/>
  <c r="I28" i="18"/>
  <c r="H28" i="18"/>
  <c r="G28" i="18"/>
  <c r="E28" i="18"/>
  <c r="AJ27" i="18"/>
  <c r="AI27" i="18"/>
  <c r="AH27" i="18"/>
  <c r="AG27" i="18"/>
  <c r="AF27" i="18"/>
  <c r="AE27" i="18"/>
  <c r="AB27" i="18"/>
  <c r="AA27" i="18"/>
  <c r="Z27" i="18"/>
  <c r="Y27" i="18"/>
  <c r="X27" i="18"/>
  <c r="W27" i="18"/>
  <c r="T27" i="18"/>
  <c r="S27" i="18"/>
  <c r="R27" i="18"/>
  <c r="Q27" i="18"/>
  <c r="P27" i="18"/>
  <c r="O27" i="18"/>
  <c r="L27" i="18"/>
  <c r="K27" i="18"/>
  <c r="J27" i="18"/>
  <c r="I27" i="18"/>
  <c r="H27" i="18"/>
  <c r="G27" i="18"/>
  <c r="E27" i="18"/>
  <c r="AJ21" i="18"/>
  <c r="AI21" i="18"/>
  <c r="AH21" i="18"/>
  <c r="AG21" i="18"/>
  <c r="AF21" i="18"/>
  <c r="AE21" i="18"/>
  <c r="AB21" i="18"/>
  <c r="AA21" i="18"/>
  <c r="Z21" i="18"/>
  <c r="Y21" i="18"/>
  <c r="X21" i="18"/>
  <c r="W21" i="18"/>
  <c r="T21" i="18"/>
  <c r="S21" i="18"/>
  <c r="R21" i="18"/>
  <c r="Q21" i="18"/>
  <c r="P21" i="18"/>
  <c r="O21" i="18"/>
  <c r="L21" i="18"/>
  <c r="K21" i="18"/>
  <c r="J21" i="18"/>
  <c r="I21" i="18"/>
  <c r="H21" i="18"/>
  <c r="G21" i="18"/>
  <c r="E21" i="18"/>
  <c r="AJ20" i="18"/>
  <c r="AI20" i="18"/>
  <c r="AH20" i="18"/>
  <c r="AG20" i="18"/>
  <c r="AF20" i="18"/>
  <c r="AE20" i="18"/>
  <c r="AB20" i="18"/>
  <c r="AA20" i="18"/>
  <c r="Z20" i="18"/>
  <c r="Y20" i="18"/>
  <c r="X20" i="18"/>
  <c r="W20" i="18"/>
  <c r="T20" i="18"/>
  <c r="S20" i="18"/>
  <c r="R20" i="18"/>
  <c r="Q20" i="18"/>
  <c r="P20" i="18"/>
  <c r="O20" i="18"/>
  <c r="L20" i="18"/>
  <c r="K20" i="18"/>
  <c r="J20" i="18"/>
  <c r="I20" i="18"/>
  <c r="H20" i="18"/>
  <c r="G20" i="18"/>
  <c r="E20" i="18"/>
  <c r="AJ19" i="18"/>
  <c r="AI19" i="18"/>
  <c r="AH19" i="18"/>
  <c r="AG19" i="18"/>
  <c r="AF19" i="18"/>
  <c r="AE19" i="18"/>
  <c r="AB19" i="18"/>
  <c r="AA19" i="18"/>
  <c r="Z19" i="18"/>
  <c r="Y19" i="18"/>
  <c r="X19" i="18"/>
  <c r="W19" i="18"/>
  <c r="T19" i="18"/>
  <c r="S19" i="18"/>
  <c r="R19" i="18"/>
  <c r="Q19" i="18"/>
  <c r="P19" i="18"/>
  <c r="O19" i="18"/>
  <c r="L19" i="18"/>
  <c r="K19" i="18"/>
  <c r="J19" i="18"/>
  <c r="I19" i="18"/>
  <c r="H19" i="18"/>
  <c r="G19" i="18"/>
  <c r="E19" i="18"/>
  <c r="AN25" i="16"/>
  <c r="AN27" i="16"/>
  <c r="AN26" i="16"/>
  <c r="AN52" i="16"/>
  <c r="AN54" i="16"/>
  <c r="AN53" i="16"/>
  <c r="AN55" i="16"/>
  <c r="AE52" i="16"/>
  <c r="AE54" i="16"/>
  <c r="AE53" i="16"/>
  <c r="AE55" i="16"/>
  <c r="AE25" i="16"/>
  <c r="AE27" i="16"/>
  <c r="AE26" i="16"/>
  <c r="V52" i="16"/>
  <c r="V54" i="16"/>
  <c r="V53" i="16"/>
  <c r="V55" i="16"/>
  <c r="V25" i="16"/>
  <c r="V27" i="16"/>
  <c r="V26" i="16"/>
  <c r="M52" i="16"/>
  <c r="M54" i="16"/>
  <c r="M53" i="16"/>
  <c r="M55" i="16"/>
  <c r="M25" i="16"/>
  <c r="M27" i="16"/>
  <c r="M26" i="16"/>
  <c r="J122" i="17"/>
  <c r="E98" i="17"/>
  <c r="E100" i="17"/>
  <c r="E99" i="17"/>
  <c r="F100" i="17"/>
  <c r="I90" i="17"/>
  <c r="I91" i="17"/>
  <c r="I92" i="17"/>
  <c r="I93" i="17"/>
  <c r="I94" i="17"/>
  <c r="I95" i="17"/>
  <c r="I116" i="17"/>
  <c r="I117" i="17"/>
  <c r="I118" i="17"/>
  <c r="I119" i="17"/>
  <c r="I120" i="17"/>
  <c r="I122" i="17"/>
  <c r="I123" i="17"/>
  <c r="I124" i="17"/>
  <c r="I133" i="17"/>
  <c r="I134" i="17"/>
  <c r="I141" i="17"/>
  <c r="J90" i="17"/>
  <c r="J91" i="17"/>
  <c r="J92" i="17"/>
  <c r="J93" i="17"/>
  <c r="J94" i="17"/>
  <c r="J95" i="17"/>
  <c r="J116" i="17"/>
  <c r="J117" i="17"/>
  <c r="J118" i="17"/>
  <c r="J119" i="17"/>
  <c r="J120" i="17"/>
  <c r="J123" i="17"/>
  <c r="J124" i="17"/>
  <c r="J133" i="17"/>
  <c r="J134" i="17"/>
  <c r="J141" i="17"/>
  <c r="Q85" i="17"/>
  <c r="Q86" i="17"/>
  <c r="Q87" i="17"/>
  <c r="Q88" i="17"/>
  <c r="Q89" i="17"/>
  <c r="Q90" i="17"/>
  <c r="Q92" i="17"/>
  <c r="Q93" i="17"/>
  <c r="Q94" i="17"/>
  <c r="Q95" i="17"/>
  <c r="Q96" i="17"/>
  <c r="Q108" i="17"/>
  <c r="Q110" i="17"/>
  <c r="Q111" i="17"/>
  <c r="Q112" i="17"/>
  <c r="Q114" i="17"/>
  <c r="Q116" i="17"/>
  <c r="Q117" i="17"/>
  <c r="Q118" i="17"/>
  <c r="Q119" i="17"/>
  <c r="Q120" i="17"/>
  <c r="Q122" i="17"/>
  <c r="Q123" i="17"/>
  <c r="Q124" i="17"/>
  <c r="Q127" i="17"/>
  <c r="Q132" i="17"/>
  <c r="Q133" i="17"/>
  <c r="Q134" i="17"/>
  <c r="Q135" i="17"/>
  <c r="Q141" i="17"/>
  <c r="R85" i="17"/>
  <c r="R86" i="17"/>
  <c r="R87" i="17"/>
  <c r="R88" i="17"/>
  <c r="R89" i="17"/>
  <c r="R90" i="17"/>
  <c r="R92" i="17"/>
  <c r="R93" i="17"/>
  <c r="R94" i="17"/>
  <c r="R95" i="17"/>
  <c r="R96" i="17"/>
  <c r="R108" i="17"/>
  <c r="R110" i="17"/>
  <c r="R111" i="17"/>
  <c r="R112" i="17"/>
  <c r="R114" i="17"/>
  <c r="R116" i="17"/>
  <c r="R117" i="17"/>
  <c r="R118" i="17"/>
  <c r="R119" i="17"/>
  <c r="R120" i="17"/>
  <c r="R122" i="17"/>
  <c r="R123" i="17"/>
  <c r="R124" i="17"/>
  <c r="R127" i="17"/>
  <c r="R132" i="17"/>
  <c r="R133" i="17"/>
  <c r="R134" i="17"/>
  <c r="R135" i="17"/>
  <c r="R141" i="17"/>
  <c r="Y85" i="17"/>
  <c r="Y86" i="17"/>
  <c r="Y87" i="17"/>
  <c r="Y88" i="17"/>
  <c r="Y89" i="17"/>
  <c r="Y90" i="17"/>
  <c r="Y92" i="17"/>
  <c r="Y94" i="17"/>
  <c r="Y95" i="17"/>
  <c r="Y96" i="17"/>
  <c r="Y108" i="17"/>
  <c r="Y110" i="17"/>
  <c r="Y111" i="17"/>
  <c r="Y112" i="17"/>
  <c r="Y114" i="17"/>
  <c r="Y116" i="17"/>
  <c r="Y117" i="17"/>
  <c r="Y119" i="17"/>
  <c r="Y120" i="17"/>
  <c r="Y123" i="17"/>
  <c r="Y124" i="17"/>
  <c r="Y127" i="17"/>
  <c r="Y132" i="17"/>
  <c r="Y133" i="17"/>
  <c r="Y134" i="17"/>
  <c r="Y136" i="17"/>
  <c r="Y141" i="17"/>
  <c r="Z85" i="17"/>
  <c r="Z86" i="17"/>
  <c r="Z87" i="17"/>
  <c r="Z88" i="17"/>
  <c r="Z89" i="17"/>
  <c r="Z90" i="17"/>
  <c r="Z92" i="17"/>
  <c r="Z94" i="17"/>
  <c r="Z95" i="17"/>
  <c r="Z96" i="17"/>
  <c r="Z108" i="17"/>
  <c r="Z110" i="17"/>
  <c r="Z111" i="17"/>
  <c r="Z112" i="17"/>
  <c r="Z114" i="17"/>
  <c r="Z116" i="17"/>
  <c r="Z117" i="17"/>
  <c r="Z119" i="17"/>
  <c r="Z120" i="17"/>
  <c r="Z123" i="17"/>
  <c r="Z124" i="17"/>
  <c r="Z127" i="17"/>
  <c r="Z132" i="17"/>
  <c r="Z133" i="17"/>
  <c r="Z134" i="17"/>
  <c r="Z136" i="17"/>
  <c r="Z141" i="17"/>
  <c r="AG86" i="17"/>
  <c r="AG87" i="17"/>
  <c r="AG88" i="17"/>
  <c r="AG89" i="17"/>
  <c r="AG92" i="17"/>
  <c r="AG95" i="17"/>
  <c r="AG96" i="17"/>
  <c r="AG116" i="17"/>
  <c r="AG117" i="17"/>
  <c r="AG119" i="17"/>
  <c r="AG120" i="17"/>
  <c r="AG123" i="17"/>
  <c r="AG124" i="17"/>
  <c r="AG132" i="17"/>
  <c r="AG133" i="17"/>
  <c r="AG136" i="17"/>
  <c r="AG141" i="17"/>
  <c r="AH86" i="17"/>
  <c r="AH87" i="17"/>
  <c r="AH88" i="17"/>
  <c r="AH89" i="17"/>
  <c r="AH92" i="17"/>
  <c r="AH95" i="17"/>
  <c r="AH96" i="17"/>
  <c r="AH116" i="17"/>
  <c r="AH117" i="17"/>
  <c r="AH119" i="17"/>
  <c r="AH120" i="17"/>
  <c r="AH123" i="17"/>
  <c r="AH124" i="17"/>
  <c r="AH132" i="17"/>
  <c r="AH133" i="17"/>
  <c r="AH136" i="17"/>
  <c r="AH141" i="17"/>
  <c r="E141" i="17"/>
  <c r="AH100" i="17"/>
  <c r="AG100" i="17"/>
  <c r="AF100" i="17"/>
  <c r="AE100" i="17"/>
  <c r="Z100" i="17"/>
  <c r="Y100" i="17"/>
  <c r="X100" i="17"/>
  <c r="W100" i="17"/>
  <c r="R100" i="17"/>
  <c r="Q100" i="17"/>
  <c r="P100" i="17"/>
  <c r="O100" i="17"/>
  <c r="J100" i="17"/>
  <c r="I100" i="17"/>
  <c r="H100" i="17"/>
  <c r="G100" i="17"/>
  <c r="AH99" i="17"/>
  <c r="AG99" i="17"/>
  <c r="AF99" i="17"/>
  <c r="AE99" i="17"/>
  <c r="Z99" i="17"/>
  <c r="Y99" i="17"/>
  <c r="X99" i="17"/>
  <c r="W99" i="17"/>
  <c r="R99" i="17"/>
  <c r="Q99" i="17"/>
  <c r="P99" i="17"/>
  <c r="O99" i="17"/>
  <c r="J99" i="17"/>
  <c r="I99" i="17"/>
  <c r="H99" i="17"/>
  <c r="G99" i="17"/>
  <c r="AH98" i="17"/>
  <c r="AG98" i="17"/>
  <c r="AF98" i="17"/>
  <c r="AE98" i="17"/>
  <c r="Z98" i="17"/>
  <c r="Y98" i="17"/>
  <c r="X98" i="17"/>
  <c r="W98" i="17"/>
  <c r="R98" i="17"/>
  <c r="Q98" i="17"/>
  <c r="P98" i="17"/>
  <c r="O98" i="17"/>
  <c r="J98" i="17"/>
  <c r="I98" i="17"/>
  <c r="H98" i="17"/>
  <c r="G98" i="17"/>
  <c r="AH140" i="17"/>
  <c r="AG140" i="17"/>
  <c r="Z140" i="17"/>
  <c r="Y140" i="17"/>
  <c r="R140" i="17"/>
  <c r="Q140" i="17"/>
  <c r="J140" i="17"/>
  <c r="I140" i="17"/>
  <c r="E140" i="17"/>
  <c r="AH139" i="17"/>
  <c r="AG139" i="17"/>
  <c r="Z139" i="17"/>
  <c r="Y139" i="17"/>
  <c r="R139" i="17"/>
  <c r="Q139" i="17"/>
  <c r="J139" i="17"/>
  <c r="I139" i="17"/>
  <c r="E139" i="17"/>
  <c r="AH138" i="17"/>
  <c r="AG138" i="17"/>
  <c r="Z138" i="17"/>
  <c r="Y138" i="17"/>
  <c r="R138" i="17"/>
  <c r="Q138" i="17"/>
  <c r="J138" i="17"/>
  <c r="I138" i="17"/>
  <c r="E138" i="17"/>
  <c r="C76" i="17"/>
  <c r="C77" i="17"/>
  <c r="B76" i="17"/>
  <c r="B77" i="17"/>
  <c r="AJ9" i="17"/>
  <c r="AJ10" i="17"/>
  <c r="AJ11" i="17"/>
  <c r="AJ70" i="17"/>
  <c r="AI65" i="17"/>
  <c r="AI70" i="17"/>
  <c r="AH9" i="17"/>
  <c r="AH10" i="17"/>
  <c r="AH11" i="17"/>
  <c r="AH12" i="17"/>
  <c r="AH15" i="17"/>
  <c r="AH18" i="17"/>
  <c r="AH19" i="17"/>
  <c r="AH45" i="17"/>
  <c r="AH46" i="17"/>
  <c r="AH48" i="17"/>
  <c r="AH49" i="17"/>
  <c r="AH52" i="17"/>
  <c r="AH53" i="17"/>
  <c r="AH61" i="17"/>
  <c r="AH62" i="17"/>
  <c r="AH65" i="17"/>
  <c r="AH70" i="17"/>
  <c r="AG70" i="17"/>
  <c r="AF70" i="17"/>
  <c r="AE70" i="17"/>
  <c r="AB8" i="17"/>
  <c r="AB9" i="17"/>
  <c r="AB10" i="17"/>
  <c r="AB11" i="17"/>
  <c r="AB37" i="17"/>
  <c r="AB39" i="17"/>
  <c r="AB40" i="17"/>
  <c r="AB41" i="17"/>
  <c r="AB43" i="17"/>
  <c r="AB56" i="17"/>
  <c r="AB63" i="17"/>
  <c r="AB70" i="17"/>
  <c r="AA65" i="17"/>
  <c r="AA70" i="17"/>
  <c r="R64" i="17"/>
  <c r="Z63" i="17"/>
  <c r="Z65" i="17"/>
  <c r="Z8" i="17"/>
  <c r="Z9" i="17"/>
  <c r="Z10" i="17"/>
  <c r="Z11" i="17"/>
  <c r="Z12" i="17"/>
  <c r="Z13" i="17"/>
  <c r="Z15" i="17"/>
  <c r="Z17" i="17"/>
  <c r="Z18" i="17"/>
  <c r="Z19" i="17"/>
  <c r="Z37" i="17"/>
  <c r="Z39" i="17"/>
  <c r="Z40" i="17"/>
  <c r="Z41" i="17"/>
  <c r="Z43" i="17"/>
  <c r="Z45" i="17"/>
  <c r="Z46" i="17"/>
  <c r="Z48" i="17"/>
  <c r="Z49" i="17"/>
  <c r="Z52" i="17"/>
  <c r="Z53" i="17"/>
  <c r="Z56" i="17"/>
  <c r="Z61" i="17"/>
  <c r="Z62" i="17"/>
  <c r="Z70" i="17"/>
  <c r="Y70" i="17"/>
  <c r="X70" i="17"/>
  <c r="W70" i="17"/>
  <c r="T8" i="17"/>
  <c r="T9" i="17"/>
  <c r="T10" i="17"/>
  <c r="T11" i="17"/>
  <c r="T37" i="17"/>
  <c r="T39" i="17"/>
  <c r="T40" i="17"/>
  <c r="T41" i="17"/>
  <c r="T43" i="17"/>
  <c r="T56" i="17"/>
  <c r="T70" i="17"/>
  <c r="S64" i="17"/>
  <c r="S70" i="17"/>
  <c r="R8" i="17"/>
  <c r="R9" i="17"/>
  <c r="R10" i="17"/>
  <c r="R11" i="17"/>
  <c r="R12" i="17"/>
  <c r="R13" i="17"/>
  <c r="R15" i="17"/>
  <c r="R16" i="17"/>
  <c r="R17" i="17"/>
  <c r="R18" i="17"/>
  <c r="R19" i="17"/>
  <c r="R37" i="17"/>
  <c r="R39" i="17"/>
  <c r="R40" i="17"/>
  <c r="R41" i="17"/>
  <c r="R43" i="17"/>
  <c r="R45" i="17"/>
  <c r="R46" i="17"/>
  <c r="R47" i="17"/>
  <c r="R48" i="17"/>
  <c r="R49" i="17"/>
  <c r="R51" i="17"/>
  <c r="R52" i="17"/>
  <c r="R53" i="17"/>
  <c r="R56" i="17"/>
  <c r="R61" i="17"/>
  <c r="R62" i="17"/>
  <c r="R63" i="17"/>
  <c r="R70" i="17"/>
  <c r="Q70" i="17"/>
  <c r="P70" i="17"/>
  <c r="O70" i="17"/>
  <c r="H70" i="17"/>
  <c r="I70" i="17"/>
  <c r="J13" i="17"/>
  <c r="J14" i="17"/>
  <c r="J15" i="17"/>
  <c r="J16" i="17"/>
  <c r="J17" i="17"/>
  <c r="J18" i="17"/>
  <c r="J45" i="17"/>
  <c r="J46" i="17"/>
  <c r="J47" i="17"/>
  <c r="J48" i="17"/>
  <c r="J49" i="17"/>
  <c r="J51" i="17"/>
  <c r="J52" i="17"/>
  <c r="J53" i="17"/>
  <c r="J62" i="17"/>
  <c r="J63" i="17"/>
  <c r="J70" i="17"/>
  <c r="K70" i="17"/>
  <c r="L70" i="17"/>
  <c r="G70" i="17"/>
  <c r="AJ69" i="17"/>
  <c r="AI69" i="17"/>
  <c r="AH69" i="17"/>
  <c r="AG69" i="17"/>
  <c r="AF69" i="17"/>
  <c r="AE69" i="17"/>
  <c r="AB69" i="17"/>
  <c r="AA69" i="17"/>
  <c r="Z69" i="17"/>
  <c r="Y69" i="17"/>
  <c r="X69" i="17"/>
  <c r="W69" i="17"/>
  <c r="T69" i="17"/>
  <c r="S69" i="17"/>
  <c r="R69" i="17"/>
  <c r="Q69" i="17"/>
  <c r="P69" i="17"/>
  <c r="O69" i="17"/>
  <c r="L69" i="17"/>
  <c r="K69" i="17"/>
  <c r="J69" i="17"/>
  <c r="I69" i="17"/>
  <c r="H69" i="17"/>
  <c r="G69" i="17"/>
  <c r="AJ68" i="17"/>
  <c r="AI68" i="17"/>
  <c r="AH68" i="17"/>
  <c r="AG68" i="17"/>
  <c r="AF68" i="17"/>
  <c r="AE68" i="17"/>
  <c r="AB68" i="17"/>
  <c r="AA68" i="17"/>
  <c r="Z68" i="17"/>
  <c r="Y68" i="17"/>
  <c r="X68" i="17"/>
  <c r="W68" i="17"/>
  <c r="T68" i="17"/>
  <c r="S68" i="17"/>
  <c r="R68" i="17"/>
  <c r="Q68" i="17"/>
  <c r="P68" i="17"/>
  <c r="O68" i="17"/>
  <c r="L68" i="17"/>
  <c r="K68" i="17"/>
  <c r="J68" i="17"/>
  <c r="I68" i="17"/>
  <c r="H68" i="17"/>
  <c r="G68" i="17"/>
  <c r="AJ67" i="17"/>
  <c r="AI67" i="17"/>
  <c r="AH67" i="17"/>
  <c r="AG67" i="17"/>
  <c r="AF67" i="17"/>
  <c r="AE67" i="17"/>
  <c r="AB67" i="17"/>
  <c r="AA67" i="17"/>
  <c r="Z67" i="17"/>
  <c r="Y67" i="17"/>
  <c r="X67" i="17"/>
  <c r="W67" i="17"/>
  <c r="T67" i="17"/>
  <c r="S67" i="17"/>
  <c r="R67" i="17"/>
  <c r="Q67" i="17"/>
  <c r="P67" i="17"/>
  <c r="O67" i="17"/>
  <c r="L67" i="17"/>
  <c r="K67" i="17"/>
  <c r="J67" i="17"/>
  <c r="I67" i="17"/>
  <c r="H67" i="17"/>
  <c r="G67" i="17"/>
  <c r="R30" i="17"/>
  <c r="J30" i="17"/>
  <c r="AJ27" i="17"/>
  <c r="AI27" i="17"/>
  <c r="AH27" i="17"/>
  <c r="AG27" i="17"/>
  <c r="AF27" i="17"/>
  <c r="AE27" i="17"/>
  <c r="AB27" i="17"/>
  <c r="AA27" i="17"/>
  <c r="Z27" i="17"/>
  <c r="Y27" i="17"/>
  <c r="X27" i="17"/>
  <c r="W27" i="17"/>
  <c r="T27" i="17"/>
  <c r="S27" i="17"/>
  <c r="R27" i="17"/>
  <c r="Q27" i="17"/>
  <c r="P27" i="17"/>
  <c r="O27" i="17"/>
  <c r="L27" i="17"/>
  <c r="K27" i="17"/>
  <c r="J27" i="17"/>
  <c r="I27" i="17"/>
  <c r="H27" i="17"/>
  <c r="G27" i="17"/>
  <c r="AJ26" i="17"/>
  <c r="AI26" i="17"/>
  <c r="AH26" i="17"/>
  <c r="AG26" i="17"/>
  <c r="AF26" i="17"/>
  <c r="AE26" i="17"/>
  <c r="AB26" i="17"/>
  <c r="AA26" i="17"/>
  <c r="Z26" i="17"/>
  <c r="Y26" i="17"/>
  <c r="X26" i="17"/>
  <c r="W26" i="17"/>
  <c r="T26" i="17"/>
  <c r="S26" i="17"/>
  <c r="R26" i="17"/>
  <c r="Q26" i="17"/>
  <c r="P26" i="17"/>
  <c r="O26" i="17"/>
  <c r="L26" i="17"/>
  <c r="K26" i="17"/>
  <c r="J26" i="17"/>
  <c r="I26" i="17"/>
  <c r="H26" i="17"/>
  <c r="G26" i="17"/>
  <c r="AJ25" i="17"/>
  <c r="AI25" i="17"/>
  <c r="AH25" i="17"/>
  <c r="AG25" i="17"/>
  <c r="AF25" i="17"/>
  <c r="AE25" i="17"/>
  <c r="AB25" i="17"/>
  <c r="AA25" i="17"/>
  <c r="Z25" i="17"/>
  <c r="Y25" i="17"/>
  <c r="X25" i="17"/>
  <c r="W25" i="17"/>
  <c r="T25" i="17"/>
  <c r="S25" i="17"/>
  <c r="R25" i="17"/>
  <c r="Q25" i="17"/>
  <c r="P25" i="17"/>
  <c r="O25" i="17"/>
  <c r="L25" i="17"/>
  <c r="K25" i="17"/>
  <c r="J25" i="17"/>
  <c r="I25" i="17"/>
  <c r="H25" i="17"/>
  <c r="G25" i="17"/>
  <c r="Z22" i="17"/>
  <c r="R22" i="17"/>
  <c r="J22" i="17"/>
  <c r="AH21" i="17"/>
  <c r="Z21" i="17"/>
  <c r="R21" i="17"/>
  <c r="J21" i="17"/>
  <c r="E44" i="14"/>
  <c r="E46" i="14"/>
  <c r="E45" i="14"/>
  <c r="E47" i="14"/>
  <c r="E25" i="14"/>
  <c r="E27" i="14"/>
  <c r="E26" i="14"/>
  <c r="I107" i="14"/>
  <c r="I108" i="14"/>
  <c r="I109" i="14"/>
  <c r="I110" i="14"/>
  <c r="I111" i="14"/>
  <c r="I112" i="14"/>
  <c r="I113" i="14"/>
  <c r="I128" i="14"/>
  <c r="I129" i="14"/>
  <c r="I130" i="14"/>
  <c r="I133" i="14"/>
  <c r="I135" i="14"/>
  <c r="I136" i="14"/>
  <c r="I137" i="14"/>
  <c r="I144" i="14"/>
  <c r="J107" i="14"/>
  <c r="J108" i="14"/>
  <c r="J109" i="14"/>
  <c r="J110" i="14"/>
  <c r="J111" i="14"/>
  <c r="J112" i="14"/>
  <c r="J113" i="14"/>
  <c r="J128" i="14"/>
  <c r="J129" i="14"/>
  <c r="J130" i="14"/>
  <c r="J133" i="14"/>
  <c r="J135" i="14"/>
  <c r="J136" i="14"/>
  <c r="J137" i="14"/>
  <c r="J144" i="14"/>
  <c r="Q103" i="14"/>
  <c r="Q104" i="14"/>
  <c r="Q105" i="14"/>
  <c r="Q106" i="14"/>
  <c r="Q107" i="14"/>
  <c r="Q108" i="14"/>
  <c r="Q110" i="14"/>
  <c r="Q111" i="14"/>
  <c r="Q112" i="14"/>
  <c r="Q113" i="14"/>
  <c r="Q114" i="14"/>
  <c r="Q128" i="14"/>
  <c r="Q129" i="14"/>
  <c r="Q130" i="14"/>
  <c r="Q132" i="14"/>
  <c r="Q133" i="14"/>
  <c r="Q135" i="14"/>
  <c r="Q136" i="14"/>
  <c r="Q144" i="14"/>
  <c r="R103" i="14"/>
  <c r="R104" i="14"/>
  <c r="R105" i="14"/>
  <c r="R106" i="14"/>
  <c r="R107" i="14"/>
  <c r="R108" i="14"/>
  <c r="R110" i="14"/>
  <c r="R111" i="14"/>
  <c r="R112" i="14"/>
  <c r="R113" i="14"/>
  <c r="R114" i="14"/>
  <c r="R128" i="14"/>
  <c r="R129" i="14"/>
  <c r="R130" i="14"/>
  <c r="R132" i="14"/>
  <c r="R133" i="14"/>
  <c r="R135" i="14"/>
  <c r="R136" i="14"/>
  <c r="R144" i="14"/>
  <c r="Y103" i="14"/>
  <c r="Y104" i="14"/>
  <c r="Y105" i="14"/>
  <c r="Y106" i="14"/>
  <c r="Y107" i="14"/>
  <c r="Y108" i="14"/>
  <c r="Y110" i="14"/>
  <c r="Y112" i="14"/>
  <c r="Y113" i="14"/>
  <c r="Y114" i="14"/>
  <c r="Y128" i="14"/>
  <c r="Y130" i="14"/>
  <c r="Y132" i="14"/>
  <c r="Y133" i="14"/>
  <c r="Y135" i="14"/>
  <c r="Y136" i="14"/>
  <c r="Y144" i="14"/>
  <c r="Z103" i="14"/>
  <c r="Z104" i="14"/>
  <c r="Z105" i="14"/>
  <c r="Z106" i="14"/>
  <c r="Z107" i="14"/>
  <c r="Z108" i="14"/>
  <c r="Z110" i="14"/>
  <c r="Z112" i="14"/>
  <c r="Z113" i="14"/>
  <c r="Z114" i="14"/>
  <c r="Z128" i="14"/>
  <c r="Z130" i="14"/>
  <c r="Z132" i="14"/>
  <c r="Z133" i="14"/>
  <c r="Z135" i="14"/>
  <c r="Z136" i="14"/>
  <c r="Z144" i="14"/>
  <c r="AG104" i="14"/>
  <c r="AG105" i="14"/>
  <c r="AG106" i="14"/>
  <c r="AG107" i="14"/>
  <c r="AG108" i="14"/>
  <c r="AG110" i="14"/>
  <c r="AG113" i="14"/>
  <c r="AG114" i="14"/>
  <c r="AG128" i="14"/>
  <c r="AG130" i="14"/>
  <c r="AG132" i="14"/>
  <c r="AG135" i="14"/>
  <c r="AG136" i="14"/>
  <c r="AG144" i="14"/>
  <c r="AH104" i="14"/>
  <c r="AH105" i="14"/>
  <c r="AH106" i="14"/>
  <c r="AH107" i="14"/>
  <c r="AH108" i="14"/>
  <c r="AH110" i="14"/>
  <c r="AH113" i="14"/>
  <c r="AH114" i="14"/>
  <c r="AH128" i="14"/>
  <c r="AH130" i="14"/>
  <c r="AH132" i="14"/>
  <c r="AH135" i="14"/>
  <c r="AH136" i="14"/>
  <c r="AH144" i="14"/>
  <c r="E144" i="14"/>
  <c r="AH143" i="14"/>
  <c r="AG143" i="14"/>
  <c r="AH142" i="14"/>
  <c r="AG142" i="14"/>
  <c r="AH141" i="14"/>
  <c r="AG141" i="14"/>
  <c r="Z143" i="14"/>
  <c r="Y143" i="14"/>
  <c r="Z142" i="14"/>
  <c r="Y142" i="14"/>
  <c r="Z141" i="14"/>
  <c r="Y141" i="14"/>
  <c r="R143" i="14"/>
  <c r="Q143" i="14"/>
  <c r="R142" i="14"/>
  <c r="Q142" i="14"/>
  <c r="R141" i="14"/>
  <c r="Q141" i="14"/>
  <c r="J143" i="14"/>
  <c r="I143" i="14"/>
  <c r="J142" i="14"/>
  <c r="I142" i="14"/>
  <c r="J141" i="14"/>
  <c r="I141" i="14"/>
  <c r="E143" i="14"/>
  <c r="E142" i="14"/>
  <c r="E141" i="14"/>
  <c r="AH123" i="14"/>
  <c r="AG123" i="14"/>
  <c r="AH122" i="14"/>
  <c r="AG122" i="14"/>
  <c r="AH121" i="14"/>
  <c r="AG121" i="14"/>
  <c r="Z123" i="14"/>
  <c r="Y123" i="14"/>
  <c r="Z122" i="14"/>
  <c r="Y122" i="14"/>
  <c r="Z121" i="14"/>
  <c r="Y121" i="14"/>
  <c r="R123" i="14"/>
  <c r="Q123" i="14"/>
  <c r="R122" i="14"/>
  <c r="Q122" i="14"/>
  <c r="R121" i="14"/>
  <c r="Q121" i="14"/>
  <c r="J123" i="14"/>
  <c r="I123" i="14"/>
  <c r="J122" i="14"/>
  <c r="I122" i="14"/>
  <c r="J121" i="14"/>
  <c r="I121" i="14"/>
  <c r="E123" i="14"/>
  <c r="E122" i="14"/>
  <c r="E121" i="14"/>
  <c r="AJ56" i="14"/>
  <c r="AJ57" i="14"/>
  <c r="AJ58" i="14"/>
  <c r="AJ95" i="14"/>
  <c r="AI95" i="14"/>
  <c r="AH56" i="14"/>
  <c r="AH57" i="14"/>
  <c r="AH58" i="14"/>
  <c r="AH59" i="14"/>
  <c r="AH62" i="14"/>
  <c r="AH65" i="14"/>
  <c r="AH66" i="14"/>
  <c r="AH79" i="14"/>
  <c r="AH81" i="14"/>
  <c r="AH83" i="14"/>
  <c r="AH86" i="14"/>
  <c r="AH87" i="14"/>
  <c r="AH95" i="14"/>
  <c r="AG95" i="14"/>
  <c r="AF95" i="14"/>
  <c r="AE95" i="14"/>
  <c r="AB55" i="14"/>
  <c r="AB56" i="14"/>
  <c r="AB57" i="14"/>
  <c r="AB58" i="14"/>
  <c r="AB95" i="14"/>
  <c r="AA95" i="14"/>
  <c r="Z55" i="14"/>
  <c r="Z56" i="14"/>
  <c r="Z57" i="14"/>
  <c r="Z58" i="14"/>
  <c r="Z59" i="14"/>
  <c r="Z60" i="14"/>
  <c r="Z62" i="14"/>
  <c r="Z64" i="14"/>
  <c r="Z65" i="14"/>
  <c r="Z66" i="14"/>
  <c r="Z79" i="14"/>
  <c r="Z81" i="14"/>
  <c r="Z83" i="14"/>
  <c r="Z86" i="14"/>
  <c r="Z87" i="14"/>
  <c r="Z95" i="14"/>
  <c r="Y95" i="14"/>
  <c r="X95" i="14"/>
  <c r="W95" i="14"/>
  <c r="T55" i="14"/>
  <c r="T56" i="14"/>
  <c r="T57" i="14"/>
  <c r="T58" i="14"/>
  <c r="T95" i="14"/>
  <c r="S95" i="14"/>
  <c r="R55" i="14"/>
  <c r="R56" i="14"/>
  <c r="R57" i="14"/>
  <c r="R58" i="14"/>
  <c r="R59" i="14"/>
  <c r="R60" i="14"/>
  <c r="R62" i="14"/>
  <c r="R63" i="14"/>
  <c r="R64" i="14"/>
  <c r="R65" i="14"/>
  <c r="R66" i="14"/>
  <c r="R79" i="14"/>
  <c r="R80" i="14"/>
  <c r="R81" i="14"/>
  <c r="R83" i="14"/>
  <c r="R86" i="14"/>
  <c r="R87" i="14"/>
  <c r="R95" i="14"/>
  <c r="Q95" i="14"/>
  <c r="P95" i="14"/>
  <c r="O95" i="14"/>
  <c r="H95" i="14"/>
  <c r="I95" i="14"/>
  <c r="J60" i="14"/>
  <c r="J61" i="14"/>
  <c r="J62" i="14"/>
  <c r="J63" i="14"/>
  <c r="J64" i="14"/>
  <c r="J65" i="14"/>
  <c r="J79" i="14"/>
  <c r="J80" i="14"/>
  <c r="J81" i="14"/>
  <c r="J86" i="14"/>
  <c r="J87" i="14"/>
  <c r="J88" i="14"/>
  <c r="J95" i="14"/>
  <c r="K95" i="14"/>
  <c r="L95" i="14"/>
  <c r="G95" i="14"/>
  <c r="AJ8" i="14"/>
  <c r="AJ9" i="14"/>
  <c r="AJ47" i="14"/>
  <c r="AI47" i="14"/>
  <c r="AH8" i="14"/>
  <c r="AH9" i="14"/>
  <c r="AH11" i="14"/>
  <c r="AH12" i="14"/>
  <c r="AH14" i="14"/>
  <c r="AH16" i="14"/>
  <c r="AH17" i="14"/>
  <c r="AH31" i="14"/>
  <c r="AH33" i="14"/>
  <c r="AH35" i="14"/>
  <c r="AH36" i="14"/>
  <c r="AH38" i="14"/>
  <c r="AH39" i="14"/>
  <c r="AH47" i="14"/>
  <c r="AG47" i="14"/>
  <c r="AF47" i="14"/>
  <c r="AE47" i="14"/>
  <c r="AB7" i="14"/>
  <c r="AB8" i="14"/>
  <c r="AB9" i="14"/>
  <c r="AB47" i="14"/>
  <c r="AA47" i="14"/>
  <c r="Z7" i="14"/>
  <c r="Z8" i="14"/>
  <c r="Z9" i="14"/>
  <c r="Z11" i="14"/>
  <c r="Z12" i="14"/>
  <c r="Z14" i="14"/>
  <c r="Z15" i="14"/>
  <c r="Z16" i="14"/>
  <c r="Z17" i="14"/>
  <c r="Z31" i="14"/>
  <c r="Z33" i="14"/>
  <c r="Z35" i="14"/>
  <c r="Z36" i="14"/>
  <c r="Z38" i="14"/>
  <c r="Z39" i="14"/>
  <c r="Z47" i="14"/>
  <c r="Y47" i="14"/>
  <c r="X47" i="14"/>
  <c r="W47" i="14"/>
  <c r="T7" i="14"/>
  <c r="T8" i="14"/>
  <c r="T9" i="14"/>
  <c r="T47" i="14"/>
  <c r="S47" i="14"/>
  <c r="R7" i="14"/>
  <c r="R8" i="14"/>
  <c r="R9" i="14"/>
  <c r="R11" i="14"/>
  <c r="R12" i="14"/>
  <c r="R14" i="14"/>
  <c r="R15" i="14"/>
  <c r="R16" i="14"/>
  <c r="R17" i="14"/>
  <c r="R18" i="14"/>
  <c r="R31" i="14"/>
  <c r="R32" i="14"/>
  <c r="R33" i="14"/>
  <c r="R35" i="14"/>
  <c r="R36" i="14"/>
  <c r="R37" i="14"/>
  <c r="R38" i="14"/>
  <c r="R39" i="14"/>
  <c r="R47" i="14"/>
  <c r="Q47" i="14"/>
  <c r="P47" i="14"/>
  <c r="O47" i="14"/>
  <c r="H47" i="14"/>
  <c r="I47" i="14"/>
  <c r="J12" i="14"/>
  <c r="J14" i="14"/>
  <c r="J15" i="14"/>
  <c r="J16" i="14"/>
  <c r="J17" i="14"/>
  <c r="J18" i="14"/>
  <c r="J31" i="14"/>
  <c r="J32" i="14"/>
  <c r="J33" i="14"/>
  <c r="J38" i="14"/>
  <c r="J39" i="14"/>
  <c r="J40" i="14"/>
  <c r="J47" i="14"/>
  <c r="K47" i="14"/>
  <c r="L47" i="14"/>
  <c r="G47" i="14"/>
  <c r="AJ94" i="14"/>
  <c r="AI94" i="14"/>
  <c r="AH94" i="14"/>
  <c r="AG94" i="14"/>
  <c r="AF94" i="14"/>
  <c r="AE94" i="14"/>
  <c r="AJ93" i="14"/>
  <c r="AI93" i="14"/>
  <c r="AH93" i="14"/>
  <c r="AG93" i="14"/>
  <c r="AF93" i="14"/>
  <c r="AE93" i="14"/>
  <c r="AJ92" i="14"/>
  <c r="AI92" i="14"/>
  <c r="AH92" i="14"/>
  <c r="AG92" i="14"/>
  <c r="AF92" i="14"/>
  <c r="AE92" i="14"/>
  <c r="AB94" i="14"/>
  <c r="AA94" i="14"/>
  <c r="Z94" i="14"/>
  <c r="Y94" i="14"/>
  <c r="X94" i="14"/>
  <c r="W94" i="14"/>
  <c r="AB93" i="14"/>
  <c r="AA93" i="14"/>
  <c r="Z93" i="14"/>
  <c r="Y93" i="14"/>
  <c r="X93" i="14"/>
  <c r="W93" i="14"/>
  <c r="AB92" i="14"/>
  <c r="AA92" i="14"/>
  <c r="Z92" i="14"/>
  <c r="Y92" i="14"/>
  <c r="X92" i="14"/>
  <c r="W92" i="14"/>
  <c r="T94" i="14"/>
  <c r="S94" i="14"/>
  <c r="R94" i="14"/>
  <c r="Q94" i="14"/>
  <c r="P94" i="14"/>
  <c r="O94" i="14"/>
  <c r="T93" i="14"/>
  <c r="S93" i="14"/>
  <c r="R93" i="14"/>
  <c r="Q93" i="14"/>
  <c r="P93" i="14"/>
  <c r="O93" i="14"/>
  <c r="T92" i="14"/>
  <c r="S92" i="14"/>
  <c r="R92" i="14"/>
  <c r="Q92" i="14"/>
  <c r="P92" i="14"/>
  <c r="O92" i="14"/>
  <c r="H92" i="14"/>
  <c r="I92" i="14"/>
  <c r="J92" i="14"/>
  <c r="K92" i="14"/>
  <c r="L92" i="14"/>
  <c r="H94" i="14"/>
  <c r="H93" i="14"/>
  <c r="I94" i="14"/>
  <c r="I93" i="14"/>
  <c r="J94" i="14"/>
  <c r="J93" i="14"/>
  <c r="K94" i="14"/>
  <c r="K93" i="14"/>
  <c r="L94" i="14"/>
  <c r="L93" i="14"/>
  <c r="G94" i="14"/>
  <c r="G93" i="14"/>
  <c r="G92" i="14"/>
  <c r="AJ74" i="14"/>
  <c r="AI74" i="14"/>
  <c r="AH74" i="14"/>
  <c r="AG74" i="14"/>
  <c r="AF74" i="14"/>
  <c r="AE74" i="14"/>
  <c r="AJ73" i="14"/>
  <c r="AI73" i="14"/>
  <c r="AH73" i="14"/>
  <c r="AG73" i="14"/>
  <c r="AF73" i="14"/>
  <c r="AE73" i="14"/>
  <c r="AJ72" i="14"/>
  <c r="AI72" i="14"/>
  <c r="AH72" i="14"/>
  <c r="AG72" i="14"/>
  <c r="AF72" i="14"/>
  <c r="AE72" i="14"/>
  <c r="AB74" i="14"/>
  <c r="AA74" i="14"/>
  <c r="Z74" i="14"/>
  <c r="Y74" i="14"/>
  <c r="X74" i="14"/>
  <c r="W74" i="14"/>
  <c r="AB73" i="14"/>
  <c r="AA73" i="14"/>
  <c r="Z73" i="14"/>
  <c r="Y73" i="14"/>
  <c r="X73" i="14"/>
  <c r="W73" i="14"/>
  <c r="AB72" i="14"/>
  <c r="AA72" i="14"/>
  <c r="Z72" i="14"/>
  <c r="Y72" i="14"/>
  <c r="X72" i="14"/>
  <c r="W72" i="14"/>
  <c r="T74" i="14"/>
  <c r="S74" i="14"/>
  <c r="R74" i="14"/>
  <c r="Q74" i="14"/>
  <c r="P74" i="14"/>
  <c r="O74" i="14"/>
  <c r="T73" i="14"/>
  <c r="S73" i="14"/>
  <c r="R73" i="14"/>
  <c r="Q73" i="14"/>
  <c r="P73" i="14"/>
  <c r="O73" i="14"/>
  <c r="T72" i="14"/>
  <c r="S72" i="14"/>
  <c r="R72" i="14"/>
  <c r="Q72" i="14"/>
  <c r="P72" i="14"/>
  <c r="O72" i="14"/>
  <c r="H72" i="14"/>
  <c r="I72" i="14"/>
  <c r="J72" i="14"/>
  <c r="K72" i="14"/>
  <c r="L72" i="14"/>
  <c r="H74" i="14"/>
  <c r="H73" i="14"/>
  <c r="I74" i="14"/>
  <c r="I73" i="14"/>
  <c r="J74" i="14"/>
  <c r="J73" i="14"/>
  <c r="K74" i="14"/>
  <c r="K73" i="14"/>
  <c r="L74" i="14"/>
  <c r="L73" i="14"/>
  <c r="G74" i="14"/>
  <c r="G73" i="14"/>
  <c r="G72" i="14"/>
  <c r="AJ46" i="14"/>
  <c r="AI46" i="14"/>
  <c r="AH46" i="14"/>
  <c r="AG46" i="14"/>
  <c r="AF46" i="14"/>
  <c r="AE46" i="14"/>
  <c r="AJ45" i="14"/>
  <c r="AI45" i="14"/>
  <c r="AH45" i="14"/>
  <c r="AG45" i="14"/>
  <c r="AF45" i="14"/>
  <c r="AE45" i="14"/>
  <c r="AJ44" i="14"/>
  <c r="AI44" i="14"/>
  <c r="AH44" i="14"/>
  <c r="AG44" i="14"/>
  <c r="AF44" i="14"/>
  <c r="AE44" i="14"/>
  <c r="X44" i="14"/>
  <c r="Y44" i="14"/>
  <c r="Z44" i="14"/>
  <c r="AA44" i="14"/>
  <c r="AB44" i="14"/>
  <c r="X46" i="14"/>
  <c r="X45" i="14"/>
  <c r="Y46" i="14"/>
  <c r="Y45" i="14"/>
  <c r="Z46" i="14"/>
  <c r="Z45" i="14"/>
  <c r="AA46" i="14"/>
  <c r="AA45" i="14"/>
  <c r="AB46" i="14"/>
  <c r="AB45" i="14"/>
  <c r="W46" i="14"/>
  <c r="W45" i="14"/>
  <c r="R42" i="14"/>
  <c r="Z42" i="14"/>
  <c r="W44" i="14"/>
  <c r="P44" i="14"/>
  <c r="Q44" i="14"/>
  <c r="R44" i="14"/>
  <c r="S44" i="14"/>
  <c r="T44" i="14"/>
  <c r="P46" i="14"/>
  <c r="P45" i="14"/>
  <c r="Q46" i="14"/>
  <c r="Q45" i="14"/>
  <c r="R46" i="14"/>
  <c r="R45" i="14"/>
  <c r="S46" i="14"/>
  <c r="S45" i="14"/>
  <c r="T46" i="14"/>
  <c r="T45" i="14"/>
  <c r="O46" i="14"/>
  <c r="O45" i="14"/>
  <c r="O44" i="14"/>
  <c r="H44" i="14"/>
  <c r="I44" i="14"/>
  <c r="J44" i="14"/>
  <c r="K44" i="14"/>
  <c r="L44" i="14"/>
  <c r="H46" i="14"/>
  <c r="H45" i="14"/>
  <c r="I46" i="14"/>
  <c r="I45" i="14"/>
  <c r="J46" i="14"/>
  <c r="J45" i="14"/>
  <c r="K46" i="14"/>
  <c r="K45" i="14"/>
  <c r="L46" i="14"/>
  <c r="L45" i="14"/>
  <c r="G46" i="14"/>
  <c r="G45" i="14"/>
  <c r="G44" i="14"/>
  <c r="J42" i="14"/>
  <c r="AJ27" i="14"/>
  <c r="AI27" i="14"/>
  <c r="AH27" i="14"/>
  <c r="AG27" i="14"/>
  <c r="AF27" i="14"/>
  <c r="AE27" i="14"/>
  <c r="AJ26" i="14"/>
  <c r="AI26" i="14"/>
  <c r="AH26" i="14"/>
  <c r="AG26" i="14"/>
  <c r="AF26" i="14"/>
  <c r="AE26" i="14"/>
  <c r="AJ25" i="14"/>
  <c r="AI25" i="14"/>
  <c r="AH25" i="14"/>
  <c r="AG25" i="14"/>
  <c r="AF25" i="14"/>
  <c r="AE25" i="14"/>
  <c r="AB27" i="14"/>
  <c r="AA27" i="14"/>
  <c r="Z27" i="14"/>
  <c r="Y27" i="14"/>
  <c r="X27" i="14"/>
  <c r="W27" i="14"/>
  <c r="AB26" i="14"/>
  <c r="AA26" i="14"/>
  <c r="Z26" i="14"/>
  <c r="Y26" i="14"/>
  <c r="X26" i="14"/>
  <c r="W26" i="14"/>
  <c r="AB25" i="14"/>
  <c r="AA25" i="14"/>
  <c r="Z25" i="14"/>
  <c r="Y25" i="14"/>
  <c r="X25" i="14"/>
  <c r="W25" i="14"/>
  <c r="P25" i="14"/>
  <c r="Q25" i="14"/>
  <c r="R25" i="14"/>
  <c r="S25" i="14"/>
  <c r="T25" i="14"/>
  <c r="P27" i="14"/>
  <c r="P26" i="14"/>
  <c r="Q27" i="14"/>
  <c r="Q26" i="14"/>
  <c r="R27" i="14"/>
  <c r="R26" i="14"/>
  <c r="S27" i="14"/>
  <c r="S26" i="14"/>
  <c r="T27" i="14"/>
  <c r="T26" i="14"/>
  <c r="O27" i="14"/>
  <c r="O26" i="14"/>
  <c r="O25" i="14"/>
  <c r="H25" i="14"/>
  <c r="I25" i="14"/>
  <c r="J25" i="14"/>
  <c r="K25" i="14"/>
  <c r="L25" i="14"/>
  <c r="H27" i="14"/>
  <c r="H26" i="14"/>
  <c r="I27" i="14"/>
  <c r="I26" i="14"/>
  <c r="J27" i="14"/>
  <c r="J26" i="14"/>
  <c r="K27" i="14"/>
  <c r="K26" i="14"/>
  <c r="L27" i="14"/>
  <c r="L26" i="14"/>
  <c r="G27" i="14"/>
  <c r="G26" i="14"/>
  <c r="G25" i="14"/>
  <c r="AH61" i="16"/>
  <c r="AH62" i="16"/>
  <c r="AH64" i="16"/>
  <c r="AH67" i="16"/>
  <c r="AH70" i="16"/>
  <c r="AH80" i="16"/>
  <c r="AG61" i="16"/>
  <c r="AG62" i="16"/>
  <c r="AG64" i="16"/>
  <c r="AG67" i="16"/>
  <c r="AG70" i="16"/>
  <c r="AG80" i="16"/>
  <c r="AH79" i="16"/>
  <c r="AG79" i="16"/>
  <c r="AH78" i="16"/>
  <c r="AG78" i="16"/>
  <c r="Z60" i="16"/>
  <c r="Z61" i="16"/>
  <c r="Z62" i="16"/>
  <c r="Z64" i="16"/>
  <c r="Z65" i="16"/>
  <c r="Z67" i="16"/>
  <c r="Z69" i="16"/>
  <c r="Z70" i="16"/>
  <c r="Z80" i="16"/>
  <c r="Y60" i="16"/>
  <c r="Y61" i="16"/>
  <c r="Y62" i="16"/>
  <c r="Y64" i="16"/>
  <c r="Y65" i="16"/>
  <c r="Y67" i="16"/>
  <c r="Y69" i="16"/>
  <c r="Y70" i="16"/>
  <c r="Y80" i="16"/>
  <c r="Z79" i="16"/>
  <c r="Y79" i="16"/>
  <c r="Z78" i="16"/>
  <c r="Y78" i="16"/>
  <c r="R60" i="16"/>
  <c r="R61" i="16"/>
  <c r="R62" i="16"/>
  <c r="R64" i="16"/>
  <c r="R65" i="16"/>
  <c r="R67" i="16"/>
  <c r="R68" i="16"/>
  <c r="R69" i="16"/>
  <c r="R70" i="16"/>
  <c r="R71" i="16"/>
  <c r="R80" i="16"/>
  <c r="Q60" i="16"/>
  <c r="Q61" i="16"/>
  <c r="Q62" i="16"/>
  <c r="Q64" i="16"/>
  <c r="Q65" i="16"/>
  <c r="Q67" i="16"/>
  <c r="Q68" i="16"/>
  <c r="Q69" i="16"/>
  <c r="Q70" i="16"/>
  <c r="Q71" i="16"/>
  <c r="Q80" i="16"/>
  <c r="R79" i="16"/>
  <c r="Q79" i="16"/>
  <c r="R78" i="16"/>
  <c r="Q78" i="16"/>
  <c r="J65" i="16"/>
  <c r="J67" i="16"/>
  <c r="J68" i="16"/>
  <c r="J69" i="16"/>
  <c r="J70" i="16"/>
  <c r="J80" i="16"/>
  <c r="I65" i="16"/>
  <c r="I67" i="16"/>
  <c r="I68" i="16"/>
  <c r="I69" i="16"/>
  <c r="I70" i="16"/>
  <c r="I80" i="16"/>
  <c r="J79" i="16"/>
  <c r="I79" i="16"/>
  <c r="J78" i="16"/>
  <c r="I78" i="16"/>
  <c r="E80" i="16"/>
  <c r="E79" i="16"/>
  <c r="E78" i="16"/>
  <c r="AH73" i="16"/>
  <c r="AG73" i="16"/>
  <c r="Z73" i="16"/>
  <c r="Z74" i="16"/>
  <c r="Y73" i="16"/>
  <c r="Y74" i="16"/>
  <c r="R73" i="16"/>
  <c r="R74" i="16"/>
  <c r="Q73" i="16"/>
  <c r="Q74" i="16"/>
  <c r="J73" i="16"/>
  <c r="J74" i="16"/>
  <c r="I73" i="16"/>
  <c r="I74" i="16"/>
  <c r="AM8" i="16"/>
  <c r="AM34" i="16"/>
  <c r="AM9" i="16"/>
  <c r="AM35" i="16"/>
  <c r="AM55" i="16"/>
  <c r="AL55" i="16"/>
  <c r="AK8" i="16"/>
  <c r="AK34" i="16"/>
  <c r="AK9" i="16"/>
  <c r="AK35" i="16"/>
  <c r="AK11" i="16"/>
  <c r="AK37" i="16"/>
  <c r="AK14" i="16"/>
  <c r="AK40" i="16"/>
  <c r="AK17" i="16"/>
  <c r="AK43" i="16"/>
  <c r="AK55" i="16"/>
  <c r="AJ55" i="16"/>
  <c r="AI55" i="16"/>
  <c r="AH55" i="16"/>
  <c r="AM54" i="16"/>
  <c r="AL54" i="16"/>
  <c r="AK54" i="16"/>
  <c r="AJ54" i="16"/>
  <c r="AI54" i="16"/>
  <c r="AH54" i="16"/>
  <c r="AM53" i="16"/>
  <c r="AL53" i="16"/>
  <c r="AK53" i="16"/>
  <c r="AJ53" i="16"/>
  <c r="AI53" i="16"/>
  <c r="AH53" i="16"/>
  <c r="AM52" i="16"/>
  <c r="AL52" i="16"/>
  <c r="AK52" i="16"/>
  <c r="AJ52" i="16"/>
  <c r="AI52" i="16"/>
  <c r="AH52" i="16"/>
  <c r="AM27" i="16"/>
  <c r="AL27" i="16"/>
  <c r="AK27" i="16"/>
  <c r="AJ27" i="16"/>
  <c r="AI27" i="16"/>
  <c r="AH27" i="16"/>
  <c r="AM26" i="16"/>
  <c r="AL26" i="16"/>
  <c r="AK26" i="16"/>
  <c r="AJ26" i="16"/>
  <c r="AI26" i="16"/>
  <c r="AH26" i="16"/>
  <c r="AM25" i="16"/>
  <c r="AL25" i="16"/>
  <c r="AK25" i="16"/>
  <c r="AJ25" i="16"/>
  <c r="AI25" i="16"/>
  <c r="AH25" i="16"/>
  <c r="Z55" i="16"/>
  <c r="AA55" i="16"/>
  <c r="AB7" i="16"/>
  <c r="AB33" i="16"/>
  <c r="AB8" i="16"/>
  <c r="AB34" i="16"/>
  <c r="AB9" i="16"/>
  <c r="AB35" i="16"/>
  <c r="AB11" i="16"/>
  <c r="AB37" i="16"/>
  <c r="AB12" i="16"/>
  <c r="AB38" i="16"/>
  <c r="AB14" i="16"/>
  <c r="AB40" i="16"/>
  <c r="AB16" i="16"/>
  <c r="AB42" i="16"/>
  <c r="AB17" i="16"/>
  <c r="AB43" i="16"/>
  <c r="AB55" i="16"/>
  <c r="AC55" i="16"/>
  <c r="AD7" i="16"/>
  <c r="AD33" i="16"/>
  <c r="AD8" i="16"/>
  <c r="AD34" i="16"/>
  <c r="AD9" i="16"/>
  <c r="AD35" i="16"/>
  <c r="AD55" i="16"/>
  <c r="Y55" i="16"/>
  <c r="AD54" i="16"/>
  <c r="AC54" i="16"/>
  <c r="AB54" i="16"/>
  <c r="AA54" i="16"/>
  <c r="Z54" i="16"/>
  <c r="Y54" i="16"/>
  <c r="AD53" i="16"/>
  <c r="AC53" i="16"/>
  <c r="AB53" i="16"/>
  <c r="AA53" i="16"/>
  <c r="Z53" i="16"/>
  <c r="Y53" i="16"/>
  <c r="AD52" i="16"/>
  <c r="AC52" i="16"/>
  <c r="AB52" i="16"/>
  <c r="AA52" i="16"/>
  <c r="Z52" i="16"/>
  <c r="Y52" i="16"/>
  <c r="AD27" i="16"/>
  <c r="AC27" i="16"/>
  <c r="AB27" i="16"/>
  <c r="AA27" i="16"/>
  <c r="Z27" i="16"/>
  <c r="Y27" i="16"/>
  <c r="AD26" i="16"/>
  <c r="AC26" i="16"/>
  <c r="AB26" i="16"/>
  <c r="AA26" i="16"/>
  <c r="Z26" i="16"/>
  <c r="Y26" i="16"/>
  <c r="AD25" i="16"/>
  <c r="AC25" i="16"/>
  <c r="AB25" i="16"/>
  <c r="AA25" i="16"/>
  <c r="Z25" i="16"/>
  <c r="Y25" i="16"/>
  <c r="U7" i="16"/>
  <c r="U33" i="16"/>
  <c r="U8" i="16"/>
  <c r="U34" i="16"/>
  <c r="U9" i="16"/>
  <c r="U35" i="16"/>
  <c r="U55" i="16"/>
  <c r="T55" i="16"/>
  <c r="S7" i="16"/>
  <c r="S33" i="16"/>
  <c r="S8" i="16"/>
  <c r="S34" i="16"/>
  <c r="S9" i="16"/>
  <c r="S35" i="16"/>
  <c r="S11" i="16"/>
  <c r="S37" i="16"/>
  <c r="S12" i="16"/>
  <c r="S38" i="16"/>
  <c r="S14" i="16"/>
  <c r="S40" i="16"/>
  <c r="S15" i="16"/>
  <c r="S41" i="16"/>
  <c r="S16" i="16"/>
  <c r="S42" i="16"/>
  <c r="S17" i="16"/>
  <c r="S43" i="16"/>
  <c r="S18" i="16"/>
  <c r="S44" i="16"/>
  <c r="S55" i="16"/>
  <c r="R55" i="16"/>
  <c r="Q55" i="16"/>
  <c r="P55" i="16"/>
  <c r="U54" i="16"/>
  <c r="T54" i="16"/>
  <c r="S54" i="16"/>
  <c r="R54" i="16"/>
  <c r="Q54" i="16"/>
  <c r="P54" i="16"/>
  <c r="U53" i="16"/>
  <c r="T53" i="16"/>
  <c r="S53" i="16"/>
  <c r="R53" i="16"/>
  <c r="Q53" i="16"/>
  <c r="P53" i="16"/>
  <c r="U52" i="16"/>
  <c r="T52" i="16"/>
  <c r="S52" i="16"/>
  <c r="R52" i="16"/>
  <c r="Q52" i="16"/>
  <c r="P52" i="16"/>
  <c r="U27" i="16"/>
  <c r="T27" i="16"/>
  <c r="S27" i="16"/>
  <c r="R27" i="16"/>
  <c r="Q27" i="16"/>
  <c r="P27" i="16"/>
  <c r="U26" i="16"/>
  <c r="T26" i="16"/>
  <c r="S26" i="16"/>
  <c r="R26" i="16"/>
  <c r="Q26" i="16"/>
  <c r="P26" i="16"/>
  <c r="U25" i="16"/>
  <c r="T25" i="16"/>
  <c r="S25" i="16"/>
  <c r="R25" i="16"/>
  <c r="Q25" i="16"/>
  <c r="P25" i="16"/>
  <c r="H55" i="16"/>
  <c r="I55" i="16"/>
  <c r="J12" i="16"/>
  <c r="J38" i="16"/>
  <c r="J14" i="16"/>
  <c r="J40" i="16"/>
  <c r="J15" i="16"/>
  <c r="J41" i="16"/>
  <c r="J16" i="16"/>
  <c r="J42" i="16"/>
  <c r="J17" i="16"/>
  <c r="J43" i="16"/>
  <c r="J55" i="16"/>
  <c r="K55" i="16"/>
  <c r="L55" i="16"/>
  <c r="G55" i="16"/>
  <c r="H52" i="16"/>
  <c r="I52" i="16"/>
  <c r="J52" i="16"/>
  <c r="K52" i="16"/>
  <c r="L52" i="16"/>
  <c r="H54" i="16"/>
  <c r="H53" i="16"/>
  <c r="I54" i="16"/>
  <c r="I53" i="16"/>
  <c r="J54" i="16"/>
  <c r="J53" i="16"/>
  <c r="K54" i="16"/>
  <c r="K53" i="16"/>
  <c r="L54" i="16"/>
  <c r="L53" i="16"/>
  <c r="G54" i="16"/>
  <c r="G53" i="16"/>
  <c r="G52" i="16"/>
  <c r="H25" i="16"/>
  <c r="I25" i="16"/>
  <c r="J25" i="16"/>
  <c r="K25" i="16"/>
  <c r="L25" i="16"/>
  <c r="H27" i="16"/>
  <c r="H26" i="16"/>
  <c r="I27" i="16"/>
  <c r="I26" i="16"/>
  <c r="J27" i="16"/>
  <c r="J26" i="16"/>
  <c r="K27" i="16"/>
  <c r="K26" i="16"/>
  <c r="L27" i="16"/>
  <c r="L26" i="16"/>
  <c r="G27" i="16"/>
  <c r="G26" i="16"/>
  <c r="G25" i="16"/>
  <c r="S47" i="16"/>
  <c r="AK46" i="16"/>
  <c r="AB46" i="16"/>
  <c r="AB47" i="16"/>
  <c r="S46" i="16"/>
  <c r="J46" i="16"/>
  <c r="J47" i="16"/>
  <c r="AK20" i="16"/>
  <c r="AB20" i="16"/>
  <c r="AB21" i="16"/>
  <c r="S20" i="16"/>
  <c r="S21" i="16"/>
  <c r="S22" i="16"/>
  <c r="J20" i="16"/>
  <c r="J21" i="16"/>
  <c r="J22" i="16"/>
  <c r="R68" i="14"/>
  <c r="R20" i="14"/>
  <c r="R69" i="14"/>
  <c r="R21" i="14"/>
  <c r="R22" i="14"/>
  <c r="Z68" i="14"/>
  <c r="Z20" i="14"/>
  <c r="Z69" i="14"/>
  <c r="Z21" i="14"/>
  <c r="AH68" i="14"/>
  <c r="AH20" i="14"/>
  <c r="J68" i="14"/>
  <c r="J20" i="14"/>
  <c r="J69" i="14"/>
  <c r="J21" i="14"/>
  <c r="J22" i="14"/>
  <c r="J116" i="14"/>
  <c r="J117" i="14"/>
  <c r="R116" i="14"/>
  <c r="R117" i="14"/>
  <c r="Z116" i="14"/>
  <c r="Z117" i="14"/>
  <c r="AH116" i="14"/>
  <c r="Z139" i="14"/>
  <c r="Y139" i="14"/>
  <c r="R139" i="14"/>
  <c r="Q139" i="14"/>
  <c r="AG116" i="14"/>
  <c r="Y116" i="14"/>
  <c r="Y117" i="14"/>
  <c r="Q116" i="14"/>
  <c r="Q117" i="14"/>
  <c r="I116" i="14"/>
  <c r="I117" i="14"/>
  <c r="B30" i="12"/>
  <c r="C30" i="12"/>
  <c r="D30" i="12"/>
  <c r="E30" i="12"/>
  <c r="F30" i="12"/>
  <c r="G30" i="12"/>
  <c r="H30" i="12"/>
  <c r="I30" i="12"/>
  <c r="J30" i="12"/>
  <c r="K30" i="12"/>
  <c r="AA30" i="12"/>
  <c r="Z30" i="12"/>
  <c r="Y30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AA23" i="12"/>
  <c r="Z23" i="12"/>
  <c r="Y23" i="12"/>
  <c r="B15" i="12"/>
  <c r="C15" i="12"/>
  <c r="D15" i="12"/>
  <c r="E15" i="12"/>
  <c r="F15" i="12"/>
  <c r="G15" i="12"/>
  <c r="H15" i="12"/>
  <c r="I15" i="12"/>
  <c r="J15" i="12"/>
  <c r="K15" i="12"/>
  <c r="AA15" i="12"/>
  <c r="Z15" i="12"/>
  <c r="Y15" i="12"/>
  <c r="B7" i="12"/>
  <c r="C7" i="12"/>
  <c r="D7" i="12"/>
  <c r="E7" i="12"/>
  <c r="F7" i="12"/>
  <c r="G7" i="12"/>
  <c r="H7" i="12"/>
  <c r="I7" i="12"/>
  <c r="J7" i="12"/>
  <c r="K7" i="12"/>
  <c r="L7" i="12"/>
  <c r="AA7" i="12"/>
  <c r="Z7" i="12"/>
  <c r="Y7" i="12"/>
</calcChain>
</file>

<file path=xl/sharedStrings.xml><?xml version="1.0" encoding="utf-8"?>
<sst xmlns="http://schemas.openxmlformats.org/spreadsheetml/2006/main" count="2012" uniqueCount="180">
  <si>
    <t>EXP</t>
  </si>
  <si>
    <t>CELL</t>
  </si>
  <si>
    <t>mV</t>
  </si>
  <si>
    <t>APD50</t>
  </si>
  <si>
    <t>APD90</t>
  </si>
  <si>
    <t>ms</t>
  </si>
  <si>
    <t>Ediast</t>
  </si>
  <si>
    <t>CL 1</t>
  </si>
  <si>
    <t>CL 2</t>
  </si>
  <si>
    <t>CL 0.5</t>
  </si>
  <si>
    <t>CL 0.3</t>
  </si>
  <si>
    <t>Cm</t>
  </si>
  <si>
    <t>pF</t>
  </si>
  <si>
    <t>TIPO</t>
  </si>
  <si>
    <t>AP spontanei</t>
  </si>
  <si>
    <t>no</t>
  </si>
  <si>
    <t>VENT</t>
  </si>
  <si>
    <t>peak ampl</t>
  </si>
  <si>
    <t>fase0 ampl</t>
  </si>
  <si>
    <t>HDF22C1</t>
  </si>
  <si>
    <t>HDF22C11</t>
  </si>
  <si>
    <t>AVG</t>
  </si>
  <si>
    <t>SE</t>
  </si>
  <si>
    <t>N</t>
  </si>
  <si>
    <t>si</t>
  </si>
  <si>
    <t>Analisi IK1</t>
  </si>
  <si>
    <t>Idiast</t>
  </si>
  <si>
    <t>pA</t>
  </si>
  <si>
    <t>Ipeak</t>
  </si>
  <si>
    <t>pA/pF</t>
  </si>
  <si>
    <t>Isyst</t>
  </si>
  <si>
    <t>Qsyst</t>
  </si>
  <si>
    <t>NOTE</t>
  </si>
  <si>
    <t>non adatta</t>
  </si>
  <si>
    <t>MDP</t>
  </si>
  <si>
    <t>ALTERNANS</t>
  </si>
  <si>
    <t>C6</t>
  </si>
  <si>
    <t>HAK</t>
  </si>
  <si>
    <t>CALM 23</t>
  </si>
  <si>
    <t>CALM23</t>
  </si>
  <si>
    <t>freq intr +alta</t>
  </si>
  <si>
    <t>FILE</t>
  </si>
  <si>
    <t>no CL2K</t>
  </si>
  <si>
    <t>013</t>
  </si>
  <si>
    <t>014</t>
  </si>
  <si>
    <t>015</t>
  </si>
  <si>
    <t>016</t>
  </si>
  <si>
    <t>020</t>
  </si>
  <si>
    <t>021</t>
  </si>
  <si>
    <t>022</t>
  </si>
  <si>
    <t>023</t>
  </si>
  <si>
    <t>025</t>
  </si>
  <si>
    <t>027</t>
  </si>
  <si>
    <t>028</t>
  </si>
  <si>
    <t>non stabile﻿</t>
  </si>
  <si>
    <t>032</t>
  </si>
  <si>
    <t>034</t>
  </si>
  <si>
    <t>035</t>
  </si>
  <si>
    <t>036</t>
  </si>
  <si>
    <t>038</t>
  </si>
  <si>
    <t>039</t>
  </si>
  <si>
    <t>040</t>
  </si>
  <si>
    <t>044</t>
  </si>
  <si>
    <t>045</t>
  </si>
  <si>
    <t>046</t>
  </si>
  <si>
    <t>047</t>
  </si>
  <si>
    <t>056</t>
  </si>
  <si>
    <t>057</t>
  </si>
  <si>
    <t>058</t>
  </si>
  <si>
    <t>061</t>
  </si>
  <si>
    <t>062</t>
  </si>
  <si>
    <t>063</t>
  </si>
  <si>
    <t>004</t>
  </si>
  <si>
    <t>005</t>
  </si>
  <si>
    <t>006</t>
  </si>
  <si>
    <t>011</t>
  </si>
  <si>
    <t>017</t>
  </si>
  <si>
    <t>018</t>
  </si>
  <si>
    <t>024</t>
  </si>
  <si>
    <t>029</t>
  </si>
  <si>
    <t>030</t>
  </si>
  <si>
    <t>allunga APD</t>
  </si>
  <si>
    <t>026</t>
  </si>
  <si>
    <t>non fatto</t>
  </si>
  <si>
    <t>ATRIAL</t>
  </si>
  <si>
    <t>033</t>
  </si>
  <si>
    <t>non stabile</t>
  </si>
  <si>
    <t>048</t>
  </si>
  <si>
    <t>CALM26</t>
  </si>
  <si>
    <t>001</t>
  </si>
  <si>
    <t>002</t>
  </si>
  <si>
    <t>003</t>
  </si>
  <si>
    <t>no fase 0</t>
  </si>
  <si>
    <t>007</t>
  </si>
  <si>
    <t>008</t>
  </si>
  <si>
    <t>010</t>
  </si>
  <si>
    <t>012</t>
  </si>
  <si>
    <t>CALM27</t>
  </si>
  <si>
    <t>artefatto in f.0</t>
  </si>
  <si>
    <t>schifo</t>
  </si>
  <si>
    <t>IK1 insuff.</t>
  </si>
  <si>
    <t>CALM22L</t>
  </si>
  <si>
    <t>019</t>
  </si>
  <si>
    <t>037</t>
  </si>
  <si>
    <t>049</t>
  </si>
  <si>
    <t>054</t>
  </si>
  <si>
    <t>055</t>
  </si>
  <si>
    <t>morta</t>
  </si>
  <si>
    <t>no ss</t>
  </si>
  <si>
    <t>052</t>
  </si>
  <si>
    <t>059</t>
  </si>
  <si>
    <t>009</t>
  </si>
  <si>
    <t>art in f0</t>
  </si>
  <si>
    <t>CALM28L</t>
  </si>
  <si>
    <t>CALM32L</t>
  </si>
  <si>
    <t>041</t>
  </si>
  <si>
    <t>053</t>
  </si>
  <si>
    <t>poco eff Ik1</t>
  </si>
  <si>
    <t>spontaneo</t>
  </si>
  <si>
    <t>???</t>
  </si>
  <si>
    <t>BRUTTO</t>
  </si>
  <si>
    <t>INSTABILE</t>
  </si>
  <si>
    <t>pda lunghissimo</t>
  </si>
  <si>
    <t>si, bella</t>
  </si>
  <si>
    <t>Ik1 insuff</t>
  </si>
  <si>
    <t>ik1 insuff</t>
  </si>
  <si>
    <t>?</t>
  </si>
  <si>
    <t>000</t>
  </si>
  <si>
    <t>brutto</t>
  </si>
  <si>
    <t>APD50/APD90</t>
  </si>
  <si>
    <t>IK1 non va</t>
  </si>
  <si>
    <t xml:space="preserve">allunga APD, eliminato APD90 244.787 e APD50109.67 </t>
  </si>
  <si>
    <t>outlier -71.7168 236.697 402.287 0.588378446 38.8184 110.535</t>
  </si>
  <si>
    <t>outlier -74.4397 212.16 376.79 0.563072268 35.7056 110.145</t>
  </si>
  <si>
    <t>outlier -75.6566 162.726 300.489 0.541537294 30.9265 106.584</t>
  </si>
  <si>
    <t>CALM37</t>
  </si>
  <si>
    <t>Triangolare -70.1599 32.9102 165.329 0.199058846  98.7974</t>
  </si>
  <si>
    <t>exp</t>
  </si>
  <si>
    <t>cell</t>
  </si>
  <si>
    <t>D exp</t>
  </si>
  <si>
    <t>D0</t>
  </si>
  <si>
    <t>D post-diff</t>
  </si>
  <si>
    <t>HDF22c1</t>
  </si>
  <si>
    <t>HDF22c11</t>
  </si>
  <si>
    <t>no DC</t>
  </si>
  <si>
    <t>DC + IK1 (G 1.9nS/pF)</t>
  </si>
  <si>
    <t>p vs no DC</t>
  </si>
  <si>
    <t>AVG VENT</t>
  </si>
  <si>
    <t xml:space="preserve">Comparazione parametri AP con e senza DC (solo VENT) </t>
  </si>
  <si>
    <t>p vs C6</t>
  </si>
  <si>
    <t>p vs c6 DC</t>
  </si>
  <si>
    <t>figura</t>
  </si>
  <si>
    <t>OUTLIER</t>
  </si>
  <si>
    <t>Comparazione parametri AP HAK vs c6 (con e senza DC)</t>
  </si>
  <si>
    <t>DC (IK1 1.9nS/pF)</t>
  </si>
  <si>
    <t>SOLO VENT</t>
  </si>
  <si>
    <t>Comparazione parametri AP  c6 vs HDF22 (DC)</t>
  </si>
  <si>
    <t>P vs c6</t>
  </si>
  <si>
    <t>23c26</t>
  </si>
  <si>
    <t>adattamento a cl300</t>
  </si>
  <si>
    <t>SI</t>
  </si>
  <si>
    <t>NO</t>
  </si>
  <si>
    <t>HDF22</t>
  </si>
  <si>
    <t>TOT</t>
  </si>
  <si>
    <t>p</t>
  </si>
  <si>
    <t>%</t>
  </si>
  <si>
    <t>outlier</t>
  </si>
  <si>
    <t>stava male a 2Hz</t>
  </si>
  <si>
    <t>dV/dtmax</t>
  </si>
  <si>
    <t>V/s</t>
  </si>
  <si>
    <t>NODAL?</t>
  </si>
  <si>
    <t>solo DC</t>
  </si>
  <si>
    <t>tr. Veloce</t>
  </si>
  <si>
    <t>non fatta</t>
  </si>
  <si>
    <t>043</t>
  </si>
  <si>
    <t>051</t>
  </si>
  <si>
    <t>alternans</t>
  </si>
  <si>
    <t>brutta</t>
  </si>
  <si>
    <t>triangolare, poi si stabilizza</t>
  </si>
  <si>
    <t>eliminata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</si>
</sst>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5CFFB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00FFCC"/>
        <bgColor indexed="64"/>
      </patternFill>
    </fill>
  </fills>
  <borders count="1">
    <border>
      <left/>
      <right/>
      <top/>
      <bottom/>
      <diagonal/>
    </border>
  </borders>
  <cellStyleXfs count="198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0" fillId="0" borderId="0" xfId="0" applyFill="1"/>
    <xf numFmtId="0" fontId="2" fillId="4" borderId="0" xfId="0" applyFont="1" applyFill="1"/>
    <xf numFmtId="0" fontId="1" fillId="0" borderId="0" xfId="0" quotePrefix="1" applyFont="1" applyFill="1"/>
    <xf numFmtId="0" fontId="2" fillId="5" borderId="0" xfId="0" applyFont="1" applyFill="1"/>
    <xf numFmtId="0" fontId="1" fillId="6" borderId="0" xfId="0" applyFont="1" applyFill="1" applyAlignment="1">
      <alignment horizontal="center"/>
    </xf>
    <xf numFmtId="0" fontId="0" fillId="2" borderId="0" xfId="0" applyFill="1"/>
    <xf numFmtId="0" fontId="1" fillId="6" borderId="0" xfId="0" quotePrefix="1" applyFont="1" applyFill="1" applyAlignment="1">
      <alignment horizontal="center"/>
    </xf>
    <xf numFmtId="0" fontId="1" fillId="2" borderId="0" xfId="0" quotePrefix="1" applyFont="1" applyFill="1"/>
    <xf numFmtId="0" fontId="3" fillId="0" borderId="0" xfId="0" applyFont="1"/>
    <xf numFmtId="0" fontId="6" fillId="0" borderId="0" xfId="0" applyFont="1"/>
    <xf numFmtId="0" fontId="0" fillId="6" borderId="0" xfId="0" applyFill="1"/>
    <xf numFmtId="0" fontId="1" fillId="6" borderId="0" xfId="0" applyFont="1" applyFill="1"/>
    <xf numFmtId="0" fontId="3" fillId="7" borderId="0" xfId="0" applyFont="1" applyFill="1" applyAlignment="1">
      <alignment horizontal="center"/>
    </xf>
    <xf numFmtId="0" fontId="1" fillId="6" borderId="0" xfId="0" quotePrefix="1" applyFont="1" applyFill="1"/>
    <xf numFmtId="0" fontId="0" fillId="3" borderId="0" xfId="0" applyFill="1"/>
    <xf numFmtId="0" fontId="1" fillId="0" borderId="0" xfId="0" applyFont="1" applyFill="1"/>
    <xf numFmtId="0" fontId="3" fillId="0" borderId="0" xfId="0" applyFont="1" applyFill="1"/>
    <xf numFmtId="0" fontId="7" fillId="0" borderId="0" xfId="0" applyFont="1"/>
    <xf numFmtId="0" fontId="1" fillId="8" borderId="0" xfId="0" applyFont="1" applyFill="1"/>
    <xf numFmtId="0" fontId="8" fillId="0" borderId="0" xfId="0" applyFont="1" applyFill="1"/>
    <xf numFmtId="0" fontId="9" fillId="0" borderId="0" xfId="0" applyFont="1"/>
    <xf numFmtId="0" fontId="7" fillId="0" borderId="0" xfId="0" applyFont="1" applyFill="1"/>
    <xf numFmtId="0" fontId="3" fillId="7" borderId="0" xfId="0" quotePrefix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" fontId="0" fillId="0" borderId="0" xfId="0" applyNumberFormat="1"/>
    <xf numFmtId="0" fontId="2" fillId="2" borderId="0" xfId="0" applyFont="1" applyFill="1"/>
    <xf numFmtId="16" fontId="0" fillId="3" borderId="0" xfId="0" applyNumberFormat="1" applyFill="1"/>
    <xf numFmtId="0" fontId="9" fillId="0" borderId="0" xfId="0" applyFont="1" applyFill="1"/>
    <xf numFmtId="0" fontId="1" fillId="0" borderId="0" xfId="0" quotePrefix="1" applyFont="1" applyFill="1" applyAlignment="1">
      <alignment horizontal="center"/>
    </xf>
    <xf numFmtId="0" fontId="10" fillId="0" borderId="0" xfId="0" applyFont="1" applyFill="1"/>
    <xf numFmtId="0" fontId="1" fillId="3" borderId="0" xfId="0" quotePrefix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9" fillId="4" borderId="0" xfId="0" applyFont="1" applyFill="1"/>
    <xf numFmtId="0" fontId="10" fillId="9" borderId="0" xfId="0" applyFont="1" applyFill="1"/>
    <xf numFmtId="0" fontId="3" fillId="3" borderId="0" xfId="0" applyFont="1" applyFill="1"/>
    <xf numFmtId="0" fontId="10" fillId="0" borderId="0" xfId="0" applyFont="1"/>
    <xf numFmtId="0" fontId="12" fillId="0" borderId="0" xfId="0" applyFont="1"/>
    <xf numFmtId="0" fontId="12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/>
    </xf>
    <xf numFmtId="0" fontId="1" fillId="10" borderId="0" xfId="0" applyFont="1" applyFill="1"/>
    <xf numFmtId="0" fontId="2" fillId="10" borderId="0" xfId="0" applyFont="1" applyFill="1"/>
    <xf numFmtId="0" fontId="1" fillId="10" borderId="0" xfId="0" quotePrefix="1" applyFont="1" applyFill="1" applyAlignment="1">
      <alignment horizontal="center"/>
    </xf>
    <xf numFmtId="0" fontId="10" fillId="10" borderId="0" xfId="0" applyFont="1" applyFill="1"/>
    <xf numFmtId="0" fontId="9" fillId="10" borderId="0" xfId="0" applyFont="1" applyFill="1"/>
    <xf numFmtId="0" fontId="1" fillId="11" borderId="0" xfId="0" applyFont="1" applyFill="1"/>
    <xf numFmtId="0" fontId="11" fillId="2" borderId="0" xfId="0" applyFont="1" applyFill="1"/>
    <xf numFmtId="0" fontId="15" fillId="2" borderId="0" xfId="0" applyFont="1" applyFill="1"/>
    <xf numFmtId="0" fontId="14" fillId="2" borderId="0" xfId="0" applyFont="1" applyFill="1"/>
    <xf numFmtId="0" fontId="13" fillId="2" borderId="0" xfId="0" applyFont="1" applyFill="1"/>
    <xf numFmtId="0" fontId="9" fillId="2" borderId="0" xfId="0" applyFont="1" applyFill="1"/>
    <xf numFmtId="0" fontId="3" fillId="7" borderId="0" xfId="0" quotePrefix="1" applyFont="1" applyFill="1"/>
    <xf numFmtId="0" fontId="3" fillId="12" borderId="0" xfId="0" quotePrefix="1" applyFont="1" applyFill="1"/>
    <xf numFmtId="0" fontId="16" fillId="0" borderId="0" xfId="0" applyFont="1"/>
    <xf numFmtId="0" fontId="2" fillId="0" borderId="0" xfId="0" applyFont="1" applyFill="1"/>
    <xf numFmtId="0" fontId="6" fillId="0" borderId="0" xfId="0" applyFont="1" applyFill="1"/>
    <xf numFmtId="0" fontId="0" fillId="0" borderId="0" xfId="0" applyFont="1"/>
    <xf numFmtId="0" fontId="0" fillId="6" borderId="0" xfId="0" applyFont="1" applyFill="1"/>
    <xf numFmtId="0" fontId="1" fillId="13" borderId="0" xfId="0" applyFont="1" applyFill="1"/>
    <xf numFmtId="0" fontId="1" fillId="13" borderId="0" xfId="0" applyFont="1" applyFill="1" applyAlignment="1">
      <alignment horizontal="center"/>
    </xf>
  </cellXfs>
  <cellStyles count="19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Normal" xfId="0" builtinId="0"/>
  </cellStyles>
  <dxfs count="0"/>
  <tableStyles count="0" defaultTableStyle="TableStyleMedium9" defaultPivotStyle="PivotStyleLight16"/>
  <colors>
    <mruColors>
      <color rgb="FFFF66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0"/>
  <sheetViews>
    <sheetView workbookViewId="0">
      <selection activeCell="U30" sqref="U30"/>
    </sheetView>
  </sheetViews>
  <sheetFormatPr baseColWidth="10" defaultColWidth="8.83203125" defaultRowHeight="15" x14ac:dyDescent="0.2"/>
  <cols>
    <col min="1" max="1" width="12.5" customWidth="1"/>
  </cols>
  <sheetData>
    <row r="2" spans="1:27" ht="19" x14ac:dyDescent="0.25">
      <c r="A2" s="29" t="s">
        <v>36</v>
      </c>
    </row>
    <row r="3" spans="1:27" s="1" customFormat="1" x14ac:dyDescent="0.2">
      <c r="A3" s="1" t="s">
        <v>137</v>
      </c>
      <c r="B3" s="1" t="s">
        <v>38</v>
      </c>
    </row>
    <row r="4" spans="1:27" s="1" customFormat="1" x14ac:dyDescent="0.2">
      <c r="A4" s="1" t="s">
        <v>138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31</v>
      </c>
      <c r="H4" s="1">
        <v>32</v>
      </c>
      <c r="I4" s="1">
        <v>33</v>
      </c>
      <c r="J4" s="1">
        <v>34</v>
      </c>
      <c r="K4" s="1">
        <v>36</v>
      </c>
      <c r="L4" s="1">
        <v>37</v>
      </c>
      <c r="Y4" s="1" t="s">
        <v>21</v>
      </c>
      <c r="Z4" s="1" t="s">
        <v>22</v>
      </c>
      <c r="AA4" s="1" t="s">
        <v>23</v>
      </c>
    </row>
    <row r="5" spans="1:27" x14ac:dyDescent="0.2">
      <c r="A5" t="s">
        <v>139</v>
      </c>
      <c r="B5" s="28">
        <v>41772</v>
      </c>
      <c r="C5" s="28">
        <v>41772</v>
      </c>
      <c r="D5" s="28">
        <v>41772</v>
      </c>
      <c r="E5" s="28">
        <v>41772</v>
      </c>
      <c r="F5" s="28">
        <v>41772</v>
      </c>
      <c r="G5" s="28">
        <v>41772</v>
      </c>
      <c r="H5" s="28">
        <v>41772</v>
      </c>
      <c r="I5" s="28">
        <v>41772</v>
      </c>
      <c r="J5" s="28">
        <v>41772</v>
      </c>
      <c r="K5" s="28">
        <v>41772</v>
      </c>
      <c r="L5" s="28">
        <v>41772</v>
      </c>
    </row>
    <row r="6" spans="1:27" x14ac:dyDescent="0.2">
      <c r="A6" t="s">
        <v>140</v>
      </c>
      <c r="B6" s="30">
        <v>41694</v>
      </c>
      <c r="C6" s="30">
        <v>41694</v>
      </c>
      <c r="D6" s="30">
        <v>41694</v>
      </c>
      <c r="E6" s="30">
        <v>41694</v>
      </c>
      <c r="F6" s="30">
        <v>41694</v>
      </c>
      <c r="G6" s="30">
        <v>41694</v>
      </c>
      <c r="H6" s="30">
        <v>41694</v>
      </c>
      <c r="I6" s="30">
        <v>41694</v>
      </c>
      <c r="J6" s="30">
        <v>41694</v>
      </c>
      <c r="K6" s="30">
        <v>41694</v>
      </c>
      <c r="L6" s="30">
        <v>41694</v>
      </c>
      <c r="M6" t="s">
        <v>126</v>
      </c>
    </row>
    <row r="7" spans="1:27" x14ac:dyDescent="0.2">
      <c r="A7" t="s">
        <v>141</v>
      </c>
      <c r="B7">
        <f>B5-B6</f>
        <v>78</v>
      </c>
      <c r="C7">
        <f t="shared" ref="C7:L7" si="0">C5-C6</f>
        <v>78</v>
      </c>
      <c r="D7">
        <f t="shared" si="0"/>
        <v>78</v>
      </c>
      <c r="E7">
        <f t="shared" si="0"/>
        <v>78</v>
      </c>
      <c r="F7">
        <f t="shared" si="0"/>
        <v>78</v>
      </c>
      <c r="G7">
        <f t="shared" si="0"/>
        <v>78</v>
      </c>
      <c r="H7">
        <f t="shared" si="0"/>
        <v>78</v>
      </c>
      <c r="I7">
        <f t="shared" si="0"/>
        <v>78</v>
      </c>
      <c r="J7">
        <f t="shared" si="0"/>
        <v>78</v>
      </c>
      <c r="K7">
        <f t="shared" si="0"/>
        <v>78</v>
      </c>
      <c r="L7">
        <f t="shared" si="0"/>
        <v>78</v>
      </c>
      <c r="Y7">
        <f>AVERAGE(B7:X7)</f>
        <v>78</v>
      </c>
      <c r="Z7">
        <f>STDEV(B7:X7)</f>
        <v>0</v>
      </c>
      <c r="AA7">
        <f>COUNT(B7:X7)</f>
        <v>11</v>
      </c>
    </row>
    <row r="10" spans="1:27" ht="19" x14ac:dyDescent="0.25">
      <c r="A10" s="29" t="s">
        <v>37</v>
      </c>
    </row>
    <row r="11" spans="1:27" s="1" customFormat="1" x14ac:dyDescent="0.2">
      <c r="A11" s="1" t="s">
        <v>137</v>
      </c>
      <c r="B11" s="1" t="s">
        <v>88</v>
      </c>
      <c r="F11" s="1" t="s">
        <v>97</v>
      </c>
      <c r="I11" s="1" t="s">
        <v>113</v>
      </c>
    </row>
    <row r="12" spans="1:27" s="1" customFormat="1" x14ac:dyDescent="0.2">
      <c r="A12" s="1" t="s">
        <v>138</v>
      </c>
      <c r="B12" s="1">
        <v>1</v>
      </c>
      <c r="C12" s="1">
        <v>2</v>
      </c>
      <c r="D12" s="1">
        <v>3</v>
      </c>
      <c r="E12" s="1">
        <v>5</v>
      </c>
      <c r="F12" s="1">
        <v>2</v>
      </c>
      <c r="G12" s="1">
        <v>3</v>
      </c>
      <c r="H12" s="1">
        <v>4</v>
      </c>
      <c r="I12" s="1">
        <v>1</v>
      </c>
      <c r="J12" s="1">
        <v>2</v>
      </c>
      <c r="K12" s="1">
        <v>4</v>
      </c>
      <c r="Y12" s="1" t="s">
        <v>21</v>
      </c>
      <c r="Z12" s="1" t="s">
        <v>22</v>
      </c>
      <c r="AA12" s="1" t="s">
        <v>23</v>
      </c>
    </row>
    <row r="13" spans="1:27" x14ac:dyDescent="0.2">
      <c r="A13" t="s">
        <v>139</v>
      </c>
      <c r="B13" s="28">
        <v>41799</v>
      </c>
      <c r="C13" s="28">
        <v>41799</v>
      </c>
      <c r="D13" s="28">
        <v>41799</v>
      </c>
      <c r="E13" s="28">
        <v>41799</v>
      </c>
      <c r="F13" s="28">
        <v>41827</v>
      </c>
      <c r="G13" s="28">
        <v>41827</v>
      </c>
      <c r="H13" s="28">
        <v>41827</v>
      </c>
      <c r="I13" s="28">
        <v>41890</v>
      </c>
      <c r="J13" s="28">
        <v>41890</v>
      </c>
      <c r="K13" s="28">
        <v>41890</v>
      </c>
    </row>
    <row r="14" spans="1:27" x14ac:dyDescent="0.2">
      <c r="A14" t="s">
        <v>140</v>
      </c>
      <c r="B14" s="28">
        <v>41688</v>
      </c>
      <c r="C14" s="28">
        <v>41688</v>
      </c>
      <c r="D14" s="28">
        <v>41688</v>
      </c>
      <c r="E14" s="28">
        <v>41688</v>
      </c>
      <c r="F14" s="28">
        <v>41688</v>
      </c>
      <c r="G14" s="28">
        <v>41688</v>
      </c>
      <c r="H14" s="28">
        <v>41688</v>
      </c>
      <c r="I14" s="28">
        <v>41806</v>
      </c>
      <c r="J14" s="28">
        <v>41806</v>
      </c>
      <c r="K14" s="28">
        <v>41806</v>
      </c>
    </row>
    <row r="15" spans="1:27" x14ac:dyDescent="0.2">
      <c r="A15" t="s">
        <v>141</v>
      </c>
      <c r="B15">
        <f t="shared" ref="B15:K15" si="1">B13-B14</f>
        <v>111</v>
      </c>
      <c r="C15">
        <f t="shared" si="1"/>
        <v>111</v>
      </c>
      <c r="D15">
        <f t="shared" si="1"/>
        <v>111</v>
      </c>
      <c r="E15">
        <f t="shared" si="1"/>
        <v>111</v>
      </c>
      <c r="F15">
        <f t="shared" si="1"/>
        <v>139</v>
      </c>
      <c r="G15">
        <f t="shared" si="1"/>
        <v>139</v>
      </c>
      <c r="H15">
        <f t="shared" si="1"/>
        <v>139</v>
      </c>
      <c r="I15">
        <f t="shared" si="1"/>
        <v>84</v>
      </c>
      <c r="J15">
        <f t="shared" si="1"/>
        <v>84</v>
      </c>
      <c r="K15">
        <f t="shared" si="1"/>
        <v>84</v>
      </c>
      <c r="Y15">
        <f>AVERAGE(B15:X15)</f>
        <v>111.3</v>
      </c>
      <c r="Z15">
        <f>STDEV(B15:X15)</f>
        <v>22.455140465678099</v>
      </c>
      <c r="AA15">
        <f>COUNT(B15:X15)</f>
        <v>10</v>
      </c>
    </row>
    <row r="18" spans="1:27" ht="19" x14ac:dyDescent="0.25">
      <c r="A18" s="29" t="s">
        <v>142</v>
      </c>
    </row>
    <row r="19" spans="1:27" s="1" customFormat="1" x14ac:dyDescent="0.2">
      <c r="A19" s="1" t="s">
        <v>137</v>
      </c>
      <c r="B19" s="1" t="s">
        <v>101</v>
      </c>
      <c r="M19" s="1" t="s">
        <v>39</v>
      </c>
      <c r="W19" s="1" t="s">
        <v>97</v>
      </c>
    </row>
    <row r="20" spans="1:27" s="1" customFormat="1" x14ac:dyDescent="0.2">
      <c r="A20" s="1" t="s">
        <v>138</v>
      </c>
      <c r="B20" s="1">
        <v>12</v>
      </c>
      <c r="C20" s="1">
        <v>13</v>
      </c>
      <c r="D20" s="1">
        <v>14</v>
      </c>
      <c r="E20" s="1">
        <v>15</v>
      </c>
      <c r="F20" s="1">
        <v>16</v>
      </c>
      <c r="G20" s="1">
        <v>17</v>
      </c>
      <c r="H20" s="1">
        <v>18</v>
      </c>
      <c r="I20" s="1">
        <v>19</v>
      </c>
      <c r="J20" s="1">
        <v>20</v>
      </c>
      <c r="K20" s="1">
        <v>21</v>
      </c>
      <c r="L20" s="1">
        <v>24</v>
      </c>
      <c r="M20" s="1">
        <v>19</v>
      </c>
      <c r="N20" s="1">
        <v>20</v>
      </c>
      <c r="O20" s="1">
        <v>21</v>
      </c>
      <c r="P20" s="1">
        <v>23</v>
      </c>
      <c r="Q20" s="1">
        <v>24</v>
      </c>
      <c r="R20" s="1">
        <v>25</v>
      </c>
      <c r="S20" s="1">
        <v>26</v>
      </c>
      <c r="T20" s="1">
        <v>27</v>
      </c>
      <c r="U20" s="1">
        <v>29</v>
      </c>
      <c r="V20" s="1">
        <v>30</v>
      </c>
      <c r="W20" s="1">
        <v>6</v>
      </c>
      <c r="Y20" s="1" t="s">
        <v>21</v>
      </c>
      <c r="Z20" s="1" t="s">
        <v>22</v>
      </c>
      <c r="AA20" s="1" t="s">
        <v>23</v>
      </c>
    </row>
    <row r="21" spans="1:27" x14ac:dyDescent="0.2">
      <c r="A21" t="s">
        <v>139</v>
      </c>
      <c r="B21" s="28">
        <v>41765</v>
      </c>
      <c r="C21" s="28">
        <v>41765</v>
      </c>
      <c r="D21" s="28">
        <v>41765</v>
      </c>
      <c r="E21" s="28">
        <v>41765</v>
      </c>
      <c r="F21" s="28">
        <v>41765</v>
      </c>
      <c r="G21" s="28">
        <v>41765</v>
      </c>
      <c r="H21" s="28">
        <v>41765</v>
      </c>
      <c r="I21" s="28">
        <v>41765</v>
      </c>
      <c r="J21" s="28">
        <v>41765</v>
      </c>
      <c r="K21" s="28">
        <v>41765</v>
      </c>
      <c r="L21" s="28">
        <v>41765</v>
      </c>
      <c r="M21" s="28">
        <v>41772</v>
      </c>
      <c r="N21" s="28">
        <v>41772</v>
      </c>
      <c r="O21" s="28">
        <v>41772</v>
      </c>
      <c r="P21" s="28">
        <v>41772</v>
      </c>
      <c r="Q21" s="28">
        <v>41772</v>
      </c>
      <c r="R21" s="28">
        <v>41772</v>
      </c>
      <c r="S21" s="28">
        <v>41772</v>
      </c>
      <c r="T21" s="28">
        <v>41772</v>
      </c>
      <c r="U21" s="28">
        <v>41772</v>
      </c>
      <c r="V21" s="28">
        <v>41772</v>
      </c>
      <c r="W21" s="28">
        <v>41827</v>
      </c>
    </row>
    <row r="22" spans="1:27" x14ac:dyDescent="0.2">
      <c r="A22" t="s">
        <v>140</v>
      </c>
      <c r="B22" s="28">
        <v>41680</v>
      </c>
      <c r="C22" s="28">
        <v>41680</v>
      </c>
      <c r="D22" s="28">
        <v>41680</v>
      </c>
      <c r="E22" s="28">
        <v>41680</v>
      </c>
      <c r="F22" s="28">
        <v>41680</v>
      </c>
      <c r="G22" s="28">
        <v>41680</v>
      </c>
      <c r="H22" s="28">
        <v>41680</v>
      </c>
      <c r="I22" s="28">
        <v>41680</v>
      </c>
      <c r="J22" s="28">
        <v>41680</v>
      </c>
      <c r="K22" s="28">
        <v>41680</v>
      </c>
      <c r="L22" s="28">
        <v>41680</v>
      </c>
      <c r="M22" s="28">
        <v>41674</v>
      </c>
      <c r="N22" s="28">
        <v>41674</v>
      </c>
      <c r="O22" s="28">
        <v>41674</v>
      </c>
      <c r="P22" s="28">
        <v>41674</v>
      </c>
      <c r="Q22" s="28">
        <v>41674</v>
      </c>
      <c r="R22" s="28">
        <v>41674</v>
      </c>
      <c r="S22" s="28">
        <v>41674</v>
      </c>
      <c r="T22" s="28">
        <v>41674</v>
      </c>
      <c r="U22" s="28">
        <v>41674</v>
      </c>
      <c r="V22" s="28">
        <v>41674</v>
      </c>
      <c r="W22" s="28">
        <v>41688</v>
      </c>
    </row>
    <row r="23" spans="1:27" x14ac:dyDescent="0.2">
      <c r="A23" t="s">
        <v>141</v>
      </c>
      <c r="B23">
        <f t="shared" ref="B23:W23" si="2">B21-B22</f>
        <v>85</v>
      </c>
      <c r="C23">
        <f t="shared" si="2"/>
        <v>85</v>
      </c>
      <c r="D23">
        <f t="shared" si="2"/>
        <v>85</v>
      </c>
      <c r="E23">
        <f t="shared" si="2"/>
        <v>85</v>
      </c>
      <c r="F23">
        <f t="shared" si="2"/>
        <v>85</v>
      </c>
      <c r="G23">
        <f t="shared" si="2"/>
        <v>85</v>
      </c>
      <c r="H23">
        <f t="shared" si="2"/>
        <v>85</v>
      </c>
      <c r="I23">
        <f t="shared" si="2"/>
        <v>85</v>
      </c>
      <c r="J23">
        <f t="shared" si="2"/>
        <v>85</v>
      </c>
      <c r="K23">
        <f t="shared" si="2"/>
        <v>85</v>
      </c>
      <c r="L23">
        <f t="shared" si="2"/>
        <v>85</v>
      </c>
      <c r="M23">
        <f t="shared" si="2"/>
        <v>98</v>
      </c>
      <c r="N23">
        <f t="shared" si="2"/>
        <v>98</v>
      </c>
      <c r="O23">
        <f t="shared" si="2"/>
        <v>98</v>
      </c>
      <c r="P23">
        <f t="shared" si="2"/>
        <v>98</v>
      </c>
      <c r="Q23">
        <f t="shared" si="2"/>
        <v>98</v>
      </c>
      <c r="R23">
        <f t="shared" si="2"/>
        <v>98</v>
      </c>
      <c r="S23">
        <f t="shared" si="2"/>
        <v>98</v>
      </c>
      <c r="T23">
        <f t="shared" si="2"/>
        <v>98</v>
      </c>
      <c r="U23">
        <f t="shared" si="2"/>
        <v>98</v>
      </c>
      <c r="V23">
        <f t="shared" si="2"/>
        <v>98</v>
      </c>
      <c r="W23">
        <f t="shared" si="2"/>
        <v>139</v>
      </c>
      <c r="Y23">
        <f>AVERAGE(B23:X23)</f>
        <v>93.36363636363636</v>
      </c>
      <c r="Z23">
        <f>STDEV(B23:X23)</f>
        <v>12.085195408099457</v>
      </c>
      <c r="AA23">
        <f>COUNT(B23:X23)</f>
        <v>22</v>
      </c>
    </row>
    <row r="25" spans="1:27" ht="19" x14ac:dyDescent="0.25">
      <c r="A25" s="29" t="s">
        <v>143</v>
      </c>
    </row>
    <row r="26" spans="1:27" s="1" customFormat="1" x14ac:dyDescent="0.2">
      <c r="A26" s="1" t="s">
        <v>137</v>
      </c>
      <c r="B26" s="1" t="s">
        <v>101</v>
      </c>
      <c r="E26" s="1" t="s">
        <v>114</v>
      </c>
      <c r="G26" s="1" t="s">
        <v>135</v>
      </c>
    </row>
    <row r="27" spans="1:27" s="1" customFormat="1" x14ac:dyDescent="0.2">
      <c r="A27" s="1" t="s">
        <v>138</v>
      </c>
      <c r="B27" s="1">
        <v>9</v>
      </c>
      <c r="C27" s="1">
        <v>10</v>
      </c>
      <c r="D27" s="1">
        <v>11</v>
      </c>
      <c r="E27" s="1">
        <v>1</v>
      </c>
      <c r="F27" s="1">
        <v>2</v>
      </c>
      <c r="G27" s="1">
        <v>3</v>
      </c>
      <c r="H27" s="1">
        <v>4</v>
      </c>
      <c r="I27" s="1">
        <v>5</v>
      </c>
      <c r="J27" s="1">
        <v>6</v>
      </c>
      <c r="K27" s="1">
        <v>7</v>
      </c>
      <c r="Y27" s="1" t="s">
        <v>21</v>
      </c>
      <c r="Z27" s="1" t="s">
        <v>22</v>
      </c>
      <c r="AA27" s="1" t="s">
        <v>23</v>
      </c>
    </row>
    <row r="28" spans="1:27" x14ac:dyDescent="0.2">
      <c r="A28" t="s">
        <v>139</v>
      </c>
      <c r="B28" s="28">
        <v>41765</v>
      </c>
      <c r="C28" s="28">
        <v>41765</v>
      </c>
      <c r="D28" s="28">
        <v>41765</v>
      </c>
      <c r="E28" s="28">
        <v>41897</v>
      </c>
      <c r="F28" s="28">
        <v>41897</v>
      </c>
      <c r="G28" s="28">
        <v>41919</v>
      </c>
      <c r="H28" s="28">
        <v>41919</v>
      </c>
      <c r="I28" s="28">
        <v>41919</v>
      </c>
      <c r="J28" s="28">
        <v>41919</v>
      </c>
      <c r="K28" s="28">
        <v>41919</v>
      </c>
    </row>
    <row r="29" spans="1:27" x14ac:dyDescent="0.2">
      <c r="A29" t="s">
        <v>140</v>
      </c>
      <c r="B29" s="28">
        <v>41680</v>
      </c>
      <c r="C29" s="28">
        <v>41680</v>
      </c>
      <c r="D29" s="28">
        <v>41680</v>
      </c>
      <c r="E29" s="28">
        <v>41813</v>
      </c>
      <c r="F29" s="28">
        <v>41813</v>
      </c>
      <c r="G29" s="28">
        <v>41863</v>
      </c>
      <c r="H29" s="28">
        <v>41863</v>
      </c>
      <c r="I29" s="28">
        <v>41863</v>
      </c>
      <c r="J29" s="28">
        <v>41863</v>
      </c>
      <c r="K29" s="28">
        <v>41863</v>
      </c>
    </row>
    <row r="30" spans="1:27" x14ac:dyDescent="0.2">
      <c r="A30" t="s">
        <v>141</v>
      </c>
      <c r="B30">
        <f t="shared" ref="B30:K30" si="3">B28-B29</f>
        <v>85</v>
      </c>
      <c r="C30">
        <f t="shared" si="3"/>
        <v>85</v>
      </c>
      <c r="D30">
        <f t="shared" si="3"/>
        <v>85</v>
      </c>
      <c r="E30">
        <f t="shared" si="3"/>
        <v>84</v>
      </c>
      <c r="F30">
        <f t="shared" si="3"/>
        <v>84</v>
      </c>
      <c r="G30">
        <f t="shared" si="3"/>
        <v>56</v>
      </c>
      <c r="H30">
        <f t="shared" si="3"/>
        <v>56</v>
      </c>
      <c r="I30">
        <f t="shared" si="3"/>
        <v>56</v>
      </c>
      <c r="J30">
        <f t="shared" si="3"/>
        <v>56</v>
      </c>
      <c r="K30">
        <f t="shared" si="3"/>
        <v>56</v>
      </c>
      <c r="Y30">
        <f>AVERAGE(B30:X30)</f>
        <v>70.3</v>
      </c>
      <c r="Z30">
        <f>STDEV(B30:X30)</f>
        <v>15.077945630769607</v>
      </c>
      <c r="AA30">
        <f>COUNT(B30:X30)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0"/>
  <sheetViews>
    <sheetView zoomScale="85" zoomScaleNormal="85" zoomScalePageLayoutView="85" workbookViewId="0">
      <selection activeCell="G12" sqref="G12:G22"/>
    </sheetView>
  </sheetViews>
  <sheetFormatPr baseColWidth="10" defaultColWidth="8.83203125" defaultRowHeight="15" x14ac:dyDescent="0.2"/>
  <cols>
    <col min="10" max="10" width="16" customWidth="1"/>
    <col min="12" max="12" width="12.5" customWidth="1"/>
    <col min="15" max="15" width="12" bestFit="1" customWidth="1"/>
    <col min="20" max="20" width="12" bestFit="1" customWidth="1"/>
    <col min="21" max="21" width="15.33203125" customWidth="1"/>
    <col min="23" max="23" width="12" bestFit="1" customWidth="1"/>
    <col min="29" max="29" width="13.5" customWidth="1"/>
  </cols>
  <sheetData>
    <row r="1" spans="1:41" ht="20" x14ac:dyDescent="0.25">
      <c r="A1" s="43" t="s">
        <v>148</v>
      </c>
    </row>
    <row r="3" spans="1:41" ht="19" x14ac:dyDescent="0.25">
      <c r="A3" s="7" t="s">
        <v>36</v>
      </c>
      <c r="F3" s="8"/>
      <c r="N3" s="1"/>
      <c r="O3" s="8"/>
      <c r="W3" s="1"/>
      <c r="X3" s="8"/>
      <c r="AG3" s="8"/>
    </row>
    <row r="4" spans="1:41" s="1" customFormat="1" x14ac:dyDescent="0.2">
      <c r="A4" s="1" t="s">
        <v>144</v>
      </c>
      <c r="F4" s="8"/>
      <c r="G4" s="2" t="s">
        <v>8</v>
      </c>
      <c r="O4" s="8"/>
      <c r="P4" s="2" t="s">
        <v>7</v>
      </c>
      <c r="X4" s="8"/>
      <c r="Y4" s="2" t="s">
        <v>9</v>
      </c>
      <c r="AG4" s="8"/>
      <c r="AH4" s="2" t="s">
        <v>10</v>
      </c>
    </row>
    <row r="5" spans="1:41" s="1" customFormat="1" x14ac:dyDescent="0.2">
      <c r="A5" s="1" t="s">
        <v>0</v>
      </c>
      <c r="B5" s="1" t="s">
        <v>1</v>
      </c>
      <c r="C5" s="1" t="s">
        <v>13</v>
      </c>
      <c r="D5" s="1" t="s">
        <v>14</v>
      </c>
      <c r="E5" s="1" t="s">
        <v>34</v>
      </c>
      <c r="F5" s="8" t="s">
        <v>41</v>
      </c>
      <c r="G5" s="1" t="s">
        <v>6</v>
      </c>
      <c r="H5" s="1" t="s">
        <v>3</v>
      </c>
      <c r="I5" s="1" t="s">
        <v>4</v>
      </c>
      <c r="J5" s="1" t="s">
        <v>129</v>
      </c>
      <c r="K5" s="1" t="s">
        <v>17</v>
      </c>
      <c r="L5" s="1" t="s">
        <v>18</v>
      </c>
      <c r="M5" s="1" t="s">
        <v>168</v>
      </c>
      <c r="N5" s="1" t="s">
        <v>32</v>
      </c>
      <c r="O5" s="8" t="s">
        <v>41</v>
      </c>
      <c r="P5" s="1" t="s">
        <v>6</v>
      </c>
      <c r="Q5" s="1" t="s">
        <v>3</v>
      </c>
      <c r="R5" s="1" t="s">
        <v>4</v>
      </c>
      <c r="S5" s="1" t="s">
        <v>129</v>
      </c>
      <c r="T5" s="1" t="s">
        <v>17</v>
      </c>
      <c r="U5" s="1" t="s">
        <v>18</v>
      </c>
      <c r="V5" s="1" t="s">
        <v>168</v>
      </c>
      <c r="W5" s="1" t="s">
        <v>32</v>
      </c>
      <c r="X5" s="8" t="s">
        <v>41</v>
      </c>
      <c r="Y5" s="1" t="s">
        <v>6</v>
      </c>
      <c r="Z5" s="1" t="s">
        <v>3</v>
      </c>
      <c r="AA5" s="1" t="s">
        <v>4</v>
      </c>
      <c r="AB5" s="1" t="s">
        <v>129</v>
      </c>
      <c r="AC5" s="1" t="s">
        <v>17</v>
      </c>
      <c r="AD5" s="1" t="s">
        <v>18</v>
      </c>
      <c r="AE5" s="1" t="s">
        <v>168</v>
      </c>
      <c r="AF5" s="1" t="s">
        <v>32</v>
      </c>
      <c r="AG5" s="8" t="s">
        <v>41</v>
      </c>
      <c r="AH5" s="1" t="s">
        <v>6</v>
      </c>
      <c r="AI5" s="1" t="s">
        <v>3</v>
      </c>
      <c r="AJ5" s="1" t="s">
        <v>4</v>
      </c>
      <c r="AK5" s="1" t="s">
        <v>129</v>
      </c>
      <c r="AL5" s="1" t="s">
        <v>17</v>
      </c>
      <c r="AM5" s="1" t="s">
        <v>18</v>
      </c>
      <c r="AN5" s="1" t="s">
        <v>168</v>
      </c>
      <c r="AO5" s="1" t="s">
        <v>32</v>
      </c>
    </row>
    <row r="6" spans="1:41" s="1" customFormat="1" x14ac:dyDescent="0.2">
      <c r="E6" s="1" t="s">
        <v>2</v>
      </c>
      <c r="F6" s="8"/>
      <c r="G6" s="1" t="s">
        <v>2</v>
      </c>
      <c r="H6" s="1" t="s">
        <v>5</v>
      </c>
      <c r="I6" s="1" t="s">
        <v>5</v>
      </c>
      <c r="K6" s="1" t="s">
        <v>2</v>
      </c>
      <c r="L6" s="1" t="s">
        <v>2</v>
      </c>
      <c r="M6" s="1" t="s">
        <v>169</v>
      </c>
      <c r="O6" s="8"/>
      <c r="P6" s="1" t="s">
        <v>2</v>
      </c>
      <c r="Q6" s="1" t="s">
        <v>5</v>
      </c>
      <c r="R6" s="1" t="s">
        <v>5</v>
      </c>
      <c r="T6" s="1" t="s">
        <v>2</v>
      </c>
      <c r="U6" s="1" t="s">
        <v>2</v>
      </c>
      <c r="V6" s="1" t="s">
        <v>169</v>
      </c>
      <c r="X6" s="8"/>
      <c r="Y6" s="1" t="s">
        <v>2</v>
      </c>
      <c r="Z6" s="1" t="s">
        <v>5</v>
      </c>
      <c r="AA6" s="1" t="s">
        <v>5</v>
      </c>
      <c r="AC6" s="1" t="s">
        <v>2</v>
      </c>
      <c r="AD6" s="1" t="s">
        <v>2</v>
      </c>
      <c r="AE6" s="1" t="s">
        <v>169</v>
      </c>
      <c r="AG6" s="8"/>
      <c r="AH6" s="1" t="s">
        <v>2</v>
      </c>
      <c r="AI6" s="1" t="s">
        <v>5</v>
      </c>
      <c r="AJ6" s="1" t="s">
        <v>5</v>
      </c>
      <c r="AL6" s="1" t="s">
        <v>2</v>
      </c>
      <c r="AM6" s="1" t="s">
        <v>2</v>
      </c>
      <c r="AN6" s="1" t="s">
        <v>169</v>
      </c>
    </row>
    <row r="7" spans="1:41" x14ac:dyDescent="0.2">
      <c r="A7" t="s">
        <v>38</v>
      </c>
      <c r="B7">
        <v>2</v>
      </c>
      <c r="C7" t="s">
        <v>16</v>
      </c>
      <c r="D7" t="s">
        <v>15</v>
      </c>
      <c r="E7">
        <v>-46.188400000000001</v>
      </c>
      <c r="F7" s="8"/>
      <c r="N7" s="1" t="s">
        <v>42</v>
      </c>
      <c r="O7" s="10" t="s">
        <v>91</v>
      </c>
      <c r="P7">
        <v>-48.404899999999998</v>
      </c>
      <c r="Q7">
        <v>138.714</v>
      </c>
      <c r="R7">
        <v>181.988</v>
      </c>
      <c r="S7">
        <f>Q7/R7</f>
        <v>0.76221509110490804</v>
      </c>
      <c r="T7">
        <v>38.127899999999997</v>
      </c>
      <c r="U7">
        <f>T7-P7</f>
        <v>86.532799999999995</v>
      </c>
      <c r="V7">
        <v>21.54541015625</v>
      </c>
      <c r="W7" s="1"/>
      <c r="X7" s="8"/>
      <c r="Y7">
        <v>-52.3504</v>
      </c>
      <c r="Z7">
        <v>78.6006</v>
      </c>
      <c r="AA7">
        <v>122.759</v>
      </c>
      <c r="AB7">
        <f t="shared" ref="AB7:AB17" si="0">Z7/AA7</f>
        <v>0.64028380811182883</v>
      </c>
      <c r="AC7">
        <v>36.730400000000003</v>
      </c>
      <c r="AD7">
        <f>AC7-Y7</f>
        <v>89.080800000000011</v>
      </c>
      <c r="AE7">
        <v>25.919601440429599</v>
      </c>
      <c r="AG7" s="8"/>
    </row>
    <row r="8" spans="1:41" x14ac:dyDescent="0.2">
      <c r="B8">
        <v>3</v>
      </c>
      <c r="C8" t="s">
        <v>16</v>
      </c>
      <c r="D8" t="s">
        <v>24</v>
      </c>
      <c r="E8">
        <v>-65.185500000000005</v>
      </c>
      <c r="F8" s="8"/>
      <c r="N8" s="1" t="s">
        <v>42</v>
      </c>
      <c r="O8" s="8"/>
      <c r="P8">
        <v>-52.385300000000001</v>
      </c>
      <c r="Q8">
        <v>181.21799999999999</v>
      </c>
      <c r="R8">
        <v>217.91800000000001</v>
      </c>
      <c r="S8">
        <f t="shared" ref="S8:S17" si="1">Q8/R8</f>
        <v>0.83158802852449076</v>
      </c>
      <c r="T8">
        <v>48.373399999999997</v>
      </c>
      <c r="U8">
        <f>T8-P8</f>
        <v>100.7587</v>
      </c>
      <c r="V8">
        <v>10.498046875</v>
      </c>
      <c r="W8" s="1"/>
      <c r="X8" s="8"/>
      <c r="Y8">
        <v>-58.649299999999997</v>
      </c>
      <c r="Z8">
        <v>133.61199999999999</v>
      </c>
      <c r="AA8">
        <v>172.821</v>
      </c>
      <c r="AB8">
        <f t="shared" si="0"/>
        <v>0.77312363659508965</v>
      </c>
      <c r="AC8">
        <v>46.129899999999999</v>
      </c>
      <c r="AD8">
        <f>AC8-Y8</f>
        <v>104.7792</v>
      </c>
      <c r="AE8">
        <v>6.8359375</v>
      </c>
      <c r="AG8" s="8"/>
      <c r="AH8">
        <v>-58.825499999999998</v>
      </c>
      <c r="AI8">
        <v>85.397599999999997</v>
      </c>
      <c r="AJ8">
        <v>128.30199999999999</v>
      </c>
      <c r="AK8">
        <f t="shared" ref="AK8:AK17" si="2">AI8/AJ8</f>
        <v>0.66559835388380539</v>
      </c>
      <c r="AL8">
        <v>34.8384</v>
      </c>
      <c r="AM8">
        <f>AL8-AH8</f>
        <v>93.663899999999998</v>
      </c>
      <c r="AN8" s="9"/>
    </row>
    <row r="9" spans="1:41" x14ac:dyDescent="0.2">
      <c r="B9">
        <v>4</v>
      </c>
      <c r="C9" t="s">
        <v>16</v>
      </c>
      <c r="D9" t="s">
        <v>15</v>
      </c>
      <c r="E9">
        <v>-52.520800000000001</v>
      </c>
      <c r="F9" s="8"/>
      <c r="N9" s="1" t="s">
        <v>42</v>
      </c>
      <c r="O9" s="8"/>
      <c r="P9">
        <v>-40.122500000000002</v>
      </c>
      <c r="Q9">
        <v>195.59299999999999</v>
      </c>
      <c r="R9">
        <v>290.06</v>
      </c>
      <c r="S9">
        <f t="shared" si="1"/>
        <v>0.67431910639178094</v>
      </c>
      <c r="T9">
        <v>54.6036</v>
      </c>
      <c r="U9">
        <f>T9-P9</f>
        <v>94.726100000000002</v>
      </c>
      <c r="V9">
        <v>32.623291015625</v>
      </c>
      <c r="W9" s="1"/>
      <c r="X9" s="8"/>
      <c r="Y9">
        <v>-43.645499999999998</v>
      </c>
      <c r="Z9">
        <v>107.014</v>
      </c>
      <c r="AA9">
        <v>157.93199999999999</v>
      </c>
      <c r="AB9">
        <f t="shared" si="0"/>
        <v>0.67759542081402124</v>
      </c>
      <c r="AC9">
        <v>50.2879</v>
      </c>
      <c r="AD9">
        <f>AC9-Y9</f>
        <v>93.933400000000006</v>
      </c>
      <c r="AE9">
        <v>31.860355377197202</v>
      </c>
      <c r="AG9" s="8"/>
      <c r="AH9">
        <v>-45.115400000000001</v>
      </c>
      <c r="AI9">
        <v>61.758800000000001</v>
      </c>
      <c r="AJ9">
        <v>106.77500000000001</v>
      </c>
      <c r="AK9">
        <f t="shared" si="2"/>
        <v>0.57840131116834459</v>
      </c>
      <c r="AL9">
        <v>45.176200000000001</v>
      </c>
      <c r="AM9">
        <f>AL9-AH9</f>
        <v>90.291600000000003</v>
      </c>
      <c r="AN9">
        <v>26.774093627929599</v>
      </c>
    </row>
    <row r="10" spans="1:41" x14ac:dyDescent="0.2">
      <c r="B10">
        <v>5</v>
      </c>
      <c r="C10" t="s">
        <v>16</v>
      </c>
      <c r="D10" t="s">
        <v>24</v>
      </c>
      <c r="E10">
        <v>-48.065199999999997</v>
      </c>
      <c r="F10" s="8"/>
      <c r="N10" s="1" t="s">
        <v>42</v>
      </c>
      <c r="O10" s="8"/>
      <c r="W10" s="1" t="s">
        <v>40</v>
      </c>
      <c r="X10" s="8"/>
      <c r="AF10" s="1" t="s">
        <v>118</v>
      </c>
      <c r="AG10" s="8"/>
      <c r="AO10" s="1" t="s">
        <v>118</v>
      </c>
    </row>
    <row r="11" spans="1:41" x14ac:dyDescent="0.2">
      <c r="B11">
        <v>6</v>
      </c>
      <c r="C11" t="s">
        <v>16</v>
      </c>
      <c r="D11" t="s">
        <v>15</v>
      </c>
      <c r="E11">
        <v>-43.964300000000001</v>
      </c>
      <c r="F11" s="10"/>
      <c r="N11" s="1" t="s">
        <v>42</v>
      </c>
      <c r="O11" s="8"/>
      <c r="P11">
        <v>-32.956200000000003</v>
      </c>
      <c r="Q11">
        <v>76.203100000000006</v>
      </c>
      <c r="R11">
        <v>99.069000000000003</v>
      </c>
      <c r="S11">
        <f t="shared" si="1"/>
        <v>0.76919217918824256</v>
      </c>
      <c r="T11">
        <v>44.131500000000003</v>
      </c>
      <c r="U11">
        <v>77.087699999999998</v>
      </c>
      <c r="V11">
        <v>23.8037109375</v>
      </c>
      <c r="W11" s="1"/>
      <c r="X11" s="10"/>
      <c r="Y11">
        <v>-31.916499999999999</v>
      </c>
      <c r="Z11">
        <v>49.411900000000003</v>
      </c>
      <c r="AA11">
        <v>77.444100000000006</v>
      </c>
      <c r="AB11">
        <f t="shared" si="0"/>
        <v>0.63803311033377619</v>
      </c>
      <c r="AC11">
        <v>29.000900000000001</v>
      </c>
      <c r="AD11">
        <v>60.917299999999997</v>
      </c>
      <c r="AE11">
        <v>17.00439453125</v>
      </c>
      <c r="AG11" s="10"/>
      <c r="AH11">
        <v>-34.776899999999998</v>
      </c>
      <c r="AI11">
        <v>49.557000000000002</v>
      </c>
      <c r="AJ11">
        <v>84.684299999999993</v>
      </c>
      <c r="AK11">
        <f t="shared" si="2"/>
        <v>0.58519701999071849</v>
      </c>
      <c r="AL11">
        <v>16.076699999999999</v>
      </c>
      <c r="AM11">
        <v>50.8536</v>
      </c>
      <c r="AN11">
        <v>16.357421875</v>
      </c>
    </row>
    <row r="12" spans="1:41" x14ac:dyDescent="0.2">
      <c r="B12">
        <v>31</v>
      </c>
      <c r="C12" t="s">
        <v>16</v>
      </c>
      <c r="D12" t="s">
        <v>15</v>
      </c>
      <c r="E12">
        <v>-35.024900000000002</v>
      </c>
      <c r="F12" s="10" t="s">
        <v>43</v>
      </c>
      <c r="G12">
        <v>-36.676000000000002</v>
      </c>
      <c r="H12">
        <v>137.553</v>
      </c>
      <c r="I12">
        <v>181.19300000000001</v>
      </c>
      <c r="J12">
        <f>H12/I12</f>
        <v>0.75915184361426757</v>
      </c>
      <c r="K12">
        <v>38.213099999999997</v>
      </c>
      <c r="L12">
        <v>74.889099999999999</v>
      </c>
      <c r="M12">
        <v>12.9597969055175</v>
      </c>
      <c r="N12" s="1"/>
      <c r="O12" s="10" t="s">
        <v>44</v>
      </c>
      <c r="P12">
        <v>-38.847099999999998</v>
      </c>
      <c r="Q12">
        <v>90.823599999999999</v>
      </c>
      <c r="R12">
        <v>134.37299999999999</v>
      </c>
      <c r="S12">
        <f t="shared" si="1"/>
        <v>0.67590661814501429</v>
      </c>
      <c r="T12">
        <v>33.874499999999998</v>
      </c>
      <c r="U12">
        <v>72.721599999999995</v>
      </c>
      <c r="V12">
        <v>5.3863525390625</v>
      </c>
      <c r="W12" s="1"/>
      <c r="X12" s="10" t="s">
        <v>45</v>
      </c>
      <c r="Y12">
        <v>-37.456499999999998</v>
      </c>
      <c r="Z12">
        <v>57.773000000000003</v>
      </c>
      <c r="AA12">
        <v>115.39100000000001</v>
      </c>
      <c r="AB12">
        <f t="shared" si="0"/>
        <v>0.50067162950316746</v>
      </c>
      <c r="AC12">
        <v>21.877300000000002</v>
      </c>
      <c r="AD12">
        <v>59.386899999999997</v>
      </c>
      <c r="AE12">
        <v>1.77001953125</v>
      </c>
      <c r="AF12" s="1"/>
      <c r="AG12" s="10" t="s">
        <v>46</v>
      </c>
      <c r="AL12" s="9"/>
      <c r="AO12" s="1"/>
    </row>
    <row r="13" spans="1:41" x14ac:dyDescent="0.2">
      <c r="B13">
        <v>32</v>
      </c>
      <c r="C13" t="s">
        <v>16</v>
      </c>
      <c r="D13" t="s">
        <v>24</v>
      </c>
      <c r="E13">
        <v>-47.378500000000003</v>
      </c>
      <c r="F13" s="10"/>
      <c r="N13" s="1" t="s">
        <v>118</v>
      </c>
      <c r="O13" s="10"/>
      <c r="W13" s="1"/>
      <c r="X13" s="10"/>
      <c r="AF13" s="1"/>
      <c r="AG13" s="10"/>
      <c r="AL13" s="4"/>
      <c r="AO13" s="1"/>
    </row>
    <row r="14" spans="1:41" x14ac:dyDescent="0.2">
      <c r="B14">
        <v>33</v>
      </c>
      <c r="C14" t="s">
        <v>16</v>
      </c>
      <c r="D14" t="s">
        <v>15</v>
      </c>
      <c r="E14">
        <v>-48.307699999999997</v>
      </c>
      <c r="F14" s="10" t="s">
        <v>47</v>
      </c>
      <c r="G14">
        <v>-49.916600000000003</v>
      </c>
      <c r="H14">
        <v>211.61799999999999</v>
      </c>
      <c r="I14">
        <v>241.74299999999999</v>
      </c>
      <c r="J14">
        <f t="shared" ref="J14:J17" si="3">H14/I14</f>
        <v>0.87538418899409698</v>
      </c>
      <c r="K14">
        <v>41.498800000000003</v>
      </c>
      <c r="L14">
        <v>91.4345</v>
      </c>
      <c r="M14">
        <v>11.04736328125</v>
      </c>
      <c r="N14" s="1"/>
      <c r="O14" s="10" t="s">
        <v>48</v>
      </c>
      <c r="P14">
        <v>-49.601199999999999</v>
      </c>
      <c r="Q14">
        <v>154.41200000000001</v>
      </c>
      <c r="R14">
        <v>185.333</v>
      </c>
      <c r="S14">
        <f t="shared" si="1"/>
        <v>0.83315977187009338</v>
      </c>
      <c r="T14">
        <v>40.354399999999998</v>
      </c>
      <c r="U14">
        <v>90.018699999999995</v>
      </c>
      <c r="V14">
        <v>20.2229804992675</v>
      </c>
      <c r="W14" s="1"/>
      <c r="X14" s="10" t="s">
        <v>49</v>
      </c>
      <c r="Y14">
        <v>-50.174700000000001</v>
      </c>
      <c r="Z14">
        <v>103.92100000000001</v>
      </c>
      <c r="AA14">
        <v>135.471</v>
      </c>
      <c r="AB14">
        <f t="shared" si="0"/>
        <v>0.76710882771958577</v>
      </c>
      <c r="AC14">
        <v>38.295699999999997</v>
      </c>
      <c r="AD14">
        <v>88.485399999999998</v>
      </c>
      <c r="AE14">
        <v>9.033203125</v>
      </c>
      <c r="AF14" s="1"/>
      <c r="AG14" s="10" t="s">
        <v>50</v>
      </c>
      <c r="AH14">
        <v>-53.891500000000001</v>
      </c>
      <c r="AI14">
        <v>70.960099999999997</v>
      </c>
      <c r="AJ14">
        <v>107.86199999999999</v>
      </c>
      <c r="AK14">
        <f t="shared" si="2"/>
        <v>0.65787858560011869</v>
      </c>
      <c r="AL14">
        <v>31.692499999999999</v>
      </c>
      <c r="AM14">
        <v>85.584000000000003</v>
      </c>
      <c r="AN14">
        <v>16.520179748535099</v>
      </c>
      <c r="AO14" s="1"/>
    </row>
    <row r="15" spans="1:41" x14ac:dyDescent="0.2">
      <c r="B15">
        <v>34</v>
      </c>
      <c r="C15" t="s">
        <v>16</v>
      </c>
      <c r="D15" t="s">
        <v>15</v>
      </c>
      <c r="E15">
        <v>-57.792400000000001</v>
      </c>
      <c r="F15" s="10" t="s">
        <v>51</v>
      </c>
      <c r="G15">
        <v>-58.762799999999999</v>
      </c>
      <c r="H15">
        <v>245.923</v>
      </c>
      <c r="I15">
        <v>352.94</v>
      </c>
      <c r="J15">
        <f t="shared" si="3"/>
        <v>0.69678415594718646</v>
      </c>
      <c r="K15">
        <v>50.561500000000002</v>
      </c>
      <c r="L15">
        <v>109.32599999999999</v>
      </c>
      <c r="M15">
        <v>57.09228515625</v>
      </c>
      <c r="N15" s="1"/>
      <c r="O15" s="10" t="s">
        <v>52</v>
      </c>
      <c r="P15">
        <v>-55.3932</v>
      </c>
      <c r="Q15">
        <v>153.49100000000001</v>
      </c>
      <c r="R15">
        <v>252.66900000000001</v>
      </c>
      <c r="S15">
        <f t="shared" si="1"/>
        <v>0.60747855890512892</v>
      </c>
      <c r="T15">
        <v>47.374699999999997</v>
      </c>
      <c r="U15">
        <v>102.794</v>
      </c>
      <c r="V15">
        <v>11.53564453125</v>
      </c>
      <c r="W15" s="1"/>
      <c r="X15" s="10" t="s">
        <v>53</v>
      </c>
      <c r="AF15" s="1"/>
      <c r="AG15" s="8"/>
    </row>
    <row r="16" spans="1:41" x14ac:dyDescent="0.2">
      <c r="B16">
        <v>36</v>
      </c>
      <c r="C16" t="s">
        <v>16</v>
      </c>
      <c r="D16" s="4"/>
      <c r="E16" s="4"/>
      <c r="F16" s="10" t="s">
        <v>59</v>
      </c>
      <c r="G16">
        <v>-53.6965</v>
      </c>
      <c r="H16">
        <v>228.339</v>
      </c>
      <c r="I16">
        <v>340.65300000000002</v>
      </c>
      <c r="J16">
        <f t="shared" si="3"/>
        <v>0.67029792780336583</v>
      </c>
      <c r="K16">
        <v>58.905000000000001</v>
      </c>
      <c r="L16">
        <v>112.602</v>
      </c>
      <c r="M16">
        <v>24.21875</v>
      </c>
      <c r="N16" s="1"/>
      <c r="O16" s="10" t="s">
        <v>60</v>
      </c>
      <c r="P16">
        <v>-44.388300000000001</v>
      </c>
      <c r="Q16">
        <v>180.48500000000001</v>
      </c>
      <c r="R16">
        <v>263.42399999999998</v>
      </c>
      <c r="S16">
        <f t="shared" si="1"/>
        <v>0.68515017614188545</v>
      </c>
      <c r="T16">
        <v>51.502200000000002</v>
      </c>
      <c r="U16">
        <v>95.890500000000003</v>
      </c>
      <c r="V16">
        <v>17.6544189453125</v>
      </c>
      <c r="W16" s="1"/>
      <c r="X16" s="10" t="s">
        <v>61</v>
      </c>
      <c r="Y16">
        <v>-40.798999999999999</v>
      </c>
      <c r="Z16">
        <v>114.58199999999999</v>
      </c>
      <c r="AA16">
        <v>191.18</v>
      </c>
      <c r="AB16">
        <f t="shared" si="0"/>
        <v>0.59934093524427234</v>
      </c>
      <c r="AC16">
        <v>45.544400000000003</v>
      </c>
      <c r="AD16">
        <v>86.343400000000003</v>
      </c>
      <c r="AE16">
        <v>3.79638671875</v>
      </c>
      <c r="AF16" s="1"/>
      <c r="AG16" s="10" t="s">
        <v>115</v>
      </c>
      <c r="AO16" s="1"/>
    </row>
    <row r="17" spans="1:41" x14ac:dyDescent="0.2">
      <c r="B17">
        <v>37</v>
      </c>
      <c r="C17" t="s">
        <v>16</v>
      </c>
      <c r="D17" t="s">
        <v>15</v>
      </c>
      <c r="E17">
        <v>-49.36</v>
      </c>
      <c r="F17" s="10" t="s">
        <v>62</v>
      </c>
      <c r="G17">
        <v>-53.256599999999999</v>
      </c>
      <c r="H17">
        <v>316.55399999999997</v>
      </c>
      <c r="I17">
        <v>361.351</v>
      </c>
      <c r="J17">
        <f t="shared" si="3"/>
        <v>0.87602912403729327</v>
      </c>
      <c r="K17">
        <v>52.391100000000002</v>
      </c>
      <c r="L17">
        <v>105.648</v>
      </c>
      <c r="N17" s="1"/>
      <c r="O17" s="10" t="s">
        <v>63</v>
      </c>
      <c r="P17">
        <v>-56.0336</v>
      </c>
      <c r="Q17">
        <v>185.78399999999999</v>
      </c>
      <c r="R17">
        <v>233.958</v>
      </c>
      <c r="S17">
        <f t="shared" si="1"/>
        <v>0.79409124714692381</v>
      </c>
      <c r="T17">
        <v>50.500500000000002</v>
      </c>
      <c r="U17">
        <v>106.535</v>
      </c>
      <c r="W17" s="1"/>
      <c r="X17" s="10" t="s">
        <v>64</v>
      </c>
      <c r="Y17">
        <v>-50.402900000000002</v>
      </c>
      <c r="Z17">
        <v>136.08500000000001</v>
      </c>
      <c r="AA17">
        <v>179.846</v>
      </c>
      <c r="AB17">
        <f t="shared" si="0"/>
        <v>0.75667515541074037</v>
      </c>
      <c r="AC17">
        <v>48.2483</v>
      </c>
      <c r="AD17">
        <v>98.651200000000003</v>
      </c>
      <c r="AG17" s="10" t="s">
        <v>65</v>
      </c>
      <c r="AH17">
        <v>-50.358400000000003</v>
      </c>
      <c r="AI17">
        <v>93.020799999999994</v>
      </c>
      <c r="AJ17">
        <v>138.02799999999999</v>
      </c>
      <c r="AK17">
        <f t="shared" si="2"/>
        <v>0.6739270292984032</v>
      </c>
      <c r="AL17">
        <v>41.5366</v>
      </c>
      <c r="AM17">
        <v>91.894999999999996</v>
      </c>
    </row>
    <row r="18" spans="1:41" x14ac:dyDescent="0.2">
      <c r="B18">
        <v>40</v>
      </c>
      <c r="C18" s="18" t="s">
        <v>119</v>
      </c>
      <c r="D18" t="s">
        <v>15</v>
      </c>
      <c r="E18">
        <v>-44.209600000000002</v>
      </c>
      <c r="F18" s="10" t="s">
        <v>66</v>
      </c>
      <c r="H18" s="4"/>
      <c r="I18" s="4"/>
      <c r="N18" s="1"/>
      <c r="O18" s="10" t="s">
        <v>67</v>
      </c>
      <c r="P18">
        <v>-37.307899999999997</v>
      </c>
      <c r="Q18" s="4">
        <v>28.514800000000001</v>
      </c>
      <c r="R18" s="4">
        <v>71.514499999999998</v>
      </c>
      <c r="S18">
        <f>Q18/R18</f>
        <v>0.39872753078047113</v>
      </c>
      <c r="T18">
        <v>26.321400000000001</v>
      </c>
      <c r="U18">
        <v>63.629300000000001</v>
      </c>
      <c r="V18">
        <v>15.594482421875</v>
      </c>
      <c r="W18" s="1"/>
      <c r="X18" s="10" t="s">
        <v>68</v>
      </c>
      <c r="AF18" s="1" t="s">
        <v>54</v>
      </c>
      <c r="AG18" s="10" t="s">
        <v>110</v>
      </c>
      <c r="AO18" s="1" t="s">
        <v>54</v>
      </c>
    </row>
    <row r="19" spans="1:41" x14ac:dyDescent="0.2">
      <c r="F19" s="10"/>
      <c r="N19" s="1"/>
      <c r="O19" s="10"/>
      <c r="W19" s="1"/>
      <c r="X19" s="10"/>
      <c r="AG19" s="10"/>
    </row>
    <row r="20" spans="1:41" x14ac:dyDescent="0.2">
      <c r="A20" t="s">
        <v>38</v>
      </c>
      <c r="B20">
        <v>35</v>
      </c>
      <c r="C20" s="18" t="s">
        <v>84</v>
      </c>
      <c r="D20" t="s">
        <v>15</v>
      </c>
      <c r="E20">
        <v>-61.400799999999997</v>
      </c>
      <c r="F20" s="10" t="s">
        <v>55</v>
      </c>
      <c r="G20">
        <v>-65.4619</v>
      </c>
      <c r="H20" s="18">
        <v>28.094799999999999</v>
      </c>
      <c r="I20" s="18">
        <v>74.741200000000006</v>
      </c>
      <c r="J20">
        <f t="shared" ref="J20:J22" si="4">H20/I20</f>
        <v>0.37589441967750048</v>
      </c>
      <c r="K20">
        <v>27.1645</v>
      </c>
      <c r="L20">
        <v>92.626400000000004</v>
      </c>
      <c r="N20" s="1"/>
      <c r="O20" s="10" t="s">
        <v>56</v>
      </c>
      <c r="P20">
        <v>-69.5351</v>
      </c>
      <c r="Q20" s="18">
        <v>26.245999999999999</v>
      </c>
      <c r="R20" s="18">
        <v>71.5518</v>
      </c>
      <c r="S20">
        <f t="shared" ref="S20:S22" si="5">Q20/R20</f>
        <v>0.366811177356824</v>
      </c>
      <c r="T20">
        <v>27.015699999999999</v>
      </c>
      <c r="U20">
        <v>96.550799999999995</v>
      </c>
      <c r="W20" s="1"/>
      <c r="X20" s="10" t="s">
        <v>57</v>
      </c>
      <c r="Y20">
        <v>-66.241900000000001</v>
      </c>
      <c r="Z20" s="18">
        <v>29.632899999999999</v>
      </c>
      <c r="AA20" s="18">
        <v>79.3095</v>
      </c>
      <c r="AB20">
        <f t="shared" ref="AB20:AB21" si="6">Z20/AA20</f>
        <v>0.37363619742905957</v>
      </c>
      <c r="AC20">
        <v>27.069099999999999</v>
      </c>
      <c r="AD20">
        <v>93.311000000000007</v>
      </c>
      <c r="AG20" s="10" t="s">
        <v>58</v>
      </c>
      <c r="AH20">
        <v>-59.612299999999998</v>
      </c>
      <c r="AI20" s="18">
        <v>25.7392</v>
      </c>
      <c r="AJ20" s="18">
        <v>72.218199999999996</v>
      </c>
      <c r="AK20">
        <f t="shared" ref="AK20" si="7">AI20/AJ20</f>
        <v>0.35640877230393447</v>
      </c>
      <c r="AL20">
        <v>23.638400000000001</v>
      </c>
      <c r="AM20">
        <v>83.250699999999995</v>
      </c>
    </row>
    <row r="21" spans="1:41" x14ac:dyDescent="0.2">
      <c r="B21">
        <v>39</v>
      </c>
      <c r="C21" s="18" t="s">
        <v>84</v>
      </c>
      <c r="D21" t="s">
        <v>24</v>
      </c>
      <c r="E21">
        <v>-50.782499999999999</v>
      </c>
      <c r="F21" s="10" t="s">
        <v>109</v>
      </c>
      <c r="G21">
        <v>-51.651499999999999</v>
      </c>
      <c r="H21" s="18">
        <v>23.488299999999999</v>
      </c>
      <c r="I21" s="18">
        <v>77.169499999999999</v>
      </c>
      <c r="J21">
        <f t="shared" si="4"/>
        <v>0.30437284160192823</v>
      </c>
      <c r="K21">
        <v>36.666899999999998</v>
      </c>
      <c r="L21">
        <v>88.318399999999997</v>
      </c>
      <c r="N21" s="1"/>
      <c r="O21" s="10" t="s">
        <v>116</v>
      </c>
      <c r="P21">
        <v>-49.225099999999998</v>
      </c>
      <c r="Q21" s="18">
        <v>26.991399999999999</v>
      </c>
      <c r="R21" s="18">
        <v>75.222099999999998</v>
      </c>
      <c r="S21">
        <f t="shared" si="5"/>
        <v>0.35882273959381616</v>
      </c>
      <c r="T21">
        <v>33.505800000000001</v>
      </c>
      <c r="U21">
        <v>82.730800000000002</v>
      </c>
      <c r="W21" s="1"/>
      <c r="X21" s="10" t="s">
        <v>105</v>
      </c>
      <c r="Y21">
        <v>-55.035699999999999</v>
      </c>
      <c r="Z21" s="18">
        <v>25.462599999999998</v>
      </c>
      <c r="AA21" s="18">
        <v>75.990799999999993</v>
      </c>
      <c r="AB21">
        <f t="shared" si="6"/>
        <v>0.33507477220926746</v>
      </c>
      <c r="AC21">
        <v>34.632399999999997</v>
      </c>
      <c r="AD21">
        <v>89.668099999999995</v>
      </c>
      <c r="AG21" s="8"/>
    </row>
    <row r="22" spans="1:41" x14ac:dyDescent="0.2">
      <c r="B22">
        <v>41</v>
      </c>
      <c r="C22" s="18" t="s">
        <v>84</v>
      </c>
      <c r="D22" t="s">
        <v>24</v>
      </c>
      <c r="E22">
        <v>-47.065100000000001</v>
      </c>
      <c r="F22" s="10" t="s">
        <v>69</v>
      </c>
      <c r="G22">
        <v>-39.140300000000003</v>
      </c>
      <c r="H22" s="18">
        <v>42.966299999999997</v>
      </c>
      <c r="I22" s="18">
        <v>76.618799999999993</v>
      </c>
      <c r="J22">
        <f t="shared" si="4"/>
        <v>0.56078012184998982</v>
      </c>
      <c r="K22">
        <v>24.990100000000002</v>
      </c>
      <c r="L22">
        <v>64.130399999999995</v>
      </c>
      <c r="N22" s="1"/>
      <c r="O22" s="10" t="s">
        <v>70</v>
      </c>
      <c r="P22">
        <v>-41.548699999999997</v>
      </c>
      <c r="Q22" s="18">
        <v>34.3018</v>
      </c>
      <c r="R22" s="18">
        <v>81.740600000000001</v>
      </c>
      <c r="S22">
        <f t="shared" si="5"/>
        <v>0.41964213622116792</v>
      </c>
      <c r="T22">
        <v>11.734</v>
      </c>
      <c r="U22">
        <v>53.280099999999997</v>
      </c>
      <c r="W22" s="1"/>
      <c r="X22" s="10" t="s">
        <v>71</v>
      </c>
      <c r="AF22" s="1" t="s">
        <v>54</v>
      </c>
      <c r="AG22" s="8"/>
      <c r="AO22" s="1" t="s">
        <v>54</v>
      </c>
    </row>
    <row r="23" spans="1:41" x14ac:dyDescent="0.2">
      <c r="F23" s="10"/>
      <c r="N23" s="1"/>
      <c r="O23" s="10"/>
      <c r="W23" s="1"/>
      <c r="X23" s="10"/>
      <c r="AG23" s="10"/>
    </row>
    <row r="24" spans="1:41" x14ac:dyDescent="0.2">
      <c r="F24" s="10"/>
      <c r="N24" s="1"/>
      <c r="O24" s="10"/>
      <c r="W24" s="1"/>
      <c r="X24" s="10"/>
      <c r="AG24" s="10"/>
    </row>
    <row r="25" spans="1:41" s="22" customFormat="1" x14ac:dyDescent="0.2">
      <c r="A25" s="22" t="s">
        <v>147</v>
      </c>
      <c r="F25" s="8"/>
      <c r="G25" s="22">
        <f>AVERAGE(G7:G18)</f>
        <v>-50.461699999999993</v>
      </c>
      <c r="H25" s="22">
        <f t="shared" ref="H25:L25" si="8">AVERAGE(H7:H18)</f>
        <v>227.99740000000003</v>
      </c>
      <c r="I25" s="22">
        <f t="shared" si="8"/>
        <v>295.57600000000002</v>
      </c>
      <c r="J25" s="22">
        <f t="shared" si="8"/>
        <v>0.77552944807924207</v>
      </c>
      <c r="K25" s="22">
        <f t="shared" si="8"/>
        <v>48.313900000000004</v>
      </c>
      <c r="L25" s="22">
        <f t="shared" si="8"/>
        <v>98.77991999999999</v>
      </c>
      <c r="M25" s="22">
        <f t="shared" ref="M25" si="9">AVERAGE(M7:M18)</f>
        <v>26.329548835754373</v>
      </c>
      <c r="O25" s="8"/>
      <c r="P25" s="22">
        <f t="shared" ref="P25:U25" si="10">AVERAGE(P7:P18)</f>
        <v>-45.544020000000003</v>
      </c>
      <c r="Q25" s="22">
        <f t="shared" si="10"/>
        <v>138.52384999999998</v>
      </c>
      <c r="R25" s="22">
        <f t="shared" si="10"/>
        <v>193.03065000000001</v>
      </c>
      <c r="S25" s="22">
        <f t="shared" si="10"/>
        <v>0.70318283081989386</v>
      </c>
      <c r="T25" s="22">
        <f t="shared" si="10"/>
        <v>43.51641</v>
      </c>
      <c r="U25" s="22">
        <f t="shared" si="10"/>
        <v>89.069439999999986</v>
      </c>
      <c r="V25" s="22">
        <f t="shared" ref="V25" si="11">AVERAGE(V7:V18)</f>
        <v>17.651593102349167</v>
      </c>
      <c r="X25" s="8"/>
      <c r="Y25" s="22">
        <f t="shared" ref="Y25:AD25" si="12">AVERAGE(Y7:Y18)</f>
        <v>-45.674349999999997</v>
      </c>
      <c r="Z25" s="22">
        <f t="shared" si="12"/>
        <v>97.624937500000016</v>
      </c>
      <c r="AA25" s="22">
        <f t="shared" si="12"/>
        <v>144.1055125</v>
      </c>
      <c r="AB25" s="22">
        <f t="shared" si="12"/>
        <v>0.6691040654665602</v>
      </c>
      <c r="AC25" s="22">
        <f t="shared" si="12"/>
        <v>39.514349999999993</v>
      </c>
      <c r="AD25" s="22">
        <f t="shared" si="12"/>
        <v>85.197200000000009</v>
      </c>
      <c r="AE25" s="22">
        <f t="shared" ref="AE25" si="13">AVERAGE(AE7:AE18)</f>
        <v>13.745699746268116</v>
      </c>
      <c r="AG25" s="8"/>
      <c r="AH25" s="22">
        <f t="shared" ref="AH25:AM25" si="14">AVERAGE(AH7:AH18)</f>
        <v>-48.593540000000004</v>
      </c>
      <c r="AI25" s="22">
        <f t="shared" si="14"/>
        <v>72.138859999999994</v>
      </c>
      <c r="AJ25" s="22">
        <f t="shared" si="14"/>
        <v>113.13025999999999</v>
      </c>
      <c r="AK25" s="22">
        <f t="shared" si="14"/>
        <v>0.63220045998827801</v>
      </c>
      <c r="AL25" s="22">
        <f t="shared" si="14"/>
        <v>33.864080000000001</v>
      </c>
      <c r="AM25" s="22">
        <f t="shared" si="14"/>
        <v>82.457619999999991</v>
      </c>
      <c r="AN25" s="22">
        <f t="shared" ref="AN25" si="15">AVERAGE(AN7:AN18)</f>
        <v>19.883898417154899</v>
      </c>
    </row>
    <row r="26" spans="1:41" s="22" customFormat="1" x14ac:dyDescent="0.2">
      <c r="A26" s="22" t="s">
        <v>22</v>
      </c>
      <c r="F26" s="8"/>
      <c r="G26" s="22">
        <f>STDEV(G7:G18)/G27^0.5</f>
        <v>3.7250927287787117</v>
      </c>
      <c r="H26" s="22">
        <f t="shared" ref="H26:L26" si="16">STDEV(H7:H18)/H27^0.5</f>
        <v>28.820296203543755</v>
      </c>
      <c r="I26" s="22">
        <f t="shared" si="16"/>
        <v>35.798308359474142</v>
      </c>
      <c r="J26" s="22">
        <f t="shared" si="16"/>
        <v>4.3366965521807056E-2</v>
      </c>
      <c r="K26" s="22">
        <f t="shared" si="16"/>
        <v>3.7571160047302214</v>
      </c>
      <c r="L26" s="22">
        <f t="shared" si="16"/>
        <v>6.979135680827528</v>
      </c>
      <c r="M26" s="22">
        <f t="shared" ref="M26" si="17">STDEV(M7:M18)/M27^0.5</f>
        <v>10.657926939011711</v>
      </c>
      <c r="O26" s="8"/>
      <c r="P26" s="22">
        <f t="shared" ref="P26" si="18">STDEV(P7:P18)/P27^0.5</f>
        <v>2.5393574898999702</v>
      </c>
      <c r="Q26" s="22">
        <f t="shared" ref="Q26" si="19">STDEV(Q7:Q18)/Q27^0.5</f>
        <v>17.578902782213124</v>
      </c>
      <c r="R26" s="22">
        <f t="shared" ref="R26" si="20">STDEV(R7:R18)/R27^0.5</f>
        <v>22.958406754637586</v>
      </c>
      <c r="S26" s="22">
        <f t="shared" ref="S26" si="21">STDEV(S7:S18)/S27^0.5</f>
        <v>4.1263772431233796E-2</v>
      </c>
      <c r="T26" s="22">
        <f t="shared" ref="T26" si="22">STDEV(T7:T18)/T27^0.5</f>
        <v>2.7928487468473127</v>
      </c>
      <c r="U26" s="22">
        <f t="shared" ref="U26:V26" si="23">STDEV(U7:U18)/U27^0.5</f>
        <v>4.4396235086672995</v>
      </c>
      <c r="V26" s="22">
        <f t="shared" si="23"/>
        <v>2.7054985821619977</v>
      </c>
      <c r="X26" s="8"/>
      <c r="Y26" s="22">
        <f t="shared" ref="Y26" si="24">STDEV(Y7:Y18)/Y27^0.5</f>
        <v>3.1059507157344726</v>
      </c>
      <c r="Z26" s="22">
        <f t="shared" ref="Z26" si="25">STDEV(Z7:Z18)/Z27^0.5</f>
        <v>11.545083420117722</v>
      </c>
      <c r="AA26" s="22">
        <f t="shared" ref="AA26" si="26">STDEV(AA7:AA18)/AA27^0.5</f>
        <v>13.567053281564091</v>
      </c>
      <c r="AB26" s="22">
        <f t="shared" ref="AB26" si="27">STDEV(AB7:AB18)/AB27^0.5</f>
        <v>3.3593737411031471E-2</v>
      </c>
      <c r="AC26" s="22">
        <f t="shared" ref="AC26" si="28">STDEV(AC7:AC18)/AC27^0.5</f>
        <v>3.543887887314892</v>
      </c>
      <c r="AD26" s="22">
        <f t="shared" ref="AD26:AE26" si="29">STDEV(AD7:AD18)/AD27^0.5</f>
        <v>5.8610084809636982</v>
      </c>
      <c r="AE26" s="22">
        <f t="shared" si="29"/>
        <v>4.3625077645592256</v>
      </c>
      <c r="AG26" s="8"/>
      <c r="AH26" s="22">
        <f t="shared" ref="AH26" si="30">STDEV(AH7:AH18)/AH27^0.5</f>
        <v>4.1162672117587107</v>
      </c>
      <c r="AI26" s="22">
        <f t="shared" ref="AI26" si="31">STDEV(AI7:AI18)/AI27^0.5</f>
        <v>7.8451422114325036</v>
      </c>
      <c r="AJ26" s="22">
        <f t="shared" ref="AJ26" si="32">STDEV(AJ7:AJ18)/AJ27^0.5</f>
        <v>9.2935345406148144</v>
      </c>
      <c r="AK26" s="22">
        <f t="shared" ref="AK26" si="33">STDEV(AK7:AK18)/AK27^0.5</f>
        <v>2.0760014238122015E-2</v>
      </c>
      <c r="AL26" s="22">
        <f t="shared" ref="AL26" si="34">STDEV(AL7:AL18)/AL27^0.5</f>
        <v>5.0442421059461431</v>
      </c>
      <c r="AM26" s="22">
        <f t="shared" ref="AM26:AN26" si="35">STDEV(AM7:AM18)/AM27^0.5</f>
        <v>8.0143759189596224</v>
      </c>
      <c r="AN26" s="22">
        <f t="shared" si="35"/>
        <v>3.4454179748029734</v>
      </c>
    </row>
    <row r="27" spans="1:41" s="22" customFormat="1" x14ac:dyDescent="0.2">
      <c r="A27" s="22" t="s">
        <v>23</v>
      </c>
      <c r="F27" s="8"/>
      <c r="G27" s="22">
        <f>COUNT(G7:G18)</f>
        <v>5</v>
      </c>
      <c r="H27" s="22">
        <f t="shared" ref="H27:L27" si="36">COUNT(H7:H18)</f>
        <v>5</v>
      </c>
      <c r="I27" s="22">
        <f t="shared" si="36"/>
        <v>5</v>
      </c>
      <c r="J27" s="22">
        <f t="shared" si="36"/>
        <v>5</v>
      </c>
      <c r="K27" s="22">
        <f t="shared" si="36"/>
        <v>5</v>
      </c>
      <c r="L27" s="22">
        <f t="shared" si="36"/>
        <v>5</v>
      </c>
      <c r="M27" s="22">
        <f t="shared" ref="M27" si="37">COUNT(M7:M18)</f>
        <v>4</v>
      </c>
      <c r="O27" s="8"/>
      <c r="P27" s="22">
        <f t="shared" ref="P27:U27" si="38">COUNT(P7:P18)</f>
        <v>10</v>
      </c>
      <c r="Q27" s="22">
        <f t="shared" si="38"/>
        <v>10</v>
      </c>
      <c r="R27" s="22">
        <f t="shared" si="38"/>
        <v>10</v>
      </c>
      <c r="S27" s="22">
        <f t="shared" si="38"/>
        <v>10</v>
      </c>
      <c r="T27" s="22">
        <f t="shared" si="38"/>
        <v>10</v>
      </c>
      <c r="U27" s="22">
        <f t="shared" si="38"/>
        <v>10</v>
      </c>
      <c r="V27" s="22">
        <f t="shared" ref="V27" si="39">COUNT(V7:V18)</f>
        <v>9</v>
      </c>
      <c r="X27" s="8"/>
      <c r="Y27" s="22">
        <f t="shared" ref="Y27:AD27" si="40">COUNT(Y7:Y18)</f>
        <v>8</v>
      </c>
      <c r="Z27" s="22">
        <f t="shared" si="40"/>
        <v>8</v>
      </c>
      <c r="AA27" s="22">
        <f t="shared" si="40"/>
        <v>8</v>
      </c>
      <c r="AB27" s="22">
        <f t="shared" si="40"/>
        <v>8</v>
      </c>
      <c r="AC27" s="22">
        <f t="shared" si="40"/>
        <v>8</v>
      </c>
      <c r="AD27" s="22">
        <f t="shared" si="40"/>
        <v>8</v>
      </c>
      <c r="AE27" s="22">
        <f t="shared" ref="AE27" si="41">COUNT(AE7:AE18)</f>
        <v>7</v>
      </c>
      <c r="AG27" s="8"/>
      <c r="AH27" s="22">
        <f t="shared" ref="AH27:AM27" si="42">COUNT(AH7:AH18)</f>
        <v>5</v>
      </c>
      <c r="AI27" s="22">
        <f t="shared" si="42"/>
        <v>5</v>
      </c>
      <c r="AJ27" s="22">
        <f t="shared" si="42"/>
        <v>5</v>
      </c>
      <c r="AK27" s="22">
        <f t="shared" si="42"/>
        <v>5</v>
      </c>
      <c r="AL27" s="22">
        <f t="shared" si="42"/>
        <v>5</v>
      </c>
      <c r="AM27" s="22">
        <f t="shared" si="42"/>
        <v>5</v>
      </c>
      <c r="AN27" s="22">
        <f t="shared" ref="AN27" si="43">COUNT(AN7:AN18)</f>
        <v>3</v>
      </c>
    </row>
    <row r="29" spans="1:41" ht="19" x14ac:dyDescent="0.25">
      <c r="A29" s="7" t="s">
        <v>36</v>
      </c>
    </row>
    <row r="30" spans="1:41" s="1" customFormat="1" x14ac:dyDescent="0.2">
      <c r="A30" s="11" t="s">
        <v>145</v>
      </c>
      <c r="B30" s="2"/>
      <c r="F30" s="8"/>
      <c r="G30" s="2" t="s">
        <v>8</v>
      </c>
      <c r="O30" s="8"/>
      <c r="P30" s="2" t="s">
        <v>7</v>
      </c>
      <c r="X30" s="8"/>
      <c r="Y30" s="2" t="s">
        <v>9</v>
      </c>
      <c r="AG30" s="8"/>
      <c r="AH30" s="2" t="s">
        <v>10</v>
      </c>
    </row>
    <row r="31" spans="1:41" s="1" customFormat="1" x14ac:dyDescent="0.2">
      <c r="A31" s="1" t="s">
        <v>0</v>
      </c>
      <c r="B31" s="1" t="s">
        <v>1</v>
      </c>
      <c r="F31" s="8" t="s">
        <v>41</v>
      </c>
      <c r="G31" s="1" t="s">
        <v>6</v>
      </c>
      <c r="H31" s="1" t="s">
        <v>3</v>
      </c>
      <c r="I31" s="1" t="s">
        <v>4</v>
      </c>
      <c r="J31" s="1" t="s">
        <v>129</v>
      </c>
      <c r="K31" s="1" t="s">
        <v>17</v>
      </c>
      <c r="L31" s="1" t="s">
        <v>18</v>
      </c>
      <c r="M31" s="1" t="s">
        <v>168</v>
      </c>
      <c r="N31" s="1" t="s">
        <v>32</v>
      </c>
      <c r="O31" s="8" t="s">
        <v>41</v>
      </c>
      <c r="P31" s="1" t="s">
        <v>6</v>
      </c>
      <c r="Q31" s="1" t="s">
        <v>3</v>
      </c>
      <c r="R31" s="1" t="s">
        <v>4</v>
      </c>
      <c r="S31" s="1" t="s">
        <v>129</v>
      </c>
      <c r="T31" s="1" t="s">
        <v>17</v>
      </c>
      <c r="U31" s="1" t="s">
        <v>18</v>
      </c>
      <c r="V31" s="1" t="s">
        <v>168</v>
      </c>
      <c r="W31" s="1" t="s">
        <v>32</v>
      </c>
      <c r="X31" s="8" t="s">
        <v>41</v>
      </c>
      <c r="Y31" s="1" t="s">
        <v>6</v>
      </c>
      <c r="Z31" s="1" t="s">
        <v>3</v>
      </c>
      <c r="AA31" s="1" t="s">
        <v>4</v>
      </c>
      <c r="AB31" s="1" t="s">
        <v>129</v>
      </c>
      <c r="AC31" s="1" t="s">
        <v>17</v>
      </c>
      <c r="AD31" s="1" t="s">
        <v>18</v>
      </c>
      <c r="AE31" s="1" t="s">
        <v>168</v>
      </c>
      <c r="AF31" s="1" t="s">
        <v>32</v>
      </c>
      <c r="AG31" s="8" t="s">
        <v>41</v>
      </c>
      <c r="AH31" s="1" t="s">
        <v>6</v>
      </c>
      <c r="AI31" s="1" t="s">
        <v>3</v>
      </c>
      <c r="AJ31" s="1" t="s">
        <v>4</v>
      </c>
      <c r="AK31" s="1" t="s">
        <v>129</v>
      </c>
      <c r="AL31" s="1" t="s">
        <v>17</v>
      </c>
      <c r="AM31" s="1" t="s">
        <v>18</v>
      </c>
      <c r="AN31" s="1" t="s">
        <v>168</v>
      </c>
      <c r="AO31" s="1" t="s">
        <v>32</v>
      </c>
    </row>
    <row r="32" spans="1:41" s="1" customFormat="1" x14ac:dyDescent="0.2">
      <c r="F32" s="8"/>
      <c r="G32" s="1" t="s">
        <v>2</v>
      </c>
      <c r="H32" s="1" t="s">
        <v>5</v>
      </c>
      <c r="I32" s="1" t="s">
        <v>5</v>
      </c>
      <c r="K32" s="1" t="s">
        <v>2</v>
      </c>
      <c r="L32" s="1" t="s">
        <v>2</v>
      </c>
      <c r="M32" s="1" t="s">
        <v>169</v>
      </c>
      <c r="O32" s="8"/>
      <c r="P32" s="1" t="s">
        <v>2</v>
      </c>
      <c r="Q32" s="1" t="s">
        <v>5</v>
      </c>
      <c r="R32" s="1" t="s">
        <v>5</v>
      </c>
      <c r="T32" s="1" t="s">
        <v>2</v>
      </c>
      <c r="U32" s="1" t="s">
        <v>2</v>
      </c>
      <c r="V32" s="1" t="s">
        <v>169</v>
      </c>
      <c r="X32" s="8"/>
      <c r="Y32" s="1" t="s">
        <v>2</v>
      </c>
      <c r="Z32" s="1" t="s">
        <v>5</v>
      </c>
      <c r="AA32" s="1" t="s">
        <v>5</v>
      </c>
      <c r="AC32" s="1" t="s">
        <v>2</v>
      </c>
      <c r="AD32" s="1" t="s">
        <v>2</v>
      </c>
      <c r="AE32" s="1" t="s">
        <v>169</v>
      </c>
      <c r="AG32" s="8"/>
      <c r="AH32" s="1" t="s">
        <v>2</v>
      </c>
      <c r="AI32" s="1" t="s">
        <v>5</v>
      </c>
      <c r="AJ32" s="1" t="s">
        <v>5</v>
      </c>
      <c r="AL32" s="1" t="s">
        <v>2</v>
      </c>
      <c r="AM32" s="1" t="s">
        <v>2</v>
      </c>
      <c r="AN32" s="1" t="s">
        <v>169</v>
      </c>
    </row>
    <row r="33" spans="1:41" x14ac:dyDescent="0.2">
      <c r="A33" t="s">
        <v>38</v>
      </c>
      <c r="B33">
        <v>2</v>
      </c>
      <c r="F33" s="8"/>
      <c r="N33" s="1" t="s">
        <v>42</v>
      </c>
      <c r="O33" s="10" t="s">
        <v>72</v>
      </c>
      <c r="P33">
        <v>-77.072100000000006</v>
      </c>
      <c r="Q33">
        <v>144.48699999999999</v>
      </c>
      <c r="R33">
        <v>185.16399999999999</v>
      </c>
      <c r="S33">
        <f t="shared" ref="S33:S43" si="44">Q33/R33</f>
        <v>0.78031906850143662</v>
      </c>
      <c r="T33">
        <v>41.122399999999999</v>
      </c>
      <c r="U33">
        <f>T33-P33</f>
        <v>118.19450000000001</v>
      </c>
      <c r="V33">
        <v>125.8544921875</v>
      </c>
      <c r="W33" s="1"/>
      <c r="X33" s="10" t="s">
        <v>73</v>
      </c>
      <c r="Y33">
        <v>-77.706900000000005</v>
      </c>
      <c r="Z33">
        <v>96.355500000000006</v>
      </c>
      <c r="AA33">
        <v>145.57499999999999</v>
      </c>
      <c r="AB33">
        <f t="shared" ref="AB33:AB43" si="45">Z33/AA33</f>
        <v>0.66189592993302426</v>
      </c>
      <c r="AC33">
        <v>38.475000000000001</v>
      </c>
      <c r="AD33">
        <f>AC33-Y33</f>
        <v>116.18190000000001</v>
      </c>
      <c r="AE33">
        <v>97.3968505859375</v>
      </c>
      <c r="AG33" s="10" t="s">
        <v>74</v>
      </c>
    </row>
    <row r="34" spans="1:41" x14ac:dyDescent="0.2">
      <c r="B34">
        <v>3</v>
      </c>
      <c r="F34" s="8"/>
      <c r="N34" s="1" t="s">
        <v>42</v>
      </c>
      <c r="O34" s="10" t="s">
        <v>75</v>
      </c>
      <c r="P34">
        <v>-75.893500000000003</v>
      </c>
      <c r="Q34">
        <v>189.97800000000001</v>
      </c>
      <c r="R34">
        <v>230.70400000000001</v>
      </c>
      <c r="S34">
        <f t="shared" si="44"/>
        <v>0.82347076773701366</v>
      </c>
      <c r="T34">
        <v>47.424300000000002</v>
      </c>
      <c r="U34">
        <f>T34-P34</f>
        <v>123.31780000000001</v>
      </c>
      <c r="V34" s="9"/>
      <c r="W34" s="1"/>
      <c r="X34" s="10" t="s">
        <v>43</v>
      </c>
      <c r="Y34">
        <v>-77.122500000000002</v>
      </c>
      <c r="Z34">
        <v>139.072</v>
      </c>
      <c r="AA34">
        <v>178.39599999999999</v>
      </c>
      <c r="AB34">
        <f t="shared" si="45"/>
        <v>0.7795690486333775</v>
      </c>
      <c r="AC34">
        <v>45.918799999999997</v>
      </c>
      <c r="AD34">
        <f>AC34-Y34</f>
        <v>123.04130000000001</v>
      </c>
      <c r="AE34" s="9"/>
      <c r="AG34" s="10" t="s">
        <v>44</v>
      </c>
      <c r="AH34">
        <v>-73.859899999999996</v>
      </c>
      <c r="AI34">
        <v>96.609700000000004</v>
      </c>
      <c r="AJ34">
        <v>149.221</v>
      </c>
      <c r="AK34">
        <f t="shared" ref="AK34:AK43" si="46">AI34/AJ34</f>
        <v>0.64742697073468214</v>
      </c>
      <c r="AL34">
        <v>35.611499999999999</v>
      </c>
      <c r="AM34">
        <f>AL34-AH34</f>
        <v>109.47139999999999</v>
      </c>
      <c r="AN34" s="9"/>
    </row>
    <row r="35" spans="1:41" x14ac:dyDescent="0.2">
      <c r="B35">
        <v>4</v>
      </c>
      <c r="F35" s="8"/>
      <c r="N35" s="1" t="s">
        <v>42</v>
      </c>
      <c r="O35" s="10" t="s">
        <v>46</v>
      </c>
      <c r="P35">
        <v>-77.458299999999994</v>
      </c>
      <c r="Q35" s="4">
        <v>190.30500000000001</v>
      </c>
      <c r="R35">
        <v>251.065</v>
      </c>
      <c r="S35">
        <f t="shared" si="44"/>
        <v>0.75799095851671883</v>
      </c>
      <c r="T35">
        <v>51.559399999999997</v>
      </c>
      <c r="U35">
        <f>T35-P35</f>
        <v>129.01769999999999</v>
      </c>
      <c r="V35">
        <v>148.284912109375</v>
      </c>
      <c r="W35" s="1"/>
      <c r="X35" s="10" t="s">
        <v>76</v>
      </c>
      <c r="Y35">
        <v>-77.453599999999994</v>
      </c>
      <c r="Z35">
        <v>103.777</v>
      </c>
      <c r="AA35">
        <v>174.66</v>
      </c>
      <c r="AB35">
        <f t="shared" si="45"/>
        <v>0.59416580785526163</v>
      </c>
      <c r="AC35">
        <v>49.341799999999999</v>
      </c>
      <c r="AD35">
        <f>AC35-Y35</f>
        <v>126.7954</v>
      </c>
      <c r="AE35">
        <v>149.627685546875</v>
      </c>
      <c r="AF35" s="1"/>
      <c r="AG35" s="10" t="s">
        <v>77</v>
      </c>
      <c r="AH35">
        <v>-77.2316</v>
      </c>
      <c r="AI35">
        <v>72.031400000000005</v>
      </c>
      <c r="AJ35">
        <v>146.09100000000001</v>
      </c>
      <c r="AK35">
        <f t="shared" si="46"/>
        <v>0.49305843618018907</v>
      </c>
      <c r="AL35">
        <v>48.954000000000001</v>
      </c>
      <c r="AM35">
        <f>AL35-AH35</f>
        <v>126.18559999999999</v>
      </c>
      <c r="AN35">
        <v>168.060302734375</v>
      </c>
      <c r="AO35" s="1"/>
    </row>
    <row r="36" spans="1:41" x14ac:dyDescent="0.2">
      <c r="B36">
        <v>5</v>
      </c>
      <c r="F36" s="8"/>
      <c r="N36" s="1" t="s">
        <v>42</v>
      </c>
      <c r="O36" s="10" t="s">
        <v>49</v>
      </c>
      <c r="W36" s="1"/>
      <c r="X36" s="10" t="s">
        <v>50</v>
      </c>
      <c r="AG36" s="10" t="s">
        <v>78</v>
      </c>
    </row>
    <row r="37" spans="1:41" x14ac:dyDescent="0.2">
      <c r="B37">
        <v>6</v>
      </c>
      <c r="F37" s="8"/>
      <c r="G37" s="4"/>
      <c r="H37" s="4"/>
      <c r="I37" s="4"/>
      <c r="J37" s="4"/>
      <c r="K37" s="4"/>
      <c r="L37" s="4"/>
      <c r="N37" s="1"/>
      <c r="O37" s="10" t="s">
        <v>53</v>
      </c>
      <c r="P37">
        <v>-75.915300000000002</v>
      </c>
      <c r="Q37">
        <v>115.717</v>
      </c>
      <c r="R37">
        <v>154.36799999999999</v>
      </c>
      <c r="S37">
        <f t="shared" si="44"/>
        <v>0.74961779643449422</v>
      </c>
      <c r="T37">
        <v>46.978000000000002</v>
      </c>
      <c r="U37">
        <v>122.893</v>
      </c>
      <c r="V37">
        <v>173.919677734375</v>
      </c>
      <c r="W37" s="1"/>
      <c r="X37" s="10" t="s">
        <v>79</v>
      </c>
      <c r="Y37">
        <v>-75.326899999999995</v>
      </c>
      <c r="Z37">
        <v>99.580500000000001</v>
      </c>
      <c r="AA37">
        <v>160.18199999999999</v>
      </c>
      <c r="AB37">
        <f t="shared" si="45"/>
        <v>0.62167097426677165</v>
      </c>
      <c r="AC37">
        <v>45.249899999999997</v>
      </c>
      <c r="AD37">
        <v>120.577</v>
      </c>
      <c r="AE37">
        <v>165.08483886718699</v>
      </c>
      <c r="AG37" s="10" t="s">
        <v>80</v>
      </c>
      <c r="AH37">
        <v>-75.666200000000003</v>
      </c>
      <c r="AI37">
        <v>81.173599999999993</v>
      </c>
      <c r="AJ37">
        <v>152.821</v>
      </c>
      <c r="AK37">
        <f t="shared" si="46"/>
        <v>0.53116783688105684</v>
      </c>
      <c r="AL37">
        <v>43.048099999999998</v>
      </c>
      <c r="AM37">
        <v>118.714</v>
      </c>
      <c r="AN37">
        <v>155.67626953125</v>
      </c>
      <c r="AO37" s="1"/>
    </row>
    <row r="38" spans="1:41" x14ac:dyDescent="0.2">
      <c r="B38">
        <v>31</v>
      </c>
      <c r="F38" s="10" t="s">
        <v>43</v>
      </c>
      <c r="G38">
        <v>-74.831100000000006</v>
      </c>
      <c r="H38">
        <v>153.34</v>
      </c>
      <c r="I38">
        <v>199.34899999999999</v>
      </c>
      <c r="J38">
        <f t="shared" ref="J38:J43" si="47">H38/I38</f>
        <v>0.76920375823304865</v>
      </c>
      <c r="K38">
        <v>42.592399999999998</v>
      </c>
      <c r="L38">
        <v>117.423</v>
      </c>
      <c r="M38">
        <v>139.87223815917901</v>
      </c>
      <c r="N38" s="1"/>
      <c r="O38" s="10" t="s">
        <v>44</v>
      </c>
      <c r="P38">
        <v>-75.201800000000006</v>
      </c>
      <c r="Q38">
        <v>107.652</v>
      </c>
      <c r="R38">
        <v>165.07</v>
      </c>
      <c r="S38">
        <f t="shared" si="44"/>
        <v>0.65215968982855765</v>
      </c>
      <c r="T38">
        <v>39.787300000000002</v>
      </c>
      <c r="U38">
        <v>114.989</v>
      </c>
      <c r="V38">
        <v>121.337890625</v>
      </c>
      <c r="W38" s="1"/>
      <c r="X38" s="10" t="s">
        <v>45</v>
      </c>
      <c r="Y38">
        <v>-76.316199999999995</v>
      </c>
      <c r="Z38">
        <v>103.31699999999999</v>
      </c>
      <c r="AA38" s="23">
        <v>187.1</v>
      </c>
      <c r="AB38">
        <f t="shared" si="45"/>
        <v>0.55220203099946552</v>
      </c>
      <c r="AC38">
        <v>35.8063</v>
      </c>
      <c r="AD38">
        <v>112.123</v>
      </c>
      <c r="AE38">
        <v>88.34228515625</v>
      </c>
      <c r="AF38" s="1" t="s">
        <v>81</v>
      </c>
      <c r="AG38" s="10" t="s">
        <v>46</v>
      </c>
      <c r="AJ38" s="9"/>
      <c r="AO38" s="1" t="s">
        <v>131</v>
      </c>
    </row>
    <row r="39" spans="1:41" x14ac:dyDescent="0.2">
      <c r="B39">
        <v>32</v>
      </c>
      <c r="F39" s="10" t="s">
        <v>77</v>
      </c>
      <c r="N39" s="1"/>
      <c r="O39" s="10"/>
      <c r="W39" s="1"/>
      <c r="X39" s="10"/>
      <c r="AA39" s="4"/>
      <c r="AF39" s="1"/>
      <c r="AG39" s="10"/>
      <c r="AJ39" s="4"/>
      <c r="AO39" s="1"/>
    </row>
    <row r="40" spans="1:41" x14ac:dyDescent="0.2">
      <c r="B40">
        <v>33</v>
      </c>
      <c r="F40" s="10" t="s">
        <v>47</v>
      </c>
      <c r="G40">
        <v>-76.978499999999997</v>
      </c>
      <c r="H40">
        <v>224.21100000000001</v>
      </c>
      <c r="I40">
        <v>255.345</v>
      </c>
      <c r="J40">
        <f t="shared" si="47"/>
        <v>0.87807084532691071</v>
      </c>
      <c r="K40">
        <v>47.172499999999999</v>
      </c>
      <c r="L40">
        <v>124.151</v>
      </c>
      <c r="M40">
        <v>159.3017578125</v>
      </c>
      <c r="N40" s="1"/>
      <c r="O40" s="10" t="s">
        <v>48</v>
      </c>
      <c r="P40">
        <v>-77.677400000000006</v>
      </c>
      <c r="Q40">
        <v>182.80799999999999</v>
      </c>
      <c r="R40">
        <v>215.208</v>
      </c>
      <c r="S40">
        <f t="shared" si="44"/>
        <v>0.84944797591167609</v>
      </c>
      <c r="T40">
        <v>46.930999999999997</v>
      </c>
      <c r="U40">
        <v>124.608</v>
      </c>
      <c r="V40">
        <v>138.44807434082</v>
      </c>
      <c r="W40" s="1"/>
      <c r="X40" s="10" t="s">
        <v>49</v>
      </c>
      <c r="Y40">
        <v>-77.852199999999996</v>
      </c>
      <c r="Z40">
        <v>114.67100000000001</v>
      </c>
      <c r="AA40">
        <v>146.91499999999999</v>
      </c>
      <c r="AB40">
        <f t="shared" si="45"/>
        <v>0.78052615457917851</v>
      </c>
      <c r="AC40">
        <v>43.304400000000001</v>
      </c>
      <c r="AD40">
        <v>121.157</v>
      </c>
      <c r="AE40">
        <v>133.544921875</v>
      </c>
      <c r="AF40" s="1"/>
      <c r="AG40" s="10" t="s">
        <v>50</v>
      </c>
      <c r="AH40">
        <v>-77.031899999999993</v>
      </c>
      <c r="AI40">
        <v>103.18600000000001</v>
      </c>
      <c r="AJ40">
        <v>127.949</v>
      </c>
      <c r="AK40">
        <f t="shared" si="46"/>
        <v>0.80646194968307694</v>
      </c>
      <c r="AL40">
        <v>40.292400000000001</v>
      </c>
      <c r="AM40">
        <v>117.324</v>
      </c>
      <c r="AN40">
        <v>120.60546875</v>
      </c>
      <c r="AO40" s="1"/>
    </row>
    <row r="41" spans="1:41" x14ac:dyDescent="0.2">
      <c r="B41">
        <v>34</v>
      </c>
      <c r="F41" s="10" t="s">
        <v>82</v>
      </c>
      <c r="G41">
        <v>-78.682299999999998</v>
      </c>
      <c r="H41">
        <v>212.58199999999999</v>
      </c>
      <c r="I41">
        <v>268.95499999999998</v>
      </c>
      <c r="J41">
        <f t="shared" si="47"/>
        <v>0.79039988102098868</v>
      </c>
      <c r="K41">
        <v>45.084600000000002</v>
      </c>
      <c r="L41">
        <v>123.767</v>
      </c>
      <c r="M41">
        <v>141.54052734375</v>
      </c>
      <c r="N41" s="1"/>
      <c r="O41" s="10" t="s">
        <v>52</v>
      </c>
      <c r="P41">
        <v>-78.9114</v>
      </c>
      <c r="Q41">
        <v>168.01</v>
      </c>
      <c r="R41">
        <v>253.57599999999999</v>
      </c>
      <c r="S41">
        <f t="shared" si="44"/>
        <v>0.66256270309493015</v>
      </c>
      <c r="T41">
        <v>46.209699999999998</v>
      </c>
      <c r="U41">
        <v>125.121</v>
      </c>
      <c r="V41">
        <v>130.615234375</v>
      </c>
      <c r="W41" s="1"/>
      <c r="X41" s="10" t="s">
        <v>53</v>
      </c>
      <c r="AF41" s="1" t="s">
        <v>33</v>
      </c>
      <c r="AG41" s="8"/>
      <c r="AO41" s="1"/>
    </row>
    <row r="42" spans="1:41" x14ac:dyDescent="0.2">
      <c r="B42">
        <v>36</v>
      </c>
      <c r="F42" s="10" t="s">
        <v>59</v>
      </c>
      <c r="G42">
        <v>-76.316599999999994</v>
      </c>
      <c r="H42">
        <v>267.97500000000002</v>
      </c>
      <c r="I42">
        <v>350.67500000000001</v>
      </c>
      <c r="J42">
        <f t="shared" si="47"/>
        <v>0.76416910244528413</v>
      </c>
      <c r="K42">
        <v>49.705500000000001</v>
      </c>
      <c r="L42">
        <v>126.02200000000001</v>
      </c>
      <c r="M42">
        <v>171.61560058593699</v>
      </c>
      <c r="N42" s="1"/>
      <c r="O42" s="10" t="s">
        <v>60</v>
      </c>
      <c r="P42">
        <v>-76.747399999999999</v>
      </c>
      <c r="Q42">
        <v>216.77</v>
      </c>
      <c r="R42">
        <v>321.10199999999998</v>
      </c>
      <c r="S42">
        <f t="shared" si="44"/>
        <v>0.67508143829686529</v>
      </c>
      <c r="T42">
        <v>48.889200000000002</v>
      </c>
      <c r="U42">
        <v>125.637</v>
      </c>
      <c r="V42">
        <v>110.16845703125</v>
      </c>
      <c r="W42" s="1"/>
      <c r="X42" s="10" t="s">
        <v>61</v>
      </c>
      <c r="Y42">
        <v>-75.945300000000003</v>
      </c>
      <c r="Z42">
        <v>145.98400000000001</v>
      </c>
      <c r="AA42">
        <v>261.55</v>
      </c>
      <c r="AB42">
        <f t="shared" si="45"/>
        <v>0.55814949340470277</v>
      </c>
      <c r="AC42">
        <v>47.737099999999998</v>
      </c>
      <c r="AD42">
        <v>123.682</v>
      </c>
      <c r="AE42">
        <v>97.10693359375</v>
      </c>
      <c r="AF42" s="1" t="s">
        <v>86</v>
      </c>
      <c r="AG42" s="10" t="s">
        <v>115</v>
      </c>
      <c r="AO42" s="1" t="s">
        <v>86</v>
      </c>
    </row>
    <row r="43" spans="1:41" x14ac:dyDescent="0.2">
      <c r="B43">
        <v>37</v>
      </c>
      <c r="F43" s="10" t="s">
        <v>62</v>
      </c>
      <c r="G43">
        <v>-75.543400000000005</v>
      </c>
      <c r="H43">
        <v>198.7</v>
      </c>
      <c r="I43">
        <v>237.40799999999999</v>
      </c>
      <c r="J43">
        <f t="shared" si="47"/>
        <v>0.83695578918991775</v>
      </c>
      <c r="K43">
        <v>38.859099999999998</v>
      </c>
      <c r="L43">
        <v>114.402</v>
      </c>
      <c r="M43" s="9"/>
      <c r="N43" s="1"/>
      <c r="O43" s="10" t="s">
        <v>63</v>
      </c>
      <c r="P43">
        <v>-77.4983</v>
      </c>
      <c r="Q43">
        <v>192.37100000000001</v>
      </c>
      <c r="R43">
        <v>233.77699999999999</v>
      </c>
      <c r="S43">
        <f t="shared" si="44"/>
        <v>0.82288249057862839</v>
      </c>
      <c r="T43">
        <v>43.186199999999999</v>
      </c>
      <c r="U43">
        <v>120.684</v>
      </c>
      <c r="V43" s="9"/>
      <c r="W43" s="1"/>
      <c r="X43" s="10" t="s">
        <v>64</v>
      </c>
      <c r="Y43">
        <v>-78.857399999999998</v>
      </c>
      <c r="Z43">
        <v>146.35400000000001</v>
      </c>
      <c r="AA43">
        <v>193.23</v>
      </c>
      <c r="AB43">
        <f t="shared" si="45"/>
        <v>0.75740826993738042</v>
      </c>
      <c r="AC43">
        <v>45.697000000000003</v>
      </c>
      <c r="AD43">
        <v>124.348</v>
      </c>
      <c r="AE43" s="9"/>
      <c r="AG43" s="10" t="s">
        <v>65</v>
      </c>
      <c r="AH43">
        <v>-78.676100000000005</v>
      </c>
      <c r="AI43">
        <v>109.985</v>
      </c>
      <c r="AJ43">
        <v>161.279</v>
      </c>
      <c r="AK43">
        <f t="shared" si="46"/>
        <v>0.68195487323210091</v>
      </c>
      <c r="AL43">
        <v>43.682899999999997</v>
      </c>
      <c r="AM43">
        <v>122.35899999999999</v>
      </c>
      <c r="AN43" s="9"/>
    </row>
    <row r="44" spans="1:41" x14ac:dyDescent="0.2">
      <c r="B44">
        <v>40</v>
      </c>
      <c r="C44" s="18"/>
      <c r="F44" s="10" t="s">
        <v>66</v>
      </c>
      <c r="N44" s="1" t="s">
        <v>118</v>
      </c>
      <c r="O44" s="10" t="s">
        <v>67</v>
      </c>
      <c r="P44">
        <v>-70.601399999999998</v>
      </c>
      <c r="Q44" s="4">
        <v>34.496899999999997</v>
      </c>
      <c r="R44" s="4">
        <v>131.565</v>
      </c>
      <c r="S44">
        <f>Q44/R44</f>
        <v>0.26220423364876677</v>
      </c>
      <c r="T44">
        <v>40.039099999999998</v>
      </c>
      <c r="U44">
        <v>110.64</v>
      </c>
      <c r="V44">
        <v>112.93538665771401</v>
      </c>
      <c r="W44" s="1"/>
      <c r="X44" s="10" t="s">
        <v>68</v>
      </c>
      <c r="Z44" s="4"/>
      <c r="AA44" s="4"/>
      <c r="AF44" s="1"/>
      <c r="AG44" s="10" t="s">
        <v>110</v>
      </c>
      <c r="AI44" s="4"/>
      <c r="AJ44" s="4"/>
      <c r="AO44" s="1"/>
    </row>
    <row r="45" spans="1:41" s="4" customFormat="1" x14ac:dyDescent="0.2">
      <c r="F45" s="32"/>
      <c r="N45" s="19"/>
      <c r="O45" s="32"/>
      <c r="W45" s="19"/>
      <c r="X45" s="32"/>
      <c r="AF45" s="19"/>
      <c r="AG45" s="32"/>
      <c r="AO45" s="19"/>
    </row>
    <row r="46" spans="1:41" x14ac:dyDescent="0.2">
      <c r="A46" t="s">
        <v>38</v>
      </c>
      <c r="B46">
        <v>35</v>
      </c>
      <c r="C46" s="18" t="s">
        <v>84</v>
      </c>
      <c r="F46" s="10" t="s">
        <v>85</v>
      </c>
      <c r="G46">
        <v>-77.179000000000002</v>
      </c>
      <c r="H46" s="18">
        <v>44.805599999999998</v>
      </c>
      <c r="I46" s="18">
        <v>53.19</v>
      </c>
      <c r="J46">
        <f t="shared" ref="J46:J47" si="48">H46/I46</f>
        <v>0.84236886632825725</v>
      </c>
      <c r="K46">
        <v>29.413900000000002</v>
      </c>
      <c r="L46">
        <v>106.672</v>
      </c>
      <c r="N46" s="1"/>
      <c r="O46" s="10" t="s">
        <v>56</v>
      </c>
      <c r="P46">
        <v>-78.448700000000002</v>
      </c>
      <c r="Q46" s="18">
        <v>35.111199999999997</v>
      </c>
      <c r="R46" s="18">
        <v>66.627700000000004</v>
      </c>
      <c r="S46">
        <f t="shared" ref="S46:S47" si="49">Q46/R46</f>
        <v>0.52697601748221823</v>
      </c>
      <c r="T46">
        <v>28.202100000000002</v>
      </c>
      <c r="U46">
        <v>106.651</v>
      </c>
      <c r="W46" s="1"/>
      <c r="X46" s="10" t="s">
        <v>57</v>
      </c>
      <c r="Y46">
        <v>-78.641300000000001</v>
      </c>
      <c r="Z46" s="18">
        <v>36.57</v>
      </c>
      <c r="AA46" s="18">
        <v>70.472800000000007</v>
      </c>
      <c r="AB46">
        <f t="shared" ref="AB46:AB47" si="50">Z46/AA46</f>
        <v>0.51892361308192658</v>
      </c>
      <c r="AC46">
        <v>28.997800000000002</v>
      </c>
      <c r="AD46">
        <v>107.639</v>
      </c>
      <c r="AG46" s="10" t="s">
        <v>58</v>
      </c>
      <c r="AH46">
        <v>-78.599400000000003</v>
      </c>
      <c r="AI46" s="18">
        <v>34.726999999999997</v>
      </c>
      <c r="AJ46" s="18">
        <v>72.394499999999994</v>
      </c>
      <c r="AK46">
        <f t="shared" ref="AK46" si="51">AI46/AJ46</f>
        <v>0.47969113675762659</v>
      </c>
      <c r="AL46">
        <v>28.572099999999999</v>
      </c>
      <c r="AM46">
        <v>107.17100000000001</v>
      </c>
      <c r="AO46" s="1"/>
    </row>
    <row r="47" spans="1:41" x14ac:dyDescent="0.2">
      <c r="B47">
        <v>39</v>
      </c>
      <c r="C47" s="18" t="s">
        <v>84</v>
      </c>
      <c r="F47" s="10" t="s">
        <v>109</v>
      </c>
      <c r="G47" s="9">
        <v>-67.493899999999996</v>
      </c>
      <c r="H47" s="18">
        <v>24.635899999999999</v>
      </c>
      <c r="I47" s="18">
        <v>118.622</v>
      </c>
      <c r="J47">
        <f t="shared" si="48"/>
        <v>0.20768407209455245</v>
      </c>
      <c r="K47">
        <v>44.387799999999999</v>
      </c>
      <c r="L47">
        <v>111.88200000000001</v>
      </c>
      <c r="N47" s="1" t="s">
        <v>117</v>
      </c>
      <c r="O47" s="10" t="s">
        <v>116</v>
      </c>
      <c r="P47" s="9">
        <v>-60.078499999999998</v>
      </c>
      <c r="Q47" s="18">
        <v>19.316400000000002</v>
      </c>
      <c r="R47" s="18">
        <v>112.574</v>
      </c>
      <c r="S47">
        <f t="shared" si="49"/>
        <v>0.17158846625330895</v>
      </c>
      <c r="T47">
        <v>38.518300000000004</v>
      </c>
      <c r="U47">
        <v>98.596800000000002</v>
      </c>
      <c r="W47" s="1" t="s">
        <v>117</v>
      </c>
      <c r="X47" s="10" t="s">
        <v>105</v>
      </c>
      <c r="Y47" s="9">
        <v>-70.124600000000001</v>
      </c>
      <c r="Z47" s="18">
        <v>24.224900000000002</v>
      </c>
      <c r="AA47" s="18">
        <v>114.063</v>
      </c>
      <c r="AB47">
        <f t="shared" si="50"/>
        <v>0.21238175394299644</v>
      </c>
      <c r="AC47">
        <v>38.124099999999999</v>
      </c>
      <c r="AD47">
        <v>108.249</v>
      </c>
      <c r="AF47" s="1" t="s">
        <v>117</v>
      </c>
      <c r="AG47" s="10"/>
    </row>
    <row r="48" spans="1:41" x14ac:dyDescent="0.2">
      <c r="B48">
        <v>41</v>
      </c>
      <c r="C48" s="18" t="s">
        <v>84</v>
      </c>
      <c r="F48" s="10" t="s">
        <v>69</v>
      </c>
      <c r="N48" s="1" t="s">
        <v>118</v>
      </c>
      <c r="O48" s="10" t="s">
        <v>70</v>
      </c>
      <c r="W48" s="1" t="s">
        <v>118</v>
      </c>
      <c r="X48" s="10" t="s">
        <v>71</v>
      </c>
      <c r="AF48" s="1" t="s">
        <v>86</v>
      </c>
      <c r="AG48" s="8"/>
    </row>
    <row r="49" spans="1:40" x14ac:dyDescent="0.2">
      <c r="F49" s="10"/>
      <c r="N49" s="1"/>
      <c r="O49" s="10"/>
      <c r="W49" s="1"/>
      <c r="X49" s="10"/>
      <c r="AG49" s="10"/>
    </row>
    <row r="50" spans="1:40" x14ac:dyDescent="0.2">
      <c r="F50" s="10"/>
      <c r="N50" s="1"/>
      <c r="O50" s="10"/>
      <c r="W50" s="1"/>
      <c r="X50" s="10"/>
      <c r="AG50" s="10"/>
    </row>
    <row r="51" spans="1:40" x14ac:dyDescent="0.2">
      <c r="F51" s="10"/>
      <c r="N51" s="1"/>
      <c r="O51" s="10"/>
      <c r="W51" s="1"/>
      <c r="X51" s="10"/>
      <c r="AG51" s="10"/>
    </row>
    <row r="52" spans="1:40" s="22" customFormat="1" x14ac:dyDescent="0.2">
      <c r="A52" s="22" t="s">
        <v>147</v>
      </c>
      <c r="F52" s="8"/>
      <c r="G52" s="22">
        <f>AVERAGE(G33:G44)</f>
        <v>-76.470380000000006</v>
      </c>
      <c r="H52" s="22">
        <f t="shared" ref="H52:L52" si="52">AVERAGE(H33:H44)</f>
        <v>211.36160000000001</v>
      </c>
      <c r="I52" s="22">
        <f t="shared" si="52"/>
        <v>262.34639999999996</v>
      </c>
      <c r="J52" s="22">
        <f t="shared" si="52"/>
        <v>0.80775987524323001</v>
      </c>
      <c r="K52" s="22">
        <f t="shared" si="52"/>
        <v>44.682820000000007</v>
      </c>
      <c r="L52" s="22">
        <f t="shared" si="52"/>
        <v>121.15299999999999</v>
      </c>
      <c r="M52" s="22">
        <f t="shared" ref="M52" si="53">AVERAGE(M33:M44)</f>
        <v>153.08253097534151</v>
      </c>
      <c r="O52" s="8"/>
      <c r="P52" s="22">
        <f t="shared" ref="P52:U52" si="54">AVERAGE(P33:P44)</f>
        <v>-76.297689999999989</v>
      </c>
      <c r="Q52" s="22">
        <f t="shared" si="54"/>
        <v>154.25949</v>
      </c>
      <c r="R52" s="22">
        <f t="shared" si="54"/>
        <v>214.15990000000002</v>
      </c>
      <c r="S52" s="22">
        <f t="shared" si="54"/>
        <v>0.70357371225490872</v>
      </c>
      <c r="T52" s="22">
        <f t="shared" si="54"/>
        <v>45.21266</v>
      </c>
      <c r="U52" s="22">
        <f t="shared" si="54"/>
        <v>121.51020000000001</v>
      </c>
      <c r="V52" s="22">
        <f t="shared" ref="V52" si="55">AVERAGE(V33:V44)</f>
        <v>132.69551563262925</v>
      </c>
      <c r="X52" s="8"/>
      <c r="Y52" s="22">
        <f t="shared" ref="Y52:AD52" si="56">AVERAGE(Y33:Y44)</f>
        <v>-77.072625000000002</v>
      </c>
      <c r="Z52" s="22">
        <f t="shared" si="56"/>
        <v>118.63887500000001</v>
      </c>
      <c r="AA52" s="22">
        <f t="shared" si="56"/>
        <v>180.95099999999999</v>
      </c>
      <c r="AB52" s="22">
        <f t="shared" si="56"/>
        <v>0.66319846370114532</v>
      </c>
      <c r="AC52" s="22">
        <f t="shared" si="56"/>
        <v>43.941287500000001</v>
      </c>
      <c r="AD52" s="22">
        <f t="shared" si="56"/>
        <v>120.98820000000001</v>
      </c>
      <c r="AE52" s="22">
        <f t="shared" ref="AE52" si="57">AVERAGE(AE33:AE44)</f>
        <v>121.85058593749993</v>
      </c>
      <c r="AG52" s="8"/>
      <c r="AH52" s="22">
        <f t="shared" ref="AH52:AM52" si="58">AVERAGE(AH33:AH44)</f>
        <v>-76.493140000000011</v>
      </c>
      <c r="AI52" s="22">
        <f t="shared" si="58"/>
        <v>92.597139999999996</v>
      </c>
      <c r="AJ52" s="22">
        <f t="shared" si="58"/>
        <v>147.47219999999999</v>
      </c>
      <c r="AK52" s="22">
        <f t="shared" si="58"/>
        <v>0.63201401334222118</v>
      </c>
      <c r="AL52" s="22">
        <f t="shared" si="58"/>
        <v>42.317779999999999</v>
      </c>
      <c r="AM52" s="22">
        <f t="shared" si="58"/>
        <v>118.8108</v>
      </c>
      <c r="AN52" s="22">
        <f t="shared" ref="AN52" si="59">AVERAGE(AN33:AN44)</f>
        <v>148.114013671875</v>
      </c>
    </row>
    <row r="53" spans="1:40" s="22" customFormat="1" x14ac:dyDescent="0.2">
      <c r="A53" s="22" t="s">
        <v>22</v>
      </c>
      <c r="F53" s="8"/>
      <c r="G53" s="22">
        <f>STDEV(G33:G44)/G54^0.5</f>
        <v>0.66033912302694731</v>
      </c>
      <c r="H53" s="22">
        <f t="shared" ref="H53:L53" si="60">STDEV(H33:H44)/H54^0.5</f>
        <v>18.572150787132955</v>
      </c>
      <c r="I53" s="22">
        <f t="shared" si="60"/>
        <v>24.985226610139112</v>
      </c>
      <c r="J53" s="22">
        <f t="shared" si="60"/>
        <v>2.1776286341697274E-2</v>
      </c>
      <c r="K53" s="22">
        <f t="shared" si="60"/>
        <v>1.8691283860131176</v>
      </c>
      <c r="L53" s="22">
        <f t="shared" si="60"/>
        <v>2.2250512578365464</v>
      </c>
      <c r="M53" s="22">
        <f t="shared" ref="M53" si="61">STDEV(M33:M44)/M54^0.5</f>
        <v>7.5822332668967896</v>
      </c>
      <c r="O53" s="8"/>
      <c r="P53" s="22">
        <f t="shared" ref="P53" si="62">STDEV(P33:P44)/P54^0.5</f>
        <v>0.7171223036011517</v>
      </c>
      <c r="Q53" s="22">
        <f t="shared" ref="Q53" si="63">STDEV(Q33:Q44)/Q54^0.5</f>
        <v>17.331922037099627</v>
      </c>
      <c r="R53" s="22">
        <f t="shared" ref="R53" si="64">STDEV(R33:R44)/R54^0.5</f>
        <v>17.844835474133376</v>
      </c>
      <c r="S53" s="22">
        <f t="shared" ref="S53" si="65">STDEV(S33:S44)/S54^0.5</f>
        <v>5.3831472029182481E-2</v>
      </c>
      <c r="T53" s="22">
        <f t="shared" ref="T53" si="66">STDEV(T33:T44)/T54^0.5</f>
        <v>1.259583855988424</v>
      </c>
      <c r="U53" s="22">
        <f t="shared" ref="U53:V53" si="67">STDEV(U33:U44)/U54^0.5</f>
        <v>1.7434658967445016</v>
      </c>
      <c r="V53" s="22">
        <f t="shared" si="67"/>
        <v>7.3843544055128802</v>
      </c>
      <c r="X53" s="8"/>
      <c r="Y53" s="22">
        <f t="shared" ref="Y53" si="68">STDEV(Y33:Y44)/Y54^0.5</f>
        <v>0.40606318638764316</v>
      </c>
      <c r="Z53" s="22">
        <f t="shared" ref="Z53" si="69">STDEV(Z33:Z44)/Z54^0.5</f>
        <v>7.6351469783951309</v>
      </c>
      <c r="AA53" s="22">
        <f t="shared" ref="AA53" si="70">STDEV(AA33:AA44)/AA54^0.5</f>
        <v>13.074067558939507</v>
      </c>
      <c r="AB53" s="22">
        <f t="shared" ref="AB53" si="71">STDEV(AB33:AB44)/AB54^0.5</f>
        <v>3.4338290386718678E-2</v>
      </c>
      <c r="AC53" s="22">
        <f t="shared" ref="AC53" si="72">STDEV(AC33:AC44)/AC54^0.5</f>
        <v>1.6297634736845248</v>
      </c>
      <c r="AD53" s="22">
        <f t="shared" ref="AD53:AE53" si="73">STDEV(AD33:AD44)/AD54^0.5</f>
        <v>1.6816949121347775</v>
      </c>
      <c r="AE53" s="22">
        <f t="shared" si="73"/>
        <v>13.051902935735363</v>
      </c>
      <c r="AG53" s="8"/>
      <c r="AH53" s="22">
        <f t="shared" ref="AH53" si="74">STDEV(AH33:AH44)/AH54^0.5</f>
        <v>0.81297855236162375</v>
      </c>
      <c r="AI53" s="22">
        <f t="shared" ref="AI53" si="75">STDEV(AI33:AI44)/AI54^0.5</f>
        <v>7.0143039466222357</v>
      </c>
      <c r="AJ53" s="22">
        <f t="shared" ref="AJ53" si="76">STDEV(AJ33:AJ44)/AJ54^0.5</f>
        <v>5.5016303983455668</v>
      </c>
      <c r="AK53" s="22">
        <f t="shared" ref="AK53" si="77">STDEV(AK33:AK44)/AK54^0.5</f>
        <v>5.5965317370213721E-2</v>
      </c>
      <c r="AL53" s="22">
        <f t="shared" ref="AL53" si="78">STDEV(AL33:AL44)/AL54^0.5</f>
        <v>2.1853225321219476</v>
      </c>
      <c r="AM53" s="22">
        <f t="shared" ref="AM53:AN53" si="79">STDEV(AM33:AM44)/AM54^0.5</f>
        <v>2.7966205956475405</v>
      </c>
      <c r="AN53" s="22">
        <f t="shared" si="79"/>
        <v>14.211276067301119</v>
      </c>
    </row>
    <row r="54" spans="1:40" s="22" customFormat="1" x14ac:dyDescent="0.2">
      <c r="A54" s="22" t="s">
        <v>23</v>
      </c>
      <c r="F54" s="8"/>
      <c r="G54" s="22">
        <f>COUNT(G33:G44)</f>
        <v>5</v>
      </c>
      <c r="H54" s="22">
        <f t="shared" ref="H54:L54" si="80">COUNT(H33:H44)</f>
        <v>5</v>
      </c>
      <c r="I54" s="22">
        <f t="shared" si="80"/>
        <v>5</v>
      </c>
      <c r="J54" s="22">
        <f t="shared" si="80"/>
        <v>5</v>
      </c>
      <c r="K54" s="22">
        <f t="shared" si="80"/>
        <v>5</v>
      </c>
      <c r="L54" s="22">
        <f t="shared" si="80"/>
        <v>5</v>
      </c>
      <c r="M54" s="22">
        <f t="shared" ref="M54" si="81">COUNT(M33:M44)</f>
        <v>4</v>
      </c>
      <c r="O54" s="8"/>
      <c r="P54" s="22">
        <f t="shared" ref="P54:U54" si="82">COUNT(P33:P44)</f>
        <v>10</v>
      </c>
      <c r="Q54" s="22">
        <f t="shared" si="82"/>
        <v>10</v>
      </c>
      <c r="R54" s="22">
        <f t="shared" si="82"/>
        <v>10</v>
      </c>
      <c r="S54" s="22">
        <f t="shared" si="82"/>
        <v>10</v>
      </c>
      <c r="T54" s="22">
        <f t="shared" si="82"/>
        <v>10</v>
      </c>
      <c r="U54" s="22">
        <f t="shared" si="82"/>
        <v>10</v>
      </c>
      <c r="V54" s="22">
        <f t="shared" ref="V54" si="83">COUNT(V33:V44)</f>
        <v>8</v>
      </c>
      <c r="X54" s="8"/>
      <c r="Y54" s="22">
        <f t="shared" ref="Y54:AD54" si="84">COUNT(Y33:Y44)</f>
        <v>8</v>
      </c>
      <c r="Z54" s="22">
        <f t="shared" si="84"/>
        <v>8</v>
      </c>
      <c r="AA54" s="22">
        <f t="shared" si="84"/>
        <v>8</v>
      </c>
      <c r="AB54" s="22">
        <f t="shared" si="84"/>
        <v>8</v>
      </c>
      <c r="AC54" s="22">
        <f t="shared" si="84"/>
        <v>8</v>
      </c>
      <c r="AD54" s="22">
        <f t="shared" si="84"/>
        <v>8</v>
      </c>
      <c r="AE54" s="22">
        <f t="shared" ref="AE54" si="85">COUNT(AE33:AE44)</f>
        <v>6</v>
      </c>
      <c r="AG54" s="8"/>
      <c r="AH54" s="22">
        <f t="shared" ref="AH54:AM54" si="86">COUNT(AH33:AH44)</f>
        <v>5</v>
      </c>
      <c r="AI54" s="22">
        <f t="shared" si="86"/>
        <v>5</v>
      </c>
      <c r="AJ54" s="22">
        <f t="shared" si="86"/>
        <v>5</v>
      </c>
      <c r="AK54" s="22">
        <f t="shared" si="86"/>
        <v>5</v>
      </c>
      <c r="AL54" s="22">
        <f t="shared" si="86"/>
        <v>5</v>
      </c>
      <c r="AM54" s="22">
        <f t="shared" si="86"/>
        <v>5</v>
      </c>
      <c r="AN54" s="22">
        <f t="shared" ref="AN54" si="87">COUNT(AN33:AN44)</f>
        <v>3</v>
      </c>
    </row>
    <row r="55" spans="1:40" s="19" customFormat="1" x14ac:dyDescent="0.2">
      <c r="A55" s="19" t="s">
        <v>146</v>
      </c>
      <c r="F55" s="27"/>
      <c r="G55" s="31">
        <f>TTEST(G7:G18,G33:G44,2,1)</f>
        <v>1.3199299216919789E-3</v>
      </c>
      <c r="H55" s="33">
        <f t="shared" ref="H55:L55" si="88">TTEST(H7:H18,H33:H44,2,1)</f>
        <v>0.58342763874788317</v>
      </c>
      <c r="I55" s="33">
        <f t="shared" si="88"/>
        <v>0.32425797664516559</v>
      </c>
      <c r="J55" s="33">
        <f t="shared" si="88"/>
        <v>0.29033507783234613</v>
      </c>
      <c r="K55" s="33">
        <f t="shared" si="88"/>
        <v>0.38920499783355356</v>
      </c>
      <c r="L55" s="31">
        <f t="shared" si="88"/>
        <v>2.6098799084134327E-2</v>
      </c>
      <c r="M55" s="31">
        <f t="shared" ref="M55" si="89">TTEST(M7:M18,M33:M44,2,1)</f>
        <v>3.4378339654400829E-3</v>
      </c>
      <c r="P55" s="31">
        <f t="shared" ref="P55:U55" si="90">TTEST(P7:P18,P33:P44,2,1)</f>
        <v>2.0725865278909126E-7</v>
      </c>
      <c r="Q55" s="31">
        <f t="shared" si="90"/>
        <v>7.781355110220033E-3</v>
      </c>
      <c r="R55" s="31">
        <f t="shared" si="90"/>
        <v>6.4449631377959893E-2</v>
      </c>
      <c r="S55" s="33">
        <f t="shared" si="90"/>
        <v>0.98371101285020179</v>
      </c>
      <c r="T55" s="33">
        <f t="shared" si="90"/>
        <v>0.39636648217420656</v>
      </c>
      <c r="U55" s="31">
        <f t="shared" si="90"/>
        <v>5.2290482731275042E-6</v>
      </c>
      <c r="V55" s="31">
        <f t="shared" ref="V55" si="91">TTEST(V7:V18,V33:V44,2,1)</f>
        <v>3.6520784300479477E-7</v>
      </c>
      <c r="Y55" s="31">
        <f>TTEST(Y7:Y18,Y33:Y44,2,1)</f>
        <v>1.0537164877899307E-5</v>
      </c>
      <c r="Z55" s="31">
        <f t="shared" ref="Z55:AD55" si="92">TTEST(Z7:Z18,Z33:Z44,2,1)</f>
        <v>1.8027610703578299E-2</v>
      </c>
      <c r="AA55" s="31">
        <f t="shared" si="92"/>
        <v>1.4157872822425371E-2</v>
      </c>
      <c r="AB55" s="33">
        <f t="shared" si="92"/>
        <v>0.69855915496278598</v>
      </c>
      <c r="AC55" s="33">
        <f t="shared" si="92"/>
        <v>0.11618999890748101</v>
      </c>
      <c r="AD55" s="31">
        <f t="shared" si="92"/>
        <v>1.6893870304861489E-4</v>
      </c>
      <c r="AE55" s="31">
        <f t="shared" ref="AE55" si="93">TTEST(AE7:AE18,AE33:AE44,2,1)</f>
        <v>2.4315611679521577E-4</v>
      </c>
      <c r="AH55" s="31">
        <f t="shared" ref="AH55:AM55" si="94">TTEST(AH7:AH18,AH33:AH44,2,1)</f>
        <v>2.9835147260909899E-3</v>
      </c>
      <c r="AI55" s="31">
        <f t="shared" si="94"/>
        <v>1.3206082576868415E-2</v>
      </c>
      <c r="AJ55" s="31">
        <f t="shared" si="94"/>
        <v>1.986760134654484E-2</v>
      </c>
      <c r="AK55" s="33">
        <f t="shared" si="94"/>
        <v>0.99654038756875551</v>
      </c>
      <c r="AL55" s="33">
        <f t="shared" si="94"/>
        <v>0.1539471626964273</v>
      </c>
      <c r="AM55" s="31">
        <f t="shared" si="94"/>
        <v>1.3275505329068396E-2</v>
      </c>
      <c r="AN55" s="31">
        <f t="shared" ref="AN55" si="95">TTEST(AN7:AN18,AN33:AN44,2,1)</f>
        <v>8.7665337391397407E-3</v>
      </c>
    </row>
    <row r="57" spans="1:40" s="1" customFormat="1" x14ac:dyDescent="0.2">
      <c r="A57" s="2" t="s">
        <v>25</v>
      </c>
      <c r="F57" s="8"/>
      <c r="G57" s="2" t="s">
        <v>8</v>
      </c>
      <c r="N57" s="8"/>
      <c r="O57" s="2" t="s">
        <v>7</v>
      </c>
      <c r="V57" s="8"/>
      <c r="W57" s="2" t="s">
        <v>9</v>
      </c>
      <c r="AD57" s="8"/>
      <c r="AE57" s="2" t="s">
        <v>10</v>
      </c>
    </row>
    <row r="58" spans="1:40" s="1" customFormat="1" x14ac:dyDescent="0.2">
      <c r="A58" s="1" t="s">
        <v>0</v>
      </c>
      <c r="B58" s="1" t="s">
        <v>1</v>
      </c>
      <c r="E58" s="1" t="s">
        <v>11</v>
      </c>
      <c r="F58" s="16" t="s">
        <v>41</v>
      </c>
      <c r="G58" s="1" t="s">
        <v>26</v>
      </c>
      <c r="H58" s="1" t="s">
        <v>28</v>
      </c>
      <c r="I58" s="1" t="s">
        <v>26</v>
      </c>
      <c r="J58" s="1" t="s">
        <v>28</v>
      </c>
      <c r="K58" s="1" t="s">
        <v>31</v>
      </c>
      <c r="L58" s="1" t="s">
        <v>30</v>
      </c>
      <c r="N58" s="16" t="s">
        <v>41</v>
      </c>
      <c r="O58" s="1" t="s">
        <v>26</v>
      </c>
      <c r="P58" s="1" t="s">
        <v>28</v>
      </c>
      <c r="Q58" s="1" t="s">
        <v>26</v>
      </c>
      <c r="R58" s="1" t="s">
        <v>28</v>
      </c>
      <c r="S58" s="1" t="s">
        <v>31</v>
      </c>
      <c r="T58" s="1" t="s">
        <v>30</v>
      </c>
      <c r="V58" s="16" t="s">
        <v>41</v>
      </c>
      <c r="W58" s="1" t="s">
        <v>26</v>
      </c>
      <c r="X58" s="1" t="s">
        <v>28</v>
      </c>
      <c r="Y58" s="1" t="s">
        <v>26</v>
      </c>
      <c r="Z58" s="1" t="s">
        <v>28</v>
      </c>
      <c r="AA58" s="1" t="s">
        <v>31</v>
      </c>
      <c r="AB58" s="1" t="s">
        <v>30</v>
      </c>
      <c r="AD58" s="16" t="s">
        <v>41</v>
      </c>
      <c r="AE58" s="1" t="s">
        <v>26</v>
      </c>
      <c r="AF58" s="1" t="s">
        <v>28</v>
      </c>
      <c r="AG58" s="1" t="s">
        <v>26</v>
      </c>
      <c r="AH58" s="1" t="s">
        <v>28</v>
      </c>
      <c r="AI58" s="1" t="s">
        <v>31</v>
      </c>
      <c r="AJ58" s="1" t="s">
        <v>30</v>
      </c>
    </row>
    <row r="59" spans="1:40" s="1" customFormat="1" x14ac:dyDescent="0.2">
      <c r="E59" s="1" t="s">
        <v>12</v>
      </c>
      <c r="F59" s="8"/>
      <c r="G59" s="1" t="s">
        <v>27</v>
      </c>
      <c r="H59" s="1" t="s">
        <v>27</v>
      </c>
      <c r="I59" s="1" t="s">
        <v>29</v>
      </c>
      <c r="J59" s="1" t="s">
        <v>29</v>
      </c>
      <c r="L59" s="1" t="s">
        <v>29</v>
      </c>
      <c r="N59" s="8"/>
      <c r="O59" s="1" t="s">
        <v>27</v>
      </c>
      <c r="P59" s="1" t="s">
        <v>27</v>
      </c>
      <c r="Q59" s="1" t="s">
        <v>29</v>
      </c>
      <c r="R59" s="1" t="s">
        <v>29</v>
      </c>
      <c r="T59" s="1" t="s">
        <v>29</v>
      </c>
      <c r="V59" s="8"/>
      <c r="W59" s="1" t="s">
        <v>27</v>
      </c>
      <c r="X59" s="1" t="s">
        <v>27</v>
      </c>
      <c r="Y59" s="1" t="s">
        <v>29</v>
      </c>
      <c r="Z59" s="1" t="s">
        <v>29</v>
      </c>
      <c r="AB59" s="1" t="s">
        <v>29</v>
      </c>
      <c r="AD59" s="8"/>
      <c r="AE59" s="1" t="s">
        <v>27</v>
      </c>
      <c r="AF59" s="1" t="s">
        <v>27</v>
      </c>
      <c r="AG59" s="1" t="s">
        <v>29</v>
      </c>
      <c r="AH59" s="1" t="s">
        <v>29</v>
      </c>
      <c r="AJ59" s="1" t="s">
        <v>29</v>
      </c>
    </row>
    <row r="60" spans="1:40" x14ac:dyDescent="0.2">
      <c r="A60" t="s">
        <v>38</v>
      </c>
      <c r="B60">
        <v>2</v>
      </c>
      <c r="E60">
        <v>25.4</v>
      </c>
      <c r="F60" s="8"/>
      <c r="M60" s="1" t="s">
        <v>42</v>
      </c>
      <c r="N60" s="10" t="s">
        <v>72</v>
      </c>
      <c r="O60">
        <v>-34.508200000000002</v>
      </c>
      <c r="P60">
        <v>-64.045500000000004</v>
      </c>
      <c r="Q60">
        <f t="shared" ref="Q60:Q65" si="96">O60/E60</f>
        <v>-1.3585905511811025</v>
      </c>
      <c r="R60">
        <f t="shared" ref="R60:R65" si="97">P60/E60</f>
        <v>-2.521476377952756</v>
      </c>
      <c r="U60" s="1"/>
      <c r="V60" s="10" t="s">
        <v>73</v>
      </c>
      <c r="W60">
        <v>-28.6248</v>
      </c>
      <c r="X60">
        <v>-60.688600000000001</v>
      </c>
      <c r="Y60">
        <f t="shared" ref="Y60:Y65" si="98">W60/E60</f>
        <v>-1.12696062992126</v>
      </c>
      <c r="Z60">
        <f t="shared" ref="Z60:Z65" si="99">X60/E60</f>
        <v>-2.3893149606299215</v>
      </c>
      <c r="AD60" s="10" t="s">
        <v>74</v>
      </c>
    </row>
    <row r="61" spans="1:40" x14ac:dyDescent="0.2">
      <c r="B61">
        <v>3</v>
      </c>
      <c r="E61">
        <v>61</v>
      </c>
      <c r="F61" s="8"/>
      <c r="M61" s="1" t="s">
        <v>42</v>
      </c>
      <c r="N61" s="10" t="s">
        <v>75</v>
      </c>
      <c r="O61">
        <v>-105.82299999999999</v>
      </c>
      <c r="P61">
        <v>-150.715</v>
      </c>
      <c r="Q61">
        <f t="shared" si="96"/>
        <v>-1.7348032786885246</v>
      </c>
      <c r="R61">
        <f t="shared" si="97"/>
        <v>-2.470737704918033</v>
      </c>
      <c r="U61" s="1"/>
      <c r="V61" s="10" t="s">
        <v>43</v>
      </c>
      <c r="W61">
        <v>-81.788499999999999</v>
      </c>
      <c r="X61">
        <v>-148.88399999999999</v>
      </c>
      <c r="Y61">
        <f t="shared" si="98"/>
        <v>-1.3407950819672132</v>
      </c>
      <c r="Z61">
        <f t="shared" si="99"/>
        <v>-2.4407213114754098</v>
      </c>
      <c r="AD61" s="10" t="s">
        <v>44</v>
      </c>
      <c r="AE61">
        <v>-129.25899999999999</v>
      </c>
      <c r="AF61">
        <v>-147.095</v>
      </c>
      <c r="AG61">
        <f>AE61/E61</f>
        <v>-2.1189999999999998</v>
      </c>
      <c r="AH61">
        <f>AF61/E61</f>
        <v>-2.4113934426229506</v>
      </c>
    </row>
    <row r="62" spans="1:40" x14ac:dyDescent="0.2">
      <c r="B62">
        <v>4</v>
      </c>
      <c r="E62">
        <v>41</v>
      </c>
      <c r="F62" s="8"/>
      <c r="M62" s="1" t="s">
        <v>42</v>
      </c>
      <c r="N62" s="10" t="s">
        <v>46</v>
      </c>
      <c r="O62">
        <v>-47.246299999999998</v>
      </c>
      <c r="P62">
        <v>-100.667</v>
      </c>
      <c r="Q62">
        <f t="shared" si="96"/>
        <v>-1.1523487804878048</v>
      </c>
      <c r="R62">
        <f t="shared" si="97"/>
        <v>-2.4552926829268293</v>
      </c>
      <c r="U62" s="1"/>
      <c r="V62" s="10" t="s">
        <v>76</v>
      </c>
      <c r="W62">
        <v>-46.859299999999998</v>
      </c>
      <c r="X62">
        <v>-98.632099999999994</v>
      </c>
      <c r="Y62">
        <f t="shared" si="98"/>
        <v>-1.142909756097561</v>
      </c>
      <c r="Z62">
        <f t="shared" si="99"/>
        <v>-2.4056609756097558</v>
      </c>
      <c r="AD62" s="10" t="s">
        <v>77</v>
      </c>
      <c r="AE62">
        <v>-52.311500000000002</v>
      </c>
      <c r="AF62">
        <v>-99.903700000000001</v>
      </c>
      <c r="AG62">
        <f>AE62/E62</f>
        <v>-1.2758902439024391</v>
      </c>
      <c r="AH62">
        <f>AF62/E62</f>
        <v>-2.4366756097560978</v>
      </c>
    </row>
    <row r="63" spans="1:40" x14ac:dyDescent="0.2">
      <c r="B63">
        <v>5</v>
      </c>
      <c r="E63">
        <v>36</v>
      </c>
      <c r="F63" s="8"/>
      <c r="M63" s="1" t="s">
        <v>42</v>
      </c>
      <c r="N63" s="10" t="s">
        <v>49</v>
      </c>
      <c r="U63" s="1"/>
      <c r="V63" s="10" t="s">
        <v>50</v>
      </c>
      <c r="AD63" s="10" t="s">
        <v>78</v>
      </c>
    </row>
    <row r="64" spans="1:40" x14ac:dyDescent="0.2">
      <c r="B64">
        <v>6</v>
      </c>
      <c r="E64">
        <v>23</v>
      </c>
      <c r="F64" s="8"/>
      <c r="M64" s="1"/>
      <c r="N64" s="10" t="s">
        <v>53</v>
      </c>
      <c r="O64" s="4">
        <v>-39.604700000000001</v>
      </c>
      <c r="P64" s="4">
        <v>-56.325800000000001</v>
      </c>
      <c r="Q64" s="4">
        <f t="shared" si="96"/>
        <v>-1.7219434782608696</v>
      </c>
      <c r="R64" s="4">
        <f t="shared" si="97"/>
        <v>-2.4489478260869566</v>
      </c>
      <c r="U64" s="1"/>
      <c r="V64" s="10" t="s">
        <v>79</v>
      </c>
      <c r="W64" s="4">
        <v>-43.546500000000002</v>
      </c>
      <c r="X64" s="4">
        <v>-57.241300000000003</v>
      </c>
      <c r="Y64" s="4">
        <f t="shared" si="98"/>
        <v>-1.8933260869565218</v>
      </c>
      <c r="Z64" s="4">
        <f t="shared" si="99"/>
        <v>-2.4887521739130434</v>
      </c>
      <c r="AD64" s="10" t="s">
        <v>80</v>
      </c>
      <c r="AE64" s="4">
        <v>-41.180300000000003</v>
      </c>
      <c r="AF64" s="4">
        <v>-56.997100000000003</v>
      </c>
      <c r="AG64" s="4">
        <f>AE64/E64</f>
        <v>-1.7904478260869567</v>
      </c>
      <c r="AH64" s="4">
        <f>AF64/E64</f>
        <v>-2.4781347826086959</v>
      </c>
    </row>
    <row r="65" spans="1:37" x14ac:dyDescent="0.2">
      <c r="B65">
        <v>31</v>
      </c>
      <c r="E65">
        <v>32</v>
      </c>
      <c r="F65" s="10" t="s">
        <v>43</v>
      </c>
      <c r="G65" s="4">
        <v>-65.763599999999997</v>
      </c>
      <c r="H65" s="4">
        <v>-82.265699999999995</v>
      </c>
      <c r="I65" s="4">
        <f>G65/E65</f>
        <v>-2.0551124999999999</v>
      </c>
      <c r="J65" s="4">
        <f t="shared" ref="J65:J70" si="100">H65/E65</f>
        <v>-2.5708031249999999</v>
      </c>
      <c r="M65" s="1"/>
      <c r="N65" s="10" t="s">
        <v>44</v>
      </c>
      <c r="O65" s="4">
        <v>-63.543199999999999</v>
      </c>
      <c r="P65" s="4">
        <v>-81.502800000000008</v>
      </c>
      <c r="Q65" s="4">
        <f t="shared" si="96"/>
        <v>-1.985725</v>
      </c>
      <c r="R65" s="4">
        <f t="shared" si="97"/>
        <v>-2.5469625000000002</v>
      </c>
      <c r="U65" s="1"/>
      <c r="V65" s="10" t="s">
        <v>45</v>
      </c>
      <c r="W65" s="4">
        <v>-53.532200000000003</v>
      </c>
      <c r="X65" s="4">
        <v>-81.411200000000008</v>
      </c>
      <c r="Y65" s="4">
        <f t="shared" si="98"/>
        <v>-1.6728812500000001</v>
      </c>
      <c r="Z65" s="4">
        <f t="shared" si="99"/>
        <v>-2.5441000000000003</v>
      </c>
      <c r="AD65" s="10" t="s">
        <v>46</v>
      </c>
      <c r="AE65" s="4"/>
      <c r="AF65" s="4"/>
      <c r="AG65" s="4"/>
      <c r="AH65" s="4"/>
    </row>
    <row r="66" spans="1:37" x14ac:dyDescent="0.2">
      <c r="B66">
        <v>32</v>
      </c>
      <c r="E66">
        <v>26.55</v>
      </c>
      <c r="F66" s="10" t="s">
        <v>77</v>
      </c>
      <c r="G66" s="4"/>
      <c r="H66" s="4"/>
      <c r="I66" s="4"/>
      <c r="J66" s="4"/>
      <c r="M66" s="1"/>
      <c r="N66" s="10"/>
      <c r="O66" s="4"/>
      <c r="P66" s="4"/>
      <c r="Q66" s="4"/>
      <c r="R66" s="4"/>
      <c r="U66" s="1"/>
      <c r="V66" s="10"/>
      <c r="W66" s="4"/>
      <c r="X66" s="4"/>
      <c r="Y66" s="4"/>
      <c r="Z66" s="4"/>
      <c r="AD66" s="10"/>
      <c r="AE66" s="4"/>
      <c r="AF66" s="4"/>
      <c r="AG66" s="4"/>
      <c r="AH66" s="4"/>
    </row>
    <row r="67" spans="1:37" x14ac:dyDescent="0.2">
      <c r="B67">
        <v>33</v>
      </c>
      <c r="E67">
        <v>51.36</v>
      </c>
      <c r="F67" s="10" t="s">
        <v>47</v>
      </c>
      <c r="G67" s="4">
        <v>-73.517300000000006</v>
      </c>
      <c r="H67" s="4">
        <v>-124.227</v>
      </c>
      <c r="I67" s="4">
        <f t="shared" ref="I67:I70" si="101">G67/E67</f>
        <v>-1.4314116043613709</v>
      </c>
      <c r="J67" s="4">
        <f t="shared" si="100"/>
        <v>-2.4187500000000002</v>
      </c>
      <c r="M67" s="1"/>
      <c r="N67" s="10" t="s">
        <v>48</v>
      </c>
      <c r="O67" s="4">
        <v>-58.812400000000004</v>
      </c>
      <c r="P67" s="4">
        <v>-124.17700000000001</v>
      </c>
      <c r="Q67" s="4">
        <f>O67/E67</f>
        <v>-1.1451012461059191</v>
      </c>
      <c r="R67" s="4">
        <f>P67/E67</f>
        <v>-2.417776479750779</v>
      </c>
      <c r="U67" s="1"/>
      <c r="V67" s="10" t="s">
        <v>49</v>
      </c>
      <c r="W67" s="4">
        <v>-56.374600000000001</v>
      </c>
      <c r="X67" s="4">
        <v>-122.06100000000001</v>
      </c>
      <c r="Y67" s="4">
        <f>W67/E67</f>
        <v>-1.0976362928348911</v>
      </c>
      <c r="Z67" s="4">
        <f>X67/E67</f>
        <v>-2.3765771028037386</v>
      </c>
      <c r="AD67" s="10" t="s">
        <v>50</v>
      </c>
      <c r="AE67" s="4">
        <v>-73.696399999999997</v>
      </c>
      <c r="AF67" s="4">
        <v>-123.892</v>
      </c>
      <c r="AG67" s="4">
        <f>AE67/E67</f>
        <v>-1.4348987538940809</v>
      </c>
      <c r="AH67" s="4">
        <f>AF67/E67</f>
        <v>-2.4122274143302178</v>
      </c>
    </row>
    <row r="68" spans="1:37" x14ac:dyDescent="0.2">
      <c r="B68">
        <v>34</v>
      </c>
      <c r="E68">
        <v>64</v>
      </c>
      <c r="F68" s="10" t="s">
        <v>82</v>
      </c>
      <c r="G68" s="4">
        <v>-44.961600000000004</v>
      </c>
      <c r="H68" s="4">
        <v>-159.98399999999998</v>
      </c>
      <c r="I68" s="4">
        <f t="shared" si="101"/>
        <v>-0.70252500000000007</v>
      </c>
      <c r="J68" s="4">
        <f t="shared" si="100"/>
        <v>-2.4997499999999997</v>
      </c>
      <c r="M68" s="1"/>
      <c r="N68" s="10" t="s">
        <v>52</v>
      </c>
      <c r="O68" s="4">
        <v>-36.921300000000002</v>
      </c>
      <c r="P68" s="4">
        <v>-149.77099999999999</v>
      </c>
      <c r="Q68" s="4">
        <f>O68/E68</f>
        <v>-0.57689531250000003</v>
      </c>
      <c r="R68" s="4">
        <f>P68/E68</f>
        <v>-2.3401718749999998</v>
      </c>
      <c r="U68" s="1"/>
      <c r="V68" s="10" t="s">
        <v>53</v>
      </c>
      <c r="W68" s="4"/>
      <c r="X68" s="4"/>
      <c r="Y68" s="4"/>
      <c r="Z68" s="4"/>
      <c r="AC68" s="1" t="s">
        <v>33</v>
      </c>
      <c r="AD68" s="8"/>
      <c r="AE68" s="4"/>
      <c r="AF68" s="4"/>
      <c r="AG68" s="4"/>
      <c r="AH68" s="4"/>
      <c r="AK68" s="12"/>
    </row>
    <row r="69" spans="1:37" x14ac:dyDescent="0.2">
      <c r="B69">
        <v>36</v>
      </c>
      <c r="E69">
        <v>30.59</v>
      </c>
      <c r="F69" s="10" t="s">
        <v>59</v>
      </c>
      <c r="G69" s="4">
        <v>-51.407299999999999</v>
      </c>
      <c r="H69" s="4">
        <v>-75.094099999999997</v>
      </c>
      <c r="I69" s="4">
        <f t="shared" si="101"/>
        <v>-1.6805263157894736</v>
      </c>
      <c r="J69" s="4">
        <f t="shared" si="100"/>
        <v>-2.4548577966655771</v>
      </c>
      <c r="M69" s="1"/>
      <c r="N69" s="10" t="s">
        <v>60</v>
      </c>
      <c r="O69" s="4">
        <v>-47.010600000000004</v>
      </c>
      <c r="P69" s="4">
        <v>-77.382900000000006</v>
      </c>
      <c r="Q69" s="4">
        <f>O69/E69</f>
        <v>-1.536796338672769</v>
      </c>
      <c r="R69" s="4">
        <f>P69/E69</f>
        <v>-2.5296796338672771</v>
      </c>
      <c r="U69" s="1"/>
      <c r="V69" s="10" t="s">
        <v>61</v>
      </c>
      <c r="W69" s="4">
        <v>-54.26</v>
      </c>
      <c r="X69" s="4">
        <v>-77.993200000000002</v>
      </c>
      <c r="Y69" s="4">
        <f>W69/E69</f>
        <v>-1.773782281791435</v>
      </c>
      <c r="Z69" s="4">
        <f>X69/E69</f>
        <v>-2.5496305982347174</v>
      </c>
      <c r="AC69" s="1" t="s">
        <v>86</v>
      </c>
      <c r="AD69" s="10" t="s">
        <v>115</v>
      </c>
      <c r="AE69" s="4"/>
      <c r="AF69" s="4"/>
      <c r="AG69" s="4"/>
      <c r="AH69" s="4"/>
      <c r="AK69" s="1" t="s">
        <v>86</v>
      </c>
    </row>
    <row r="70" spans="1:37" x14ac:dyDescent="0.2">
      <c r="B70">
        <v>37</v>
      </c>
      <c r="E70">
        <v>77</v>
      </c>
      <c r="F70" s="10" t="s">
        <v>62</v>
      </c>
      <c r="G70" s="4">
        <v>-142.67899999999997</v>
      </c>
      <c r="H70" s="4">
        <v>-174.22499999999999</v>
      </c>
      <c r="I70" s="4">
        <f t="shared" si="101"/>
        <v>-1.8529740259740257</v>
      </c>
      <c r="J70" s="4">
        <f t="shared" si="100"/>
        <v>-2.2626623376623374</v>
      </c>
      <c r="M70" s="1"/>
      <c r="N70" s="10" t="s">
        <v>63</v>
      </c>
      <c r="O70" s="4">
        <v>-93.226600000000005</v>
      </c>
      <c r="P70" s="4">
        <v>-187.399</v>
      </c>
      <c r="Q70" s="4">
        <f>O70/E70</f>
        <v>-1.210735064935065</v>
      </c>
      <c r="R70" s="4">
        <f>P70/E70</f>
        <v>-2.4337532467532466</v>
      </c>
      <c r="U70" s="1"/>
      <c r="V70" s="10" t="s">
        <v>64</v>
      </c>
      <c r="W70" s="4">
        <v>-54.952500000000001</v>
      </c>
      <c r="X70" s="4">
        <v>-186.02499999999998</v>
      </c>
      <c r="Y70" s="4">
        <f>W70/E70</f>
        <v>-0.71366883116883117</v>
      </c>
      <c r="Z70" s="4">
        <f>X70/E70</f>
        <v>-2.4159090909090906</v>
      </c>
      <c r="AD70" s="10" t="s">
        <v>87</v>
      </c>
      <c r="AE70" s="4">
        <v>-51.416800000000002</v>
      </c>
      <c r="AF70" s="4">
        <v>-190.42</v>
      </c>
      <c r="AG70" s="4">
        <f>AE70/E70</f>
        <v>-0.66775064935064943</v>
      </c>
      <c r="AH70" s="4">
        <f>AF70/E70</f>
        <v>-2.4729870129870126</v>
      </c>
    </row>
    <row r="71" spans="1:37" x14ac:dyDescent="0.2">
      <c r="B71">
        <v>40</v>
      </c>
      <c r="C71" s="18"/>
      <c r="E71">
        <v>22</v>
      </c>
      <c r="F71" s="10" t="s">
        <v>66</v>
      </c>
      <c r="M71" s="1" t="s">
        <v>118</v>
      </c>
      <c r="N71" s="10" t="s">
        <v>67</v>
      </c>
      <c r="O71" s="4">
        <v>-54.826999999999998</v>
      </c>
      <c r="P71" s="4">
        <v>-55.613700000000001</v>
      </c>
      <c r="Q71" s="4">
        <f>O71/E71</f>
        <v>-2.4921363636363636</v>
      </c>
      <c r="R71" s="4">
        <f>P71/E71</f>
        <v>-2.5278954545454546</v>
      </c>
      <c r="U71" s="1"/>
      <c r="V71" s="10" t="s">
        <v>68</v>
      </c>
      <c r="Y71" s="4"/>
      <c r="Z71" s="4"/>
      <c r="AC71" s="1"/>
      <c r="AD71" s="10" t="s">
        <v>110</v>
      </c>
      <c r="AG71" s="4"/>
      <c r="AH71" s="4"/>
      <c r="AK71" s="1"/>
    </row>
    <row r="72" spans="1:37" s="4" customFormat="1" x14ac:dyDescent="0.2">
      <c r="F72" s="32"/>
      <c r="M72" s="19"/>
      <c r="N72" s="32"/>
      <c r="U72" s="19"/>
      <c r="V72" s="32"/>
      <c r="AC72" s="19"/>
      <c r="AD72" s="32"/>
      <c r="AK72" s="19"/>
    </row>
    <row r="73" spans="1:37" s="18" customFormat="1" x14ac:dyDescent="0.2">
      <c r="A73" s="18" t="s">
        <v>38</v>
      </c>
      <c r="B73" s="18">
        <v>35</v>
      </c>
      <c r="C73" s="18" t="s">
        <v>84</v>
      </c>
      <c r="E73" s="18">
        <v>35</v>
      </c>
      <c r="F73" s="34" t="s">
        <v>85</v>
      </c>
      <c r="G73" s="18">
        <v>-46.571400000000004</v>
      </c>
      <c r="H73" s="18">
        <v>-88.979600000000005</v>
      </c>
      <c r="I73" s="18">
        <f>G73/E73</f>
        <v>-1.3306114285714288</v>
      </c>
      <c r="J73" s="18">
        <f>H73/E73</f>
        <v>-2.5422742857142859</v>
      </c>
      <c r="M73" s="35"/>
      <c r="N73" s="34" t="s">
        <v>56</v>
      </c>
      <c r="O73" s="18">
        <v>-28.053400000000003</v>
      </c>
      <c r="P73" s="18">
        <v>-88.2166</v>
      </c>
      <c r="Q73" s="18">
        <f>O73/E73</f>
        <v>-0.8015257142857144</v>
      </c>
      <c r="R73" s="18">
        <f>P73/E73</f>
        <v>-2.5204742857142857</v>
      </c>
      <c r="U73" s="35"/>
      <c r="V73" s="34" t="s">
        <v>57</v>
      </c>
      <c r="W73" s="18">
        <v>-23.5092</v>
      </c>
      <c r="X73" s="18">
        <v>-88.369200000000006</v>
      </c>
      <c r="Y73" s="18">
        <f>W73/E73</f>
        <v>-0.67169142857142861</v>
      </c>
      <c r="Z73" s="18">
        <f>X73/E73</f>
        <v>-2.5248342857142858</v>
      </c>
      <c r="AD73" s="34" t="s">
        <v>58</v>
      </c>
      <c r="AE73" s="18">
        <v>-25.503</v>
      </c>
      <c r="AF73" s="18">
        <v>-89.386499999999998</v>
      </c>
      <c r="AG73" s="18">
        <f>AE73/E73</f>
        <v>-0.72865714285714289</v>
      </c>
      <c r="AH73" s="18">
        <f>AF73/E73</f>
        <v>-2.5539000000000001</v>
      </c>
      <c r="AK73" s="35"/>
    </row>
    <row r="74" spans="1:37" s="18" customFormat="1" x14ac:dyDescent="0.2">
      <c r="B74" s="18">
        <v>39</v>
      </c>
      <c r="C74" s="18" t="s">
        <v>84</v>
      </c>
      <c r="E74" s="18">
        <v>20</v>
      </c>
      <c r="F74" s="34" t="s">
        <v>109</v>
      </c>
      <c r="G74" s="18">
        <v>-49.538899999999998</v>
      </c>
      <c r="H74" s="18">
        <v>-51.595500000000001</v>
      </c>
      <c r="I74" s="18">
        <f t="shared" ref="I74" si="102">G74/E74</f>
        <v>-2.4769449999999997</v>
      </c>
      <c r="J74" s="18">
        <f>H74/E74</f>
        <v>-2.5797750000000002</v>
      </c>
      <c r="M74" s="35"/>
      <c r="N74" s="34" t="s">
        <v>116</v>
      </c>
      <c r="O74" s="18">
        <v>-37.984299999999998</v>
      </c>
      <c r="P74" s="18">
        <v>-51.951599999999999</v>
      </c>
      <c r="Q74" s="18">
        <f>O74/E74</f>
        <v>-1.8992149999999999</v>
      </c>
      <c r="R74" s="18">
        <f>P74/E74</f>
        <v>-2.5975799999999998</v>
      </c>
      <c r="U74" s="35"/>
      <c r="V74" s="34" t="s">
        <v>105</v>
      </c>
      <c r="W74" s="18">
        <v>-50.534199999999998</v>
      </c>
      <c r="X74" s="18">
        <v>-51.341200000000001</v>
      </c>
      <c r="Y74" s="18">
        <f>W74/E74</f>
        <v>-2.52671</v>
      </c>
      <c r="Z74" s="18">
        <f>X74/E74</f>
        <v>-2.5670600000000001</v>
      </c>
      <c r="AD74" s="34"/>
    </row>
    <row r="75" spans="1:37" s="18" customFormat="1" x14ac:dyDescent="0.2">
      <c r="B75" s="18">
        <v>41</v>
      </c>
      <c r="C75" s="18" t="s">
        <v>84</v>
      </c>
      <c r="E75" s="18">
        <v>28</v>
      </c>
      <c r="F75" s="34" t="s">
        <v>69</v>
      </c>
      <c r="M75" s="35" t="s">
        <v>118</v>
      </c>
      <c r="N75" s="34" t="s">
        <v>70</v>
      </c>
      <c r="U75" s="35" t="s">
        <v>118</v>
      </c>
      <c r="V75" s="34" t="s">
        <v>71</v>
      </c>
      <c r="AC75" s="35" t="s">
        <v>86</v>
      </c>
      <c r="AD75" s="36"/>
    </row>
    <row r="76" spans="1:37" x14ac:dyDescent="0.2">
      <c r="F76" s="10"/>
      <c r="G76" s="4"/>
      <c r="H76" s="4"/>
      <c r="I76" s="4"/>
      <c r="J76" s="4"/>
      <c r="M76" s="1"/>
      <c r="N76" s="10"/>
      <c r="O76" s="4"/>
      <c r="P76" s="4"/>
      <c r="Q76" s="4"/>
      <c r="R76" s="4"/>
      <c r="U76" s="1"/>
      <c r="V76" s="10"/>
      <c r="W76" s="4"/>
      <c r="X76" s="4"/>
      <c r="Y76" s="4"/>
      <c r="Z76" s="4"/>
      <c r="AD76" s="10"/>
      <c r="AE76" s="4"/>
      <c r="AF76" s="4"/>
      <c r="AG76" s="4"/>
      <c r="AH76" s="4"/>
    </row>
    <row r="77" spans="1:37" x14ac:dyDescent="0.2">
      <c r="F77" s="10"/>
      <c r="M77" s="1"/>
      <c r="N77" s="10"/>
      <c r="U77" s="1"/>
      <c r="V77" s="10"/>
      <c r="AD77" s="10"/>
    </row>
    <row r="78" spans="1:37" s="22" customFormat="1" x14ac:dyDescent="0.2">
      <c r="A78" s="22" t="s">
        <v>21</v>
      </c>
      <c r="E78" s="22">
        <f>AVERAGE(E60:E71)</f>
        <v>40.824999999999996</v>
      </c>
      <c r="F78" s="8"/>
      <c r="I78" s="22">
        <f t="shared" ref="I78:J78" si="103">AVERAGE(I60:I71)</f>
        <v>-1.5445098892249742</v>
      </c>
      <c r="J78" s="22">
        <f t="shared" si="103"/>
        <v>-2.4413646518655829</v>
      </c>
      <c r="N78" s="8"/>
      <c r="Q78" s="22">
        <f t="shared" ref="Q78:R78" si="104">AVERAGE(Q60:Q71)</f>
        <v>-1.4915075414468417</v>
      </c>
      <c r="R78" s="22">
        <f t="shared" si="104"/>
        <v>-2.4692693781801336</v>
      </c>
      <c r="V78" s="8"/>
      <c r="Y78" s="22">
        <f t="shared" ref="Y78:Z78" si="105">AVERAGE(Y60:Y71)</f>
        <v>-1.3452450263422142</v>
      </c>
      <c r="Z78" s="22">
        <f t="shared" si="105"/>
        <v>-2.4513332766969596</v>
      </c>
      <c r="AD78" s="8"/>
      <c r="AG78" s="22">
        <f t="shared" ref="AG78:AH78" si="106">AVERAGE(AG60:AG71)</f>
        <v>-1.4575974946468251</v>
      </c>
      <c r="AH78" s="22">
        <f t="shared" si="106"/>
        <v>-2.4422836524609948</v>
      </c>
    </row>
    <row r="79" spans="1:37" s="22" customFormat="1" x14ac:dyDescent="0.2">
      <c r="A79" s="22" t="s">
        <v>22</v>
      </c>
      <c r="E79" s="22">
        <f>STDEV(E60:E71)/E80^0.5</f>
        <v>5.2825417866092375</v>
      </c>
      <c r="F79" s="8"/>
      <c r="I79" s="22">
        <f t="shared" ref="I79:J79" si="107">STDEV(I60:I71)/I80^0.5</f>
        <v>0.23410418554654933</v>
      </c>
      <c r="J79" s="22">
        <f t="shared" si="107"/>
        <v>5.1376634641311814E-2</v>
      </c>
      <c r="N79" s="8"/>
      <c r="Q79" s="22">
        <f t="shared" ref="Q79:R79" si="108">STDEV(Q60:Q71)/Q80^0.5</f>
        <v>0.16759392636232714</v>
      </c>
      <c r="R79" s="22">
        <f t="shared" si="108"/>
        <v>2.0286217764278289E-2</v>
      </c>
      <c r="V79" s="8"/>
      <c r="Y79" s="22">
        <f t="shared" ref="Y79:Z79" si="109">STDEV(Y60:Y71)/Y80^0.5</f>
        <v>0.14269025769466764</v>
      </c>
      <c r="Z79" s="22">
        <f t="shared" si="109"/>
        <v>2.4111498863497855E-2</v>
      </c>
      <c r="AD79" s="8"/>
      <c r="AG79" s="22">
        <f t="shared" ref="AG79:AH79" si="110">STDEV(AG60:AG71)/AG80^0.5</f>
        <v>0.2455232589854196</v>
      </c>
      <c r="AH79" s="22">
        <f t="shared" si="110"/>
        <v>1.434753034123008E-2</v>
      </c>
    </row>
    <row r="80" spans="1:37" s="22" customFormat="1" x14ac:dyDescent="0.2">
      <c r="A80" s="22" t="s">
        <v>23</v>
      </c>
      <c r="E80" s="22">
        <f>COUNT(E60:E71)</f>
        <v>12</v>
      </c>
      <c r="F80" s="8"/>
      <c r="I80" s="22">
        <f t="shared" ref="I80:J80" si="111">COUNT(I60:I71)</f>
        <v>5</v>
      </c>
      <c r="J80" s="22">
        <f t="shared" si="111"/>
        <v>5</v>
      </c>
      <c r="N80" s="8"/>
      <c r="Q80" s="22">
        <f t="shared" ref="Q80:R80" si="112">COUNT(Q60:Q71)</f>
        <v>10</v>
      </c>
      <c r="R80" s="22">
        <f t="shared" si="112"/>
        <v>10</v>
      </c>
      <c r="V80" s="8"/>
      <c r="Y80" s="22">
        <f t="shared" ref="Y80:Z80" si="113">COUNT(Y60:Y71)</f>
        <v>8</v>
      </c>
      <c r="Z80" s="22">
        <f t="shared" si="113"/>
        <v>8</v>
      </c>
      <c r="AD80" s="8"/>
      <c r="AG80" s="22">
        <f t="shared" ref="AG80:AH80" si="114">COUNT(AG60:AG71)</f>
        <v>5</v>
      </c>
      <c r="AH80" s="22">
        <f t="shared" si="114"/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9"/>
  <sheetViews>
    <sheetView topLeftCell="M15" zoomScale="85" zoomScaleNormal="85" zoomScalePageLayoutView="85" workbookViewId="0">
      <selection activeCell="G72" sqref="G72"/>
    </sheetView>
  </sheetViews>
  <sheetFormatPr baseColWidth="10" defaultColWidth="11.5" defaultRowHeight="15" x14ac:dyDescent="0.2"/>
  <sheetData>
    <row r="1" spans="1:37" ht="20" x14ac:dyDescent="0.25">
      <c r="A1" s="43" t="s">
        <v>153</v>
      </c>
      <c r="F1" s="27"/>
      <c r="G1" t="s">
        <v>155</v>
      </c>
      <c r="M1" s="1"/>
      <c r="N1" s="8"/>
      <c r="U1" s="1"/>
      <c r="V1" s="8"/>
      <c r="AD1" s="8"/>
    </row>
    <row r="2" spans="1:37" ht="20" x14ac:dyDescent="0.25">
      <c r="A2" s="43"/>
      <c r="F2" s="27"/>
      <c r="M2" s="1"/>
      <c r="N2" s="8"/>
      <c r="U2" s="1"/>
      <c r="V2" s="8"/>
      <c r="AD2" s="8"/>
    </row>
    <row r="3" spans="1:37" s="45" customFormat="1" ht="20" x14ac:dyDescent="0.25">
      <c r="A3" s="44" t="s">
        <v>144</v>
      </c>
      <c r="F3" s="46"/>
      <c r="M3" s="47"/>
      <c r="N3" s="46"/>
      <c r="U3" s="47"/>
      <c r="V3" s="46"/>
      <c r="AD3" s="46"/>
    </row>
    <row r="4" spans="1:37" s="47" customFormat="1" ht="19" x14ac:dyDescent="0.25">
      <c r="A4" s="48" t="s">
        <v>36</v>
      </c>
      <c r="F4" s="46"/>
      <c r="G4" s="47" t="s">
        <v>8</v>
      </c>
      <c r="N4" s="46"/>
      <c r="O4" s="47" t="s">
        <v>7</v>
      </c>
      <c r="V4" s="46"/>
      <c r="W4" s="47" t="s">
        <v>9</v>
      </c>
      <c r="AD4" s="46"/>
      <c r="AE4" s="47" t="s">
        <v>10</v>
      </c>
    </row>
    <row r="5" spans="1:37" s="47" customFormat="1" x14ac:dyDescent="0.2">
      <c r="A5" s="47" t="s">
        <v>0</v>
      </c>
      <c r="B5" s="47" t="s">
        <v>1</v>
      </c>
      <c r="C5" s="47" t="s">
        <v>13</v>
      </c>
      <c r="D5" s="47" t="s">
        <v>14</v>
      </c>
      <c r="E5" s="47" t="s">
        <v>34</v>
      </c>
      <c r="F5" s="46" t="s">
        <v>41</v>
      </c>
      <c r="G5" s="47" t="s">
        <v>6</v>
      </c>
      <c r="H5" s="47" t="s">
        <v>3</v>
      </c>
      <c r="I5" s="47" t="s">
        <v>4</v>
      </c>
      <c r="J5" s="47" t="s">
        <v>129</v>
      </c>
      <c r="K5" s="47" t="s">
        <v>17</v>
      </c>
      <c r="L5" s="47" t="s">
        <v>18</v>
      </c>
      <c r="M5" s="47" t="s">
        <v>32</v>
      </c>
      <c r="N5" s="46" t="s">
        <v>41</v>
      </c>
      <c r="O5" s="47" t="s">
        <v>6</v>
      </c>
      <c r="P5" s="47" t="s">
        <v>3</v>
      </c>
      <c r="Q5" s="47" t="s">
        <v>4</v>
      </c>
      <c r="R5" s="47" t="s">
        <v>129</v>
      </c>
      <c r="S5" s="47" t="s">
        <v>17</v>
      </c>
      <c r="T5" s="47" t="s">
        <v>18</v>
      </c>
      <c r="U5" s="47" t="s">
        <v>32</v>
      </c>
      <c r="V5" s="46" t="s">
        <v>41</v>
      </c>
      <c r="W5" s="47" t="s">
        <v>6</v>
      </c>
      <c r="X5" s="47" t="s">
        <v>3</v>
      </c>
      <c r="Y5" s="47" t="s">
        <v>4</v>
      </c>
      <c r="Z5" s="47" t="s">
        <v>129</v>
      </c>
      <c r="AA5" s="47" t="s">
        <v>17</v>
      </c>
      <c r="AB5" s="47" t="s">
        <v>18</v>
      </c>
      <c r="AC5" s="47" t="s">
        <v>32</v>
      </c>
      <c r="AD5" s="46" t="s">
        <v>41</v>
      </c>
      <c r="AE5" s="47" t="s">
        <v>6</v>
      </c>
      <c r="AF5" s="47" t="s">
        <v>3</v>
      </c>
      <c r="AG5" s="47" t="s">
        <v>4</v>
      </c>
      <c r="AH5" s="47" t="s">
        <v>129</v>
      </c>
      <c r="AI5" s="47" t="s">
        <v>17</v>
      </c>
      <c r="AJ5" s="47" t="s">
        <v>18</v>
      </c>
      <c r="AK5" s="47" t="s">
        <v>32</v>
      </c>
    </row>
    <row r="6" spans="1:37" s="47" customFormat="1" x14ac:dyDescent="0.2">
      <c r="E6" s="47" t="s">
        <v>2</v>
      </c>
      <c r="F6" s="46"/>
      <c r="G6" s="47" t="s">
        <v>2</v>
      </c>
      <c r="H6" s="47" t="s">
        <v>5</v>
      </c>
      <c r="I6" s="47" t="s">
        <v>5</v>
      </c>
      <c r="K6" s="47" t="s">
        <v>2</v>
      </c>
      <c r="L6" s="47" t="s">
        <v>2</v>
      </c>
      <c r="N6" s="46"/>
      <c r="O6" s="47" t="s">
        <v>2</v>
      </c>
      <c r="P6" s="47" t="s">
        <v>5</v>
      </c>
      <c r="Q6" s="47" t="s">
        <v>5</v>
      </c>
      <c r="S6" s="47" t="s">
        <v>2</v>
      </c>
      <c r="T6" s="47" t="s">
        <v>2</v>
      </c>
      <c r="V6" s="46"/>
      <c r="W6" s="47" t="s">
        <v>2</v>
      </c>
      <c r="X6" s="47" t="s">
        <v>5</v>
      </c>
      <c r="Y6" s="47" t="s">
        <v>5</v>
      </c>
      <c r="AA6" s="47" t="s">
        <v>2</v>
      </c>
      <c r="AB6" s="47" t="s">
        <v>2</v>
      </c>
      <c r="AD6" s="46"/>
      <c r="AE6" s="47" t="s">
        <v>2</v>
      </c>
      <c r="AF6" s="47" t="s">
        <v>5</v>
      </c>
      <c r="AG6" s="47" t="s">
        <v>5</v>
      </c>
      <c r="AI6" s="47" t="s">
        <v>2</v>
      </c>
      <c r="AJ6" s="47" t="s">
        <v>2</v>
      </c>
    </row>
    <row r="7" spans="1:37" s="45" customFormat="1" x14ac:dyDescent="0.2">
      <c r="A7" s="45" t="s">
        <v>38</v>
      </c>
      <c r="B7" s="45">
        <v>2</v>
      </c>
      <c r="C7" s="45" t="s">
        <v>16</v>
      </c>
      <c r="D7" s="45" t="s">
        <v>15</v>
      </c>
      <c r="E7" s="45">
        <v>-46.188400000000001</v>
      </c>
      <c r="F7" s="46"/>
      <c r="M7" s="47" t="s">
        <v>42</v>
      </c>
      <c r="N7" s="46"/>
      <c r="O7" s="45">
        <v>-48.404899999999998</v>
      </c>
      <c r="P7" s="45">
        <v>138.714</v>
      </c>
      <c r="Q7" s="45">
        <v>181.988</v>
      </c>
      <c r="R7" s="45">
        <f>P7/Q7</f>
        <v>0.76221509110490804</v>
      </c>
      <c r="S7" s="45">
        <v>38.127899999999997</v>
      </c>
      <c r="T7" s="45">
        <f>S7-O7</f>
        <v>86.532799999999995</v>
      </c>
      <c r="U7" s="47"/>
      <c r="V7" s="46"/>
      <c r="W7" s="45">
        <v>-52.3504</v>
      </c>
      <c r="X7" s="45">
        <v>78.6006</v>
      </c>
      <c r="Y7" s="45">
        <v>122.759</v>
      </c>
      <c r="Z7" s="45">
        <f t="shared" ref="Z7:Z17" si="0">X7/Y7</f>
        <v>0.64028380811182883</v>
      </c>
      <c r="AA7" s="45">
        <v>36.730400000000003</v>
      </c>
      <c r="AB7" s="45">
        <f>AA7-W7</f>
        <v>89.080800000000011</v>
      </c>
      <c r="AD7" s="46"/>
    </row>
    <row r="8" spans="1:37" s="45" customFormat="1" x14ac:dyDescent="0.2">
      <c r="B8" s="45">
        <v>3</v>
      </c>
      <c r="C8" s="45" t="s">
        <v>16</v>
      </c>
      <c r="D8" s="45" t="s">
        <v>24</v>
      </c>
      <c r="E8" s="45">
        <v>-65.185500000000005</v>
      </c>
      <c r="F8" s="46"/>
      <c r="M8" s="47" t="s">
        <v>42</v>
      </c>
      <c r="N8" s="46"/>
      <c r="O8" s="45">
        <v>-52.385300000000001</v>
      </c>
      <c r="P8" s="45">
        <v>181.21799999999999</v>
      </c>
      <c r="Q8" s="45">
        <v>217.91800000000001</v>
      </c>
      <c r="R8" s="45">
        <f t="shared" ref="R8:R17" si="1">P8/Q8</f>
        <v>0.83158802852449076</v>
      </c>
      <c r="S8" s="45">
        <v>48.373399999999997</v>
      </c>
      <c r="T8" s="45">
        <f>S8-O8</f>
        <v>100.7587</v>
      </c>
      <c r="U8" s="47"/>
      <c r="V8" s="46"/>
      <c r="W8" s="45">
        <v>-58.649299999999997</v>
      </c>
      <c r="X8" s="45">
        <v>133.61199999999999</v>
      </c>
      <c r="Y8" s="45">
        <v>172.821</v>
      </c>
      <c r="Z8" s="45">
        <f t="shared" si="0"/>
        <v>0.77312363659508965</v>
      </c>
      <c r="AA8" s="45">
        <v>46.129899999999999</v>
      </c>
      <c r="AB8" s="45">
        <f>AA8-W8</f>
        <v>104.7792</v>
      </c>
      <c r="AD8" s="46"/>
      <c r="AE8" s="45">
        <v>-58.825499999999998</v>
      </c>
      <c r="AF8" s="45">
        <v>85.397599999999997</v>
      </c>
      <c r="AG8" s="45">
        <v>128.30199999999999</v>
      </c>
      <c r="AH8" s="45">
        <f t="shared" ref="AH8:AH17" si="2">AF8/AG8</f>
        <v>0.66559835388380539</v>
      </c>
      <c r="AI8" s="45">
        <v>34.8384</v>
      </c>
      <c r="AJ8" s="45">
        <f>AI8-AE8</f>
        <v>93.663899999999998</v>
      </c>
    </row>
    <row r="9" spans="1:37" s="45" customFormat="1" x14ac:dyDescent="0.2">
      <c r="B9" s="45">
        <v>4</v>
      </c>
      <c r="C9" s="45" t="s">
        <v>16</v>
      </c>
      <c r="D9" s="45" t="s">
        <v>15</v>
      </c>
      <c r="E9" s="45">
        <v>-52.520800000000001</v>
      </c>
      <c r="F9" s="46"/>
      <c r="M9" s="47" t="s">
        <v>42</v>
      </c>
      <c r="N9" s="46"/>
      <c r="O9" s="45">
        <v>-40.122500000000002</v>
      </c>
      <c r="P9" s="45">
        <v>195.59299999999999</v>
      </c>
      <c r="Q9" s="45">
        <v>290.06</v>
      </c>
      <c r="R9" s="45">
        <f t="shared" si="1"/>
        <v>0.67431910639178094</v>
      </c>
      <c r="S9" s="45">
        <v>54.6036</v>
      </c>
      <c r="T9" s="45">
        <f>S9-O9</f>
        <v>94.726100000000002</v>
      </c>
      <c r="U9" s="47"/>
      <c r="V9" s="46"/>
      <c r="W9" s="45">
        <v>-43.645499999999998</v>
      </c>
      <c r="X9" s="45">
        <v>107.014</v>
      </c>
      <c r="Y9" s="45">
        <v>157.93199999999999</v>
      </c>
      <c r="Z9" s="45">
        <f t="shared" si="0"/>
        <v>0.67759542081402124</v>
      </c>
      <c r="AA9" s="45">
        <v>50.2879</v>
      </c>
      <c r="AB9" s="45">
        <f>AA9-W9</f>
        <v>93.933400000000006</v>
      </c>
      <c r="AD9" s="46"/>
      <c r="AE9" s="45">
        <v>-45.115400000000001</v>
      </c>
      <c r="AF9" s="45">
        <v>61.758800000000001</v>
      </c>
      <c r="AG9" s="45">
        <v>106.77500000000001</v>
      </c>
      <c r="AH9" s="45">
        <f t="shared" si="2"/>
        <v>0.57840131116834459</v>
      </c>
      <c r="AI9" s="45">
        <v>45.176200000000001</v>
      </c>
      <c r="AJ9" s="45">
        <f>AI9-AE9</f>
        <v>90.291600000000003</v>
      </c>
    </row>
    <row r="10" spans="1:37" s="45" customFormat="1" x14ac:dyDescent="0.2">
      <c r="B10" s="45">
        <v>5</v>
      </c>
      <c r="C10" s="45" t="s">
        <v>16</v>
      </c>
      <c r="D10" s="45" t="s">
        <v>24</v>
      </c>
      <c r="E10" s="45">
        <v>-48.065199999999997</v>
      </c>
      <c r="F10" s="46"/>
      <c r="M10" s="47" t="s">
        <v>42</v>
      </c>
      <c r="N10" s="46"/>
      <c r="U10" s="47" t="s">
        <v>40</v>
      </c>
      <c r="V10" s="46"/>
      <c r="AC10" s="47" t="s">
        <v>118</v>
      </c>
      <c r="AD10" s="46"/>
      <c r="AK10" s="47" t="s">
        <v>118</v>
      </c>
    </row>
    <row r="11" spans="1:37" s="45" customFormat="1" x14ac:dyDescent="0.2">
      <c r="B11" s="45">
        <v>6</v>
      </c>
      <c r="C11" s="45" t="s">
        <v>16</v>
      </c>
      <c r="D11" s="45" t="s">
        <v>15</v>
      </c>
      <c r="E11" s="45">
        <v>-43.964300000000001</v>
      </c>
      <c r="F11" s="49"/>
      <c r="M11" s="47" t="s">
        <v>42</v>
      </c>
      <c r="N11" s="46"/>
      <c r="O11" s="45">
        <v>-32.956200000000003</v>
      </c>
      <c r="P11" s="45">
        <v>76.203100000000006</v>
      </c>
      <c r="Q11" s="45">
        <v>99.069000000000003</v>
      </c>
      <c r="R11" s="45">
        <f t="shared" si="1"/>
        <v>0.76919217918824256</v>
      </c>
      <c r="S11" s="45">
        <v>44.131500000000003</v>
      </c>
      <c r="T11" s="45">
        <v>77.087699999999998</v>
      </c>
      <c r="U11" s="47"/>
      <c r="V11" s="49"/>
      <c r="W11" s="45">
        <v>-31.916499999999999</v>
      </c>
      <c r="X11" s="45">
        <v>49.411900000000003</v>
      </c>
      <c r="Y11" s="45">
        <v>77.444100000000006</v>
      </c>
      <c r="Z11" s="45">
        <f t="shared" si="0"/>
        <v>0.63803311033377619</v>
      </c>
      <c r="AA11" s="45">
        <v>29.000900000000001</v>
      </c>
      <c r="AB11" s="45">
        <v>60.917299999999997</v>
      </c>
      <c r="AD11" s="49"/>
      <c r="AE11" s="45">
        <v>-34.776899999999998</v>
      </c>
      <c r="AF11" s="45">
        <v>49.557000000000002</v>
      </c>
      <c r="AG11" s="45">
        <v>84.684299999999993</v>
      </c>
      <c r="AH11" s="45">
        <f t="shared" si="2"/>
        <v>0.58519701999071849</v>
      </c>
      <c r="AI11" s="45">
        <v>16.076699999999999</v>
      </c>
      <c r="AJ11" s="45">
        <v>50.8536</v>
      </c>
    </row>
    <row r="12" spans="1:37" s="45" customFormat="1" x14ac:dyDescent="0.2">
      <c r="B12" s="45">
        <v>31</v>
      </c>
      <c r="C12" s="45" t="s">
        <v>16</v>
      </c>
      <c r="D12" s="45" t="s">
        <v>15</v>
      </c>
      <c r="E12" s="45">
        <v>-35.024900000000002</v>
      </c>
      <c r="F12" s="49" t="s">
        <v>43</v>
      </c>
      <c r="G12" s="45">
        <v>-36.676000000000002</v>
      </c>
      <c r="H12" s="45">
        <v>137.553</v>
      </c>
      <c r="I12" s="45">
        <v>181.19300000000001</v>
      </c>
      <c r="J12" s="45">
        <f>H12/I12</f>
        <v>0.75915184361426757</v>
      </c>
      <c r="K12" s="45">
        <v>38.213099999999997</v>
      </c>
      <c r="L12" s="45">
        <v>74.889099999999999</v>
      </c>
      <c r="M12" s="47"/>
      <c r="N12" s="49" t="s">
        <v>44</v>
      </c>
      <c r="O12" s="45">
        <v>-38.847099999999998</v>
      </c>
      <c r="P12" s="45">
        <v>90.823599999999999</v>
      </c>
      <c r="Q12" s="45">
        <v>134.37299999999999</v>
      </c>
      <c r="R12" s="45">
        <f t="shared" si="1"/>
        <v>0.67590661814501429</v>
      </c>
      <c r="S12" s="45">
        <v>33.874499999999998</v>
      </c>
      <c r="T12" s="45">
        <v>72.721599999999995</v>
      </c>
      <c r="U12" s="47"/>
      <c r="V12" s="49" t="s">
        <v>45</v>
      </c>
      <c r="W12" s="45">
        <v>-37.456499999999998</v>
      </c>
      <c r="X12" s="45">
        <v>57.773000000000003</v>
      </c>
      <c r="Y12" s="45">
        <v>115.39100000000001</v>
      </c>
      <c r="Z12" s="45">
        <f t="shared" si="0"/>
        <v>0.50067162950316746</v>
      </c>
      <c r="AA12" s="45">
        <v>21.877300000000002</v>
      </c>
      <c r="AB12" s="45">
        <v>59.386899999999997</v>
      </c>
      <c r="AC12" s="47"/>
      <c r="AD12" s="49" t="s">
        <v>46</v>
      </c>
      <c r="AE12" s="45">
        <v>-34.762999999999998</v>
      </c>
      <c r="AF12" s="45">
        <v>59.067599999999999</v>
      </c>
      <c r="AG12" s="45">
        <v>149.99199999999999</v>
      </c>
      <c r="AH12" s="45">
        <f t="shared" si="2"/>
        <v>0.3938050029334898</v>
      </c>
      <c r="AI12" s="45">
        <v>9.27989</v>
      </c>
      <c r="AJ12" s="45">
        <v>44.042900000000003</v>
      </c>
      <c r="AK12" s="47"/>
    </row>
    <row r="13" spans="1:37" s="45" customFormat="1" x14ac:dyDescent="0.2">
      <c r="B13" s="45">
        <v>32</v>
      </c>
      <c r="C13" s="45" t="s">
        <v>16</v>
      </c>
      <c r="D13" s="45" t="s">
        <v>24</v>
      </c>
      <c r="E13" s="45">
        <v>-47.378500000000003</v>
      </c>
      <c r="F13" s="49"/>
      <c r="M13" s="47" t="s">
        <v>118</v>
      </c>
      <c r="N13" s="49"/>
      <c r="U13" s="47"/>
      <c r="V13" s="49"/>
      <c r="AC13" s="47"/>
      <c r="AD13" s="49"/>
      <c r="AK13" s="47"/>
    </row>
    <row r="14" spans="1:37" s="45" customFormat="1" x14ac:dyDescent="0.2">
      <c r="B14" s="45">
        <v>33</v>
      </c>
      <c r="C14" s="45" t="s">
        <v>16</v>
      </c>
      <c r="D14" s="45" t="s">
        <v>15</v>
      </c>
      <c r="E14" s="45">
        <v>-48.307699999999997</v>
      </c>
      <c r="F14" s="49" t="s">
        <v>47</v>
      </c>
      <c r="G14" s="45">
        <v>-49.916600000000003</v>
      </c>
      <c r="H14" s="45">
        <v>211.61799999999999</v>
      </c>
      <c r="I14" s="45">
        <v>241.74299999999999</v>
      </c>
      <c r="J14" s="45">
        <f t="shared" ref="J14:J17" si="3">H14/I14</f>
        <v>0.87538418899409698</v>
      </c>
      <c r="K14" s="45">
        <v>41.498800000000003</v>
      </c>
      <c r="L14" s="45">
        <v>91.4345</v>
      </c>
      <c r="M14" s="47"/>
      <c r="N14" s="49" t="s">
        <v>48</v>
      </c>
      <c r="O14" s="45">
        <v>-49.601199999999999</v>
      </c>
      <c r="P14" s="45">
        <v>154.41200000000001</v>
      </c>
      <c r="Q14" s="45">
        <v>185.333</v>
      </c>
      <c r="R14" s="45">
        <f t="shared" si="1"/>
        <v>0.83315977187009338</v>
      </c>
      <c r="S14" s="45">
        <v>40.354399999999998</v>
      </c>
      <c r="T14" s="45">
        <v>90.018699999999995</v>
      </c>
      <c r="U14" s="47"/>
      <c r="V14" s="49" t="s">
        <v>49</v>
      </c>
      <c r="W14" s="45">
        <v>-50.174700000000001</v>
      </c>
      <c r="X14" s="45">
        <v>103.92100000000001</v>
      </c>
      <c r="Y14" s="45">
        <v>135.471</v>
      </c>
      <c r="Z14" s="45">
        <f t="shared" si="0"/>
        <v>0.76710882771958577</v>
      </c>
      <c r="AA14" s="45">
        <v>38.295699999999997</v>
      </c>
      <c r="AB14" s="45">
        <v>88.485399999999998</v>
      </c>
      <c r="AC14" s="47"/>
      <c r="AD14" s="49" t="s">
        <v>50</v>
      </c>
      <c r="AE14" s="45">
        <v>-53.891500000000001</v>
      </c>
      <c r="AF14" s="45">
        <v>70.960099999999997</v>
      </c>
      <c r="AG14" s="45">
        <v>107.86199999999999</v>
      </c>
      <c r="AH14" s="45">
        <f t="shared" si="2"/>
        <v>0.65787858560011869</v>
      </c>
      <c r="AI14" s="45">
        <v>31.692499999999999</v>
      </c>
      <c r="AJ14" s="45">
        <v>85.584000000000003</v>
      </c>
      <c r="AK14" s="47"/>
    </row>
    <row r="15" spans="1:37" s="45" customFormat="1" x14ac:dyDescent="0.2">
      <c r="B15" s="45">
        <v>34</v>
      </c>
      <c r="C15" s="45" t="s">
        <v>16</v>
      </c>
      <c r="D15" s="45" t="s">
        <v>15</v>
      </c>
      <c r="E15" s="45">
        <v>-57.792400000000001</v>
      </c>
      <c r="F15" s="49" t="s">
        <v>51</v>
      </c>
      <c r="G15" s="45">
        <v>-58.762799999999999</v>
      </c>
      <c r="H15" s="45">
        <v>245.923</v>
      </c>
      <c r="I15" s="45">
        <v>352.94</v>
      </c>
      <c r="J15" s="45">
        <f t="shared" si="3"/>
        <v>0.69678415594718646</v>
      </c>
      <c r="K15" s="45">
        <v>50.561500000000002</v>
      </c>
      <c r="L15" s="45">
        <v>109.32599999999999</v>
      </c>
      <c r="M15" s="47"/>
      <c r="N15" s="49" t="s">
        <v>52</v>
      </c>
      <c r="O15" s="45">
        <v>-55.3932</v>
      </c>
      <c r="P15" s="45">
        <v>153.49100000000001</v>
      </c>
      <c r="Q15" s="45">
        <v>252.66900000000001</v>
      </c>
      <c r="R15" s="45">
        <f t="shared" si="1"/>
        <v>0.60747855890512892</v>
      </c>
      <c r="S15" s="45">
        <v>47.374699999999997</v>
      </c>
      <c r="T15" s="45">
        <v>102.794</v>
      </c>
      <c r="U15" s="47"/>
      <c r="V15" s="49" t="s">
        <v>53</v>
      </c>
      <c r="W15" s="45">
        <v>-45.081499999999998</v>
      </c>
      <c r="X15" s="45">
        <v>97.897599999999997</v>
      </c>
      <c r="Y15" s="45">
        <v>221.11799999999999</v>
      </c>
      <c r="Z15" s="45">
        <f t="shared" si="0"/>
        <v>0.44273917094040288</v>
      </c>
      <c r="AA15" s="45">
        <v>37.979100000000003</v>
      </c>
      <c r="AB15" s="45">
        <v>83.060599999999994</v>
      </c>
      <c r="AC15" s="47"/>
      <c r="AD15" s="46"/>
    </row>
    <row r="16" spans="1:37" s="45" customFormat="1" x14ac:dyDescent="0.2">
      <c r="B16" s="45">
        <v>36</v>
      </c>
      <c r="C16" s="45" t="s">
        <v>16</v>
      </c>
      <c r="F16" s="49" t="s">
        <v>59</v>
      </c>
      <c r="G16" s="45">
        <v>-53.6965</v>
      </c>
      <c r="H16" s="45">
        <v>228.339</v>
      </c>
      <c r="I16" s="45">
        <v>340.65300000000002</v>
      </c>
      <c r="J16" s="45">
        <f t="shared" si="3"/>
        <v>0.67029792780336583</v>
      </c>
      <c r="K16" s="45">
        <v>58.905000000000001</v>
      </c>
      <c r="L16" s="45">
        <v>112.602</v>
      </c>
      <c r="M16" s="47"/>
      <c r="N16" s="49" t="s">
        <v>60</v>
      </c>
      <c r="O16" s="45">
        <v>-44.388300000000001</v>
      </c>
      <c r="P16" s="45">
        <v>180.48500000000001</v>
      </c>
      <c r="Q16" s="45">
        <v>263.42399999999998</v>
      </c>
      <c r="R16" s="45">
        <f t="shared" si="1"/>
        <v>0.68515017614188545</v>
      </c>
      <c r="S16" s="45">
        <v>51.502200000000002</v>
      </c>
      <c r="T16" s="45">
        <v>95.890500000000003</v>
      </c>
      <c r="U16" s="47"/>
      <c r="V16" s="49" t="s">
        <v>61</v>
      </c>
      <c r="W16" s="45">
        <v>-40.798999999999999</v>
      </c>
      <c r="X16" s="45">
        <v>114.58199999999999</v>
      </c>
      <c r="Y16" s="45">
        <v>191.18</v>
      </c>
      <c r="Z16" s="45">
        <f t="shared" si="0"/>
        <v>0.59934093524427234</v>
      </c>
      <c r="AA16" s="45">
        <v>45.544400000000003</v>
      </c>
      <c r="AB16" s="45">
        <v>86.343400000000003</v>
      </c>
      <c r="AC16" s="47"/>
      <c r="AD16" s="49" t="s">
        <v>115</v>
      </c>
      <c r="AE16" s="45">
        <v>-36.950699999999998</v>
      </c>
      <c r="AF16" s="45">
        <v>57.743899999999996</v>
      </c>
      <c r="AG16" s="45">
        <v>125.086</v>
      </c>
      <c r="AH16" s="45">
        <f t="shared" si="2"/>
        <v>0.46163359608589288</v>
      </c>
      <c r="AI16" s="45">
        <v>31.2408</v>
      </c>
      <c r="AJ16" s="45">
        <v>68.191500000000005</v>
      </c>
      <c r="AK16" s="47"/>
    </row>
    <row r="17" spans="1:37" s="45" customFormat="1" x14ac:dyDescent="0.2">
      <c r="B17" s="45">
        <v>37</v>
      </c>
      <c r="C17" s="45" t="s">
        <v>16</v>
      </c>
      <c r="D17" s="45" t="s">
        <v>15</v>
      </c>
      <c r="E17" s="45">
        <v>-49.36</v>
      </c>
      <c r="F17" s="49" t="s">
        <v>62</v>
      </c>
      <c r="G17" s="45">
        <v>-53.256599999999999</v>
      </c>
      <c r="H17" s="45">
        <v>316.55399999999997</v>
      </c>
      <c r="I17" s="45">
        <v>361.351</v>
      </c>
      <c r="J17" s="45">
        <f t="shared" si="3"/>
        <v>0.87602912403729327</v>
      </c>
      <c r="K17" s="45">
        <v>52.391100000000002</v>
      </c>
      <c r="L17" s="45">
        <v>105.648</v>
      </c>
      <c r="M17" s="47"/>
      <c r="N17" s="49" t="s">
        <v>63</v>
      </c>
      <c r="O17" s="45">
        <v>-56.0336</v>
      </c>
      <c r="P17" s="45">
        <v>185.78399999999999</v>
      </c>
      <c r="Q17" s="45">
        <v>233.958</v>
      </c>
      <c r="R17" s="45">
        <f t="shared" si="1"/>
        <v>0.79409124714692381</v>
      </c>
      <c r="S17" s="45">
        <v>50.500500000000002</v>
      </c>
      <c r="T17" s="45">
        <v>106.535</v>
      </c>
      <c r="U17" s="47"/>
      <c r="V17" s="49" t="s">
        <v>64</v>
      </c>
      <c r="W17" s="45">
        <v>-50.402900000000002</v>
      </c>
      <c r="X17" s="45">
        <v>136.08500000000001</v>
      </c>
      <c r="Y17" s="45">
        <v>179.846</v>
      </c>
      <c r="Z17" s="45">
        <f t="shared" si="0"/>
        <v>0.75667515541074037</v>
      </c>
      <c r="AA17" s="45">
        <v>48.2483</v>
      </c>
      <c r="AB17" s="45">
        <v>98.651200000000003</v>
      </c>
      <c r="AD17" s="49" t="s">
        <v>65</v>
      </c>
      <c r="AE17" s="45">
        <v>-50.358400000000003</v>
      </c>
      <c r="AF17" s="45">
        <v>93.020799999999994</v>
      </c>
      <c r="AG17" s="45">
        <v>138.02799999999999</v>
      </c>
      <c r="AH17" s="45">
        <f t="shared" si="2"/>
        <v>0.6739270292984032</v>
      </c>
      <c r="AI17" s="45">
        <v>41.5366</v>
      </c>
      <c r="AJ17" s="45">
        <v>91.894999999999996</v>
      </c>
    </row>
    <row r="18" spans="1:37" s="45" customFormat="1" x14ac:dyDescent="0.2">
      <c r="B18" s="45">
        <v>40</v>
      </c>
      <c r="C18" s="45" t="s">
        <v>119</v>
      </c>
      <c r="D18" s="45" t="s">
        <v>15</v>
      </c>
      <c r="E18" s="45">
        <v>-44.209600000000002</v>
      </c>
      <c r="F18" s="49" t="s">
        <v>66</v>
      </c>
      <c r="G18" s="45">
        <v>-36.656799999999997</v>
      </c>
      <c r="H18" s="45">
        <v>72.0184</v>
      </c>
      <c r="I18" s="45">
        <v>107.70699999999999</v>
      </c>
      <c r="J18" s="45">
        <f>H18/I18</f>
        <v>0.66865106260503038</v>
      </c>
      <c r="K18" s="45">
        <v>32.6462</v>
      </c>
      <c r="L18" s="45">
        <v>69.302999999999997</v>
      </c>
      <c r="M18" s="47"/>
      <c r="N18" s="49" t="s">
        <v>67</v>
      </c>
      <c r="O18" s="45">
        <v>-37.307899999999997</v>
      </c>
      <c r="P18" s="45">
        <v>28.514800000000001</v>
      </c>
      <c r="Q18" s="45">
        <v>71.514499999999998</v>
      </c>
      <c r="R18" s="45">
        <f>P18/Q18</f>
        <v>0.39872753078047113</v>
      </c>
      <c r="S18" s="45">
        <v>26.321400000000001</v>
      </c>
      <c r="T18" s="45">
        <v>63.629300000000001</v>
      </c>
      <c r="U18" s="47"/>
      <c r="V18" s="49" t="s">
        <v>68</v>
      </c>
      <c r="AC18" s="47" t="s">
        <v>54</v>
      </c>
      <c r="AD18" s="49" t="s">
        <v>110</v>
      </c>
      <c r="AK18" s="47" t="s">
        <v>54</v>
      </c>
    </row>
    <row r="19" spans="1:37" s="45" customFormat="1" x14ac:dyDescent="0.2">
      <c r="F19" s="49"/>
      <c r="M19" s="47"/>
      <c r="N19" s="49"/>
      <c r="U19" s="47"/>
      <c r="V19" s="49"/>
      <c r="AD19" s="49"/>
    </row>
    <row r="20" spans="1:37" s="45" customFormat="1" x14ac:dyDescent="0.2">
      <c r="A20" s="45" t="s">
        <v>38</v>
      </c>
      <c r="B20" s="45">
        <v>35</v>
      </c>
      <c r="C20" s="45" t="s">
        <v>84</v>
      </c>
      <c r="D20" s="45" t="s">
        <v>15</v>
      </c>
      <c r="E20" s="45">
        <v>-61.400799999999997</v>
      </c>
      <c r="F20" s="49" t="s">
        <v>55</v>
      </c>
      <c r="G20" s="45">
        <v>-65.4619</v>
      </c>
      <c r="H20" s="45">
        <v>28.094799999999999</v>
      </c>
      <c r="I20" s="45">
        <v>74.741200000000006</v>
      </c>
      <c r="J20" s="45">
        <f t="shared" ref="J20:J22" si="4">H20/I20</f>
        <v>0.37589441967750048</v>
      </c>
      <c r="K20" s="45">
        <v>27.1645</v>
      </c>
      <c r="L20" s="45">
        <v>92.626400000000004</v>
      </c>
      <c r="M20" s="47"/>
      <c r="N20" s="49" t="s">
        <v>56</v>
      </c>
      <c r="O20" s="45">
        <v>-69.5351</v>
      </c>
      <c r="P20" s="45">
        <v>26.245999999999999</v>
      </c>
      <c r="Q20" s="45">
        <v>71.5518</v>
      </c>
      <c r="R20" s="45">
        <f t="shared" ref="R20:R22" si="5">P20/Q20</f>
        <v>0.366811177356824</v>
      </c>
      <c r="S20" s="45">
        <v>27.015699999999999</v>
      </c>
      <c r="T20" s="45">
        <v>96.550799999999995</v>
      </c>
      <c r="U20" s="47"/>
      <c r="V20" s="49" t="s">
        <v>57</v>
      </c>
      <c r="W20" s="45">
        <v>-66.241900000000001</v>
      </c>
      <c r="X20" s="45">
        <v>29.632899999999999</v>
      </c>
      <c r="Y20" s="45">
        <v>79.3095</v>
      </c>
      <c r="Z20" s="45">
        <f t="shared" ref="Z20:Z21" si="6">X20/Y20</f>
        <v>0.37363619742905957</v>
      </c>
      <c r="AA20" s="45">
        <v>27.069099999999999</v>
      </c>
      <c r="AB20" s="45">
        <v>93.311000000000007</v>
      </c>
      <c r="AD20" s="49" t="s">
        <v>58</v>
      </c>
      <c r="AE20" s="45">
        <v>-59.612299999999998</v>
      </c>
      <c r="AF20" s="45">
        <v>25.7392</v>
      </c>
      <c r="AG20" s="45">
        <v>72.218199999999996</v>
      </c>
      <c r="AH20" s="45">
        <f t="shared" ref="AH20" si="7">AF20/AG20</f>
        <v>0.35640877230393447</v>
      </c>
      <c r="AI20" s="45">
        <v>23.638400000000001</v>
      </c>
      <c r="AJ20" s="45">
        <v>83.250699999999995</v>
      </c>
    </row>
    <row r="21" spans="1:37" s="45" customFormat="1" x14ac:dyDescent="0.2">
      <c r="B21" s="45">
        <v>39</v>
      </c>
      <c r="C21" s="45" t="s">
        <v>84</v>
      </c>
      <c r="D21" s="45" t="s">
        <v>24</v>
      </c>
      <c r="E21" s="45">
        <v>-50.782499999999999</v>
      </c>
      <c r="F21" s="49" t="s">
        <v>109</v>
      </c>
      <c r="G21" s="45">
        <v>-51.651499999999999</v>
      </c>
      <c r="H21" s="45">
        <v>23.488299999999999</v>
      </c>
      <c r="I21" s="45">
        <v>77.169499999999999</v>
      </c>
      <c r="J21" s="45">
        <f t="shared" si="4"/>
        <v>0.30437284160192823</v>
      </c>
      <c r="K21" s="45">
        <v>36.666899999999998</v>
      </c>
      <c r="L21" s="45">
        <v>88.318399999999997</v>
      </c>
      <c r="M21" s="47"/>
      <c r="N21" s="49" t="s">
        <v>116</v>
      </c>
      <c r="O21" s="45">
        <v>-49.225099999999998</v>
      </c>
      <c r="P21" s="45">
        <v>26.991399999999999</v>
      </c>
      <c r="Q21" s="45">
        <v>75.222099999999998</v>
      </c>
      <c r="R21" s="45">
        <f t="shared" si="5"/>
        <v>0.35882273959381616</v>
      </c>
      <c r="S21" s="45">
        <v>33.505800000000001</v>
      </c>
      <c r="T21" s="45">
        <v>82.730800000000002</v>
      </c>
      <c r="U21" s="47"/>
      <c r="V21" s="49" t="s">
        <v>105</v>
      </c>
      <c r="W21" s="45">
        <v>-55.035699999999999</v>
      </c>
      <c r="X21" s="45">
        <v>25.462599999999998</v>
      </c>
      <c r="Y21" s="45">
        <v>75.990799999999993</v>
      </c>
      <c r="Z21" s="45">
        <f t="shared" si="6"/>
        <v>0.33507477220926746</v>
      </c>
      <c r="AA21" s="45">
        <v>34.632399999999997</v>
      </c>
      <c r="AB21" s="45">
        <v>89.668099999999995</v>
      </c>
      <c r="AD21" s="46"/>
    </row>
    <row r="22" spans="1:37" s="45" customFormat="1" x14ac:dyDescent="0.2">
      <c r="B22" s="45">
        <v>41</v>
      </c>
      <c r="C22" s="45" t="s">
        <v>84</v>
      </c>
      <c r="D22" s="45" t="s">
        <v>24</v>
      </c>
      <c r="E22" s="45">
        <v>-47.065100000000001</v>
      </c>
      <c r="F22" s="49" t="s">
        <v>69</v>
      </c>
      <c r="G22" s="45">
        <v>-39.140300000000003</v>
      </c>
      <c r="H22" s="45">
        <v>42.966299999999997</v>
      </c>
      <c r="I22" s="45">
        <v>76.618799999999993</v>
      </c>
      <c r="J22" s="45">
        <f t="shared" si="4"/>
        <v>0.56078012184998982</v>
      </c>
      <c r="K22" s="45">
        <v>24.990100000000002</v>
      </c>
      <c r="L22" s="45">
        <v>64.130399999999995</v>
      </c>
      <c r="M22" s="47"/>
      <c r="N22" s="49" t="s">
        <v>70</v>
      </c>
      <c r="O22" s="45">
        <v>-41.548699999999997</v>
      </c>
      <c r="P22" s="45">
        <v>34.3018</v>
      </c>
      <c r="Q22" s="45">
        <v>81.740600000000001</v>
      </c>
      <c r="R22" s="45">
        <f t="shared" si="5"/>
        <v>0.41964213622116792</v>
      </c>
      <c r="S22" s="45">
        <v>11.734</v>
      </c>
      <c r="T22" s="45">
        <v>53.280099999999997</v>
      </c>
      <c r="U22" s="47"/>
      <c r="V22" s="49" t="s">
        <v>71</v>
      </c>
      <c r="AC22" s="47" t="s">
        <v>54</v>
      </c>
      <c r="AD22" s="46"/>
      <c r="AK22" s="47" t="s">
        <v>54</v>
      </c>
    </row>
    <row r="23" spans="1:37" s="45" customFormat="1" x14ac:dyDescent="0.2">
      <c r="F23" s="49"/>
      <c r="M23" s="47"/>
      <c r="N23" s="49"/>
      <c r="U23" s="47"/>
      <c r="V23" s="49"/>
      <c r="AD23" s="49"/>
    </row>
    <row r="24" spans="1:37" s="45" customFormat="1" x14ac:dyDescent="0.2">
      <c r="F24" s="49"/>
      <c r="M24" s="47"/>
      <c r="N24" s="49"/>
      <c r="U24" s="47"/>
      <c r="V24" s="49"/>
      <c r="AD24" s="49"/>
    </row>
    <row r="25" spans="1:37" s="47" customFormat="1" x14ac:dyDescent="0.2">
      <c r="A25" s="50" t="s">
        <v>147</v>
      </c>
      <c r="E25" s="47">
        <f t="shared" ref="E25" si="8">AVERAGE(E7:E18)</f>
        <v>-48.908845454545464</v>
      </c>
      <c r="G25" s="47">
        <f>AVERAGE(G7:G18)</f>
        <v>-48.160883333333324</v>
      </c>
      <c r="H25" s="47">
        <f t="shared" ref="H25:L25" si="9">AVERAGE(H7:H18)</f>
        <v>202.0009</v>
      </c>
      <c r="I25" s="47">
        <f t="shared" si="9"/>
        <v>264.2645</v>
      </c>
      <c r="J25" s="47">
        <f t="shared" si="9"/>
        <v>0.75771638383354001</v>
      </c>
      <c r="K25" s="47">
        <f t="shared" si="9"/>
        <v>45.702616666666671</v>
      </c>
      <c r="L25" s="47">
        <f t="shared" si="9"/>
        <v>93.867099999999994</v>
      </c>
      <c r="N25" s="46"/>
      <c r="O25" s="47">
        <f>AVERAGE(O7:O18)</f>
        <v>-45.544020000000003</v>
      </c>
      <c r="P25" s="47">
        <f t="shared" ref="P25:T25" si="10">AVERAGE(P7:P18)</f>
        <v>138.52384999999998</v>
      </c>
      <c r="Q25" s="47">
        <f t="shared" si="10"/>
        <v>193.03065000000001</v>
      </c>
      <c r="R25" s="47">
        <f t="shared" si="10"/>
        <v>0.70318283081989386</v>
      </c>
      <c r="S25" s="47">
        <f t="shared" si="10"/>
        <v>43.51641</v>
      </c>
      <c r="T25" s="47">
        <f t="shared" si="10"/>
        <v>89.069439999999986</v>
      </c>
      <c r="V25" s="46"/>
      <c r="W25" s="47">
        <f t="shared" ref="W25:AB25" si="11">AVERAGE(W7:W18)</f>
        <v>-45.608477777777779</v>
      </c>
      <c r="X25" s="47">
        <f t="shared" si="11"/>
        <v>97.655233333333342</v>
      </c>
      <c r="Y25" s="47">
        <f t="shared" si="11"/>
        <v>152.66245555555554</v>
      </c>
      <c r="Z25" s="47">
        <f t="shared" si="11"/>
        <v>0.64395241051920937</v>
      </c>
      <c r="AA25" s="47">
        <f t="shared" si="11"/>
        <v>39.34376666666666</v>
      </c>
      <c r="AB25" s="47">
        <f t="shared" si="11"/>
        <v>84.959800000000016</v>
      </c>
      <c r="AD25" s="46"/>
      <c r="AE25" s="47">
        <f t="shared" ref="AE25:AJ25" si="12">AVERAGE(AE7:AE18)</f>
        <v>-44.954485714285724</v>
      </c>
      <c r="AF25" s="47">
        <f t="shared" si="12"/>
        <v>68.215114285714279</v>
      </c>
      <c r="AG25" s="47">
        <f t="shared" si="12"/>
        <v>120.10418571428571</v>
      </c>
      <c r="AH25" s="47">
        <f t="shared" si="12"/>
        <v>0.57377727128011047</v>
      </c>
      <c r="AI25" s="47">
        <f t="shared" si="12"/>
        <v>29.977298571428573</v>
      </c>
      <c r="AJ25" s="47">
        <f t="shared" si="12"/>
        <v>74.931785714285724</v>
      </c>
    </row>
    <row r="26" spans="1:37" s="47" customFormat="1" x14ac:dyDescent="0.2">
      <c r="A26" s="47" t="s">
        <v>22</v>
      </c>
      <c r="E26" s="47">
        <f t="shared" ref="E26" si="13">STDEV(E7:E18)/E27^0.5</f>
        <v>2.3494836062947657</v>
      </c>
      <c r="G26" s="47">
        <f>STDEV(G7:G18)/G27^0.5</f>
        <v>3.8137428543288765</v>
      </c>
      <c r="H26" s="47">
        <f t="shared" ref="H26:L26" si="14">STDEV(H7:H18)/H27^0.5</f>
        <v>35.065048995973179</v>
      </c>
      <c r="I26" s="47">
        <f t="shared" si="14"/>
        <v>42.834051328158701</v>
      </c>
      <c r="J26" s="47">
        <f t="shared" si="14"/>
        <v>3.9637117161417212E-2</v>
      </c>
      <c r="K26" s="47">
        <f t="shared" si="14"/>
        <v>4.0285747391533295</v>
      </c>
      <c r="L26" s="47">
        <f t="shared" si="14"/>
        <v>7.5238303799771407</v>
      </c>
      <c r="N26" s="46"/>
      <c r="O26" s="47">
        <f>STDEV(O7:O18)/O27^0.5</f>
        <v>2.5393574898999702</v>
      </c>
      <c r="P26" s="47">
        <f t="shared" ref="P26:T26" si="15">STDEV(P7:P18)/P27^0.5</f>
        <v>17.578902782213124</v>
      </c>
      <c r="Q26" s="47">
        <f t="shared" si="15"/>
        <v>22.958406754637586</v>
      </c>
      <c r="R26" s="47">
        <f t="shared" si="15"/>
        <v>4.1263772431233796E-2</v>
      </c>
      <c r="S26" s="47">
        <f t="shared" si="15"/>
        <v>2.7928487468473127</v>
      </c>
      <c r="T26" s="47">
        <f t="shared" si="15"/>
        <v>4.4396235086672995</v>
      </c>
      <c r="V26" s="46"/>
      <c r="W26" s="47">
        <f t="shared" ref="W26" si="16">STDEV(W7:W18)/W27^0.5</f>
        <v>2.7399829944108234</v>
      </c>
      <c r="X26" s="47">
        <f t="shared" ref="X26" si="17">STDEV(X7:X18)/X27^0.5</f>
        <v>10.181851604038737</v>
      </c>
      <c r="Y26" s="47">
        <f t="shared" ref="Y26" si="18">STDEV(Y7:Y18)/Y27^0.5</f>
        <v>14.709958883988833</v>
      </c>
      <c r="Z26" s="47">
        <f t="shared" ref="Z26" si="19">STDEV(Z7:Z18)/Z27^0.5</f>
        <v>3.8863330434292069E-2</v>
      </c>
      <c r="AA26" s="47">
        <f t="shared" ref="AA26" si="20">STDEV(AA7:AA18)/AA27^0.5</f>
        <v>3.1300670487582614</v>
      </c>
      <c r="AB26" s="47">
        <f t="shared" ref="AB26" si="21">STDEV(AB7:AB18)/AB27^0.5</f>
        <v>5.1743724443699737</v>
      </c>
      <c r="AD26" s="46"/>
      <c r="AE26" s="47">
        <f t="shared" ref="AE26" si="22">STDEV(AE7:AE18)/AE27^0.5</f>
        <v>3.6936678843295732</v>
      </c>
      <c r="AF26" s="47">
        <f t="shared" ref="AF26" si="23">STDEV(AF7:AF18)/AF27^0.5</f>
        <v>5.9785875357068203</v>
      </c>
      <c r="AG26" s="47">
        <f t="shared" ref="AG26" si="24">STDEV(AG7:AG18)/AG27^0.5</f>
        <v>8.2932471107071208</v>
      </c>
      <c r="AH26" s="47">
        <f t="shared" ref="AH26" si="25">STDEV(AH7:AH18)/AH27^0.5</f>
        <v>4.1014553159703128E-2</v>
      </c>
      <c r="AI26" s="47">
        <f t="shared" ref="AI26" si="26">STDEV(AI7:AI18)/AI27^0.5</f>
        <v>4.9145122203048617</v>
      </c>
      <c r="AJ26" s="47">
        <f t="shared" ref="AJ26" si="27">STDEV(AJ7:AJ18)/AJ27^0.5</f>
        <v>7.8184002261889027</v>
      </c>
    </row>
    <row r="27" spans="1:37" s="47" customFormat="1" x14ac:dyDescent="0.2">
      <c r="A27" s="47" t="s">
        <v>23</v>
      </c>
      <c r="E27" s="47">
        <f t="shared" ref="E27" si="28">COUNT(E7:E18)</f>
        <v>11</v>
      </c>
      <c r="G27" s="47">
        <f>COUNT(G7:G18)</f>
        <v>6</v>
      </c>
      <c r="H27" s="47">
        <f t="shared" ref="H27:L27" si="29">COUNT(H7:H18)</f>
        <v>6</v>
      </c>
      <c r="I27" s="47">
        <f t="shared" si="29"/>
        <v>6</v>
      </c>
      <c r="J27" s="47">
        <f t="shared" si="29"/>
        <v>6</v>
      </c>
      <c r="K27" s="47">
        <f t="shared" si="29"/>
        <v>6</v>
      </c>
      <c r="L27" s="47">
        <f t="shared" si="29"/>
        <v>6</v>
      </c>
      <c r="N27" s="46"/>
      <c r="O27" s="47">
        <f>COUNT(O7:O18)</f>
        <v>10</v>
      </c>
      <c r="P27" s="47">
        <f t="shared" ref="P27:T27" si="30">COUNT(P7:P18)</f>
        <v>10</v>
      </c>
      <c r="Q27" s="47">
        <f t="shared" si="30"/>
        <v>10</v>
      </c>
      <c r="R27" s="47">
        <f t="shared" si="30"/>
        <v>10</v>
      </c>
      <c r="S27" s="47">
        <f t="shared" si="30"/>
        <v>10</v>
      </c>
      <c r="T27" s="47">
        <f t="shared" si="30"/>
        <v>10</v>
      </c>
      <c r="V27" s="46"/>
      <c r="W27" s="47">
        <f t="shared" ref="W27:AB27" si="31">COUNT(W7:W18)</f>
        <v>9</v>
      </c>
      <c r="X27" s="47">
        <f t="shared" si="31"/>
        <v>9</v>
      </c>
      <c r="Y27" s="47">
        <f t="shared" si="31"/>
        <v>9</v>
      </c>
      <c r="Z27" s="47">
        <f t="shared" si="31"/>
        <v>9</v>
      </c>
      <c r="AA27" s="47">
        <f t="shared" si="31"/>
        <v>9</v>
      </c>
      <c r="AB27" s="47">
        <f t="shared" si="31"/>
        <v>9</v>
      </c>
      <c r="AD27" s="46"/>
      <c r="AE27" s="47">
        <f t="shared" ref="AE27:AJ27" si="32">COUNT(AE7:AE18)</f>
        <v>7</v>
      </c>
      <c r="AF27" s="47">
        <f t="shared" si="32"/>
        <v>7</v>
      </c>
      <c r="AG27" s="47">
        <f t="shared" si="32"/>
        <v>7</v>
      </c>
      <c r="AH27" s="47">
        <f t="shared" si="32"/>
        <v>7</v>
      </c>
      <c r="AI27" s="47">
        <f t="shared" si="32"/>
        <v>7</v>
      </c>
      <c r="AJ27" s="47">
        <f t="shared" si="32"/>
        <v>7</v>
      </c>
    </row>
    <row r="28" spans="1:37" s="47" customFormat="1" x14ac:dyDescent="0.2">
      <c r="F28" s="46"/>
      <c r="N28" s="46"/>
      <c r="V28" s="46"/>
      <c r="AD28" s="46"/>
    </row>
    <row r="29" spans="1:37" s="47" customFormat="1" x14ac:dyDescent="0.2">
      <c r="F29" s="46"/>
      <c r="N29" s="46"/>
      <c r="V29" s="46"/>
      <c r="AD29" s="46"/>
    </row>
    <row r="30" spans="1:37" s="45" customFormat="1" ht="19" x14ac:dyDescent="0.25">
      <c r="A30" s="48" t="s">
        <v>37</v>
      </c>
      <c r="F30" s="46"/>
      <c r="M30" s="47"/>
      <c r="N30" s="46"/>
      <c r="U30" s="47"/>
      <c r="V30" s="46"/>
      <c r="AD30" s="46"/>
    </row>
    <row r="31" spans="1:37" s="45" customFormat="1" x14ac:dyDescent="0.2">
      <c r="A31" s="45" t="s">
        <v>88</v>
      </c>
      <c r="B31" s="45">
        <v>1</v>
      </c>
      <c r="C31" s="45" t="s">
        <v>16</v>
      </c>
      <c r="D31" s="45" t="s">
        <v>24</v>
      </c>
      <c r="E31" s="45">
        <v>-59.936500000000002</v>
      </c>
      <c r="F31" s="49" t="s">
        <v>89</v>
      </c>
      <c r="G31" s="45">
        <v>-42.371099999999998</v>
      </c>
      <c r="H31" s="45">
        <v>191.321</v>
      </c>
      <c r="I31" s="45">
        <v>227.09899999999999</v>
      </c>
      <c r="J31" s="45">
        <f t="shared" ref="J31:J42" si="33">H31/I31</f>
        <v>0.84245637365201964</v>
      </c>
      <c r="K31" s="45">
        <v>49.179099999999998</v>
      </c>
      <c r="L31" s="45">
        <v>91.550200000000004</v>
      </c>
      <c r="M31" s="47"/>
      <c r="N31" s="49" t="s">
        <v>90</v>
      </c>
      <c r="O31" s="45">
        <v>-43.9358</v>
      </c>
      <c r="P31" s="45">
        <v>160.06100000000001</v>
      </c>
      <c r="Q31" s="45">
        <v>192.285</v>
      </c>
      <c r="R31" s="45">
        <f t="shared" ref="R31:R42" si="34">P31/Q31</f>
        <v>0.83241542502015242</v>
      </c>
      <c r="S31" s="45">
        <v>46.6843</v>
      </c>
      <c r="T31" s="45">
        <v>90.62</v>
      </c>
      <c r="U31" s="47"/>
      <c r="V31" s="49" t="s">
        <v>91</v>
      </c>
      <c r="W31" s="45">
        <v>-52.471200000000003</v>
      </c>
      <c r="X31" s="45">
        <v>115.75700000000001</v>
      </c>
      <c r="Y31" s="45">
        <v>148.10599999999999</v>
      </c>
      <c r="Z31" s="45">
        <f t="shared" ref="Z31:Z42" si="35">X31/Y31</f>
        <v>0.78158211011032641</v>
      </c>
      <c r="AA31" s="45">
        <v>39.573700000000002</v>
      </c>
      <c r="AB31" s="45">
        <v>92.070999999999998</v>
      </c>
      <c r="AC31" s="47"/>
      <c r="AD31" s="49" t="s">
        <v>72</v>
      </c>
      <c r="AE31" s="45">
        <v>-59.675899999999999</v>
      </c>
      <c r="AF31" s="45">
        <v>120.09399999999999</v>
      </c>
      <c r="AG31" s="45">
        <v>155.61000000000001</v>
      </c>
      <c r="AH31" s="45">
        <f t="shared" ref="AH31:AH39" si="36">AF31/AG31</f>
        <v>0.77176274018379276</v>
      </c>
      <c r="AK31" s="47" t="s">
        <v>92</v>
      </c>
    </row>
    <row r="32" spans="1:37" s="45" customFormat="1" x14ac:dyDescent="0.2">
      <c r="B32" s="45">
        <v>2</v>
      </c>
      <c r="C32" s="45" t="s">
        <v>16</v>
      </c>
      <c r="D32" s="45" t="s">
        <v>15</v>
      </c>
      <c r="E32" s="45">
        <v>-33.740900000000003</v>
      </c>
      <c r="F32" s="49" t="s">
        <v>89</v>
      </c>
      <c r="G32" s="45">
        <v>-36.4741</v>
      </c>
      <c r="H32" s="45">
        <v>98.282799999999995</v>
      </c>
      <c r="I32" s="45">
        <v>134.97300000000001</v>
      </c>
      <c r="J32" s="45">
        <f t="shared" si="33"/>
        <v>0.72816637401554374</v>
      </c>
      <c r="K32" s="45">
        <v>46.9437</v>
      </c>
      <c r="L32" s="45">
        <v>83.4178</v>
      </c>
      <c r="M32" s="47"/>
      <c r="N32" s="49" t="s">
        <v>90</v>
      </c>
      <c r="O32" s="45">
        <v>-41.0197</v>
      </c>
      <c r="P32" s="45">
        <v>67.367800000000003</v>
      </c>
      <c r="Q32" s="45">
        <v>120.47499999999999</v>
      </c>
      <c r="R32" s="45">
        <f t="shared" si="34"/>
        <v>0.55918489313135511</v>
      </c>
      <c r="S32" s="45">
        <v>35.415599999999998</v>
      </c>
      <c r="T32" s="45">
        <v>76.435299999999998</v>
      </c>
      <c r="U32" s="47"/>
      <c r="V32" s="46"/>
      <c r="AC32" s="47" t="s">
        <v>83</v>
      </c>
      <c r="AD32" s="46"/>
      <c r="AK32" s="47" t="s">
        <v>83</v>
      </c>
    </row>
    <row r="33" spans="1:37" s="45" customFormat="1" x14ac:dyDescent="0.2">
      <c r="B33" s="45">
        <v>3</v>
      </c>
      <c r="C33" s="45" t="s">
        <v>16</v>
      </c>
      <c r="D33" s="45" t="s">
        <v>15</v>
      </c>
      <c r="E33" s="45">
        <v>-57.364800000000002</v>
      </c>
      <c r="F33" s="49" t="s">
        <v>72</v>
      </c>
      <c r="G33" s="45">
        <v>-44.669600000000003</v>
      </c>
      <c r="H33" s="45">
        <v>103.083</v>
      </c>
      <c r="I33" s="45">
        <v>136.78299999999999</v>
      </c>
      <c r="J33" s="45">
        <f t="shared" si="33"/>
        <v>0.75362435390362847</v>
      </c>
      <c r="K33" s="45">
        <v>40.902700000000003</v>
      </c>
      <c r="L33" s="45">
        <v>85.572299999999998</v>
      </c>
      <c r="M33" s="47"/>
      <c r="N33" s="49" t="s">
        <v>73</v>
      </c>
      <c r="O33" s="45">
        <v>-56.197800000000001</v>
      </c>
      <c r="P33" s="45">
        <v>144.774</v>
      </c>
      <c r="Q33" s="45">
        <v>196.316</v>
      </c>
      <c r="R33" s="45">
        <f t="shared" si="34"/>
        <v>0.73745390085372564</v>
      </c>
      <c r="S33" s="45">
        <v>38.635300000000001</v>
      </c>
      <c r="T33" s="45">
        <v>94.833100000000002</v>
      </c>
      <c r="U33" s="47"/>
      <c r="V33" s="49" t="s">
        <v>93</v>
      </c>
      <c r="W33" s="45">
        <v>-66.775000000000006</v>
      </c>
      <c r="X33" s="45">
        <v>68.780299999999997</v>
      </c>
      <c r="Y33" s="45">
        <v>109.492</v>
      </c>
      <c r="Z33" s="45">
        <f t="shared" si="35"/>
        <v>0.62817648777992907</v>
      </c>
      <c r="AA33" s="45">
        <v>30.593900000000001</v>
      </c>
      <c r="AB33" s="45">
        <v>97.368899999999996</v>
      </c>
      <c r="AD33" s="49" t="s">
        <v>94</v>
      </c>
      <c r="AE33" s="45">
        <v>-72.311800000000005</v>
      </c>
      <c r="AF33" s="45">
        <v>36.382800000000003</v>
      </c>
      <c r="AG33" s="45">
        <v>72.268000000000001</v>
      </c>
      <c r="AH33" s="45">
        <f t="shared" si="36"/>
        <v>0.50344274090883934</v>
      </c>
      <c r="AI33" s="45">
        <v>21.054099999999998</v>
      </c>
      <c r="AJ33" s="45">
        <v>93.365899999999996</v>
      </c>
    </row>
    <row r="34" spans="1:37" s="45" customFormat="1" x14ac:dyDescent="0.2">
      <c r="B34" s="45">
        <v>5</v>
      </c>
      <c r="C34" s="45" t="s">
        <v>16</v>
      </c>
      <c r="D34" s="45" t="s">
        <v>24</v>
      </c>
      <c r="E34" s="45">
        <v>-46.646099999999997</v>
      </c>
      <c r="F34" s="49"/>
      <c r="M34" s="47"/>
      <c r="N34" s="49"/>
      <c r="U34" s="47"/>
      <c r="V34" s="49"/>
      <c r="AD34" s="49"/>
      <c r="AK34" s="47"/>
    </row>
    <row r="35" spans="1:37" s="45" customFormat="1" x14ac:dyDescent="0.2">
      <c r="A35" s="45" t="s">
        <v>97</v>
      </c>
      <c r="B35" s="45">
        <v>2</v>
      </c>
      <c r="C35" s="45" t="s">
        <v>16</v>
      </c>
      <c r="D35" s="45" t="s">
        <v>24</v>
      </c>
      <c r="E35" s="45">
        <v>-63.720700000000001</v>
      </c>
      <c r="F35" s="49" t="s">
        <v>94</v>
      </c>
      <c r="M35" s="47" t="s">
        <v>15</v>
      </c>
      <c r="N35" s="49" t="s">
        <v>73</v>
      </c>
      <c r="O35" s="45">
        <v>-64.096900000000005</v>
      </c>
      <c r="P35" s="45">
        <v>62.402299999999997</v>
      </c>
      <c r="Q35" s="45">
        <v>114.962</v>
      </c>
      <c r="R35" s="45">
        <f t="shared" si="34"/>
        <v>0.5428080583149214</v>
      </c>
      <c r="S35" s="45">
        <v>47.320599999999999</v>
      </c>
      <c r="T35" s="45">
        <v>111.417</v>
      </c>
      <c r="U35" s="47"/>
      <c r="V35" s="49" t="s">
        <v>74</v>
      </c>
      <c r="W35" s="45">
        <v>-65.456699999999998</v>
      </c>
      <c r="X35" s="45">
        <v>62.097000000000001</v>
      </c>
      <c r="Y35" s="45">
        <v>114.997</v>
      </c>
      <c r="Z35" s="45">
        <f t="shared" si="35"/>
        <v>0.53998799968694833</v>
      </c>
      <c r="AA35" s="45">
        <v>46.3889</v>
      </c>
      <c r="AB35" s="45">
        <v>111.846</v>
      </c>
      <c r="AD35" s="49" t="s">
        <v>93</v>
      </c>
      <c r="AE35" s="45">
        <v>-63.9771</v>
      </c>
      <c r="AF35" s="45">
        <v>56.645800000000001</v>
      </c>
      <c r="AG35" s="45">
        <v>106.492</v>
      </c>
      <c r="AH35" s="45">
        <f t="shared" si="36"/>
        <v>0.53192540284716217</v>
      </c>
      <c r="AI35" s="45">
        <v>43.270899999999997</v>
      </c>
      <c r="AJ35" s="45">
        <v>107.248</v>
      </c>
    </row>
    <row r="36" spans="1:37" s="45" customFormat="1" x14ac:dyDescent="0.2">
      <c r="B36" s="45">
        <v>3</v>
      </c>
      <c r="C36" s="45" t="s">
        <v>16</v>
      </c>
      <c r="D36" s="45" t="s">
        <v>123</v>
      </c>
      <c r="E36" s="45">
        <v>-46.005200000000002</v>
      </c>
      <c r="F36" s="49" t="s">
        <v>89</v>
      </c>
      <c r="M36" s="47" t="s">
        <v>118</v>
      </c>
      <c r="N36" s="49" t="s">
        <v>90</v>
      </c>
      <c r="O36" s="45">
        <v>-44.692999999999998</v>
      </c>
      <c r="P36" s="45">
        <v>147.184</v>
      </c>
      <c r="Q36" s="45">
        <v>220.59700000000001</v>
      </c>
      <c r="R36" s="45">
        <f t="shared" si="34"/>
        <v>0.66720762295044811</v>
      </c>
      <c r="S36" s="45">
        <v>34.564999999999998</v>
      </c>
      <c r="T36" s="45">
        <v>79.294899999999998</v>
      </c>
      <c r="U36" s="47"/>
      <c r="V36" s="49" t="s">
        <v>72</v>
      </c>
      <c r="W36" s="45">
        <v>-46.813099999999999</v>
      </c>
      <c r="X36" s="45">
        <v>100.292</v>
      </c>
      <c r="Y36" s="45">
        <v>173.11699999999999</v>
      </c>
      <c r="Z36" s="45">
        <f t="shared" si="35"/>
        <v>0.5793307416371587</v>
      </c>
      <c r="AA36" s="45">
        <v>23.5901</v>
      </c>
      <c r="AB36" s="45">
        <v>70.4041</v>
      </c>
      <c r="AD36" s="49" t="s">
        <v>74</v>
      </c>
      <c r="AE36" s="45">
        <v>-47.301900000000003</v>
      </c>
      <c r="AF36" s="45">
        <v>90.092600000000004</v>
      </c>
      <c r="AG36" s="45">
        <v>163.852</v>
      </c>
      <c r="AH36" s="45">
        <f t="shared" si="36"/>
        <v>0.54984132021580456</v>
      </c>
      <c r="AK36" s="47" t="s">
        <v>98</v>
      </c>
    </row>
    <row r="37" spans="1:37" s="45" customFormat="1" x14ac:dyDescent="0.2">
      <c r="B37" s="45">
        <v>4</v>
      </c>
      <c r="C37" s="45" t="s">
        <v>16</v>
      </c>
      <c r="D37" s="45" t="s">
        <v>123</v>
      </c>
      <c r="E37" s="45">
        <v>-40.6342</v>
      </c>
      <c r="F37" s="49" t="s">
        <v>111</v>
      </c>
      <c r="M37" s="47" t="s">
        <v>118</v>
      </c>
      <c r="N37" s="49" t="s">
        <v>95</v>
      </c>
      <c r="O37" s="45">
        <v>-30.127700000000001</v>
      </c>
      <c r="P37" s="45">
        <v>85.928399999999996</v>
      </c>
      <c r="Q37" s="45">
        <v>139.28800000000001</v>
      </c>
      <c r="R37" s="45">
        <f t="shared" si="34"/>
        <v>0.61691172247429782</v>
      </c>
      <c r="S37" s="45">
        <v>28.1616</v>
      </c>
      <c r="T37" s="45">
        <v>58.289299999999997</v>
      </c>
      <c r="U37" s="47"/>
      <c r="V37" s="46"/>
      <c r="AD37" s="46"/>
    </row>
    <row r="38" spans="1:37" s="45" customFormat="1" x14ac:dyDescent="0.2">
      <c r="A38" s="45" t="s">
        <v>113</v>
      </c>
      <c r="B38" s="45">
        <v>1</v>
      </c>
      <c r="C38" s="45" t="s">
        <v>16</v>
      </c>
      <c r="D38" s="45" t="s">
        <v>126</v>
      </c>
      <c r="F38" s="49" t="s">
        <v>127</v>
      </c>
      <c r="G38" s="45">
        <v>-55.418599999999998</v>
      </c>
      <c r="H38" s="45">
        <v>126.43300000000001</v>
      </c>
      <c r="I38" s="45">
        <v>160.124</v>
      </c>
      <c r="J38" s="45">
        <f t="shared" si="33"/>
        <v>0.78959431440633521</v>
      </c>
      <c r="K38" s="45">
        <v>49.667400000000001</v>
      </c>
      <c r="L38" s="45">
        <v>105.086</v>
      </c>
      <c r="M38" s="47"/>
      <c r="N38" s="49" t="s">
        <v>90</v>
      </c>
      <c r="O38" s="45">
        <v>-47.924399999999999</v>
      </c>
      <c r="P38" s="45">
        <v>92.455399999999997</v>
      </c>
      <c r="Q38" s="45">
        <v>118.694</v>
      </c>
      <c r="R38" s="45">
        <f t="shared" si="34"/>
        <v>0.77893912076431826</v>
      </c>
      <c r="S38" s="45">
        <v>47.729500000000002</v>
      </c>
      <c r="T38" s="45">
        <v>95.653899999999993</v>
      </c>
      <c r="U38" s="47"/>
      <c r="V38" s="49" t="s">
        <v>72</v>
      </c>
      <c r="W38" s="45">
        <v>-50.018300000000004</v>
      </c>
      <c r="X38" s="45">
        <v>76.722999999999999</v>
      </c>
      <c r="Y38" s="45">
        <v>101.413</v>
      </c>
      <c r="Z38" s="45">
        <f t="shared" si="35"/>
        <v>0.75654008854880539</v>
      </c>
      <c r="AA38" s="45">
        <v>46.6843</v>
      </c>
      <c r="AB38" s="45">
        <v>96.702600000000004</v>
      </c>
      <c r="AD38" s="49" t="s">
        <v>73</v>
      </c>
      <c r="AE38" s="45">
        <v>-57.845500000000001</v>
      </c>
      <c r="AF38" s="45">
        <v>72.215400000000002</v>
      </c>
      <c r="AG38" s="45">
        <v>97.590599999999995</v>
      </c>
      <c r="AH38" s="45">
        <f t="shared" si="36"/>
        <v>0.73998315411525295</v>
      </c>
      <c r="AI38" s="45">
        <v>46.893300000000004</v>
      </c>
      <c r="AJ38" s="45">
        <v>104.739</v>
      </c>
    </row>
    <row r="39" spans="1:37" s="45" customFormat="1" x14ac:dyDescent="0.2">
      <c r="B39" s="45">
        <v>2</v>
      </c>
      <c r="C39" s="45" t="s">
        <v>16</v>
      </c>
      <c r="D39" s="45" t="s">
        <v>126</v>
      </c>
      <c r="F39" s="49" t="s">
        <v>74</v>
      </c>
      <c r="G39" s="45">
        <v>-62.005600000000001</v>
      </c>
      <c r="H39" s="45">
        <v>97.935299999999998</v>
      </c>
      <c r="I39" s="45">
        <v>122.48399999999999</v>
      </c>
      <c r="J39" s="45">
        <f t="shared" si="33"/>
        <v>0.7995762711864407</v>
      </c>
      <c r="K39" s="45">
        <v>42.179099999999998</v>
      </c>
      <c r="L39" s="45">
        <v>104.185</v>
      </c>
      <c r="M39" s="47"/>
      <c r="N39" s="49" t="s">
        <v>93</v>
      </c>
      <c r="O39" s="45">
        <v>-49.7151</v>
      </c>
      <c r="P39" s="45">
        <v>69.933899999999994</v>
      </c>
      <c r="Q39" s="45">
        <v>93.071100000000001</v>
      </c>
      <c r="R39" s="45">
        <f t="shared" si="34"/>
        <v>0.75140295967276627</v>
      </c>
      <c r="S39" s="45">
        <v>44.525100000000002</v>
      </c>
      <c r="T39" s="45">
        <v>94.240300000000005</v>
      </c>
      <c r="U39" s="47"/>
      <c r="V39" s="49" t="s">
        <v>94</v>
      </c>
      <c r="W39" s="45">
        <v>-46.956899999999997</v>
      </c>
      <c r="X39" s="45">
        <v>52.101900000000001</v>
      </c>
      <c r="Y39" s="45">
        <v>74.808300000000003</v>
      </c>
      <c r="Z39" s="45">
        <f t="shared" si="35"/>
        <v>0.69647218289949109</v>
      </c>
      <c r="AA39" s="45">
        <v>41.468299999999999</v>
      </c>
      <c r="AB39" s="45">
        <v>88.425200000000004</v>
      </c>
      <c r="AD39" s="49" t="s">
        <v>111</v>
      </c>
      <c r="AE39" s="45">
        <v>-48.478299999999997</v>
      </c>
      <c r="AF39" s="45">
        <v>45.543199999999999</v>
      </c>
      <c r="AG39" s="45">
        <v>70.310299999999998</v>
      </c>
      <c r="AH39" s="45">
        <f t="shared" si="36"/>
        <v>0.64774577835679836</v>
      </c>
      <c r="AI39" s="45">
        <v>38.259900000000002</v>
      </c>
      <c r="AJ39" s="45">
        <v>86.738200000000006</v>
      </c>
    </row>
    <row r="40" spans="1:37" s="45" customFormat="1" x14ac:dyDescent="0.2">
      <c r="B40" s="45">
        <v>4</v>
      </c>
      <c r="C40" s="45" t="s">
        <v>16</v>
      </c>
      <c r="D40" s="45" t="s">
        <v>126</v>
      </c>
      <c r="F40" s="49" t="s">
        <v>75</v>
      </c>
      <c r="G40" s="45">
        <v>-43.722900000000003</v>
      </c>
      <c r="H40" s="45">
        <v>57.693800000000003</v>
      </c>
      <c r="I40" s="45">
        <v>80.938000000000002</v>
      </c>
      <c r="J40" s="45">
        <f t="shared" si="33"/>
        <v>0.71281474709036552</v>
      </c>
      <c r="K40" s="45">
        <v>38.581800000000001</v>
      </c>
      <c r="L40" s="45">
        <v>82.304699999999997</v>
      </c>
      <c r="M40" s="47"/>
      <c r="N40" s="49" t="s">
        <v>96</v>
      </c>
      <c r="U40" s="47" t="s">
        <v>128</v>
      </c>
      <c r="V40" s="49" t="s">
        <v>43</v>
      </c>
      <c r="AC40" s="47" t="s">
        <v>128</v>
      </c>
      <c r="AD40" s="49" t="s">
        <v>44</v>
      </c>
      <c r="AK40" s="47" t="s">
        <v>128</v>
      </c>
    </row>
    <row r="41" spans="1:37" s="45" customFormat="1" x14ac:dyDescent="0.2">
      <c r="F41" s="49"/>
      <c r="M41" s="47"/>
      <c r="N41" s="49"/>
      <c r="U41" s="47"/>
      <c r="V41" s="49"/>
      <c r="AC41" s="47"/>
      <c r="AD41" s="49"/>
      <c r="AK41" s="47"/>
    </row>
    <row r="42" spans="1:37" s="45" customFormat="1" x14ac:dyDescent="0.2">
      <c r="A42" s="45" t="s">
        <v>88</v>
      </c>
      <c r="B42" s="45">
        <v>4</v>
      </c>
      <c r="C42" s="45" t="s">
        <v>84</v>
      </c>
      <c r="D42" s="45" t="s">
        <v>24</v>
      </c>
      <c r="E42" s="45">
        <v>-36.071800000000003</v>
      </c>
      <c r="F42" s="49" t="s">
        <v>95</v>
      </c>
      <c r="G42" s="45">
        <v>-42.518000000000001</v>
      </c>
      <c r="H42" s="45">
        <v>65.622900000000001</v>
      </c>
      <c r="I42" s="45">
        <v>124.17100000000001</v>
      </c>
      <c r="J42" s="45">
        <f t="shared" si="33"/>
        <v>0.52848813330004585</v>
      </c>
      <c r="M42" s="47" t="s">
        <v>92</v>
      </c>
      <c r="N42" s="49" t="s">
        <v>75</v>
      </c>
      <c r="O42" s="45">
        <v>-46.008499999999998</v>
      </c>
      <c r="P42" s="45">
        <v>57.620199999999997</v>
      </c>
      <c r="Q42" s="45">
        <v>121.946</v>
      </c>
      <c r="R42" s="45">
        <f t="shared" si="34"/>
        <v>0.47250586325094712</v>
      </c>
      <c r="S42" s="45">
        <v>10.708600000000001</v>
      </c>
      <c r="T42" s="45">
        <v>56.717100000000002</v>
      </c>
      <c r="U42" s="47"/>
      <c r="V42" s="49" t="s">
        <v>96</v>
      </c>
      <c r="W42" s="45">
        <v>-48.613199999999999</v>
      </c>
      <c r="X42" s="45">
        <v>55.344799999999999</v>
      </c>
      <c r="Y42" s="45">
        <v>122.753</v>
      </c>
      <c r="Z42" s="45">
        <f t="shared" si="35"/>
        <v>0.45086311536174267</v>
      </c>
      <c r="AA42" s="45">
        <v>10.726900000000001</v>
      </c>
      <c r="AB42" s="45">
        <v>59.340200000000003</v>
      </c>
      <c r="AD42" s="49" t="s">
        <v>44</v>
      </c>
      <c r="AK42" s="47" t="s">
        <v>121</v>
      </c>
    </row>
    <row r="43" spans="1:37" s="45" customFormat="1" x14ac:dyDescent="0.2"/>
    <row r="44" spans="1:37" s="47" customFormat="1" x14ac:dyDescent="0.2">
      <c r="A44" s="50" t="s">
        <v>147</v>
      </c>
      <c r="E44" s="47">
        <f t="shared" ref="E44" si="37">AVERAGE(E30:E40)</f>
        <v>-49.721200000000003</v>
      </c>
      <c r="G44" s="47">
        <f>AVERAGE(G30:G40)</f>
        <v>-47.443649999999998</v>
      </c>
      <c r="H44" s="47">
        <f t="shared" ref="H44:L44" si="38">AVERAGE(H30:H40)</f>
        <v>112.45814999999999</v>
      </c>
      <c r="I44" s="47">
        <f t="shared" si="38"/>
        <v>143.73350000000002</v>
      </c>
      <c r="J44" s="47">
        <f t="shared" si="38"/>
        <v>0.77103873904238895</v>
      </c>
      <c r="K44" s="47">
        <f t="shared" si="38"/>
        <v>44.575633333333336</v>
      </c>
      <c r="L44" s="47">
        <f t="shared" si="38"/>
        <v>92.019333333333336</v>
      </c>
      <c r="N44" s="46"/>
      <c r="O44" s="47">
        <f>AVERAGE(O30:O40)</f>
        <v>-47.213799999999999</v>
      </c>
      <c r="P44" s="47">
        <f t="shared" ref="P44:T44" si="39">AVERAGE(P30:P40)</f>
        <v>103.76335</v>
      </c>
      <c r="Q44" s="47">
        <f t="shared" si="39"/>
        <v>149.46101249999998</v>
      </c>
      <c r="R44" s="47">
        <f t="shared" si="39"/>
        <v>0.68579046289774803</v>
      </c>
      <c r="S44" s="47">
        <f t="shared" si="39"/>
        <v>40.379624999999997</v>
      </c>
      <c r="T44" s="47">
        <f t="shared" si="39"/>
        <v>87.597975000000005</v>
      </c>
      <c r="V44" s="46"/>
      <c r="W44" s="47">
        <f>AVERAGE(W30:W40)</f>
        <v>-54.748533333333334</v>
      </c>
      <c r="X44" s="47">
        <f t="shared" ref="X44:AB44" si="40">AVERAGE(X30:X40)</f>
        <v>79.291866666666678</v>
      </c>
      <c r="Y44" s="47">
        <f t="shared" si="40"/>
        <v>120.32221666666668</v>
      </c>
      <c r="Z44" s="47">
        <f t="shared" si="40"/>
        <v>0.66368160177710978</v>
      </c>
      <c r="AA44" s="47">
        <f t="shared" si="40"/>
        <v>38.049866666666667</v>
      </c>
      <c r="AB44" s="47">
        <f t="shared" si="40"/>
        <v>92.802966666666649</v>
      </c>
      <c r="AD44" s="46"/>
      <c r="AE44" s="47">
        <f t="shared" ref="AE44:AJ44" si="41">AVERAGE(AE30:AE40)</f>
        <v>-58.265083333333337</v>
      </c>
      <c r="AF44" s="47">
        <f t="shared" si="41"/>
        <v>70.162300000000002</v>
      </c>
      <c r="AG44" s="47">
        <f t="shared" si="41"/>
        <v>111.02048333333333</v>
      </c>
      <c r="AH44" s="47">
        <f t="shared" si="41"/>
        <v>0.62411685610460843</v>
      </c>
      <c r="AI44" s="47">
        <f t="shared" si="41"/>
        <v>37.369550000000004</v>
      </c>
      <c r="AJ44" s="47">
        <f t="shared" si="41"/>
        <v>98.022774999999996</v>
      </c>
    </row>
    <row r="45" spans="1:37" s="47" customFormat="1" x14ac:dyDescent="0.2">
      <c r="A45" s="47" t="s">
        <v>22</v>
      </c>
      <c r="E45" s="47">
        <f t="shared" ref="E45" si="42">STDEV(E30:E40)/E46^0.5</f>
        <v>4.1403112040843721</v>
      </c>
      <c r="G45" s="47">
        <f>STDEV(G30:G40)/G46^0.5</f>
        <v>3.8438320288266254</v>
      </c>
      <c r="H45" s="47">
        <f t="shared" ref="H45:L45" si="43">STDEV(H30:H40)/H46^0.5</f>
        <v>18.178308255385975</v>
      </c>
      <c r="I45" s="47">
        <f t="shared" si="43"/>
        <v>19.78073723053145</v>
      </c>
      <c r="J45" s="47">
        <f t="shared" si="43"/>
        <v>1.9824658368456212E-2</v>
      </c>
      <c r="K45" s="47">
        <f t="shared" si="43"/>
        <v>1.8963612717810683</v>
      </c>
      <c r="L45" s="47">
        <f t="shared" si="43"/>
        <v>4.198753880987943</v>
      </c>
      <c r="N45" s="46"/>
      <c r="O45" s="47">
        <f>STDEV(O30:O40)/O46^0.5</f>
        <v>3.5854721255166861</v>
      </c>
      <c r="P45" s="47">
        <f t="shared" ref="P45:T45" si="44">STDEV(P30:P40)/P46^0.5</f>
        <v>14.244304020931111</v>
      </c>
      <c r="Q45" s="47">
        <f t="shared" si="44"/>
        <v>16.556130033275547</v>
      </c>
      <c r="R45" s="47">
        <f t="shared" si="44"/>
        <v>3.7490999794524853E-2</v>
      </c>
      <c r="S45" s="47">
        <f t="shared" si="44"/>
        <v>2.570109429976394</v>
      </c>
      <c r="T45" s="47">
        <f t="shared" si="44"/>
        <v>5.6543106623161457</v>
      </c>
      <c r="V45" s="46"/>
      <c r="W45" s="47">
        <f>STDEV(W30:W40)/W46^0.5</f>
        <v>3.6992915562007087</v>
      </c>
      <c r="X45" s="47">
        <f t="shared" ref="X45:AB45" si="45">STDEV(X30:X40)/X46^0.5</f>
        <v>9.870429551262923</v>
      </c>
      <c r="Y45" s="47">
        <f t="shared" si="45"/>
        <v>14.299130946096382</v>
      </c>
      <c r="Z45" s="47">
        <f t="shared" si="45"/>
        <v>3.9696447601536268E-2</v>
      </c>
      <c r="AA45" s="47">
        <f t="shared" si="45"/>
        <v>3.7540065769491786</v>
      </c>
      <c r="AB45" s="47">
        <f t="shared" si="45"/>
        <v>5.5380557659806424</v>
      </c>
      <c r="AD45" s="46"/>
      <c r="AE45" s="47">
        <f t="shared" ref="AE45" si="46">STDEV(AE30:AE40)/AE46^0.5</f>
        <v>3.8646964269238264</v>
      </c>
      <c r="AF45" s="47">
        <f t="shared" ref="AF45" si="47">STDEV(AF30:AF40)/AF46^0.5</f>
        <v>12.681294912718233</v>
      </c>
      <c r="AG45" s="47">
        <f t="shared" ref="AG45" si="48">STDEV(AG30:AG40)/AG46^0.5</f>
        <v>16.471528029753202</v>
      </c>
      <c r="AH45" s="47">
        <f t="shared" ref="AH45" si="49">STDEV(AH30:AH40)/AH46^0.5</f>
        <v>4.6318100648517525E-2</v>
      </c>
      <c r="AI45" s="47">
        <f t="shared" ref="AI45" si="50">STDEV(AI30:AI40)/AI46^0.5</f>
        <v>5.7192247268168499</v>
      </c>
      <c r="AJ45" s="47">
        <f t="shared" ref="AJ45" si="51">STDEV(AJ30:AJ40)/AJ46^0.5</f>
        <v>4.8239037808907081</v>
      </c>
    </row>
    <row r="46" spans="1:37" s="47" customFormat="1" x14ac:dyDescent="0.2">
      <c r="A46" s="47" t="s">
        <v>23</v>
      </c>
      <c r="E46" s="47">
        <f t="shared" ref="E46" si="52">COUNT(E30:E40)</f>
        <v>7</v>
      </c>
      <c r="G46" s="47">
        <f>COUNT(G30:G40)</f>
        <v>6</v>
      </c>
      <c r="H46" s="47">
        <f t="shared" ref="H46:L46" si="53">COUNT(H30:H40)</f>
        <v>6</v>
      </c>
      <c r="I46" s="47">
        <f t="shared" si="53"/>
        <v>6</v>
      </c>
      <c r="J46" s="47">
        <f t="shared" si="53"/>
        <v>6</v>
      </c>
      <c r="K46" s="47">
        <f t="shared" si="53"/>
        <v>6</v>
      </c>
      <c r="L46" s="47">
        <f t="shared" si="53"/>
        <v>6</v>
      </c>
      <c r="N46" s="46"/>
      <c r="O46" s="47">
        <f>COUNT(O30:O40)</f>
        <v>8</v>
      </c>
      <c r="P46" s="47">
        <f t="shared" ref="P46:T46" si="54">COUNT(P30:P40)</f>
        <v>8</v>
      </c>
      <c r="Q46" s="47">
        <f t="shared" si="54"/>
        <v>8</v>
      </c>
      <c r="R46" s="47">
        <f t="shared" si="54"/>
        <v>8</v>
      </c>
      <c r="S46" s="47">
        <f t="shared" si="54"/>
        <v>8</v>
      </c>
      <c r="T46" s="47">
        <f t="shared" si="54"/>
        <v>8</v>
      </c>
      <c r="V46" s="46"/>
      <c r="W46" s="47">
        <f>COUNT(W30:W40)</f>
        <v>6</v>
      </c>
      <c r="X46" s="47">
        <f t="shared" ref="X46:AB46" si="55">COUNT(X30:X40)</f>
        <v>6</v>
      </c>
      <c r="Y46" s="47">
        <f t="shared" si="55"/>
        <v>6</v>
      </c>
      <c r="Z46" s="47">
        <f t="shared" si="55"/>
        <v>6</v>
      </c>
      <c r="AA46" s="47">
        <f t="shared" si="55"/>
        <v>6</v>
      </c>
      <c r="AB46" s="47">
        <f t="shared" si="55"/>
        <v>6</v>
      </c>
      <c r="AD46" s="46"/>
      <c r="AE46" s="47">
        <f t="shared" ref="AE46:AJ46" si="56">COUNT(AE30:AE40)</f>
        <v>6</v>
      </c>
      <c r="AF46" s="47">
        <f t="shared" si="56"/>
        <v>6</v>
      </c>
      <c r="AG46" s="47">
        <f t="shared" si="56"/>
        <v>6</v>
      </c>
      <c r="AH46" s="47">
        <f t="shared" si="56"/>
        <v>6</v>
      </c>
      <c r="AI46" s="47">
        <f t="shared" si="56"/>
        <v>4</v>
      </c>
      <c r="AJ46" s="47">
        <f t="shared" si="56"/>
        <v>4</v>
      </c>
    </row>
    <row r="47" spans="1:37" s="47" customFormat="1" x14ac:dyDescent="0.2">
      <c r="A47" s="47" t="s">
        <v>149</v>
      </c>
      <c r="E47" s="47">
        <f t="shared" ref="E47" si="57">TTEST(E7:E18,E31:E40,2,2)</f>
        <v>0.85595469620795561</v>
      </c>
      <c r="G47" s="47">
        <f>TTEST(G7:G18,G31:G40,2,2)</f>
        <v>0.89724877716083284</v>
      </c>
      <c r="H47" s="51">
        <f t="shared" ref="H47:L47" si="58">TTEST(H7:H18,H31:H40,2,2)</f>
        <v>4.6802181386385734E-2</v>
      </c>
      <c r="I47" s="51">
        <f t="shared" si="58"/>
        <v>2.8634269266802272E-2</v>
      </c>
      <c r="J47" s="47">
        <f t="shared" si="58"/>
        <v>0.76987195406750764</v>
      </c>
      <c r="K47" s="47">
        <f t="shared" si="58"/>
        <v>0.80531266484780673</v>
      </c>
      <c r="L47" s="47">
        <f t="shared" si="58"/>
        <v>0.83450252083577481</v>
      </c>
      <c r="N47" s="46"/>
      <c r="O47" s="47">
        <f t="shared" ref="O47:T47" si="59">TTEST(O7:O18,O31:O40,2,2)</f>
        <v>0.70132275766937147</v>
      </c>
      <c r="P47" s="47">
        <f t="shared" si="59"/>
        <v>0.15802968621478444</v>
      </c>
      <c r="Q47" s="47">
        <f t="shared" si="59"/>
        <v>0.16195180051910826</v>
      </c>
      <c r="R47" s="47">
        <f t="shared" si="59"/>
        <v>0.76465179106471393</v>
      </c>
      <c r="S47" s="47">
        <f t="shared" si="59"/>
        <v>0.43097824500761883</v>
      </c>
      <c r="T47" s="47">
        <f t="shared" si="59"/>
        <v>0.83797573722993524</v>
      </c>
      <c r="V47" s="46"/>
      <c r="W47" s="47">
        <f t="shared" ref="W47:AB47" si="60">TTEST(W7:W18,W31:W40,2,2)</f>
        <v>6.3621614939956148E-2</v>
      </c>
      <c r="X47" s="47">
        <f t="shared" si="60"/>
        <v>0.23954386753748649</v>
      </c>
      <c r="Y47" s="47">
        <f t="shared" si="60"/>
        <v>0.15714211603289524</v>
      </c>
      <c r="Z47" s="47">
        <f t="shared" si="60"/>
        <v>0.73803878798580769</v>
      </c>
      <c r="AA47" s="47">
        <f t="shared" si="60"/>
        <v>0.79627141361535803</v>
      </c>
      <c r="AB47" s="47">
        <f t="shared" si="60"/>
        <v>0.33303309783962032</v>
      </c>
      <c r="AD47" s="46"/>
      <c r="AE47" s="51">
        <f t="shared" ref="AE47:AJ47" si="61">TTEST(AE7:AE18,AE31:AE40,2,2)</f>
        <v>3.039946770518321E-2</v>
      </c>
      <c r="AF47" s="47">
        <f t="shared" si="61"/>
        <v>0.88660140186435288</v>
      </c>
      <c r="AG47" s="47">
        <f t="shared" si="61"/>
        <v>0.61629724984407841</v>
      </c>
      <c r="AH47" s="47">
        <f t="shared" si="61"/>
        <v>0.43142338232508159</v>
      </c>
      <c r="AI47" s="47">
        <f t="shared" si="61"/>
        <v>0.37016235290467603</v>
      </c>
      <c r="AJ47" s="47">
        <f t="shared" si="61"/>
        <v>6.8198625473997257E-2</v>
      </c>
    </row>
    <row r="48" spans="1:37" s="37" customFormat="1" x14ac:dyDescent="0.2">
      <c r="F48" s="38"/>
      <c r="H48" s="39"/>
      <c r="I48" s="39"/>
      <c r="N48" s="38"/>
      <c r="V48" s="38"/>
      <c r="AD48" s="38"/>
    </row>
    <row r="49" spans="1:37" s="19" customFormat="1" x14ac:dyDescent="0.2">
      <c r="F49" s="27"/>
      <c r="H49" s="31"/>
      <c r="I49" s="31"/>
      <c r="N49" s="27"/>
      <c r="V49" s="27"/>
      <c r="AD49" s="27"/>
    </row>
    <row r="50" spans="1:37" s="19" customFormat="1" x14ac:dyDescent="0.2">
      <c r="A50" s="6"/>
      <c r="F50" s="27"/>
      <c r="G50"/>
      <c r="H50"/>
      <c r="I50"/>
      <c r="J50"/>
      <c r="K50"/>
      <c r="L50"/>
      <c r="N50" s="27"/>
      <c r="O50"/>
      <c r="P50"/>
      <c r="Q50"/>
      <c r="R50"/>
      <c r="S50"/>
      <c r="T50"/>
      <c r="V50" s="27"/>
      <c r="W50"/>
      <c r="X50"/>
      <c r="Y50"/>
      <c r="Z50"/>
      <c r="AA50"/>
      <c r="AB50"/>
      <c r="AD50" s="27"/>
      <c r="AE50"/>
      <c r="AF50"/>
      <c r="AG50"/>
      <c r="AH50"/>
      <c r="AI50"/>
      <c r="AJ50"/>
    </row>
    <row r="51" spans="1:37" ht="20" x14ac:dyDescent="0.25">
      <c r="A51" s="43" t="s">
        <v>154</v>
      </c>
    </row>
    <row r="52" spans="1:37" s="1" customFormat="1" ht="19" x14ac:dyDescent="0.25">
      <c r="A52" s="7" t="s">
        <v>36</v>
      </c>
      <c r="F52" s="8"/>
      <c r="G52" s="2" t="s">
        <v>8</v>
      </c>
      <c r="N52" s="8"/>
      <c r="O52" s="2" t="s">
        <v>7</v>
      </c>
      <c r="V52" s="8"/>
      <c r="W52" s="2" t="s">
        <v>9</v>
      </c>
      <c r="AD52" s="8"/>
      <c r="AE52" s="2" t="s">
        <v>10</v>
      </c>
    </row>
    <row r="53" spans="1:37" s="1" customFormat="1" x14ac:dyDescent="0.2">
      <c r="A53" s="1" t="s">
        <v>0</v>
      </c>
      <c r="B53" s="1" t="s">
        <v>1</v>
      </c>
      <c r="F53" s="8" t="s">
        <v>41</v>
      </c>
      <c r="G53" s="1" t="s">
        <v>6</v>
      </c>
      <c r="H53" s="1" t="s">
        <v>3</v>
      </c>
      <c r="I53" s="1" t="s">
        <v>4</v>
      </c>
      <c r="J53" s="1" t="s">
        <v>129</v>
      </c>
      <c r="K53" s="1" t="s">
        <v>17</v>
      </c>
      <c r="L53" s="1" t="s">
        <v>18</v>
      </c>
      <c r="M53" s="1" t="s">
        <v>32</v>
      </c>
      <c r="N53" s="8" t="s">
        <v>41</v>
      </c>
      <c r="O53" s="1" t="s">
        <v>6</v>
      </c>
      <c r="P53" s="1" t="s">
        <v>3</v>
      </c>
      <c r="Q53" s="1" t="s">
        <v>4</v>
      </c>
      <c r="R53" s="1" t="s">
        <v>129</v>
      </c>
      <c r="S53" s="1" t="s">
        <v>17</v>
      </c>
      <c r="T53" s="1" t="s">
        <v>18</v>
      </c>
      <c r="U53" s="1" t="s">
        <v>32</v>
      </c>
      <c r="V53" s="8" t="s">
        <v>41</v>
      </c>
      <c r="W53" s="1" t="s">
        <v>6</v>
      </c>
      <c r="X53" s="1" t="s">
        <v>3</v>
      </c>
      <c r="Y53" s="1" t="s">
        <v>4</v>
      </c>
      <c r="Z53" s="1" t="s">
        <v>129</v>
      </c>
      <c r="AA53" s="1" t="s">
        <v>17</v>
      </c>
      <c r="AB53" s="1" t="s">
        <v>18</v>
      </c>
      <c r="AC53" s="1" t="s">
        <v>32</v>
      </c>
      <c r="AD53" s="8" t="s">
        <v>41</v>
      </c>
      <c r="AE53" s="1" t="s">
        <v>6</v>
      </c>
      <c r="AF53" s="1" t="s">
        <v>3</v>
      </c>
      <c r="AG53" s="1" t="s">
        <v>4</v>
      </c>
      <c r="AH53" s="1" t="s">
        <v>129</v>
      </c>
      <c r="AI53" s="1" t="s">
        <v>17</v>
      </c>
      <c r="AJ53" s="1" t="s">
        <v>18</v>
      </c>
      <c r="AK53" s="1" t="s">
        <v>32</v>
      </c>
    </row>
    <row r="54" spans="1:37" s="1" customFormat="1" x14ac:dyDescent="0.2">
      <c r="F54" s="8"/>
      <c r="G54" s="1" t="s">
        <v>2</v>
      </c>
      <c r="H54" s="1" t="s">
        <v>5</v>
      </c>
      <c r="I54" s="1" t="s">
        <v>5</v>
      </c>
      <c r="K54" s="1" t="s">
        <v>2</v>
      </c>
      <c r="L54" s="1" t="s">
        <v>2</v>
      </c>
      <c r="N54" s="8"/>
      <c r="O54" s="1" t="s">
        <v>2</v>
      </c>
      <c r="P54" s="1" t="s">
        <v>5</v>
      </c>
      <c r="Q54" s="1" t="s">
        <v>5</v>
      </c>
      <c r="S54" s="1" t="s">
        <v>2</v>
      </c>
      <c r="T54" s="1" t="s">
        <v>2</v>
      </c>
      <c r="V54" s="8"/>
      <c r="W54" s="1" t="s">
        <v>2</v>
      </c>
      <c r="X54" s="1" t="s">
        <v>5</v>
      </c>
      <c r="Y54" s="1" t="s">
        <v>5</v>
      </c>
      <c r="AA54" s="1" t="s">
        <v>2</v>
      </c>
      <c r="AB54" s="1" t="s">
        <v>2</v>
      </c>
      <c r="AD54" s="8"/>
      <c r="AE54" s="1" t="s">
        <v>2</v>
      </c>
      <c r="AF54" s="1" t="s">
        <v>5</v>
      </c>
      <c r="AG54" s="1" t="s">
        <v>5</v>
      </c>
      <c r="AI54" s="1" t="s">
        <v>2</v>
      </c>
      <c r="AJ54" s="1" t="s">
        <v>2</v>
      </c>
    </row>
    <row r="55" spans="1:37" x14ac:dyDescent="0.2">
      <c r="A55" t="s">
        <v>38</v>
      </c>
      <c r="B55">
        <v>2</v>
      </c>
      <c r="F55" s="8"/>
      <c r="M55" s="1" t="s">
        <v>42</v>
      </c>
      <c r="N55" s="10" t="s">
        <v>72</v>
      </c>
      <c r="O55">
        <v>-77.072100000000006</v>
      </c>
      <c r="P55">
        <v>144.48699999999999</v>
      </c>
      <c r="Q55">
        <v>185.16399999999999</v>
      </c>
      <c r="R55">
        <f t="shared" ref="R55:R65" si="62">P55/Q55</f>
        <v>0.78031906850143662</v>
      </c>
      <c r="S55">
        <v>41.122399999999999</v>
      </c>
      <c r="T55">
        <f>S55-O55</f>
        <v>118.19450000000001</v>
      </c>
      <c r="U55" s="1"/>
      <c r="V55" s="10" t="s">
        <v>73</v>
      </c>
      <c r="W55">
        <v>-77.706900000000005</v>
      </c>
      <c r="X55">
        <v>96.355500000000006</v>
      </c>
      <c r="Y55">
        <v>145.57499999999999</v>
      </c>
      <c r="Z55">
        <f t="shared" ref="Z55:Z65" si="63">X55/Y55</f>
        <v>0.66189592993302426</v>
      </c>
      <c r="AA55">
        <v>38.475000000000001</v>
      </c>
      <c r="AB55">
        <f>AA55-W55</f>
        <v>116.18190000000001</v>
      </c>
      <c r="AD55" s="10" t="s">
        <v>74</v>
      </c>
    </row>
    <row r="56" spans="1:37" x14ac:dyDescent="0.2">
      <c r="B56">
        <v>3</v>
      </c>
      <c r="F56" s="8"/>
      <c r="M56" s="1" t="s">
        <v>42</v>
      </c>
      <c r="N56" s="10" t="s">
        <v>75</v>
      </c>
      <c r="O56">
        <v>-75.893500000000003</v>
      </c>
      <c r="P56">
        <v>189.97800000000001</v>
      </c>
      <c r="Q56">
        <v>230.70400000000001</v>
      </c>
      <c r="R56">
        <f t="shared" si="62"/>
        <v>0.82347076773701366</v>
      </c>
      <c r="S56">
        <v>47.424300000000002</v>
      </c>
      <c r="T56">
        <f>S56-O56</f>
        <v>123.31780000000001</v>
      </c>
      <c r="U56" s="1"/>
      <c r="V56" s="10" t="s">
        <v>43</v>
      </c>
      <c r="W56">
        <v>-77.122500000000002</v>
      </c>
      <c r="X56">
        <v>139.072</v>
      </c>
      <c r="Y56">
        <v>178.39599999999999</v>
      </c>
      <c r="Z56">
        <f t="shared" si="63"/>
        <v>0.7795690486333775</v>
      </c>
      <c r="AA56">
        <v>45.918799999999997</v>
      </c>
      <c r="AB56">
        <f>AA56-W56</f>
        <v>123.04130000000001</v>
      </c>
      <c r="AD56" s="10" t="s">
        <v>44</v>
      </c>
      <c r="AE56">
        <v>-73.859899999999996</v>
      </c>
      <c r="AF56">
        <v>96.609700000000004</v>
      </c>
      <c r="AG56">
        <v>149.221</v>
      </c>
      <c r="AH56">
        <f t="shared" ref="AH56:AH65" si="64">AF56/AG56</f>
        <v>0.64742697073468214</v>
      </c>
      <c r="AI56">
        <v>35.611499999999999</v>
      </c>
      <c r="AJ56">
        <f>AI56-AE56</f>
        <v>109.47139999999999</v>
      </c>
    </row>
    <row r="57" spans="1:37" x14ac:dyDescent="0.2">
      <c r="B57">
        <v>4</v>
      </c>
      <c r="F57" s="8"/>
      <c r="M57" s="1" t="s">
        <v>42</v>
      </c>
      <c r="N57" s="10" t="s">
        <v>46</v>
      </c>
      <c r="O57">
        <v>-77.458299999999994</v>
      </c>
      <c r="P57" s="4">
        <v>190.30500000000001</v>
      </c>
      <c r="Q57">
        <v>251.065</v>
      </c>
      <c r="R57">
        <f t="shared" si="62"/>
        <v>0.75799095851671883</v>
      </c>
      <c r="S57">
        <v>51.559399999999997</v>
      </c>
      <c r="T57">
        <f>S57-O57</f>
        <v>129.01769999999999</v>
      </c>
      <c r="U57" s="1"/>
      <c r="V57" s="10" t="s">
        <v>76</v>
      </c>
      <c r="W57">
        <v>-77.453599999999994</v>
      </c>
      <c r="X57">
        <v>103.777</v>
      </c>
      <c r="Y57">
        <v>174.66</v>
      </c>
      <c r="Z57">
        <f t="shared" si="63"/>
        <v>0.59416580785526163</v>
      </c>
      <c r="AA57">
        <v>49.341799999999999</v>
      </c>
      <c r="AB57">
        <f>AA57-W57</f>
        <v>126.7954</v>
      </c>
      <c r="AC57" s="1"/>
      <c r="AD57" s="10" t="s">
        <v>77</v>
      </c>
      <c r="AE57">
        <v>-77.2316</v>
      </c>
      <c r="AF57">
        <v>72.031400000000005</v>
      </c>
      <c r="AG57">
        <v>146.09100000000001</v>
      </c>
      <c r="AH57">
        <f t="shared" si="64"/>
        <v>0.49305843618018907</v>
      </c>
      <c r="AI57">
        <v>48.954000000000001</v>
      </c>
      <c r="AJ57">
        <f>AI57-AE57</f>
        <v>126.18559999999999</v>
      </c>
      <c r="AK57" s="1"/>
    </row>
    <row r="58" spans="1:37" x14ac:dyDescent="0.2">
      <c r="B58">
        <v>5</v>
      </c>
      <c r="F58" s="8"/>
      <c r="M58" s="1" t="s">
        <v>42</v>
      </c>
      <c r="N58" s="10" t="s">
        <v>49</v>
      </c>
      <c r="O58">
        <v>-74.631100000000004</v>
      </c>
      <c r="P58">
        <v>132.56100000000001</v>
      </c>
      <c r="Q58">
        <v>174.47900000000001</v>
      </c>
      <c r="R58">
        <f t="shared" si="62"/>
        <v>0.75975332274944263</v>
      </c>
      <c r="S58">
        <v>49.674999999999997</v>
      </c>
      <c r="T58">
        <f>S58-O58</f>
        <v>124.3061</v>
      </c>
      <c r="U58" s="1"/>
      <c r="V58" s="10" t="s">
        <v>50</v>
      </c>
      <c r="W58">
        <v>-76.765799999999999</v>
      </c>
      <c r="X58">
        <v>96.498800000000003</v>
      </c>
      <c r="Y58">
        <v>130.65600000000001</v>
      </c>
      <c r="Z58">
        <f t="shared" si="63"/>
        <v>0.7385715160421259</v>
      </c>
      <c r="AA58">
        <v>44.970199999999998</v>
      </c>
      <c r="AB58">
        <f>AA58-W58</f>
        <v>121.73599999999999</v>
      </c>
      <c r="AD58" s="10" t="s">
        <v>78</v>
      </c>
      <c r="AE58">
        <v>-76.637900000000002</v>
      </c>
      <c r="AF58">
        <v>73.1096</v>
      </c>
      <c r="AG58">
        <v>114.05</v>
      </c>
      <c r="AH58">
        <f t="shared" si="64"/>
        <v>0.64103112669881634</v>
      </c>
      <c r="AI58">
        <v>43.075600000000001</v>
      </c>
      <c r="AJ58">
        <f>AI58-AE58</f>
        <v>119.71350000000001</v>
      </c>
    </row>
    <row r="59" spans="1:37" x14ac:dyDescent="0.2">
      <c r="B59">
        <v>6</v>
      </c>
      <c r="F59" s="8"/>
      <c r="H59" s="9"/>
      <c r="I59" s="9"/>
      <c r="M59" s="1"/>
      <c r="N59" s="10" t="s">
        <v>53</v>
      </c>
      <c r="O59">
        <v>-75.915300000000002</v>
      </c>
      <c r="P59">
        <v>115.717</v>
      </c>
      <c r="Q59">
        <v>154.36799999999999</v>
      </c>
      <c r="R59">
        <f t="shared" si="62"/>
        <v>0.74961779643449422</v>
      </c>
      <c r="S59">
        <v>46.978000000000002</v>
      </c>
      <c r="T59">
        <v>122.893</v>
      </c>
      <c r="U59" s="1"/>
      <c r="V59" s="10" t="s">
        <v>79</v>
      </c>
      <c r="W59">
        <v>-75.326899999999995</v>
      </c>
      <c r="X59">
        <v>99.580500000000001</v>
      </c>
      <c r="Y59">
        <v>160.18199999999999</v>
      </c>
      <c r="Z59">
        <f t="shared" si="63"/>
        <v>0.62167097426677165</v>
      </c>
      <c r="AA59">
        <v>45.249899999999997</v>
      </c>
      <c r="AB59">
        <v>120.577</v>
      </c>
      <c r="AD59" s="10" t="s">
        <v>80</v>
      </c>
      <c r="AE59">
        <v>-75.666200000000003</v>
      </c>
      <c r="AF59">
        <v>81.173599999999993</v>
      </c>
      <c r="AG59">
        <v>152.821</v>
      </c>
      <c r="AH59">
        <f t="shared" si="64"/>
        <v>0.53116783688105684</v>
      </c>
      <c r="AI59">
        <v>43.048099999999998</v>
      </c>
      <c r="AJ59">
        <v>118.714</v>
      </c>
      <c r="AK59" s="1"/>
    </row>
    <row r="60" spans="1:37" x14ac:dyDescent="0.2">
      <c r="B60">
        <v>31</v>
      </c>
      <c r="F60" s="10" t="s">
        <v>43</v>
      </c>
      <c r="G60">
        <v>-74.831100000000006</v>
      </c>
      <c r="H60">
        <v>153.34</v>
      </c>
      <c r="I60">
        <v>199.34899999999999</v>
      </c>
      <c r="J60">
        <f t="shared" ref="J60:J65" si="65">H60/I60</f>
        <v>0.76920375823304865</v>
      </c>
      <c r="K60">
        <v>42.592399999999998</v>
      </c>
      <c r="L60">
        <v>117.423</v>
      </c>
      <c r="M60" s="1"/>
      <c r="N60" s="10" t="s">
        <v>44</v>
      </c>
      <c r="O60">
        <v>-75.201800000000006</v>
      </c>
      <c r="P60">
        <v>107.652</v>
      </c>
      <c r="Q60">
        <v>165.07</v>
      </c>
      <c r="R60">
        <f t="shared" si="62"/>
        <v>0.65215968982855765</v>
      </c>
      <c r="S60">
        <v>39.787300000000002</v>
      </c>
      <c r="T60">
        <v>114.989</v>
      </c>
      <c r="U60" s="1"/>
      <c r="V60" s="10" t="s">
        <v>45</v>
      </c>
      <c r="W60">
        <v>-76.316199999999995</v>
      </c>
      <c r="X60">
        <v>103.31699999999999</v>
      </c>
      <c r="Y60" s="23">
        <v>187.1</v>
      </c>
      <c r="Z60">
        <f t="shared" si="63"/>
        <v>0.55220203099946552</v>
      </c>
      <c r="AA60">
        <v>35.8063</v>
      </c>
      <c r="AB60">
        <v>112.123</v>
      </c>
      <c r="AC60" s="1" t="s">
        <v>81</v>
      </c>
      <c r="AD60" s="10" t="s">
        <v>46</v>
      </c>
      <c r="AE60">
        <v>-75.996399999999994</v>
      </c>
      <c r="AG60" s="9"/>
      <c r="AI60">
        <v>23.702999999999999</v>
      </c>
      <c r="AJ60">
        <v>99.699399999999997</v>
      </c>
      <c r="AK60" s="1" t="s">
        <v>131</v>
      </c>
    </row>
    <row r="61" spans="1:37" x14ac:dyDescent="0.2">
      <c r="B61">
        <v>32</v>
      </c>
      <c r="F61" s="10" t="s">
        <v>77</v>
      </c>
      <c r="G61">
        <v>-76.101200000000006</v>
      </c>
      <c r="H61">
        <v>259.33</v>
      </c>
      <c r="I61">
        <v>339.37900000000002</v>
      </c>
      <c r="J61">
        <f t="shared" si="65"/>
        <v>0.76413095683586774</v>
      </c>
      <c r="K61">
        <v>48.496200000000002</v>
      </c>
      <c r="L61">
        <v>124.59699999999999</v>
      </c>
      <c r="M61" s="1"/>
      <c r="N61" s="10"/>
      <c r="U61" s="1"/>
      <c r="V61" s="10"/>
      <c r="Y61" s="4"/>
      <c r="AC61" s="1"/>
      <c r="AD61" s="10"/>
      <c r="AG61" s="4"/>
      <c r="AK61" s="1"/>
    </row>
    <row r="62" spans="1:37" x14ac:dyDescent="0.2">
      <c r="B62">
        <v>33</v>
      </c>
      <c r="E62" t="s">
        <v>151</v>
      </c>
      <c r="F62" s="10" t="s">
        <v>47</v>
      </c>
      <c r="G62">
        <v>-76.978499999999997</v>
      </c>
      <c r="H62">
        <v>224.21100000000001</v>
      </c>
      <c r="I62">
        <v>255.345</v>
      </c>
      <c r="J62">
        <f t="shared" si="65"/>
        <v>0.87807084532691071</v>
      </c>
      <c r="K62">
        <v>47.172499999999999</v>
      </c>
      <c r="L62">
        <v>124.151</v>
      </c>
      <c r="M62" s="1"/>
      <c r="N62" s="10" t="s">
        <v>48</v>
      </c>
      <c r="O62">
        <v>-77.677400000000006</v>
      </c>
      <c r="P62">
        <v>182.80799999999999</v>
      </c>
      <c r="Q62">
        <v>215.208</v>
      </c>
      <c r="R62">
        <f t="shared" si="62"/>
        <v>0.84944797591167609</v>
      </c>
      <c r="S62">
        <v>46.930999999999997</v>
      </c>
      <c r="T62">
        <v>124.608</v>
      </c>
      <c r="U62" s="1"/>
      <c r="V62" s="10" t="s">
        <v>49</v>
      </c>
      <c r="W62">
        <v>-77.852199999999996</v>
      </c>
      <c r="X62">
        <v>114.67100000000001</v>
      </c>
      <c r="Y62">
        <v>146.91499999999999</v>
      </c>
      <c r="Z62">
        <f t="shared" si="63"/>
        <v>0.78052615457917851</v>
      </c>
      <c r="AA62">
        <v>43.304400000000001</v>
      </c>
      <c r="AB62">
        <v>121.157</v>
      </c>
      <c r="AC62" s="1"/>
      <c r="AD62" s="10" t="s">
        <v>50</v>
      </c>
      <c r="AE62">
        <v>-77.031899999999993</v>
      </c>
      <c r="AF62">
        <v>103.18600000000001</v>
      </c>
      <c r="AG62">
        <v>127.949</v>
      </c>
      <c r="AH62">
        <f t="shared" si="64"/>
        <v>0.80646194968307694</v>
      </c>
      <c r="AI62">
        <v>40.292400000000001</v>
      </c>
      <c r="AJ62">
        <v>117.324</v>
      </c>
      <c r="AK62" s="1"/>
    </row>
    <row r="63" spans="1:37" x14ac:dyDescent="0.2">
      <c r="B63">
        <v>34</v>
      </c>
      <c r="F63" s="10" t="s">
        <v>82</v>
      </c>
      <c r="G63">
        <v>-78.682299999999998</v>
      </c>
      <c r="H63">
        <v>212.58199999999999</v>
      </c>
      <c r="I63">
        <v>268.95499999999998</v>
      </c>
      <c r="J63">
        <f t="shared" si="65"/>
        <v>0.79039988102098868</v>
      </c>
      <c r="K63">
        <v>45.084600000000002</v>
      </c>
      <c r="L63">
        <v>123.767</v>
      </c>
      <c r="M63" s="1"/>
      <c r="N63" s="10" t="s">
        <v>52</v>
      </c>
      <c r="O63">
        <v>-78.9114</v>
      </c>
      <c r="P63">
        <v>168.01</v>
      </c>
      <c r="Q63">
        <v>253.57599999999999</v>
      </c>
      <c r="R63">
        <f t="shared" si="62"/>
        <v>0.66256270309493015</v>
      </c>
      <c r="S63">
        <v>46.209699999999998</v>
      </c>
      <c r="T63">
        <v>125.121</v>
      </c>
      <c r="U63" s="1"/>
      <c r="V63" s="10" t="s">
        <v>53</v>
      </c>
      <c r="AC63" s="1" t="s">
        <v>33</v>
      </c>
      <c r="AD63" s="8"/>
      <c r="AK63" s="1"/>
    </row>
    <row r="64" spans="1:37" x14ac:dyDescent="0.2">
      <c r="B64">
        <v>36</v>
      </c>
      <c r="F64" s="10" t="s">
        <v>59</v>
      </c>
      <c r="G64">
        <v>-76.316599999999994</v>
      </c>
      <c r="H64">
        <v>267.97500000000002</v>
      </c>
      <c r="I64">
        <v>350.67500000000001</v>
      </c>
      <c r="J64">
        <f t="shared" si="65"/>
        <v>0.76416910244528413</v>
      </c>
      <c r="K64">
        <v>49.705500000000001</v>
      </c>
      <c r="L64">
        <v>126.02200000000001</v>
      </c>
      <c r="M64" s="1"/>
      <c r="N64" s="10" t="s">
        <v>60</v>
      </c>
      <c r="O64">
        <v>-76.747399999999999</v>
      </c>
      <c r="P64">
        <v>216.77</v>
      </c>
      <c r="Q64">
        <v>321.10199999999998</v>
      </c>
      <c r="R64">
        <f t="shared" si="62"/>
        <v>0.67508143829686529</v>
      </c>
      <c r="S64">
        <v>48.889200000000002</v>
      </c>
      <c r="T64">
        <v>125.637</v>
      </c>
      <c r="U64" s="1"/>
      <c r="V64" s="10" t="s">
        <v>61</v>
      </c>
      <c r="W64">
        <v>-75.945300000000003</v>
      </c>
      <c r="X64">
        <v>145.98400000000001</v>
      </c>
      <c r="Y64">
        <v>261.55</v>
      </c>
      <c r="Z64">
        <f t="shared" si="63"/>
        <v>0.55814949340470277</v>
      </c>
      <c r="AA64">
        <v>47.737099999999998</v>
      </c>
      <c r="AB64">
        <v>123.682</v>
      </c>
      <c r="AC64" s="1" t="s">
        <v>86</v>
      </c>
      <c r="AD64" s="10" t="s">
        <v>115</v>
      </c>
      <c r="AK64" s="1" t="s">
        <v>86</v>
      </c>
    </row>
    <row r="65" spans="1:37" x14ac:dyDescent="0.2">
      <c r="B65">
        <v>37</v>
      </c>
      <c r="F65" s="10" t="s">
        <v>62</v>
      </c>
      <c r="G65">
        <v>-75.543400000000005</v>
      </c>
      <c r="H65">
        <v>198.7</v>
      </c>
      <c r="I65">
        <v>237.40799999999999</v>
      </c>
      <c r="J65">
        <f t="shared" si="65"/>
        <v>0.83695578918991775</v>
      </c>
      <c r="K65">
        <v>38.859099999999998</v>
      </c>
      <c r="L65">
        <v>114.402</v>
      </c>
      <c r="M65" s="1"/>
      <c r="N65" s="10" t="s">
        <v>63</v>
      </c>
      <c r="O65">
        <v>-77.4983</v>
      </c>
      <c r="P65">
        <v>192.37100000000001</v>
      </c>
      <c r="Q65">
        <v>233.77699999999999</v>
      </c>
      <c r="R65">
        <f t="shared" si="62"/>
        <v>0.82288249057862839</v>
      </c>
      <c r="S65">
        <v>43.186199999999999</v>
      </c>
      <c r="T65">
        <v>120.684</v>
      </c>
      <c r="U65" s="1"/>
      <c r="V65" s="10" t="s">
        <v>64</v>
      </c>
      <c r="W65">
        <v>-78.857399999999998</v>
      </c>
      <c r="X65">
        <v>146.35400000000001</v>
      </c>
      <c r="Y65">
        <v>193.23</v>
      </c>
      <c r="Z65">
        <f t="shared" si="63"/>
        <v>0.75740826993738042</v>
      </c>
      <c r="AA65">
        <v>45.697000000000003</v>
      </c>
      <c r="AB65">
        <v>124.348</v>
      </c>
      <c r="AD65" s="10" t="s">
        <v>65</v>
      </c>
      <c r="AE65">
        <v>-78.676100000000005</v>
      </c>
      <c r="AF65">
        <v>109.985</v>
      </c>
      <c r="AG65">
        <v>161.279</v>
      </c>
      <c r="AH65">
        <f t="shared" si="64"/>
        <v>0.68195487323210091</v>
      </c>
      <c r="AI65">
        <v>43.682899999999997</v>
      </c>
      <c r="AJ65">
        <v>122.35899999999999</v>
      </c>
    </row>
    <row r="66" spans="1:37" x14ac:dyDescent="0.2">
      <c r="B66">
        <v>40</v>
      </c>
      <c r="C66" s="18" t="s">
        <v>119</v>
      </c>
      <c r="F66" s="10" t="s">
        <v>66</v>
      </c>
      <c r="M66" s="1" t="s">
        <v>118</v>
      </c>
      <c r="N66" s="10" t="s">
        <v>67</v>
      </c>
      <c r="O66">
        <v>-70.601399999999998</v>
      </c>
      <c r="P66" s="18">
        <v>34.496899999999997</v>
      </c>
      <c r="Q66" s="18">
        <v>131.565</v>
      </c>
      <c r="R66">
        <f>P66/Q66</f>
        <v>0.26220423364876677</v>
      </c>
      <c r="S66">
        <v>40.039099999999998</v>
      </c>
      <c r="T66">
        <v>110.64</v>
      </c>
      <c r="U66" s="1"/>
      <c r="V66" s="10" t="s">
        <v>68</v>
      </c>
      <c r="W66">
        <v>-74.516499999999994</v>
      </c>
      <c r="X66" s="18">
        <v>35.3825</v>
      </c>
      <c r="Y66" s="18">
        <v>121.738</v>
      </c>
      <c r="Z66">
        <f>X66/Y66</f>
        <v>0.29064466312901477</v>
      </c>
      <c r="AA66">
        <v>37.841799999999999</v>
      </c>
      <c r="AB66">
        <v>112.358</v>
      </c>
      <c r="AC66" s="1"/>
      <c r="AD66" s="10" t="s">
        <v>110</v>
      </c>
      <c r="AE66">
        <v>-75.530500000000004</v>
      </c>
      <c r="AF66" s="18">
        <v>35.972799999999999</v>
      </c>
      <c r="AG66" s="18">
        <v>143.845</v>
      </c>
      <c r="AH66">
        <f>AF66/AG66</f>
        <v>0.25008029476172267</v>
      </c>
      <c r="AI66">
        <v>34.906999999999996</v>
      </c>
      <c r="AJ66">
        <v>110.438</v>
      </c>
      <c r="AK66" s="1"/>
    </row>
    <row r="67" spans="1:37" x14ac:dyDescent="0.2">
      <c r="F67" s="10"/>
      <c r="M67" s="1"/>
      <c r="N67" s="10"/>
      <c r="U67" s="1"/>
      <c r="V67" s="10"/>
      <c r="AD67" s="10"/>
    </row>
    <row r="68" spans="1:37" s="18" customFormat="1" x14ac:dyDescent="0.2">
      <c r="A68" s="18" t="s">
        <v>38</v>
      </c>
      <c r="B68" s="18">
        <v>35</v>
      </c>
      <c r="C68" s="18" t="s">
        <v>84</v>
      </c>
      <c r="F68" s="34" t="s">
        <v>85</v>
      </c>
      <c r="G68" s="18">
        <v>-77.179000000000002</v>
      </c>
      <c r="H68" s="18">
        <v>44.805599999999998</v>
      </c>
      <c r="I68" s="18">
        <v>53.19</v>
      </c>
      <c r="J68" s="18">
        <f t="shared" ref="J68:J69" si="66">H68/I68</f>
        <v>0.84236886632825725</v>
      </c>
      <c r="K68" s="18">
        <v>29.413900000000002</v>
      </c>
      <c r="L68" s="18">
        <v>106.672</v>
      </c>
      <c r="M68" s="35"/>
      <c r="N68" s="34" t="s">
        <v>56</v>
      </c>
      <c r="O68" s="18">
        <v>-78.448700000000002</v>
      </c>
      <c r="P68" s="18">
        <v>35.111199999999997</v>
      </c>
      <c r="Q68" s="18">
        <v>66.627700000000004</v>
      </c>
      <c r="R68" s="18">
        <f t="shared" ref="R68:R69" si="67">P68/Q68</f>
        <v>0.52697601748221823</v>
      </c>
      <c r="S68" s="18">
        <v>28.202100000000002</v>
      </c>
      <c r="T68" s="18">
        <v>106.651</v>
      </c>
      <c r="U68" s="35"/>
      <c r="V68" s="34" t="s">
        <v>57</v>
      </c>
      <c r="W68" s="18">
        <v>-78.641300000000001</v>
      </c>
      <c r="X68" s="18">
        <v>36.57</v>
      </c>
      <c r="Y68" s="18">
        <v>70.472800000000007</v>
      </c>
      <c r="Z68" s="18">
        <f t="shared" ref="Z68:Z69" si="68">X68/Y68</f>
        <v>0.51892361308192658</v>
      </c>
      <c r="AA68" s="18">
        <v>28.997800000000002</v>
      </c>
      <c r="AB68" s="18">
        <v>107.639</v>
      </c>
      <c r="AD68" s="34" t="s">
        <v>58</v>
      </c>
      <c r="AE68" s="18">
        <v>-78.599400000000003</v>
      </c>
      <c r="AF68" s="18">
        <v>34.726999999999997</v>
      </c>
      <c r="AG68" s="18">
        <v>72.394499999999994</v>
      </c>
      <c r="AH68" s="18">
        <f t="shared" ref="AH68" si="69">AF68/AG68</f>
        <v>0.47969113675762659</v>
      </c>
      <c r="AI68" s="18">
        <v>28.572099999999999</v>
      </c>
      <c r="AJ68" s="18">
        <v>107.17100000000001</v>
      </c>
      <c r="AK68" s="35"/>
    </row>
    <row r="69" spans="1:37" s="18" customFormat="1" x14ac:dyDescent="0.2">
      <c r="B69" s="18">
        <v>39</v>
      </c>
      <c r="C69" s="18" t="s">
        <v>84</v>
      </c>
      <c r="F69" s="34" t="s">
        <v>109</v>
      </c>
      <c r="G69" s="9">
        <v>-67.493899999999996</v>
      </c>
      <c r="H69" s="18">
        <v>24.635899999999999</v>
      </c>
      <c r="I69" s="18">
        <v>118.622</v>
      </c>
      <c r="J69" s="18">
        <f t="shared" si="66"/>
        <v>0.20768407209455245</v>
      </c>
      <c r="K69" s="18">
        <v>44.387799999999999</v>
      </c>
      <c r="L69" s="18">
        <v>111.88200000000001</v>
      </c>
      <c r="M69" s="35" t="s">
        <v>117</v>
      </c>
      <c r="N69" s="34" t="s">
        <v>116</v>
      </c>
      <c r="O69" s="18">
        <v>-60.078499999999998</v>
      </c>
      <c r="P69" s="18">
        <v>19.316400000000002</v>
      </c>
      <c r="Q69" s="18">
        <v>112.574</v>
      </c>
      <c r="R69" s="18">
        <f t="shared" si="67"/>
        <v>0.17158846625330895</v>
      </c>
      <c r="S69" s="18">
        <v>38.518300000000004</v>
      </c>
      <c r="T69" s="18">
        <v>98.596800000000002</v>
      </c>
      <c r="U69" s="35" t="s">
        <v>117</v>
      </c>
      <c r="V69" s="34" t="s">
        <v>105</v>
      </c>
      <c r="W69" s="18">
        <v>-70.124600000000001</v>
      </c>
      <c r="X69" s="18">
        <v>24.224900000000002</v>
      </c>
      <c r="Y69" s="18">
        <v>114.063</v>
      </c>
      <c r="Z69" s="18">
        <f t="shared" si="68"/>
        <v>0.21238175394299644</v>
      </c>
      <c r="AA69" s="18">
        <v>38.124099999999999</v>
      </c>
      <c r="AB69" s="18">
        <v>108.249</v>
      </c>
      <c r="AC69" s="35" t="s">
        <v>117</v>
      </c>
      <c r="AD69" s="34"/>
    </row>
    <row r="70" spans="1:37" s="18" customFormat="1" x14ac:dyDescent="0.2">
      <c r="B70" s="18">
        <v>41</v>
      </c>
      <c r="C70" s="18" t="s">
        <v>84</v>
      </c>
      <c r="F70" s="34" t="s">
        <v>69</v>
      </c>
      <c r="M70" s="35" t="s">
        <v>118</v>
      </c>
      <c r="N70" s="34" t="s">
        <v>70</v>
      </c>
      <c r="U70" s="35" t="s">
        <v>118</v>
      </c>
      <c r="V70" s="34" t="s">
        <v>71</v>
      </c>
      <c r="AC70" s="35" t="s">
        <v>86</v>
      </c>
      <c r="AD70" s="36"/>
    </row>
    <row r="71" spans="1:37" x14ac:dyDescent="0.2">
      <c r="F71" s="10"/>
      <c r="M71" s="1"/>
      <c r="N71" s="10"/>
      <c r="U71" s="1"/>
      <c r="V71" s="10"/>
      <c r="AD71" s="10"/>
    </row>
    <row r="72" spans="1:37" s="19" customFormat="1" x14ac:dyDescent="0.2">
      <c r="A72" s="40" t="s">
        <v>147</v>
      </c>
      <c r="F72" s="27"/>
      <c r="G72" s="19">
        <f>AVERAGE(G55:G66)</f>
        <v>-76.408850000000001</v>
      </c>
      <c r="H72" s="19">
        <f t="shared" ref="H72:L72" si="70">AVERAGE(H55:H66)</f>
        <v>219.35633333333337</v>
      </c>
      <c r="I72" s="19">
        <f t="shared" si="70"/>
        <v>275.18516666666665</v>
      </c>
      <c r="J72" s="19">
        <f t="shared" si="70"/>
        <v>0.80048838884200302</v>
      </c>
      <c r="K72" s="19">
        <f t="shared" si="70"/>
        <v>45.318383333333337</v>
      </c>
      <c r="L72" s="19">
        <f t="shared" si="70"/>
        <v>121.72700000000002</v>
      </c>
      <c r="N72" s="27"/>
      <c r="O72" s="19">
        <f t="shared" ref="O72:T72" si="71">AVERAGE(O55:O66)</f>
        <v>-76.146181818181816</v>
      </c>
      <c r="P72" s="19">
        <f t="shared" si="71"/>
        <v>152.28690000000003</v>
      </c>
      <c r="Q72" s="19">
        <f t="shared" si="71"/>
        <v>210.55254545454545</v>
      </c>
      <c r="R72" s="19">
        <f t="shared" si="71"/>
        <v>0.70868094957259364</v>
      </c>
      <c r="S72" s="19">
        <f t="shared" si="71"/>
        <v>45.618327272727271</v>
      </c>
      <c r="T72" s="19">
        <f t="shared" si="71"/>
        <v>121.76437272727274</v>
      </c>
      <c r="V72" s="27"/>
      <c r="W72" s="19">
        <f t="shared" ref="W72:AB72" si="72">AVERAGE(W55:W66)</f>
        <v>-76.786329999999992</v>
      </c>
      <c r="X72" s="19">
        <f t="shared" si="72"/>
        <v>108.09923000000001</v>
      </c>
      <c r="Y72" s="19">
        <f t="shared" si="72"/>
        <v>170.00020000000001</v>
      </c>
      <c r="Z72" s="19">
        <f t="shared" si="72"/>
        <v>0.63348038887803038</v>
      </c>
      <c r="AA72" s="19">
        <f t="shared" si="72"/>
        <v>43.434229999999999</v>
      </c>
      <c r="AB72" s="19">
        <f t="shared" si="72"/>
        <v>120.19996</v>
      </c>
      <c r="AD72" s="27"/>
      <c r="AE72" s="19">
        <f t="shared" ref="AE72:AJ72" si="73">AVERAGE(AE55:AE66)</f>
        <v>-76.328812499999998</v>
      </c>
      <c r="AF72" s="19">
        <f t="shared" si="73"/>
        <v>81.72401428571429</v>
      </c>
      <c r="AG72" s="19">
        <f t="shared" si="73"/>
        <v>142.17942857142856</v>
      </c>
      <c r="AH72" s="19">
        <f t="shared" si="73"/>
        <v>0.57874021259594932</v>
      </c>
      <c r="AI72" s="19">
        <f t="shared" si="73"/>
        <v>39.159312499999999</v>
      </c>
      <c r="AJ72" s="19">
        <f t="shared" si="73"/>
        <v>115.4881125</v>
      </c>
    </row>
    <row r="73" spans="1:37" s="19" customFormat="1" x14ac:dyDescent="0.2">
      <c r="A73" s="19" t="s">
        <v>22</v>
      </c>
      <c r="F73" s="27"/>
      <c r="G73" s="19">
        <f>STDEV(G55:G66)/G74^0.5</f>
        <v>0.54266421093834072</v>
      </c>
      <c r="H73" s="19">
        <f t="shared" ref="H73:L73" si="74">STDEV(H55:H66)/H74^0.5</f>
        <v>17.142509082524747</v>
      </c>
      <c r="I73" s="19">
        <f t="shared" si="74"/>
        <v>24.104113660558351</v>
      </c>
      <c r="J73" s="19">
        <f t="shared" si="74"/>
        <v>1.9209692320292134E-2</v>
      </c>
      <c r="K73" s="19">
        <f t="shared" si="74"/>
        <v>1.6531892509967254</v>
      </c>
      <c r="L73" s="19">
        <f t="shared" si="74"/>
        <v>1.9052676277450715</v>
      </c>
      <c r="N73" s="27"/>
      <c r="O73" s="19">
        <f t="shared" ref="O73" si="75">STDEV(O55:O66)/O74^0.5</f>
        <v>0.66612049180557864</v>
      </c>
      <c r="P73" s="19">
        <f t="shared" ref="P73" si="76">STDEV(P55:P66)/P74^0.5</f>
        <v>15.800926088768547</v>
      </c>
      <c r="Q73" s="19">
        <f t="shared" ref="Q73" si="77">STDEV(Q55:Q66)/Q74^0.5</f>
        <v>16.539447206527822</v>
      </c>
      <c r="R73" s="19">
        <f t="shared" ref="R73" si="78">STDEV(R55:R66)/R74^0.5</f>
        <v>4.8959509272894094E-2</v>
      </c>
      <c r="S73" s="19">
        <f t="shared" ref="S73" si="79">STDEV(S55:S66)/S74^0.5</f>
        <v>1.2094021329183433</v>
      </c>
      <c r="T73" s="19">
        <f t="shared" ref="T73" si="80">STDEV(T55:T66)/T74^0.5</f>
        <v>1.5973757321472275</v>
      </c>
      <c r="V73" s="27"/>
      <c r="W73" s="19">
        <f t="shared" ref="W73" si="81">STDEV(W55:W66)/W74^0.5</f>
        <v>0.40881886454897287</v>
      </c>
      <c r="X73" s="19">
        <f t="shared" ref="X73" si="82">STDEV(X55:X66)/X74^0.5</f>
        <v>10.314774741581452</v>
      </c>
      <c r="Y73" s="19">
        <f t="shared" ref="Y73" si="83">STDEV(Y55:Y66)/Y74^0.5</f>
        <v>12.652938073208261</v>
      </c>
      <c r="Z73" s="19">
        <f t="shared" ref="Z73" si="84">STDEV(Z55:Z66)/Z74^0.5</f>
        <v>4.7337606624266178E-2</v>
      </c>
      <c r="AA73" s="19">
        <f t="shared" ref="AA73" si="85">STDEV(AA55:AA66)/AA74^0.5</f>
        <v>1.4315281597765839</v>
      </c>
      <c r="AB73" s="19">
        <f t="shared" ref="AB73" si="86">STDEV(AB55:AB66)/AB74^0.5</f>
        <v>1.5888493720789119</v>
      </c>
      <c r="AD73" s="27"/>
      <c r="AE73" s="19">
        <f t="shared" ref="AE73" si="87">STDEV(AE55:AE66)/AE74^0.5</f>
        <v>0.5035062095082774</v>
      </c>
      <c r="AF73" s="19">
        <f t="shared" ref="AF73" si="88">STDEV(AF55:AF66)/AF74^0.5</f>
        <v>9.4396772205820394</v>
      </c>
      <c r="AG73" s="19">
        <f t="shared" ref="AG73" si="89">STDEV(AG55:AG66)/AG74^0.5</f>
        <v>6.0542483464767525</v>
      </c>
      <c r="AH73" s="19">
        <f t="shared" ref="AH73" si="90">STDEV(AH55:AH66)/AH74^0.5</f>
        <v>6.7034163956276857E-2</v>
      </c>
      <c r="AI73" s="19">
        <f t="shared" ref="AI73" si="91">STDEV(AI55:AI66)/AI74^0.5</f>
        <v>2.7311344503466937</v>
      </c>
      <c r="AJ73" s="19">
        <f t="shared" ref="AJ73" si="92">STDEV(AJ55:AJ66)/AJ74^0.5</f>
        <v>3.0007855353365098</v>
      </c>
    </row>
    <row r="74" spans="1:37" s="19" customFormat="1" x14ac:dyDescent="0.2">
      <c r="A74" s="19" t="s">
        <v>23</v>
      </c>
      <c r="F74" s="27"/>
      <c r="G74" s="19">
        <f>COUNT(G55:G66)</f>
        <v>6</v>
      </c>
      <c r="H74" s="19">
        <f t="shared" ref="H74:L74" si="93">COUNT(H55:H66)</f>
        <v>6</v>
      </c>
      <c r="I74" s="19">
        <f t="shared" si="93"/>
        <v>6</v>
      </c>
      <c r="J74" s="19">
        <f t="shared" si="93"/>
        <v>6</v>
      </c>
      <c r="K74" s="19">
        <f t="shared" si="93"/>
        <v>6</v>
      </c>
      <c r="L74" s="19">
        <f t="shared" si="93"/>
        <v>6</v>
      </c>
      <c r="N74" s="27"/>
      <c r="O74" s="19">
        <f t="shared" ref="O74:T74" si="94">COUNT(O55:O66)</f>
        <v>11</v>
      </c>
      <c r="P74" s="19">
        <f t="shared" si="94"/>
        <v>11</v>
      </c>
      <c r="Q74" s="19">
        <f t="shared" si="94"/>
        <v>11</v>
      </c>
      <c r="R74" s="19">
        <f t="shared" si="94"/>
        <v>11</v>
      </c>
      <c r="S74" s="19">
        <f t="shared" si="94"/>
        <v>11</v>
      </c>
      <c r="T74" s="19">
        <f t="shared" si="94"/>
        <v>11</v>
      </c>
      <c r="V74" s="27"/>
      <c r="W74" s="19">
        <f t="shared" ref="W74:AB74" si="95">COUNT(W55:W66)</f>
        <v>10</v>
      </c>
      <c r="X74" s="19">
        <f t="shared" si="95"/>
        <v>10</v>
      </c>
      <c r="Y74" s="19">
        <f t="shared" si="95"/>
        <v>10</v>
      </c>
      <c r="Z74" s="19">
        <f t="shared" si="95"/>
        <v>10</v>
      </c>
      <c r="AA74" s="19">
        <f t="shared" si="95"/>
        <v>10</v>
      </c>
      <c r="AB74" s="19">
        <f t="shared" si="95"/>
        <v>10</v>
      </c>
      <c r="AD74" s="27"/>
      <c r="AE74" s="19">
        <f t="shared" ref="AE74:AJ74" si="96">COUNT(AE55:AE66)</f>
        <v>8</v>
      </c>
      <c r="AF74" s="19">
        <f t="shared" si="96"/>
        <v>7</v>
      </c>
      <c r="AG74" s="19">
        <f t="shared" si="96"/>
        <v>7</v>
      </c>
      <c r="AH74" s="19">
        <f t="shared" si="96"/>
        <v>7</v>
      </c>
      <c r="AI74" s="19">
        <f t="shared" si="96"/>
        <v>8</v>
      </c>
      <c r="AJ74" s="19">
        <f t="shared" si="96"/>
        <v>8</v>
      </c>
    </row>
    <row r="75" spans="1:37" s="19" customFormat="1" x14ac:dyDescent="0.2">
      <c r="F75" s="27"/>
    </row>
    <row r="76" spans="1:37" s="19" customFormat="1" x14ac:dyDescent="0.2">
      <c r="F76" s="27"/>
      <c r="N76" s="27"/>
      <c r="V76" s="27"/>
      <c r="AD76" s="27"/>
    </row>
    <row r="77" spans="1:37" ht="19" x14ac:dyDescent="0.25">
      <c r="A77" s="3" t="s">
        <v>37</v>
      </c>
    </row>
    <row r="78" spans="1:37" s="4" customFormat="1" x14ac:dyDescent="0.2">
      <c r="A78" s="11" t="s">
        <v>145</v>
      </c>
      <c r="B78" s="9"/>
    </row>
    <row r="79" spans="1:37" x14ac:dyDescent="0.2">
      <c r="A79" t="s">
        <v>88</v>
      </c>
      <c r="B79">
        <v>1</v>
      </c>
      <c r="F79" s="10" t="s">
        <v>89</v>
      </c>
      <c r="G79">
        <v>-74.281400000000005</v>
      </c>
      <c r="H79">
        <v>167.922</v>
      </c>
      <c r="I79">
        <v>205.38300000000001</v>
      </c>
      <c r="J79">
        <f t="shared" ref="J79:J88" si="97">H79/I79</f>
        <v>0.81760418340368968</v>
      </c>
      <c r="K79">
        <v>43.289200000000001</v>
      </c>
      <c r="L79">
        <v>117.571</v>
      </c>
      <c r="M79" s="1"/>
      <c r="N79" s="10" t="s">
        <v>90</v>
      </c>
      <c r="O79">
        <v>-75.756500000000003</v>
      </c>
      <c r="P79">
        <v>146.602</v>
      </c>
      <c r="Q79">
        <v>185.49199999999999</v>
      </c>
      <c r="R79">
        <f t="shared" ref="R79:R87" si="98">P79/Q79</f>
        <v>0.79034136243072484</v>
      </c>
      <c r="S79">
        <v>40.7104</v>
      </c>
      <c r="T79">
        <v>116.467</v>
      </c>
      <c r="U79" s="1"/>
      <c r="V79" s="10" t="s">
        <v>91</v>
      </c>
      <c r="W79">
        <v>-76.5501</v>
      </c>
      <c r="X79">
        <v>118.134</v>
      </c>
      <c r="Y79">
        <v>157.33799999999999</v>
      </c>
      <c r="Z79">
        <f t="shared" ref="Z79:Z87" si="99">X79/Y79</f>
        <v>0.7508294245509668</v>
      </c>
      <c r="AC79" s="1" t="s">
        <v>92</v>
      </c>
      <c r="AD79" s="10" t="s">
        <v>72</v>
      </c>
      <c r="AE79">
        <v>-77.140500000000003</v>
      </c>
      <c r="AF79">
        <v>91.399199999999993</v>
      </c>
      <c r="AG79">
        <v>128.10300000000001</v>
      </c>
      <c r="AH79">
        <f t="shared" ref="AH79:AH87" si="100">AF79/AG79</f>
        <v>0.71348211985667775</v>
      </c>
      <c r="AK79" s="1" t="s">
        <v>92</v>
      </c>
    </row>
    <row r="80" spans="1:37" x14ac:dyDescent="0.2">
      <c r="B80">
        <v>2</v>
      </c>
      <c r="F80" s="10" t="s">
        <v>89</v>
      </c>
      <c r="G80">
        <v>-76.06</v>
      </c>
      <c r="H80">
        <v>138.27000000000001</v>
      </c>
      <c r="I80">
        <v>216.565</v>
      </c>
      <c r="J80">
        <f t="shared" si="97"/>
        <v>0.63846881998476213</v>
      </c>
      <c r="K80">
        <v>42.882300000000001</v>
      </c>
      <c r="L80">
        <v>118.94199999999999</v>
      </c>
      <c r="M80" s="1"/>
      <c r="N80" s="10" t="s">
        <v>90</v>
      </c>
      <c r="O80">
        <v>-77.462100000000007</v>
      </c>
      <c r="P80">
        <v>95.636499999999998</v>
      </c>
      <c r="Q80">
        <v>161.36799999999999</v>
      </c>
      <c r="R80">
        <f t="shared" si="98"/>
        <v>0.59266087452282978</v>
      </c>
      <c r="S80">
        <v>31.270299999999999</v>
      </c>
      <c r="T80">
        <v>108.732</v>
      </c>
      <c r="U80" s="1"/>
      <c r="V80" s="8"/>
      <c r="AC80" s="1" t="s">
        <v>83</v>
      </c>
      <c r="AD80" s="8"/>
      <c r="AK80" s="1" t="s">
        <v>83</v>
      </c>
    </row>
    <row r="81" spans="1:37" x14ac:dyDescent="0.2">
      <c r="B81">
        <v>3</v>
      </c>
      <c r="F81" s="10" t="s">
        <v>72</v>
      </c>
      <c r="G81">
        <v>-72.340999999999994</v>
      </c>
      <c r="H81">
        <v>89.529399999999995</v>
      </c>
      <c r="I81">
        <v>142.99600000000001</v>
      </c>
      <c r="J81">
        <f t="shared" si="97"/>
        <v>0.62609723348904855</v>
      </c>
      <c r="K81">
        <v>38.154600000000002</v>
      </c>
      <c r="L81">
        <v>110.496</v>
      </c>
      <c r="M81" s="1"/>
      <c r="N81" s="10" t="s">
        <v>74</v>
      </c>
      <c r="O81">
        <v>-78.851500000000001</v>
      </c>
      <c r="P81">
        <v>154.72900000000001</v>
      </c>
      <c r="Q81">
        <v>192.83500000000001</v>
      </c>
      <c r="R81">
        <f t="shared" si="98"/>
        <v>0.80239064485181633</v>
      </c>
      <c r="S81">
        <v>37.502299999999998</v>
      </c>
      <c r="T81">
        <v>116.354</v>
      </c>
      <c r="U81" s="1"/>
      <c r="V81" s="10" t="s">
        <v>93</v>
      </c>
      <c r="W81">
        <v>-79.119399999999999</v>
      </c>
      <c r="X81">
        <v>73.578100000000006</v>
      </c>
      <c r="Y81">
        <v>102.661</v>
      </c>
      <c r="Z81">
        <f t="shared" si="99"/>
        <v>0.71670936382852302</v>
      </c>
      <c r="AA81">
        <v>31.9163</v>
      </c>
      <c r="AB81">
        <v>111.036</v>
      </c>
      <c r="AD81" s="10" t="s">
        <v>94</v>
      </c>
      <c r="AE81">
        <v>-79.281800000000004</v>
      </c>
      <c r="AF81">
        <v>39.938099999999999</v>
      </c>
      <c r="AG81">
        <v>64.141000000000005</v>
      </c>
      <c r="AH81">
        <f t="shared" si="100"/>
        <v>0.62266101245693073</v>
      </c>
      <c r="AI81">
        <v>28.335599999999999</v>
      </c>
      <c r="AJ81">
        <v>107.617</v>
      </c>
    </row>
    <row r="82" spans="1:37" x14ac:dyDescent="0.2">
      <c r="B82" s="4">
        <v>5</v>
      </c>
      <c r="C82" s="4"/>
      <c r="F82" s="10"/>
      <c r="M82" s="1"/>
      <c r="N82" s="10"/>
      <c r="O82" s="4"/>
      <c r="P82" s="4"/>
      <c r="Q82" s="4"/>
      <c r="U82" s="1"/>
      <c r="V82" s="10"/>
      <c r="W82" s="4"/>
      <c r="X82" s="4"/>
      <c r="Y82" s="4"/>
      <c r="AA82" s="4"/>
      <c r="AC82" s="1"/>
      <c r="AD82" s="10"/>
      <c r="AK82" s="1"/>
    </row>
    <row r="83" spans="1:37" x14ac:dyDescent="0.2">
      <c r="A83" t="s">
        <v>97</v>
      </c>
      <c r="B83">
        <v>2</v>
      </c>
      <c r="F83" s="10" t="s">
        <v>94</v>
      </c>
      <c r="M83" s="1" t="s">
        <v>15</v>
      </c>
      <c r="N83" s="10" t="s">
        <v>73</v>
      </c>
      <c r="O83">
        <v>-77.989999999999995</v>
      </c>
      <c r="P83">
        <v>59.84</v>
      </c>
      <c r="Q83">
        <v>107.84699999999999</v>
      </c>
      <c r="R83">
        <f t="shared" si="98"/>
        <v>0.55486012591912626</v>
      </c>
      <c r="S83">
        <v>47.177599999999998</v>
      </c>
      <c r="T83">
        <v>125.16800000000001</v>
      </c>
      <c r="U83" s="1"/>
      <c r="V83" s="10" t="s">
        <v>74</v>
      </c>
      <c r="W83">
        <v>-78.702500000000001</v>
      </c>
      <c r="X83">
        <v>65.516900000000007</v>
      </c>
      <c r="Y83">
        <v>109.938</v>
      </c>
      <c r="Z83">
        <f t="shared" si="99"/>
        <v>0.59594407757099466</v>
      </c>
      <c r="AA83">
        <v>46.8018</v>
      </c>
      <c r="AB83">
        <v>125.504</v>
      </c>
      <c r="AD83" s="10" t="s">
        <v>93</v>
      </c>
      <c r="AE83">
        <v>-78.729799999999997</v>
      </c>
      <c r="AF83">
        <v>63.739600000000003</v>
      </c>
      <c r="AG83">
        <v>107.271</v>
      </c>
      <c r="AH83">
        <f t="shared" si="100"/>
        <v>0.5941922793672102</v>
      </c>
      <c r="AI83">
        <v>45.445799999999998</v>
      </c>
      <c r="AJ83">
        <v>124.176</v>
      </c>
    </row>
    <row r="84" spans="1:37" x14ac:dyDescent="0.2">
      <c r="B84">
        <v>3</v>
      </c>
      <c r="F84" s="10" t="s">
        <v>89</v>
      </c>
      <c r="H84" s="21"/>
      <c r="I84" s="21"/>
      <c r="J84" s="21"/>
      <c r="K84" s="21"/>
      <c r="L84" s="21"/>
      <c r="M84" s="24" t="s">
        <v>132</v>
      </c>
      <c r="N84" s="10" t="s">
        <v>91</v>
      </c>
      <c r="O84" s="25"/>
      <c r="P84" s="25"/>
      <c r="Q84" s="25"/>
      <c r="R84" s="25"/>
      <c r="S84" s="25"/>
      <c r="T84" s="25"/>
      <c r="U84" s="24" t="s">
        <v>133</v>
      </c>
      <c r="V84" s="10" t="s">
        <v>73</v>
      </c>
      <c r="W84" s="21"/>
      <c r="X84" s="21"/>
      <c r="Y84" s="21"/>
      <c r="Z84" s="21"/>
      <c r="AA84" s="21"/>
      <c r="AB84" s="21"/>
      <c r="AC84" s="24" t="s">
        <v>134</v>
      </c>
      <c r="AD84" s="10" t="s">
        <v>93</v>
      </c>
      <c r="AK84" s="1" t="s">
        <v>33</v>
      </c>
    </row>
    <row r="85" spans="1:37" ht="14.25" customHeight="1" x14ac:dyDescent="0.2">
      <c r="B85">
        <v>4</v>
      </c>
      <c r="F85" s="10" t="s">
        <v>111</v>
      </c>
      <c r="M85" s="1" t="s">
        <v>124</v>
      </c>
      <c r="N85" s="10" t="s">
        <v>95</v>
      </c>
      <c r="U85" s="1" t="s">
        <v>100</v>
      </c>
      <c r="V85" s="8"/>
      <c r="AC85" s="1" t="s">
        <v>83</v>
      </c>
      <c r="AD85" s="8"/>
      <c r="AK85" s="1" t="s">
        <v>83</v>
      </c>
    </row>
    <row r="86" spans="1:37" x14ac:dyDescent="0.2">
      <c r="A86" t="s">
        <v>113</v>
      </c>
      <c r="B86">
        <v>1</v>
      </c>
      <c r="F86" s="10" t="s">
        <v>89</v>
      </c>
      <c r="G86">
        <v>-73.594800000000006</v>
      </c>
      <c r="H86">
        <v>120.343</v>
      </c>
      <c r="I86">
        <v>164.59399999999999</v>
      </c>
      <c r="J86">
        <f t="shared" si="97"/>
        <v>0.73115058872133865</v>
      </c>
      <c r="K86">
        <v>44.763199999999998</v>
      </c>
      <c r="L86">
        <v>118.358</v>
      </c>
      <c r="M86" s="1"/>
      <c r="N86" s="10" t="s">
        <v>91</v>
      </c>
      <c r="O86">
        <v>-73.036699999999996</v>
      </c>
      <c r="P86">
        <v>97.277100000000004</v>
      </c>
      <c r="Q86">
        <v>137.65799999999999</v>
      </c>
      <c r="R86">
        <f t="shared" si="98"/>
        <v>0.70665780412326207</v>
      </c>
      <c r="S86">
        <v>45.528399999999998</v>
      </c>
      <c r="T86">
        <v>118.565</v>
      </c>
      <c r="U86" s="1"/>
      <c r="V86" s="10" t="s">
        <v>72</v>
      </c>
      <c r="W86">
        <v>-76.703500000000005</v>
      </c>
      <c r="X86">
        <v>95.778700000000001</v>
      </c>
      <c r="Y86">
        <v>128.36600000000001</v>
      </c>
      <c r="Z86">
        <f t="shared" si="99"/>
        <v>0.74613760653132444</v>
      </c>
      <c r="AA86">
        <v>47.523499999999999</v>
      </c>
      <c r="AB86">
        <v>124.227</v>
      </c>
      <c r="AC86" s="1"/>
      <c r="AD86" s="10" t="s">
        <v>73</v>
      </c>
      <c r="AE86">
        <v>-76.921099999999996</v>
      </c>
      <c r="AF86">
        <v>80.107799999999997</v>
      </c>
      <c r="AG86">
        <v>110.946</v>
      </c>
      <c r="AH86">
        <f t="shared" si="100"/>
        <v>0.72204315613000913</v>
      </c>
      <c r="AI86">
        <v>46.417200000000001</v>
      </c>
      <c r="AJ86">
        <v>123.33799999999999</v>
      </c>
      <c r="AK86" s="1"/>
    </row>
    <row r="87" spans="1:37" x14ac:dyDescent="0.2">
      <c r="B87">
        <v>2</v>
      </c>
      <c r="F87" s="10" t="s">
        <v>74</v>
      </c>
      <c r="G87">
        <v>-75.009799999999998</v>
      </c>
      <c r="H87">
        <v>94.435500000000005</v>
      </c>
      <c r="I87">
        <v>116.892</v>
      </c>
      <c r="J87">
        <f t="shared" si="97"/>
        <v>0.80788676727235409</v>
      </c>
      <c r="K87">
        <v>38.711500000000001</v>
      </c>
      <c r="L87">
        <v>113.721</v>
      </c>
      <c r="M87" s="1"/>
      <c r="N87" s="10" t="s">
        <v>93</v>
      </c>
      <c r="O87">
        <v>-75.1203</v>
      </c>
      <c r="P87">
        <v>77.432199999999995</v>
      </c>
      <c r="Q87">
        <v>103.98399999999999</v>
      </c>
      <c r="R87">
        <f t="shared" si="98"/>
        <v>0.74465494691490997</v>
      </c>
      <c r="S87">
        <v>41.393300000000004</v>
      </c>
      <c r="T87">
        <v>116.514</v>
      </c>
      <c r="U87" s="1"/>
      <c r="V87" s="10" t="s">
        <v>94</v>
      </c>
      <c r="W87">
        <v>-76.049800000000005</v>
      </c>
      <c r="X87">
        <v>72.170299999999997</v>
      </c>
      <c r="Y87">
        <v>105.229</v>
      </c>
      <c r="Z87">
        <f t="shared" si="99"/>
        <v>0.68584040521149114</v>
      </c>
      <c r="AA87">
        <v>42.526200000000003</v>
      </c>
      <c r="AB87">
        <v>118.57599999999999</v>
      </c>
      <c r="AC87" s="1"/>
      <c r="AD87" s="10" t="s">
        <v>111</v>
      </c>
      <c r="AE87">
        <v>-76.427800000000005</v>
      </c>
      <c r="AF87">
        <v>62.054400000000001</v>
      </c>
      <c r="AG87">
        <v>97.290999999999997</v>
      </c>
      <c r="AH87">
        <f t="shared" si="100"/>
        <v>0.63782261463033585</v>
      </c>
      <c r="AI87">
        <v>40.448</v>
      </c>
      <c r="AJ87">
        <v>116.876</v>
      </c>
      <c r="AK87" s="1"/>
    </row>
    <row r="88" spans="1:37" x14ac:dyDescent="0.2">
      <c r="B88">
        <v>4</v>
      </c>
      <c r="F88" s="10" t="s">
        <v>75</v>
      </c>
      <c r="G88">
        <v>-76.6036</v>
      </c>
      <c r="H88">
        <v>77.842500000000001</v>
      </c>
      <c r="I88">
        <v>132.81200000000001</v>
      </c>
      <c r="J88">
        <f t="shared" si="97"/>
        <v>0.58611044182754568</v>
      </c>
      <c r="K88">
        <v>35.347000000000001</v>
      </c>
      <c r="L88">
        <v>111.95099999999999</v>
      </c>
      <c r="M88" s="1"/>
      <c r="N88" s="10" t="s">
        <v>96</v>
      </c>
      <c r="U88" s="1" t="s">
        <v>128</v>
      </c>
      <c r="V88" s="10" t="s">
        <v>43</v>
      </c>
      <c r="AC88" s="1" t="s">
        <v>128</v>
      </c>
      <c r="AD88" s="10" t="s">
        <v>44</v>
      </c>
      <c r="AK88" s="1" t="s">
        <v>128</v>
      </c>
    </row>
    <row r="89" spans="1:37" x14ac:dyDescent="0.2">
      <c r="F89" s="10"/>
      <c r="M89" s="1"/>
      <c r="N89" s="10"/>
      <c r="U89" s="1"/>
      <c r="V89" s="10"/>
      <c r="AC89" s="1"/>
      <c r="AD89" s="10"/>
      <c r="AK89" s="1"/>
    </row>
    <row r="90" spans="1:37" s="18" customFormat="1" x14ac:dyDescent="0.2">
      <c r="A90" s="18" t="s">
        <v>88</v>
      </c>
      <c r="B90" s="18">
        <v>4</v>
      </c>
      <c r="C90" s="18" t="s">
        <v>84</v>
      </c>
      <c r="F90" s="34" t="s">
        <v>95</v>
      </c>
      <c r="M90" s="35" t="s">
        <v>120</v>
      </c>
      <c r="N90" s="34" t="s">
        <v>75</v>
      </c>
      <c r="O90" s="18">
        <v>-71.271000000000001</v>
      </c>
      <c r="P90" s="18">
        <v>76.949600000000004</v>
      </c>
      <c r="Q90" s="18">
        <v>263.43599999999998</v>
      </c>
      <c r="S90" s="18">
        <v>32.474499999999999</v>
      </c>
      <c r="T90" s="18">
        <v>103.746</v>
      </c>
      <c r="U90" s="35"/>
      <c r="V90" s="34" t="s">
        <v>43</v>
      </c>
      <c r="W90" s="18">
        <v>-74.264899999999997</v>
      </c>
      <c r="X90" s="18">
        <v>81.334199999999996</v>
      </c>
      <c r="Y90" s="18">
        <v>256.56599999999997</v>
      </c>
      <c r="AA90" s="18">
        <v>27.504000000000001</v>
      </c>
      <c r="AB90" s="18">
        <v>101.76900000000001</v>
      </c>
      <c r="AC90" s="35"/>
      <c r="AD90" s="34" t="s">
        <v>44</v>
      </c>
      <c r="AK90" s="35" t="s">
        <v>122</v>
      </c>
    </row>
    <row r="92" spans="1:37" s="19" customFormat="1" x14ac:dyDescent="0.2">
      <c r="A92" s="40" t="s">
        <v>147</v>
      </c>
      <c r="F92" s="27"/>
      <c r="G92" s="19">
        <f>AVERAGE(G79:G88)</f>
        <v>-74.648433333333344</v>
      </c>
      <c r="H92" s="19">
        <f t="shared" ref="H92:L92" si="101">AVERAGE(H79:H88)</f>
        <v>114.72373333333333</v>
      </c>
      <c r="I92" s="19">
        <f t="shared" si="101"/>
        <v>163.20700000000002</v>
      </c>
      <c r="J92" s="19">
        <f t="shared" si="101"/>
        <v>0.70121967244978978</v>
      </c>
      <c r="K92" s="19">
        <f t="shared" si="101"/>
        <v>40.524633333333334</v>
      </c>
      <c r="L92" s="19">
        <f t="shared" si="101"/>
        <v>115.17316666666666</v>
      </c>
      <c r="N92" s="27"/>
      <c r="O92" s="19">
        <f t="shared" ref="O92:T92" si="102">AVERAGE(O79:O88)</f>
        <v>-76.369516666666669</v>
      </c>
      <c r="P92" s="19">
        <f t="shared" si="102"/>
        <v>105.25279999999999</v>
      </c>
      <c r="Q92" s="19">
        <f t="shared" si="102"/>
        <v>148.19733333333335</v>
      </c>
      <c r="R92" s="19">
        <f t="shared" si="102"/>
        <v>0.69859429312711152</v>
      </c>
      <c r="S92" s="19">
        <f t="shared" si="102"/>
        <v>40.597050000000003</v>
      </c>
      <c r="T92" s="19">
        <f t="shared" si="102"/>
        <v>116.96666666666668</v>
      </c>
      <c r="V92" s="27"/>
      <c r="W92" s="19">
        <f t="shared" ref="W92:AB92" si="103">AVERAGE(W79:W88)</f>
        <v>-77.425060000000002</v>
      </c>
      <c r="X92" s="19">
        <f t="shared" si="103"/>
        <v>85.035600000000017</v>
      </c>
      <c r="Y92" s="19">
        <f t="shared" si="103"/>
        <v>120.7064</v>
      </c>
      <c r="Z92" s="19">
        <f t="shared" si="103"/>
        <v>0.6990921755386601</v>
      </c>
      <c r="AA92" s="19">
        <f t="shared" si="103"/>
        <v>42.191949999999999</v>
      </c>
      <c r="AB92" s="19">
        <f t="shared" si="103"/>
        <v>119.83575000000002</v>
      </c>
      <c r="AD92" s="27"/>
      <c r="AE92" s="19">
        <f t="shared" ref="AE92:AJ92" si="104">AVERAGE(AE79:AE88)</f>
        <v>-77.700200000000009</v>
      </c>
      <c r="AF92" s="19">
        <f t="shared" si="104"/>
        <v>67.447820000000007</v>
      </c>
      <c r="AG92" s="19">
        <f t="shared" si="104"/>
        <v>101.5504</v>
      </c>
      <c r="AH92" s="19">
        <f t="shared" si="104"/>
        <v>0.65804023648823273</v>
      </c>
      <c r="AI92" s="19">
        <f t="shared" si="104"/>
        <v>40.161650000000002</v>
      </c>
      <c r="AJ92" s="19">
        <f t="shared" si="104"/>
        <v>118.00174999999999</v>
      </c>
    </row>
    <row r="93" spans="1:37" s="19" customFormat="1" x14ac:dyDescent="0.2">
      <c r="A93" s="19" t="s">
        <v>22</v>
      </c>
      <c r="F93" s="27"/>
      <c r="G93" s="19">
        <f>STDEV(G79:G88)/G94^0.5</f>
        <v>0.64588152353542749</v>
      </c>
      <c r="H93" s="19">
        <f t="shared" ref="H93:L93" si="105">STDEV(H79:H88)/H94^0.5</f>
        <v>13.931559644961181</v>
      </c>
      <c r="I93" s="19">
        <f t="shared" si="105"/>
        <v>16.436985408928646</v>
      </c>
      <c r="J93" s="19">
        <f t="shared" si="105"/>
        <v>4.0270033752018479E-2</v>
      </c>
      <c r="K93" s="19">
        <f t="shared" si="105"/>
        <v>1.4930870232880302</v>
      </c>
      <c r="L93" s="19">
        <f t="shared" si="105"/>
        <v>1.4658775168630038</v>
      </c>
      <c r="N93" s="27"/>
      <c r="O93" s="19">
        <f t="shared" ref="O93" si="106">STDEV(O79:O88)/O94^0.5</f>
        <v>0.87605069275572101</v>
      </c>
      <c r="P93" s="19">
        <f t="shared" ref="P93" si="107">STDEV(P79:P88)/P94^0.5</f>
        <v>15.43809564190698</v>
      </c>
      <c r="Q93" s="19">
        <f t="shared" ref="Q93" si="108">STDEV(Q79:Q88)/Q94^0.5</f>
        <v>15.546624177328962</v>
      </c>
      <c r="R93" s="19">
        <f t="shared" ref="R93" si="109">STDEV(R79:R88)/R94^0.5</f>
        <v>4.2134392679562871E-2</v>
      </c>
      <c r="S93" s="19">
        <f t="shared" ref="S93" si="110">STDEV(S79:S88)/S94^0.5</f>
        <v>2.3440311185007752</v>
      </c>
      <c r="T93" s="19">
        <f t="shared" ref="T93" si="111">STDEV(T79:T88)/T94^0.5</f>
        <v>2.1483032633013237</v>
      </c>
      <c r="V93" s="27"/>
      <c r="W93" s="19">
        <f t="shared" ref="W93" si="112">STDEV(W79:W88)/W94^0.5</f>
        <v>0.61968479455284253</v>
      </c>
      <c r="X93" s="19">
        <f t="shared" ref="X93" si="113">STDEV(X79:X88)/X94^0.5</f>
        <v>9.7177368255165035</v>
      </c>
      <c r="Y93" s="19">
        <f t="shared" ref="Y93" si="114">STDEV(Y79:Y88)/Y94^0.5</f>
        <v>10.202177221554216</v>
      </c>
      <c r="Z93" s="19">
        <f t="shared" ref="Z93" si="115">STDEV(Z79:Z88)/Z94^0.5</f>
        <v>2.8297986118307607E-2</v>
      </c>
      <c r="AA93" s="19">
        <f t="shared" ref="AA93" si="116">STDEV(AA79:AA88)/AA94^0.5</f>
        <v>3.5983427714481655</v>
      </c>
      <c r="AB93" s="19">
        <f t="shared" ref="AB93" si="117">STDEV(AB79:AB88)/AB94^0.5</f>
        <v>3.2969013829908032</v>
      </c>
      <c r="AD93" s="27"/>
      <c r="AE93" s="19">
        <f t="shared" ref="AE93" si="118">STDEV(AE79:AE88)/AE94^0.5</f>
        <v>0.55230414537644013</v>
      </c>
      <c r="AF93" s="19">
        <f t="shared" ref="AF93" si="119">STDEV(AF79:AF88)/AF94^0.5</f>
        <v>8.756621114471038</v>
      </c>
      <c r="AG93" s="19">
        <f t="shared" ref="AG93" si="120">STDEV(AG79:AG88)/AG94^0.5</f>
        <v>10.591621280993762</v>
      </c>
      <c r="AH93" s="19">
        <f t="shared" ref="AH93" si="121">STDEV(AH79:AH88)/AH94^0.5</f>
        <v>2.5403916537894158E-2</v>
      </c>
      <c r="AI93" s="19">
        <f t="shared" ref="AI93" si="122">STDEV(AI79:AI88)/AI94^0.5</f>
        <v>4.1532276800700405</v>
      </c>
      <c r="AJ93" s="19">
        <f t="shared" ref="AJ93" si="123">STDEV(AJ79:AJ88)/AJ94^0.5</f>
        <v>3.8265222760578119</v>
      </c>
    </row>
    <row r="94" spans="1:37" s="19" customFormat="1" x14ac:dyDescent="0.2">
      <c r="A94" s="19" t="s">
        <v>23</v>
      </c>
      <c r="F94" s="27"/>
      <c r="G94" s="19">
        <f>COUNT(G79:G88)</f>
        <v>6</v>
      </c>
      <c r="H94" s="19">
        <f t="shared" ref="H94:L94" si="124">COUNT(H79:H88)</f>
        <v>6</v>
      </c>
      <c r="I94" s="19">
        <f t="shared" si="124"/>
        <v>6</v>
      </c>
      <c r="J94" s="19">
        <f t="shared" si="124"/>
        <v>6</v>
      </c>
      <c r="K94" s="19">
        <f t="shared" si="124"/>
        <v>6</v>
      </c>
      <c r="L94" s="19">
        <f t="shared" si="124"/>
        <v>6</v>
      </c>
      <c r="N94" s="27"/>
      <c r="O94" s="19">
        <f t="shared" ref="O94:T94" si="125">COUNT(O79:O88)</f>
        <v>6</v>
      </c>
      <c r="P94" s="19">
        <f t="shared" si="125"/>
        <v>6</v>
      </c>
      <c r="Q94" s="19">
        <f t="shared" si="125"/>
        <v>6</v>
      </c>
      <c r="R94" s="19">
        <f t="shared" si="125"/>
        <v>6</v>
      </c>
      <c r="S94" s="19">
        <f t="shared" si="125"/>
        <v>6</v>
      </c>
      <c r="T94" s="19">
        <f t="shared" si="125"/>
        <v>6</v>
      </c>
      <c r="V94" s="27"/>
      <c r="W94" s="19">
        <f t="shared" ref="W94:AB94" si="126">COUNT(W79:W88)</f>
        <v>5</v>
      </c>
      <c r="X94" s="19">
        <f t="shared" si="126"/>
        <v>5</v>
      </c>
      <c r="Y94" s="19">
        <f t="shared" si="126"/>
        <v>5</v>
      </c>
      <c r="Z94" s="19">
        <f t="shared" si="126"/>
        <v>5</v>
      </c>
      <c r="AA94" s="19">
        <f t="shared" si="126"/>
        <v>4</v>
      </c>
      <c r="AB94" s="19">
        <f t="shared" si="126"/>
        <v>4</v>
      </c>
      <c r="AD94" s="27"/>
      <c r="AE94" s="19">
        <f t="shared" ref="AE94:AJ94" si="127">COUNT(AE79:AE88)</f>
        <v>5</v>
      </c>
      <c r="AF94" s="19">
        <f t="shared" si="127"/>
        <v>5</v>
      </c>
      <c r="AG94" s="19">
        <f t="shared" si="127"/>
        <v>5</v>
      </c>
      <c r="AH94" s="19">
        <f t="shared" si="127"/>
        <v>5</v>
      </c>
      <c r="AI94" s="19">
        <f t="shared" si="127"/>
        <v>4</v>
      </c>
      <c r="AJ94" s="19">
        <f t="shared" si="127"/>
        <v>4</v>
      </c>
    </row>
    <row r="95" spans="1:37" s="19" customFormat="1" x14ac:dyDescent="0.2">
      <c r="A95" s="19" t="s">
        <v>150</v>
      </c>
      <c r="F95" s="27"/>
      <c r="G95" s="1">
        <f>TTEST(G55:G66,G79:G88,2,2)</f>
        <v>6.3468054996776074E-2</v>
      </c>
      <c r="H95" s="24">
        <f t="shared" ref="H95:L95" si="128">TTEST(H55:H66,H79:H88,2,2)</f>
        <v>7.9604809797434754E-4</v>
      </c>
      <c r="I95" s="24">
        <f t="shared" si="128"/>
        <v>3.2749655595357913E-3</v>
      </c>
      <c r="J95" s="42">
        <f t="shared" si="128"/>
        <v>5.0275146140902165E-2</v>
      </c>
      <c r="K95" s="42">
        <f t="shared" si="128"/>
        <v>5.6877140277831278E-2</v>
      </c>
      <c r="L95" s="24">
        <f t="shared" si="128"/>
        <v>2.1328123014638982E-2</v>
      </c>
      <c r="N95" s="27"/>
      <c r="O95" s="1">
        <f t="shared" ref="O95:T95" si="129">TTEST(O55:O66,O79:O88,2,2)</f>
        <v>0.84333032876055958</v>
      </c>
      <c r="P95" s="1">
        <f t="shared" si="129"/>
        <v>7.2842438058561221E-2</v>
      </c>
      <c r="Q95" s="24">
        <f t="shared" si="129"/>
        <v>2.638737291589989E-2</v>
      </c>
      <c r="R95" s="1">
        <f t="shared" si="129"/>
        <v>0.89306424285672359</v>
      </c>
      <c r="S95" s="24">
        <f t="shared" si="129"/>
        <v>5.0790019467645879E-2</v>
      </c>
      <c r="T95" s="1">
        <f t="shared" si="129"/>
        <v>9.3933359070712749E-2</v>
      </c>
      <c r="V95" s="27"/>
      <c r="W95" s="1">
        <f t="shared" ref="W95:AB95" si="130">TTEST(W55:W66,W79:W88,2,2)</f>
        <v>0.39375592253375125</v>
      </c>
      <c r="X95" s="1">
        <f t="shared" si="130"/>
        <v>0.17972299501190328</v>
      </c>
      <c r="Y95" s="24">
        <f t="shared" si="130"/>
        <v>2.5272606861229768E-2</v>
      </c>
      <c r="Z95" s="1">
        <f t="shared" si="130"/>
        <v>0.37146632866386486</v>
      </c>
      <c r="AA95" s="1">
        <f t="shared" si="130"/>
        <v>0.7000614763495705</v>
      </c>
      <c r="AB95" s="1">
        <f t="shared" si="130"/>
        <v>0.91207842602085432</v>
      </c>
      <c r="AD95" s="27"/>
      <c r="AE95" s="1">
        <f t="shared" ref="AE95:AJ95" si="131">TTEST(AE55:AE66,AE79:AE88,2,2)</f>
        <v>0.10424893379998408</v>
      </c>
      <c r="AF95" s="1">
        <f t="shared" si="131"/>
        <v>0.31344725381813948</v>
      </c>
      <c r="AG95" s="24">
        <f t="shared" si="131"/>
        <v>5.1175998360120777E-3</v>
      </c>
      <c r="AH95" s="1">
        <f t="shared" si="131"/>
        <v>0.36269927769413646</v>
      </c>
      <c r="AI95" s="1">
        <f t="shared" si="131"/>
        <v>0.84009456161875806</v>
      </c>
      <c r="AJ95" s="1">
        <f t="shared" si="131"/>
        <v>0.62939940089724455</v>
      </c>
    </row>
    <row r="96" spans="1:37" s="19" customFormat="1" x14ac:dyDescent="0.2">
      <c r="F96" s="27"/>
      <c r="N96" s="27"/>
      <c r="V96" s="27"/>
      <c r="AD96" s="27"/>
    </row>
    <row r="97" spans="1:37" s="37" customFormat="1" x14ac:dyDescent="0.2">
      <c r="F97" s="38"/>
      <c r="N97" s="38"/>
      <c r="V97" s="38"/>
      <c r="AD97" s="38"/>
    </row>
    <row r="98" spans="1:37" s="19" customFormat="1" x14ac:dyDescent="0.2">
      <c r="F98" s="27"/>
      <c r="G98" s="1"/>
      <c r="H98" s="1"/>
      <c r="I98" s="1"/>
      <c r="J98" s="1"/>
      <c r="K98" s="1"/>
      <c r="L98" s="1"/>
      <c r="N98" s="27"/>
      <c r="O98" s="1"/>
      <c r="P98" s="1"/>
      <c r="Q98" s="1"/>
      <c r="R98" s="1"/>
      <c r="S98" s="1"/>
      <c r="T98" s="1"/>
      <c r="V98" s="27"/>
      <c r="W98" s="1"/>
      <c r="X98" s="1"/>
      <c r="Y98" s="1"/>
      <c r="Z98" s="1"/>
      <c r="AA98" s="1"/>
      <c r="AB98" s="1"/>
      <c r="AD98" s="27"/>
      <c r="AE98" s="1"/>
      <c r="AF98" s="1"/>
      <c r="AG98" s="1"/>
      <c r="AH98" s="1"/>
      <c r="AI98" s="1"/>
      <c r="AJ98" s="1"/>
    </row>
    <row r="99" spans="1:37" ht="19" x14ac:dyDescent="0.25">
      <c r="A99" s="7" t="s">
        <v>36</v>
      </c>
    </row>
    <row r="100" spans="1:37" s="1" customFormat="1" x14ac:dyDescent="0.2">
      <c r="A100" s="2" t="s">
        <v>25</v>
      </c>
      <c r="F100" s="8"/>
      <c r="G100" s="2" t="s">
        <v>8</v>
      </c>
      <c r="N100" s="8"/>
      <c r="O100" s="2" t="s">
        <v>7</v>
      </c>
      <c r="V100" s="8"/>
      <c r="W100" s="2" t="s">
        <v>9</v>
      </c>
      <c r="AD100" s="8"/>
      <c r="AE100" s="2" t="s">
        <v>10</v>
      </c>
    </row>
    <row r="101" spans="1:37" s="1" customFormat="1" x14ac:dyDescent="0.2">
      <c r="A101" s="1" t="s">
        <v>0</v>
      </c>
      <c r="B101" s="1" t="s">
        <v>1</v>
      </c>
      <c r="E101" s="1" t="s">
        <v>11</v>
      </c>
      <c r="F101" s="16" t="s">
        <v>41</v>
      </c>
      <c r="G101" s="1" t="s">
        <v>26</v>
      </c>
      <c r="H101" s="1" t="s">
        <v>28</v>
      </c>
      <c r="I101" s="1" t="s">
        <v>26</v>
      </c>
      <c r="J101" s="1" t="s">
        <v>28</v>
      </c>
      <c r="K101" s="1" t="s">
        <v>31</v>
      </c>
      <c r="L101" s="1" t="s">
        <v>30</v>
      </c>
      <c r="N101" s="16" t="s">
        <v>41</v>
      </c>
      <c r="O101" s="1" t="s">
        <v>26</v>
      </c>
      <c r="P101" s="1" t="s">
        <v>28</v>
      </c>
      <c r="Q101" s="1" t="s">
        <v>26</v>
      </c>
      <c r="R101" s="1" t="s">
        <v>28</v>
      </c>
      <c r="S101" s="1" t="s">
        <v>31</v>
      </c>
      <c r="T101" s="1" t="s">
        <v>30</v>
      </c>
      <c r="V101" s="16" t="s">
        <v>41</v>
      </c>
      <c r="W101" s="1" t="s">
        <v>26</v>
      </c>
      <c r="X101" s="1" t="s">
        <v>28</v>
      </c>
      <c r="Y101" s="1" t="s">
        <v>26</v>
      </c>
      <c r="Z101" s="1" t="s">
        <v>28</v>
      </c>
      <c r="AA101" s="1" t="s">
        <v>31</v>
      </c>
      <c r="AB101" s="1" t="s">
        <v>30</v>
      </c>
      <c r="AD101" s="16" t="s">
        <v>41</v>
      </c>
      <c r="AE101" s="1" t="s">
        <v>26</v>
      </c>
      <c r="AF101" s="1" t="s">
        <v>28</v>
      </c>
      <c r="AG101" s="1" t="s">
        <v>26</v>
      </c>
      <c r="AH101" s="1" t="s">
        <v>28</v>
      </c>
      <c r="AI101" s="1" t="s">
        <v>31</v>
      </c>
      <c r="AJ101" s="1" t="s">
        <v>30</v>
      </c>
    </row>
    <row r="102" spans="1:37" s="1" customFormat="1" x14ac:dyDescent="0.2">
      <c r="E102" s="1" t="s">
        <v>12</v>
      </c>
      <c r="F102" s="8"/>
      <c r="G102" s="1" t="s">
        <v>27</v>
      </c>
      <c r="H102" s="1" t="s">
        <v>27</v>
      </c>
      <c r="I102" s="1" t="s">
        <v>29</v>
      </c>
      <c r="J102" s="1" t="s">
        <v>29</v>
      </c>
      <c r="L102" s="1" t="s">
        <v>29</v>
      </c>
      <c r="N102" s="8"/>
      <c r="O102" s="1" t="s">
        <v>27</v>
      </c>
      <c r="P102" s="1" t="s">
        <v>27</v>
      </c>
      <c r="Q102" s="1" t="s">
        <v>29</v>
      </c>
      <c r="R102" s="1" t="s">
        <v>29</v>
      </c>
      <c r="T102" s="1" t="s">
        <v>29</v>
      </c>
      <c r="V102" s="8"/>
      <c r="W102" s="1" t="s">
        <v>27</v>
      </c>
      <c r="X102" s="1" t="s">
        <v>27</v>
      </c>
      <c r="Y102" s="1" t="s">
        <v>29</v>
      </c>
      <c r="Z102" s="1" t="s">
        <v>29</v>
      </c>
      <c r="AB102" s="1" t="s">
        <v>29</v>
      </c>
      <c r="AD102" s="8"/>
      <c r="AE102" s="1" t="s">
        <v>27</v>
      </c>
      <c r="AF102" s="1" t="s">
        <v>27</v>
      </c>
      <c r="AG102" s="1" t="s">
        <v>29</v>
      </c>
      <c r="AH102" s="1" t="s">
        <v>29</v>
      </c>
      <c r="AJ102" s="1" t="s">
        <v>29</v>
      </c>
    </row>
    <row r="103" spans="1:37" x14ac:dyDescent="0.2">
      <c r="A103" t="s">
        <v>38</v>
      </c>
      <c r="B103">
        <v>2</v>
      </c>
      <c r="E103">
        <v>25.4</v>
      </c>
      <c r="F103" s="8"/>
      <c r="M103" s="1" t="s">
        <v>42</v>
      </c>
      <c r="N103" s="10" t="s">
        <v>72</v>
      </c>
      <c r="O103">
        <v>-34.508200000000002</v>
      </c>
      <c r="P103">
        <v>-64.045500000000004</v>
      </c>
      <c r="Q103">
        <f t="shared" ref="Q103:Q108" si="132">O103/E103</f>
        <v>-1.3585905511811025</v>
      </c>
      <c r="R103">
        <f t="shared" ref="R103:R108" si="133">P103/E103</f>
        <v>-2.521476377952756</v>
      </c>
      <c r="U103" s="1"/>
      <c r="V103" s="10" t="s">
        <v>73</v>
      </c>
      <c r="W103">
        <v>-28.6248</v>
      </c>
      <c r="X103">
        <v>-60.688600000000001</v>
      </c>
      <c r="Y103">
        <f t="shared" ref="Y103:Y108" si="134">W103/E103</f>
        <v>-1.12696062992126</v>
      </c>
      <c r="Z103">
        <f t="shared" ref="Z103:Z108" si="135">X103/E103</f>
        <v>-2.3893149606299215</v>
      </c>
      <c r="AD103" s="10" t="s">
        <v>74</v>
      </c>
    </row>
    <row r="104" spans="1:37" x14ac:dyDescent="0.2">
      <c r="B104">
        <v>3</v>
      </c>
      <c r="E104">
        <v>61</v>
      </c>
      <c r="F104" s="8"/>
      <c r="M104" s="1" t="s">
        <v>42</v>
      </c>
      <c r="N104" s="10" t="s">
        <v>75</v>
      </c>
      <c r="O104">
        <v>-105.82299999999999</v>
      </c>
      <c r="P104">
        <v>-150.715</v>
      </c>
      <c r="Q104">
        <f t="shared" si="132"/>
        <v>-1.7348032786885246</v>
      </c>
      <c r="R104">
        <f t="shared" si="133"/>
        <v>-2.470737704918033</v>
      </c>
      <c r="U104" s="1"/>
      <c r="V104" s="10" t="s">
        <v>43</v>
      </c>
      <c r="W104">
        <v>-81.788499999999999</v>
      </c>
      <c r="X104">
        <v>-148.88399999999999</v>
      </c>
      <c r="Y104">
        <f t="shared" si="134"/>
        <v>-1.3407950819672132</v>
      </c>
      <c r="Z104">
        <f t="shared" si="135"/>
        <v>-2.4407213114754098</v>
      </c>
      <c r="AD104" s="10" t="s">
        <v>44</v>
      </c>
      <c r="AE104">
        <v>-129.25899999999999</v>
      </c>
      <c r="AF104">
        <v>-147.095</v>
      </c>
      <c r="AG104">
        <f>AE104/E104</f>
        <v>-2.1189999999999998</v>
      </c>
      <c r="AH104">
        <f>AF104/E104</f>
        <v>-2.4113934426229506</v>
      </c>
    </row>
    <row r="105" spans="1:37" x14ac:dyDescent="0.2">
      <c r="B105">
        <v>4</v>
      </c>
      <c r="E105">
        <v>41</v>
      </c>
      <c r="F105" s="8"/>
      <c r="M105" s="1" t="s">
        <v>42</v>
      </c>
      <c r="N105" s="10" t="s">
        <v>46</v>
      </c>
      <c r="O105">
        <v>-47.246299999999998</v>
      </c>
      <c r="P105">
        <v>-100.667</v>
      </c>
      <c r="Q105">
        <f t="shared" si="132"/>
        <v>-1.1523487804878048</v>
      </c>
      <c r="R105">
        <f t="shared" si="133"/>
        <v>-2.4552926829268293</v>
      </c>
      <c r="U105" s="1"/>
      <c r="V105" s="10" t="s">
        <v>76</v>
      </c>
      <c r="W105">
        <v>-46.859299999999998</v>
      </c>
      <c r="X105">
        <v>-98.632099999999994</v>
      </c>
      <c r="Y105">
        <f t="shared" si="134"/>
        <v>-1.142909756097561</v>
      </c>
      <c r="Z105">
        <f t="shared" si="135"/>
        <v>-2.4056609756097558</v>
      </c>
      <c r="AD105" s="10" t="s">
        <v>77</v>
      </c>
      <c r="AE105">
        <v>-52.311500000000002</v>
      </c>
      <c r="AF105">
        <v>-99.903700000000001</v>
      </c>
      <c r="AG105">
        <f>AE105/E105</f>
        <v>-1.2758902439024391</v>
      </c>
      <c r="AH105">
        <f>AF105/E105</f>
        <v>-2.4366756097560978</v>
      </c>
    </row>
    <row r="106" spans="1:37" x14ac:dyDescent="0.2">
      <c r="B106">
        <v>5</v>
      </c>
      <c r="E106">
        <v>36</v>
      </c>
      <c r="F106" s="8"/>
      <c r="M106" s="1" t="s">
        <v>42</v>
      </c>
      <c r="N106" s="10" t="s">
        <v>49</v>
      </c>
      <c r="O106">
        <v>-72.0124</v>
      </c>
      <c r="P106">
        <v>-88.001800000000003</v>
      </c>
      <c r="Q106">
        <f t="shared" si="132"/>
        <v>-2.0003444444444445</v>
      </c>
      <c r="R106">
        <f t="shared" si="133"/>
        <v>-2.4444944444444445</v>
      </c>
      <c r="U106" s="1"/>
      <c r="V106" s="10" t="s">
        <v>50</v>
      </c>
      <c r="W106">
        <v>-52.052100000000003</v>
      </c>
      <c r="X106">
        <v>-87.849199999999996</v>
      </c>
      <c r="Y106">
        <f t="shared" si="134"/>
        <v>-1.4458916666666668</v>
      </c>
      <c r="Z106">
        <f t="shared" si="135"/>
        <v>-2.4402555555555554</v>
      </c>
      <c r="AD106" s="10" t="s">
        <v>78</v>
      </c>
      <c r="AE106">
        <v>-53.810400000000001</v>
      </c>
      <c r="AF106">
        <v>-89.069900000000004</v>
      </c>
      <c r="AG106">
        <f>AE106/E106</f>
        <v>-1.4947333333333335</v>
      </c>
      <c r="AH106">
        <f>AF106/E106</f>
        <v>-2.4741638888888891</v>
      </c>
    </row>
    <row r="107" spans="1:37" x14ac:dyDescent="0.2">
      <c r="B107">
        <v>6</v>
      </c>
      <c r="E107">
        <v>23</v>
      </c>
      <c r="F107" s="8"/>
      <c r="G107">
        <v>-45.475299999999997</v>
      </c>
      <c r="H107">
        <v>-58.775300000000001</v>
      </c>
      <c r="I107">
        <f>G107/E107</f>
        <v>-1.977186956521739</v>
      </c>
      <c r="J107">
        <f t="shared" ref="J107:J113" si="136">H107/E107</f>
        <v>-2.5554478260869566</v>
      </c>
      <c r="M107" s="1"/>
      <c r="N107" s="10" t="s">
        <v>53</v>
      </c>
      <c r="O107" s="4">
        <v>-39.604700000000001</v>
      </c>
      <c r="P107" s="4">
        <v>-56.325800000000001</v>
      </c>
      <c r="Q107" s="4">
        <f t="shared" si="132"/>
        <v>-1.7219434782608696</v>
      </c>
      <c r="R107" s="4">
        <f t="shared" si="133"/>
        <v>-2.4489478260869566</v>
      </c>
      <c r="U107" s="1"/>
      <c r="V107" s="10" t="s">
        <v>79</v>
      </c>
      <c r="W107" s="4">
        <v>-43.546500000000002</v>
      </c>
      <c r="X107" s="4">
        <v>-57.241300000000003</v>
      </c>
      <c r="Y107" s="4">
        <f t="shared" si="134"/>
        <v>-1.8933260869565218</v>
      </c>
      <c r="Z107" s="4">
        <f t="shared" si="135"/>
        <v>-2.4887521739130434</v>
      </c>
      <c r="AD107" s="10" t="s">
        <v>80</v>
      </c>
      <c r="AE107" s="4">
        <v>-41.180300000000003</v>
      </c>
      <c r="AF107" s="4">
        <v>-56.997100000000003</v>
      </c>
      <c r="AG107" s="4">
        <f>AE107/E107</f>
        <v>-1.7904478260869567</v>
      </c>
      <c r="AH107" s="4">
        <f>AF107/E107</f>
        <v>-2.4781347826086959</v>
      </c>
    </row>
    <row r="108" spans="1:37" x14ac:dyDescent="0.2">
      <c r="B108">
        <v>31</v>
      </c>
      <c r="E108">
        <v>32</v>
      </c>
      <c r="F108" s="10" t="s">
        <v>43</v>
      </c>
      <c r="G108" s="4">
        <v>-65.763599999999997</v>
      </c>
      <c r="H108" s="4">
        <v>-82.265699999999995</v>
      </c>
      <c r="I108" s="4">
        <f>G108/E108</f>
        <v>-2.0551124999999999</v>
      </c>
      <c r="J108" s="4">
        <f t="shared" si="136"/>
        <v>-2.5708031249999999</v>
      </c>
      <c r="M108" s="1"/>
      <c r="N108" s="10" t="s">
        <v>44</v>
      </c>
      <c r="O108" s="4">
        <v>-63.543199999999999</v>
      </c>
      <c r="P108" s="4">
        <v>-81.502800000000008</v>
      </c>
      <c r="Q108" s="4">
        <f t="shared" si="132"/>
        <v>-1.985725</v>
      </c>
      <c r="R108" s="4">
        <f t="shared" si="133"/>
        <v>-2.5469625000000002</v>
      </c>
      <c r="U108" s="1"/>
      <c r="V108" s="10" t="s">
        <v>45</v>
      </c>
      <c r="W108" s="4">
        <v>-53.532200000000003</v>
      </c>
      <c r="X108" s="4">
        <v>-81.411200000000008</v>
      </c>
      <c r="Y108" s="4">
        <f t="shared" si="134"/>
        <v>-1.6728812500000001</v>
      </c>
      <c r="Z108" s="4">
        <f t="shared" si="135"/>
        <v>-2.5441000000000003</v>
      </c>
      <c r="AD108" s="10" t="s">
        <v>46</v>
      </c>
      <c r="AE108" s="4">
        <v>-55.868000000000002</v>
      </c>
      <c r="AF108" s="4">
        <v>-80.678799999999995</v>
      </c>
      <c r="AG108" s="4">
        <f>AE108/E108</f>
        <v>-1.7458750000000001</v>
      </c>
      <c r="AH108" s="4">
        <f>AF108/E108</f>
        <v>-2.5212124999999999</v>
      </c>
    </row>
    <row r="109" spans="1:37" x14ac:dyDescent="0.2">
      <c r="B109">
        <v>32</v>
      </c>
      <c r="E109">
        <v>26.55</v>
      </c>
      <c r="F109" s="10" t="s">
        <v>77</v>
      </c>
      <c r="G109" s="4">
        <v>-46.697000000000003</v>
      </c>
      <c r="H109" s="4">
        <v>-66.091399999999993</v>
      </c>
      <c r="I109" s="4">
        <f t="shared" ref="I109:I113" si="137">G109/E109</f>
        <v>-1.7588323917137476</v>
      </c>
      <c r="J109" s="4">
        <f t="shared" si="136"/>
        <v>-2.4893182674199621</v>
      </c>
      <c r="M109" s="1"/>
      <c r="N109" s="10"/>
      <c r="O109" s="4"/>
      <c r="P109" s="4"/>
      <c r="Q109" s="4"/>
      <c r="R109" s="4"/>
      <c r="U109" s="1"/>
      <c r="V109" s="10"/>
      <c r="W109" s="4"/>
      <c r="X109" s="4"/>
      <c r="Y109" s="4"/>
      <c r="Z109" s="4"/>
      <c r="AD109" s="10"/>
      <c r="AE109" s="4"/>
      <c r="AF109" s="4"/>
      <c r="AG109" s="4"/>
      <c r="AH109" s="4"/>
    </row>
    <row r="110" spans="1:37" x14ac:dyDescent="0.2">
      <c r="B110">
        <v>33</v>
      </c>
      <c r="E110">
        <v>51.36</v>
      </c>
      <c r="F110" s="10" t="s">
        <v>47</v>
      </c>
      <c r="G110" s="4">
        <v>-73.517300000000006</v>
      </c>
      <c r="H110" s="4">
        <v>-124.227</v>
      </c>
      <c r="I110" s="4">
        <f t="shared" si="137"/>
        <v>-1.4314116043613709</v>
      </c>
      <c r="J110" s="4">
        <f t="shared" si="136"/>
        <v>-2.4187500000000002</v>
      </c>
      <c r="M110" s="1"/>
      <c r="N110" s="10" t="s">
        <v>48</v>
      </c>
      <c r="O110" s="4">
        <v>-58.812400000000004</v>
      </c>
      <c r="P110" s="4">
        <v>-124.17700000000001</v>
      </c>
      <c r="Q110" s="4">
        <f>O110/E110</f>
        <v>-1.1451012461059191</v>
      </c>
      <c r="R110" s="4">
        <f>P110/E110</f>
        <v>-2.417776479750779</v>
      </c>
      <c r="U110" s="1"/>
      <c r="V110" s="10" t="s">
        <v>49</v>
      </c>
      <c r="W110" s="4">
        <v>-56.374600000000001</v>
      </c>
      <c r="X110" s="4">
        <v>-122.06100000000001</v>
      </c>
      <c r="Y110" s="4">
        <f>W110/E110</f>
        <v>-1.0976362928348911</v>
      </c>
      <c r="Z110" s="4">
        <f>X110/E110</f>
        <v>-2.3765771028037386</v>
      </c>
      <c r="AD110" s="10" t="s">
        <v>50</v>
      </c>
      <c r="AE110" s="4">
        <v>-73.696399999999997</v>
      </c>
      <c r="AF110" s="4">
        <v>-123.892</v>
      </c>
      <c r="AG110" s="4">
        <f>AE110/E110</f>
        <v>-1.4348987538940809</v>
      </c>
      <c r="AH110" s="4">
        <f>AF110/E110</f>
        <v>-2.4122274143302178</v>
      </c>
    </row>
    <row r="111" spans="1:37" x14ac:dyDescent="0.2">
      <c r="B111">
        <v>34</v>
      </c>
      <c r="E111">
        <v>64</v>
      </c>
      <c r="F111" s="10" t="s">
        <v>82</v>
      </c>
      <c r="G111" s="4">
        <v>-44.961600000000004</v>
      </c>
      <c r="H111" s="4">
        <v>-159.98399999999998</v>
      </c>
      <c r="I111" s="4">
        <f t="shared" si="137"/>
        <v>-0.70252500000000007</v>
      </c>
      <c r="J111" s="4">
        <f t="shared" si="136"/>
        <v>-2.4997499999999997</v>
      </c>
      <c r="M111" s="1"/>
      <c r="N111" s="10" t="s">
        <v>52</v>
      </c>
      <c r="O111" s="4">
        <v>-36.921300000000002</v>
      </c>
      <c r="P111" s="4">
        <v>-149.77099999999999</v>
      </c>
      <c r="Q111" s="4">
        <f>O111/E111</f>
        <v>-0.57689531250000003</v>
      </c>
      <c r="R111" s="4">
        <f>P111/E111</f>
        <v>-2.3401718749999998</v>
      </c>
      <c r="U111" s="1"/>
      <c r="V111" s="10" t="s">
        <v>53</v>
      </c>
      <c r="W111" s="4"/>
      <c r="X111" s="4"/>
      <c r="Y111" s="4"/>
      <c r="Z111" s="4"/>
      <c r="AC111" s="1" t="s">
        <v>33</v>
      </c>
      <c r="AD111" s="8"/>
      <c r="AE111" s="4"/>
      <c r="AF111" s="4"/>
      <c r="AG111" s="4"/>
      <c r="AH111" s="4"/>
      <c r="AK111" s="12"/>
    </row>
    <row r="112" spans="1:37" x14ac:dyDescent="0.2">
      <c r="B112">
        <v>36</v>
      </c>
      <c r="E112">
        <v>30.59</v>
      </c>
      <c r="F112" s="10" t="s">
        <v>59</v>
      </c>
      <c r="G112" s="4">
        <v>-51.407299999999999</v>
      </c>
      <c r="H112" s="4">
        <v>-75.094099999999997</v>
      </c>
      <c r="I112" s="4">
        <f t="shared" si="137"/>
        <v>-1.6805263157894736</v>
      </c>
      <c r="J112" s="4">
        <f t="shared" si="136"/>
        <v>-2.4548577966655771</v>
      </c>
      <c r="M112" s="1"/>
      <c r="N112" s="10" t="s">
        <v>60</v>
      </c>
      <c r="O112" s="4">
        <v>-47.010600000000004</v>
      </c>
      <c r="P112" s="4">
        <v>-77.382900000000006</v>
      </c>
      <c r="Q112" s="4">
        <f>O112/E112</f>
        <v>-1.536796338672769</v>
      </c>
      <c r="R112" s="4">
        <f>P112/E112</f>
        <v>-2.5296796338672771</v>
      </c>
      <c r="U112" s="1"/>
      <c r="V112" s="10" t="s">
        <v>61</v>
      </c>
      <c r="W112" s="4">
        <v>-54.26</v>
      </c>
      <c r="X112" s="4">
        <v>-77.993200000000002</v>
      </c>
      <c r="Y112" s="4">
        <f>W112/E112</f>
        <v>-1.773782281791435</v>
      </c>
      <c r="Z112" s="4">
        <f>X112/E112</f>
        <v>-2.5496305982347174</v>
      </c>
      <c r="AC112" s="1" t="s">
        <v>86</v>
      </c>
      <c r="AD112" s="10" t="s">
        <v>115</v>
      </c>
      <c r="AE112" s="4"/>
      <c r="AF112" s="4"/>
      <c r="AG112" s="4"/>
      <c r="AH112" s="4"/>
      <c r="AK112" s="1" t="s">
        <v>86</v>
      </c>
    </row>
    <row r="113" spans="1:37" x14ac:dyDescent="0.2">
      <c r="B113">
        <v>37</v>
      </c>
      <c r="E113">
        <v>77</v>
      </c>
      <c r="F113" s="10" t="s">
        <v>62</v>
      </c>
      <c r="G113" s="4">
        <v>-142.67899999999997</v>
      </c>
      <c r="H113" s="4">
        <v>-174.22499999999999</v>
      </c>
      <c r="I113" s="4">
        <f t="shared" si="137"/>
        <v>-1.8529740259740257</v>
      </c>
      <c r="J113" s="4">
        <f t="shared" si="136"/>
        <v>-2.2626623376623374</v>
      </c>
      <c r="M113" s="1"/>
      <c r="N113" s="10" t="s">
        <v>63</v>
      </c>
      <c r="O113" s="4">
        <v>-93.226600000000005</v>
      </c>
      <c r="P113" s="4">
        <v>-187.399</v>
      </c>
      <c r="Q113" s="4">
        <f>O113/E113</f>
        <v>-1.210735064935065</v>
      </c>
      <c r="R113" s="4">
        <f>P113/E113</f>
        <v>-2.4337532467532466</v>
      </c>
      <c r="U113" s="1"/>
      <c r="V113" s="10" t="s">
        <v>64</v>
      </c>
      <c r="W113" s="4">
        <v>-54.952500000000001</v>
      </c>
      <c r="X113" s="4">
        <v>-186.02499999999998</v>
      </c>
      <c r="Y113" s="4">
        <f>W113/E113</f>
        <v>-0.71366883116883117</v>
      </c>
      <c r="Z113" s="4">
        <f>X113/E113</f>
        <v>-2.4159090909090906</v>
      </c>
      <c r="AD113" s="10" t="s">
        <v>87</v>
      </c>
      <c r="AE113" s="4">
        <v>-51.416800000000002</v>
      </c>
      <c r="AF113" s="4">
        <v>-190.42</v>
      </c>
      <c r="AG113" s="4">
        <f>AE113/E113</f>
        <v>-0.66775064935064943</v>
      </c>
      <c r="AH113" s="4">
        <f>AF113/E113</f>
        <v>-2.4729870129870126</v>
      </c>
    </row>
    <row r="114" spans="1:37" x14ac:dyDescent="0.2">
      <c r="B114">
        <v>40</v>
      </c>
      <c r="C114" s="18" t="s">
        <v>119</v>
      </c>
      <c r="E114">
        <v>22</v>
      </c>
      <c r="F114" s="10" t="s">
        <v>66</v>
      </c>
      <c r="M114" s="1" t="s">
        <v>118</v>
      </c>
      <c r="N114" s="10" t="s">
        <v>67</v>
      </c>
      <c r="O114" s="4">
        <v>-54.826999999999998</v>
      </c>
      <c r="P114" s="4">
        <v>-55.613700000000001</v>
      </c>
      <c r="Q114" s="4">
        <f>O114/E114</f>
        <v>-2.4921363636363636</v>
      </c>
      <c r="R114" s="4">
        <f>P114/E114</f>
        <v>-2.5278954545454546</v>
      </c>
      <c r="U114" s="1"/>
      <c r="V114" s="10" t="s">
        <v>68</v>
      </c>
      <c r="W114">
        <v>-46.3872</v>
      </c>
      <c r="X114">
        <v>-55.562800000000003</v>
      </c>
      <c r="Y114" s="4">
        <f>W114/E114</f>
        <v>-2.1085090909090911</v>
      </c>
      <c r="Z114" s="4">
        <f>X114/E114</f>
        <v>-2.5255818181818182</v>
      </c>
      <c r="AC114" s="1"/>
      <c r="AD114" s="10" t="s">
        <v>110</v>
      </c>
      <c r="AE114">
        <v>-41.412799999999997</v>
      </c>
      <c r="AF114">
        <v>-56.020600000000002</v>
      </c>
      <c r="AG114" s="4">
        <f>AE114/E114</f>
        <v>-1.8823999999999999</v>
      </c>
      <c r="AH114" s="4">
        <f>AF114/E114</f>
        <v>-2.5463909090909094</v>
      </c>
      <c r="AK114" s="1"/>
    </row>
    <row r="115" spans="1:37" s="4" customFormat="1" x14ac:dyDescent="0.2">
      <c r="F115" s="32"/>
      <c r="M115" s="19"/>
      <c r="N115" s="32"/>
      <c r="U115" s="19"/>
      <c r="V115" s="32"/>
      <c r="AC115" s="19"/>
      <c r="AD115" s="32"/>
      <c r="AK115" s="19"/>
    </row>
    <row r="116" spans="1:37" s="18" customFormat="1" x14ac:dyDescent="0.2">
      <c r="A116" s="18" t="s">
        <v>38</v>
      </c>
      <c r="B116" s="18">
        <v>35</v>
      </c>
      <c r="C116" s="18" t="s">
        <v>84</v>
      </c>
      <c r="E116" s="18">
        <v>35</v>
      </c>
      <c r="F116" s="34" t="s">
        <v>85</v>
      </c>
      <c r="G116" s="18">
        <v>-46.571400000000004</v>
      </c>
      <c r="H116" s="18">
        <v>-88.979600000000005</v>
      </c>
      <c r="I116" s="18">
        <f>G116/E116</f>
        <v>-1.3306114285714288</v>
      </c>
      <c r="J116" s="18">
        <f>H116/E116</f>
        <v>-2.5422742857142859</v>
      </c>
      <c r="M116" s="35"/>
      <c r="N116" s="34" t="s">
        <v>56</v>
      </c>
      <c r="O116" s="18">
        <v>-28.053400000000003</v>
      </c>
      <c r="P116" s="18">
        <v>-88.2166</v>
      </c>
      <c r="Q116" s="18">
        <f>O116/E116</f>
        <v>-0.8015257142857144</v>
      </c>
      <c r="R116" s="18">
        <f>P116/E116</f>
        <v>-2.5204742857142857</v>
      </c>
      <c r="U116" s="35"/>
      <c r="V116" s="34" t="s">
        <v>57</v>
      </c>
      <c r="W116" s="18">
        <v>-23.5092</v>
      </c>
      <c r="X116" s="18">
        <v>-88.369200000000006</v>
      </c>
      <c r="Y116" s="18">
        <f>W116/E116</f>
        <v>-0.67169142857142861</v>
      </c>
      <c r="Z116" s="18">
        <f>X116/E116</f>
        <v>-2.5248342857142858</v>
      </c>
      <c r="AD116" s="34" t="s">
        <v>58</v>
      </c>
      <c r="AE116" s="18">
        <v>-25.503</v>
      </c>
      <c r="AF116" s="18">
        <v>-89.386499999999998</v>
      </c>
      <c r="AG116" s="18">
        <f>AE116/E116</f>
        <v>-0.72865714285714289</v>
      </c>
      <c r="AH116" s="18">
        <f>AF116/E116</f>
        <v>-2.5539000000000001</v>
      </c>
      <c r="AK116" s="35"/>
    </row>
    <row r="117" spans="1:37" s="18" customFormat="1" x14ac:dyDescent="0.2">
      <c r="B117" s="18">
        <v>39</v>
      </c>
      <c r="C117" s="18" t="s">
        <v>84</v>
      </c>
      <c r="E117" s="18">
        <v>20</v>
      </c>
      <c r="F117" s="34" t="s">
        <v>109</v>
      </c>
      <c r="G117" s="18">
        <v>-49.538899999999998</v>
      </c>
      <c r="H117" s="18">
        <v>-51.595500000000001</v>
      </c>
      <c r="I117" s="18">
        <f t="shared" ref="I117" si="138">G117/E117</f>
        <v>-2.4769449999999997</v>
      </c>
      <c r="J117" s="18">
        <f>H117/E117</f>
        <v>-2.5797750000000002</v>
      </c>
      <c r="M117" s="35"/>
      <c r="N117" s="34" t="s">
        <v>116</v>
      </c>
      <c r="O117" s="18">
        <v>-37.984299999999998</v>
      </c>
      <c r="P117" s="18">
        <v>-51.951599999999999</v>
      </c>
      <c r="Q117" s="18">
        <f>O117/E117</f>
        <v>-1.8992149999999999</v>
      </c>
      <c r="R117" s="18">
        <f>P117/E117</f>
        <v>-2.5975799999999998</v>
      </c>
      <c r="U117" s="35"/>
      <c r="V117" s="34" t="s">
        <v>105</v>
      </c>
      <c r="W117" s="18">
        <v>-50.534199999999998</v>
      </c>
      <c r="X117" s="18">
        <v>-51.341200000000001</v>
      </c>
      <c r="Y117" s="18">
        <f>W117/E117</f>
        <v>-2.52671</v>
      </c>
      <c r="Z117" s="18">
        <f>X117/E117</f>
        <v>-2.5670600000000001</v>
      </c>
      <c r="AD117" s="34"/>
    </row>
    <row r="118" spans="1:37" s="18" customFormat="1" x14ac:dyDescent="0.2">
      <c r="B118" s="18">
        <v>41</v>
      </c>
      <c r="C118" s="18" t="s">
        <v>84</v>
      </c>
      <c r="E118" s="18">
        <v>28</v>
      </c>
      <c r="F118" s="34" t="s">
        <v>69</v>
      </c>
      <c r="M118" s="35" t="s">
        <v>118</v>
      </c>
      <c r="N118" s="34" t="s">
        <v>70</v>
      </c>
      <c r="U118" s="35" t="s">
        <v>118</v>
      </c>
      <c r="V118" s="34" t="s">
        <v>71</v>
      </c>
      <c r="AC118" s="35" t="s">
        <v>86</v>
      </c>
      <c r="AD118" s="36"/>
    </row>
    <row r="119" spans="1:37" x14ac:dyDescent="0.2">
      <c r="F119" s="10"/>
      <c r="G119" s="4"/>
      <c r="H119" s="4"/>
      <c r="I119" s="4"/>
      <c r="J119" s="4"/>
      <c r="M119" s="1"/>
      <c r="N119" s="10"/>
      <c r="O119" s="4"/>
      <c r="P119" s="4"/>
      <c r="Q119" s="4"/>
      <c r="R119" s="4"/>
      <c r="U119" s="1"/>
      <c r="V119" s="10"/>
      <c r="W119" s="4"/>
      <c r="X119" s="4"/>
      <c r="Y119" s="4"/>
      <c r="Z119" s="4"/>
      <c r="AD119" s="10"/>
      <c r="AE119" s="4"/>
      <c r="AF119" s="4"/>
      <c r="AG119" s="4"/>
      <c r="AH119" s="4"/>
    </row>
    <row r="120" spans="1:37" x14ac:dyDescent="0.2">
      <c r="F120" s="10"/>
      <c r="M120" s="1"/>
      <c r="N120" s="10"/>
      <c r="U120" s="1"/>
      <c r="V120" s="10"/>
      <c r="AD120" s="10"/>
    </row>
    <row r="121" spans="1:37" s="19" customFormat="1" x14ac:dyDescent="0.2">
      <c r="A121" s="40" t="s">
        <v>147</v>
      </c>
      <c r="E121" s="19">
        <f>AVERAGE(E103:E114)</f>
        <v>40.824999999999996</v>
      </c>
      <c r="F121" s="27"/>
      <c r="I121" s="19">
        <f t="shared" ref="I121:J121" si="139">AVERAGE(I103:I114)</f>
        <v>-1.6369383991943367</v>
      </c>
      <c r="J121" s="19">
        <f t="shared" si="139"/>
        <v>-2.4645127646906899</v>
      </c>
      <c r="N121" s="27"/>
      <c r="Q121" s="19">
        <f t="shared" ref="Q121:R121" si="140">AVERAGE(Q103:Q114)</f>
        <v>-1.5377654417193509</v>
      </c>
      <c r="R121" s="19">
        <f t="shared" si="140"/>
        <v>-2.4670171114768884</v>
      </c>
      <c r="V121" s="27"/>
      <c r="Y121" s="19">
        <f t="shared" ref="Y121:Z121" si="141">AVERAGE(Y103:Y114)</f>
        <v>-1.4316360968313473</v>
      </c>
      <c r="Z121" s="19">
        <f t="shared" si="141"/>
        <v>-2.4576503587313048</v>
      </c>
      <c r="AD121" s="27"/>
      <c r="AG121" s="19">
        <f t="shared" ref="AG121:AH121" si="142">AVERAGE(AG103:AG114)</f>
        <v>-1.5513744758209327</v>
      </c>
      <c r="AH121" s="19">
        <f t="shared" si="142"/>
        <v>-2.4691481950355967</v>
      </c>
    </row>
    <row r="122" spans="1:37" s="19" customFormat="1" x14ac:dyDescent="0.2">
      <c r="A122" s="19" t="s">
        <v>22</v>
      </c>
      <c r="E122" s="19">
        <f>STDEV(E103:E114)/E123^0.5</f>
        <v>5.2825417866092375</v>
      </c>
      <c r="F122" s="27"/>
      <c r="I122" s="19">
        <f t="shared" ref="I122:J122" si="143">STDEV(I103:I114)/I123^0.5</f>
        <v>0.17385254885758741</v>
      </c>
      <c r="J122" s="19">
        <f t="shared" si="143"/>
        <v>3.9144070199514859E-2</v>
      </c>
      <c r="N122" s="27"/>
      <c r="Q122" s="19">
        <f t="shared" ref="Q122:R122" si="144">STDEV(Q103:Q114)/Q123^0.5</f>
        <v>0.15849497958659475</v>
      </c>
      <c r="R122" s="19">
        <f t="shared" si="144"/>
        <v>1.8487281719027224E-2</v>
      </c>
      <c r="V122" s="27"/>
      <c r="Y122" s="19">
        <f t="shared" ref="Y122:Z122" si="145">STDEV(Y103:Y114)/Y123^0.5</f>
        <v>0.13573897122211834</v>
      </c>
      <c r="Z122" s="19">
        <f t="shared" si="145"/>
        <v>2.0491979921943074E-2</v>
      </c>
      <c r="AD122" s="27"/>
      <c r="AG122" s="19">
        <f t="shared" ref="AG122:AH122" si="146">STDEV(AG103:AG114)/AG123^0.5</f>
        <v>0.15812633938638374</v>
      </c>
      <c r="AH122" s="19">
        <f t="shared" si="146"/>
        <v>1.7127586711548563E-2</v>
      </c>
    </row>
    <row r="123" spans="1:37" s="19" customFormat="1" x14ac:dyDescent="0.2">
      <c r="A123" s="19" t="s">
        <v>23</v>
      </c>
      <c r="E123" s="19">
        <f>COUNT(E103:E114)</f>
        <v>12</v>
      </c>
      <c r="F123" s="27"/>
      <c r="I123" s="19">
        <f t="shared" ref="I123:J123" si="147">COUNT(I103:I114)</f>
        <v>7</v>
      </c>
      <c r="J123" s="19">
        <f t="shared" si="147"/>
        <v>7</v>
      </c>
      <c r="N123" s="27"/>
      <c r="Q123" s="19">
        <f t="shared" ref="Q123:R123" si="148">COUNT(Q103:Q114)</f>
        <v>11</v>
      </c>
      <c r="R123" s="19">
        <f t="shared" si="148"/>
        <v>11</v>
      </c>
      <c r="V123" s="27"/>
      <c r="Y123" s="19">
        <f t="shared" ref="Y123:Z123" si="149">COUNT(Y103:Y114)</f>
        <v>10</v>
      </c>
      <c r="Z123" s="19">
        <f t="shared" si="149"/>
        <v>10</v>
      </c>
      <c r="AD123" s="27"/>
      <c r="AG123" s="19">
        <f t="shared" ref="AG123:AH123" si="150">COUNT(AG103:AG114)</f>
        <v>8</v>
      </c>
      <c r="AH123" s="19">
        <f t="shared" si="150"/>
        <v>8</v>
      </c>
    </row>
    <row r="124" spans="1:37" s="19" customFormat="1" x14ac:dyDescent="0.2">
      <c r="F124" s="27"/>
      <c r="N124" s="27"/>
      <c r="V124" s="27"/>
      <c r="AD124" s="27"/>
    </row>
    <row r="125" spans="1:37" s="19" customFormat="1" x14ac:dyDescent="0.2">
      <c r="F125" s="27"/>
      <c r="N125" s="27"/>
      <c r="V125" s="27"/>
      <c r="AD125" s="27"/>
    </row>
    <row r="126" spans="1:37" ht="22" customHeight="1" x14ac:dyDescent="0.25">
      <c r="A126" s="3" t="s">
        <v>37</v>
      </c>
      <c r="F126" s="10"/>
      <c r="G126" s="4"/>
      <c r="H126" s="4"/>
      <c r="I126" s="4"/>
      <c r="J126" s="4"/>
      <c r="M126" s="1"/>
      <c r="N126" s="10"/>
      <c r="O126" s="4"/>
      <c r="P126" s="4"/>
      <c r="Q126" s="4"/>
      <c r="R126" s="4"/>
      <c r="U126" s="1"/>
      <c r="V126" s="10"/>
      <c r="W126" s="4"/>
      <c r="X126" s="4"/>
      <c r="Y126" s="4"/>
      <c r="Z126" s="4"/>
      <c r="AD126" s="10"/>
      <c r="AE126" s="4"/>
      <c r="AF126" s="4"/>
      <c r="AG126" s="4"/>
      <c r="AH126" s="4"/>
    </row>
    <row r="127" spans="1:37" s="1" customFormat="1" x14ac:dyDescent="0.2">
      <c r="A127" s="2" t="s">
        <v>25</v>
      </c>
      <c r="F127" s="8"/>
      <c r="G127" s="2" t="s">
        <v>8</v>
      </c>
      <c r="N127" s="8"/>
      <c r="O127" s="2" t="s">
        <v>7</v>
      </c>
      <c r="V127" s="8"/>
      <c r="W127" s="2" t="s">
        <v>9</v>
      </c>
      <c r="AD127" s="8"/>
      <c r="AE127" s="2" t="s">
        <v>10</v>
      </c>
    </row>
    <row r="128" spans="1:37" x14ac:dyDescent="0.2">
      <c r="A128" t="s">
        <v>88</v>
      </c>
      <c r="B128">
        <v>1</v>
      </c>
      <c r="E128">
        <v>34</v>
      </c>
      <c r="F128" s="10" t="s">
        <v>89</v>
      </c>
      <c r="G128" s="4">
        <v>-70.190899999999999</v>
      </c>
      <c r="H128" s="4">
        <v>-79.458100000000002</v>
      </c>
      <c r="I128" s="4">
        <f>G128/E128</f>
        <v>-2.0644382352941175</v>
      </c>
      <c r="J128" s="4">
        <f>H128/E128</f>
        <v>-2.3370029411764706</v>
      </c>
      <c r="M128" s="1"/>
      <c r="N128" s="10" t="s">
        <v>90</v>
      </c>
      <c r="O128" s="4">
        <v>-58.563700000000004</v>
      </c>
      <c r="P128" s="4">
        <v>-83.486400000000003</v>
      </c>
      <c r="Q128" s="4">
        <f>O128/E128</f>
        <v>-1.7224617647058824</v>
      </c>
      <c r="R128" s="4">
        <f>P128/E128</f>
        <v>-2.4554823529411767</v>
      </c>
      <c r="U128" s="1"/>
      <c r="V128" s="26" t="s">
        <v>91</v>
      </c>
      <c r="W128">
        <v>-50.762999999999998</v>
      </c>
      <c r="X128">
        <v>-83.689899999999994</v>
      </c>
      <c r="Y128" s="4">
        <f>W128/E128</f>
        <v>-1.4930294117647058</v>
      </c>
      <c r="Z128" s="4">
        <f>X128/E128</f>
        <v>-2.4614676470588233</v>
      </c>
      <c r="AC128" s="1"/>
      <c r="AD128" s="8"/>
      <c r="AE128">
        <v>-45.520499999999998</v>
      </c>
      <c r="AF128">
        <v>-85.487200000000001</v>
      </c>
      <c r="AG128" s="4">
        <f>AE128/E128</f>
        <v>-1.3388382352941175</v>
      </c>
      <c r="AH128" s="4">
        <f>AF128/E128</f>
        <v>-2.5143294117647059</v>
      </c>
      <c r="AK128" s="1"/>
    </row>
    <row r="129" spans="1:37" x14ac:dyDescent="0.2">
      <c r="B129">
        <v>2</v>
      </c>
      <c r="E129">
        <v>29</v>
      </c>
      <c r="F129" s="10" t="s">
        <v>89</v>
      </c>
      <c r="G129" s="4">
        <v>-48.095700000000001</v>
      </c>
      <c r="H129" s="4">
        <v>-68.634500000000003</v>
      </c>
      <c r="I129" s="4">
        <f t="shared" ref="I129:I130" si="151">G129/E129</f>
        <v>-1.6584724137931035</v>
      </c>
      <c r="J129" s="4">
        <f>H129/E129</f>
        <v>-2.3667068965517242</v>
      </c>
      <c r="M129" s="1"/>
      <c r="N129" s="10" t="s">
        <v>90</v>
      </c>
      <c r="O129" s="4">
        <v>-35.241500000000002</v>
      </c>
      <c r="P129" s="4">
        <v>-66.599999999999994</v>
      </c>
      <c r="Q129" s="4">
        <f>O129/E129</f>
        <v>-1.2152241379310345</v>
      </c>
      <c r="R129" s="4">
        <f>P129/E129</f>
        <v>-2.296551724137931</v>
      </c>
      <c r="U129" s="1"/>
      <c r="V129" s="8"/>
      <c r="Y129" s="4"/>
      <c r="Z129" s="4"/>
      <c r="AC129" s="1" t="s">
        <v>83</v>
      </c>
      <c r="AD129" s="8"/>
      <c r="AG129" s="4"/>
      <c r="AH129" s="4"/>
      <c r="AK129" s="1" t="s">
        <v>83</v>
      </c>
    </row>
    <row r="130" spans="1:37" x14ac:dyDescent="0.2">
      <c r="B130">
        <v>3</v>
      </c>
      <c r="E130">
        <v>65</v>
      </c>
      <c r="F130" s="10" t="s">
        <v>72</v>
      </c>
      <c r="G130" s="4">
        <v>-153.851</v>
      </c>
      <c r="H130" s="4">
        <v>-159.62799999999999</v>
      </c>
      <c r="I130" s="4">
        <f t="shared" si="151"/>
        <v>-2.3669384615384614</v>
      </c>
      <c r="J130" s="4">
        <f>H130/E130</f>
        <v>-2.4558153846153843</v>
      </c>
      <c r="M130" s="1"/>
      <c r="N130" s="10" t="s">
        <v>74</v>
      </c>
      <c r="O130" s="4">
        <v>-36.808399999999999</v>
      </c>
      <c r="P130" s="4">
        <v>-133.38299999999998</v>
      </c>
      <c r="Q130" s="4">
        <f>O130/E130</f>
        <v>-0.56628307692307689</v>
      </c>
      <c r="R130" s="4">
        <f>P130/E130</f>
        <v>-2.0520461538461534</v>
      </c>
      <c r="U130" s="1"/>
      <c r="V130" s="10" t="s">
        <v>93</v>
      </c>
      <c r="W130" s="4">
        <v>-26.825400000000002</v>
      </c>
      <c r="X130" s="4">
        <v>-160.18699999999998</v>
      </c>
      <c r="Y130" s="4">
        <f>W130/E130</f>
        <v>-0.41269846153846157</v>
      </c>
      <c r="Z130" s="4">
        <f>X130/E130</f>
        <v>-2.4644153846153842</v>
      </c>
      <c r="AD130" s="10" t="s">
        <v>94</v>
      </c>
      <c r="AE130" s="4">
        <v>-21.724600000000002</v>
      </c>
      <c r="AF130" s="4">
        <v>-152.04899999999998</v>
      </c>
      <c r="AG130" s="4">
        <f>AE130/E130</f>
        <v>-0.3342246153846154</v>
      </c>
      <c r="AH130" s="4">
        <f>AF130/E130</f>
        <v>-2.3392153846153843</v>
      </c>
    </row>
    <row r="131" spans="1:37" s="4" customFormat="1" x14ac:dyDescent="0.2">
      <c r="B131" s="4">
        <v>5</v>
      </c>
      <c r="F131" s="10"/>
      <c r="M131" s="19"/>
      <c r="N131" s="10"/>
      <c r="U131" s="19"/>
      <c r="V131" s="10"/>
      <c r="AC131" s="20"/>
      <c r="AD131" s="10"/>
      <c r="AK131" s="19"/>
    </row>
    <row r="132" spans="1:37" x14ac:dyDescent="0.2">
      <c r="A132" t="s">
        <v>97</v>
      </c>
      <c r="B132">
        <v>2</v>
      </c>
      <c r="E132">
        <v>140</v>
      </c>
      <c r="F132" s="8"/>
      <c r="I132" s="4"/>
      <c r="J132" s="4"/>
      <c r="M132" s="1" t="s">
        <v>15</v>
      </c>
      <c r="N132" s="10" t="s">
        <v>73</v>
      </c>
      <c r="O132" s="4">
        <v>-128.541</v>
      </c>
      <c r="P132" s="4">
        <v>-336.68100000000004</v>
      </c>
      <c r="Q132" s="4">
        <f>O132/E132</f>
        <v>-0.91815000000000002</v>
      </c>
      <c r="R132" s="4">
        <f>P132/E132</f>
        <v>-2.4048642857142859</v>
      </c>
      <c r="U132" s="1"/>
      <c r="V132" s="10" t="s">
        <v>74</v>
      </c>
      <c r="W132" s="4">
        <v>-78.6494</v>
      </c>
      <c r="X132" s="4">
        <v>-177.46499999999997</v>
      </c>
      <c r="Y132" s="4">
        <f>W132/E132</f>
        <v>-0.56178142857142854</v>
      </c>
      <c r="Z132" s="4">
        <f>X132/E132</f>
        <v>-1.2676071428571427</v>
      </c>
      <c r="AD132" s="10" t="s">
        <v>93</v>
      </c>
      <c r="AE132" s="4">
        <v>-77.321899999999999</v>
      </c>
      <c r="AF132" s="4">
        <v>-334.74799999999999</v>
      </c>
      <c r="AG132" s="4">
        <f>AE132/E132</f>
        <v>-0.55229928571428566</v>
      </c>
      <c r="AH132" s="4">
        <f>AF132/E132</f>
        <v>-2.391057142857143</v>
      </c>
    </row>
    <row r="133" spans="1:37" x14ac:dyDescent="0.2">
      <c r="B133">
        <v>3</v>
      </c>
      <c r="E133">
        <v>43</v>
      </c>
      <c r="F133" s="10" t="s">
        <v>89</v>
      </c>
      <c r="G133">
        <v>-103.727</v>
      </c>
      <c r="H133">
        <v>-107.206</v>
      </c>
      <c r="I133" s="4">
        <f t="shared" ref="I133" si="152">G133/E133</f>
        <v>-2.4122558139534886</v>
      </c>
      <c r="J133" s="4">
        <f>H133/E133</f>
        <v>-2.4931627906976743</v>
      </c>
      <c r="M133" s="1"/>
      <c r="N133" s="10" t="s">
        <v>91</v>
      </c>
      <c r="O133" s="4">
        <v>-87.113299999999995</v>
      </c>
      <c r="P133" s="4">
        <v>-103.78100000000001</v>
      </c>
      <c r="Q133" s="4">
        <f>O133/E133</f>
        <v>-2.0258906976744187</v>
      </c>
      <c r="R133" s="4">
        <f>P133/E133</f>
        <v>-2.4135116279069768</v>
      </c>
      <c r="U133" s="1"/>
      <c r="V133" s="10" t="s">
        <v>73</v>
      </c>
      <c r="W133" s="4">
        <v>-74.514200000000002</v>
      </c>
      <c r="X133" s="4">
        <v>-103.628</v>
      </c>
      <c r="Y133" s="4">
        <f>W133/E133</f>
        <v>-1.7328883720930233</v>
      </c>
      <c r="Z133" s="4">
        <f>X133/E133</f>
        <v>-2.4099534883720932</v>
      </c>
      <c r="AD133" s="10" t="s">
        <v>93</v>
      </c>
      <c r="AG133" s="4"/>
      <c r="AH133" s="4"/>
      <c r="AK133" s="1" t="s">
        <v>33</v>
      </c>
    </row>
    <row r="134" spans="1:37" x14ac:dyDescent="0.2">
      <c r="B134">
        <v>4</v>
      </c>
      <c r="E134">
        <v>52</v>
      </c>
      <c r="F134" s="10" t="s">
        <v>111</v>
      </c>
      <c r="I134" s="4"/>
      <c r="J134" s="4"/>
      <c r="M134" s="1" t="s">
        <v>125</v>
      </c>
      <c r="N134" s="10" t="s">
        <v>95</v>
      </c>
      <c r="Q134" s="4"/>
      <c r="R134" s="4"/>
      <c r="U134" s="1" t="s">
        <v>100</v>
      </c>
      <c r="V134" s="8"/>
      <c r="Y134" s="4"/>
      <c r="Z134" s="4"/>
      <c r="AC134" s="1" t="s">
        <v>83</v>
      </c>
      <c r="AD134" s="8"/>
      <c r="AG134" s="4"/>
      <c r="AH134" s="4"/>
      <c r="AK134" s="1" t="s">
        <v>83</v>
      </c>
    </row>
    <row r="135" spans="1:37" x14ac:dyDescent="0.2">
      <c r="A135" t="s">
        <v>113</v>
      </c>
      <c r="B135">
        <v>1</v>
      </c>
      <c r="E135">
        <v>44.53</v>
      </c>
      <c r="F135" s="10" t="s">
        <v>89</v>
      </c>
      <c r="G135">
        <v>-97.643600000000006</v>
      </c>
      <c r="H135">
        <v>-110.715</v>
      </c>
      <c r="I135" s="4">
        <f t="shared" ref="I135:I137" si="153">G135/E135</f>
        <v>-2.1927599371210422</v>
      </c>
      <c r="J135" s="4">
        <f>H135/E135</f>
        <v>-2.4863013698630136</v>
      </c>
      <c r="M135" s="1"/>
      <c r="N135" s="10" t="s">
        <v>91</v>
      </c>
      <c r="O135">
        <v>-102.188</v>
      </c>
      <c r="P135">
        <v>-112.39400000000001</v>
      </c>
      <c r="Q135" s="4">
        <f>O135/E135</f>
        <v>-2.2948124859645183</v>
      </c>
      <c r="R135" s="4">
        <f>P135/E135</f>
        <v>-2.5240062878958005</v>
      </c>
      <c r="U135" s="1"/>
      <c r="V135" s="10" t="s">
        <v>72</v>
      </c>
      <c r="W135">
        <v>-64.992500000000007</v>
      </c>
      <c r="X135">
        <v>-112.241</v>
      </c>
      <c r="Y135" s="4">
        <f>W135/E135</f>
        <v>-1.4595216707837415</v>
      </c>
      <c r="Z135" s="4">
        <f>X135/E135</f>
        <v>-2.5205704019761956</v>
      </c>
      <c r="AC135" s="1"/>
      <c r="AD135" s="10" t="s">
        <v>73</v>
      </c>
      <c r="AE135">
        <v>-60.834099999999999</v>
      </c>
      <c r="AF135">
        <v>-113.309</v>
      </c>
      <c r="AG135" s="4">
        <f>AE135/E135</f>
        <v>-1.3661374354367841</v>
      </c>
      <c r="AH135" s="4">
        <f>AF135/E135</f>
        <v>-2.5445542331012798</v>
      </c>
      <c r="AK135" s="1"/>
    </row>
    <row r="136" spans="1:37" x14ac:dyDescent="0.2">
      <c r="B136">
        <v>2</v>
      </c>
      <c r="E136">
        <v>42.64</v>
      </c>
      <c r="F136" s="10" t="s">
        <v>74</v>
      </c>
      <c r="G136">
        <v>-82.477199999999996</v>
      </c>
      <c r="H136">
        <v>-105.425</v>
      </c>
      <c r="I136" s="4">
        <f t="shared" si="153"/>
        <v>-1.9342682926829267</v>
      </c>
      <c r="J136" s="4">
        <f>H136/E136</f>
        <v>-2.4724437148217633</v>
      </c>
      <c r="M136" s="1"/>
      <c r="N136" s="10" t="s">
        <v>93</v>
      </c>
      <c r="O136">
        <v>-81.723299999999995</v>
      </c>
      <c r="P136">
        <v>-105.83199999999999</v>
      </c>
      <c r="Q136" s="4">
        <f>O136/E136</f>
        <v>-1.9165877110694183</v>
      </c>
      <c r="R136" s="4">
        <f>P136/E136</f>
        <v>-2.4819887429643526</v>
      </c>
      <c r="U136" s="1"/>
      <c r="V136" s="10" t="s">
        <v>94</v>
      </c>
      <c r="W136">
        <v>-70.889600000000002</v>
      </c>
      <c r="X136">
        <v>-105.83199999999999</v>
      </c>
      <c r="Y136" s="4">
        <f>W136/E136</f>
        <v>-1.6625140712945592</v>
      </c>
      <c r="Z136" s="4">
        <f>X136/E136</f>
        <v>-2.4819887429643526</v>
      </c>
      <c r="AC136" s="1"/>
      <c r="AD136" s="10" t="s">
        <v>111</v>
      </c>
      <c r="AE136">
        <v>-65.777900000000002</v>
      </c>
      <c r="AF136">
        <v>-106.321</v>
      </c>
      <c r="AG136" s="4">
        <f>AE136/E136</f>
        <v>-1.5426336772983116</v>
      </c>
      <c r="AH136" s="4">
        <f>AF136/E136</f>
        <v>-2.4934568480300188</v>
      </c>
      <c r="AK136" s="1"/>
    </row>
    <row r="137" spans="1:37" x14ac:dyDescent="0.2">
      <c r="B137">
        <v>4</v>
      </c>
      <c r="E137">
        <v>29.07</v>
      </c>
      <c r="F137" s="8"/>
      <c r="G137">
        <v>-42.878799999999998</v>
      </c>
      <c r="H137">
        <v>-74.704300000000003</v>
      </c>
      <c r="I137" s="4">
        <f t="shared" si="153"/>
        <v>-1.4750189198486412</v>
      </c>
      <c r="J137" s="4">
        <f>H137/E137</f>
        <v>-2.5698073615411077</v>
      </c>
      <c r="M137" s="1"/>
      <c r="N137" s="10" t="s">
        <v>96</v>
      </c>
      <c r="Q137" s="4"/>
      <c r="R137" s="4"/>
      <c r="U137" s="1" t="s">
        <v>128</v>
      </c>
      <c r="V137" s="10" t="s">
        <v>43</v>
      </c>
      <c r="Y137" s="4"/>
      <c r="Z137" s="4"/>
      <c r="AC137" s="1" t="s">
        <v>128</v>
      </c>
      <c r="AD137" s="10" t="s">
        <v>44</v>
      </c>
      <c r="AG137" s="4"/>
      <c r="AH137" s="4"/>
      <c r="AK137" s="1" t="s">
        <v>128</v>
      </c>
    </row>
    <row r="138" spans="1:37" x14ac:dyDescent="0.2">
      <c r="F138" s="8"/>
      <c r="I138" s="4"/>
      <c r="J138" s="4"/>
      <c r="M138" s="1"/>
      <c r="N138" s="10"/>
      <c r="Q138" s="4"/>
      <c r="R138" s="4"/>
      <c r="U138" s="1"/>
      <c r="V138" s="10"/>
      <c r="Y138" s="4"/>
      <c r="Z138" s="4"/>
      <c r="AC138" s="1"/>
      <c r="AD138" s="10"/>
      <c r="AG138" s="4"/>
      <c r="AH138" s="4"/>
      <c r="AK138" s="1"/>
    </row>
    <row r="139" spans="1:37" s="18" customFormat="1" x14ac:dyDescent="0.2">
      <c r="A139" s="18" t="s">
        <v>88</v>
      </c>
      <c r="B139" s="18">
        <v>4</v>
      </c>
      <c r="C139" s="18" t="s">
        <v>84</v>
      </c>
      <c r="E139" s="18">
        <v>32</v>
      </c>
      <c r="F139" s="34" t="s">
        <v>95</v>
      </c>
      <c r="M139" s="35" t="s">
        <v>120</v>
      </c>
      <c r="N139" s="34" t="s">
        <v>75</v>
      </c>
      <c r="O139" s="18">
        <v>-77.645700000000005</v>
      </c>
      <c r="P139" s="18">
        <v>-77.645700000000005</v>
      </c>
      <c r="Q139" s="18">
        <f>O139/E139</f>
        <v>-2.4264281250000002</v>
      </c>
      <c r="R139" s="18">
        <f>P139/E139</f>
        <v>-2.4264281250000002</v>
      </c>
      <c r="U139" s="35"/>
      <c r="V139" s="34" t="s">
        <v>43</v>
      </c>
      <c r="W139" s="18">
        <v>-69.2179</v>
      </c>
      <c r="X139" s="18">
        <v>-81.011300000000006</v>
      </c>
      <c r="Y139" s="18">
        <f>W139/E139</f>
        <v>-2.163059375</v>
      </c>
      <c r="Z139" s="18">
        <f>X139/E139</f>
        <v>-2.5316031250000002</v>
      </c>
      <c r="AC139" s="41"/>
      <c r="AD139" s="34" t="s">
        <v>44</v>
      </c>
      <c r="AK139" s="35" t="s">
        <v>122</v>
      </c>
    </row>
    <row r="141" spans="1:37" s="19" customFormat="1" x14ac:dyDescent="0.2">
      <c r="A141" s="40" t="s">
        <v>147</v>
      </c>
      <c r="E141" s="19">
        <f>AVERAGE(E128:E137)</f>
        <v>53.248888888888885</v>
      </c>
      <c r="F141" s="27"/>
      <c r="I141" s="19">
        <f t="shared" ref="I141:J141" si="154">AVERAGE(I128:I137)</f>
        <v>-2.0148788677473974</v>
      </c>
      <c r="J141" s="19">
        <f t="shared" si="154"/>
        <v>-2.4544629227524482</v>
      </c>
      <c r="N141" s="27"/>
      <c r="Q141" s="19">
        <f t="shared" ref="Q141:R141" si="155">AVERAGE(Q128:Q137)</f>
        <v>-1.5227728391811926</v>
      </c>
      <c r="R141" s="19">
        <f t="shared" si="155"/>
        <v>-2.3754930250580975</v>
      </c>
      <c r="V141" s="27"/>
      <c r="Y141" s="19">
        <f t="shared" ref="Y141:Z141" si="156">AVERAGE(Y128:Y137)</f>
        <v>-1.2204055693409865</v>
      </c>
      <c r="Z141" s="19">
        <f t="shared" si="156"/>
        <v>-2.2676671346406652</v>
      </c>
      <c r="AD141" s="27"/>
      <c r="AG141" s="19">
        <f t="shared" ref="AG141:AH141" si="157">AVERAGE(AG128:AG137)</f>
        <v>-1.0268266498256229</v>
      </c>
      <c r="AH141" s="19">
        <f t="shared" si="157"/>
        <v>-2.4565226040737067</v>
      </c>
    </row>
    <row r="142" spans="1:37" s="19" customFormat="1" x14ac:dyDescent="0.2">
      <c r="A142" s="19" t="s">
        <v>22</v>
      </c>
      <c r="E142" s="19">
        <f>STDEV(E128:E137)/E143^0.5</f>
        <v>11.488011800283667</v>
      </c>
      <c r="F142" s="27"/>
      <c r="I142" s="19">
        <f t="shared" ref="I142:J142" si="158">STDEV(I128:I137)/I143^0.5</f>
        <v>0.1328196583706554</v>
      </c>
      <c r="J142" s="19">
        <f t="shared" si="158"/>
        <v>2.9935967972834012E-2</v>
      </c>
      <c r="N142" s="27"/>
      <c r="Q142" s="19">
        <f t="shared" ref="Q142:R142" si="159">STDEV(Q128:Q137)/Q143^0.5</f>
        <v>0.23999832651412825</v>
      </c>
      <c r="R142" s="19">
        <f t="shared" si="159"/>
        <v>6.0346916193182727E-2</v>
      </c>
      <c r="V142" s="27"/>
      <c r="Y142" s="19">
        <f t="shared" ref="Y142:Z142" si="160">STDEV(Y128:Y137)/Y143^0.5</f>
        <v>0.2363454640170069</v>
      </c>
      <c r="Z142" s="19">
        <f t="shared" si="160"/>
        <v>0.20054323893941486</v>
      </c>
      <c r="AD142" s="27"/>
      <c r="AG142" s="19">
        <f t="shared" ref="AG142:AH142" si="161">STDEV(AG128:AG137)/AG143^0.5</f>
        <v>0.24325025443883053</v>
      </c>
      <c r="AH142" s="19">
        <f t="shared" si="161"/>
        <v>3.9052556542841871E-2</v>
      </c>
    </row>
    <row r="143" spans="1:37" s="19" customFormat="1" x14ac:dyDescent="0.2">
      <c r="A143" s="19" t="s">
        <v>23</v>
      </c>
      <c r="E143" s="19">
        <f>COUNT(E128:E137)</f>
        <v>9</v>
      </c>
      <c r="F143" s="27"/>
      <c r="I143" s="19">
        <f t="shared" ref="I143:J143" si="162">COUNT(I128:I137)</f>
        <v>7</v>
      </c>
      <c r="J143" s="19">
        <f t="shared" si="162"/>
        <v>7</v>
      </c>
      <c r="N143" s="27"/>
      <c r="Q143" s="19">
        <f t="shared" ref="Q143:R143" si="163">COUNT(Q128:Q137)</f>
        <v>7</v>
      </c>
      <c r="R143" s="19">
        <f t="shared" si="163"/>
        <v>7</v>
      </c>
      <c r="V143" s="27"/>
      <c r="Y143" s="19">
        <f t="shared" ref="Y143:Z143" si="164">COUNT(Y128:Y137)</f>
        <v>6</v>
      </c>
      <c r="Z143" s="19">
        <f t="shared" si="164"/>
        <v>6</v>
      </c>
      <c r="AD143" s="27"/>
      <c r="AG143" s="19">
        <f t="shared" ref="AG143:AH143" si="165">COUNT(AG128:AG137)</f>
        <v>5</v>
      </c>
      <c r="AH143" s="19">
        <f t="shared" si="165"/>
        <v>5</v>
      </c>
    </row>
    <row r="144" spans="1:37" s="19" customFormat="1" x14ac:dyDescent="0.2">
      <c r="A144" s="19" t="s">
        <v>150</v>
      </c>
      <c r="E144" s="1">
        <f>TTEST(E103:E114,E128:E137,2,2)</f>
        <v>0.29823859505898459</v>
      </c>
      <c r="F144" s="1"/>
      <c r="G144" s="1"/>
      <c r="H144" s="1"/>
      <c r="I144" s="1">
        <f t="shared" ref="I144:AH144" si="166">TTEST(I103:I114,I128:I137,2,2)</f>
        <v>0.10970625414548248</v>
      </c>
      <c r="J144" s="1">
        <f t="shared" si="166"/>
        <v>0.84181992160425767</v>
      </c>
      <c r="K144" s="1"/>
      <c r="L144" s="1"/>
      <c r="M144" s="1"/>
      <c r="N144" s="1"/>
      <c r="O144" s="1"/>
      <c r="P144" s="1"/>
      <c r="Q144" s="1">
        <f t="shared" si="166"/>
        <v>0.95722309069505518</v>
      </c>
      <c r="R144" s="1">
        <f t="shared" si="166"/>
        <v>0.10202987797764707</v>
      </c>
      <c r="S144" s="1"/>
      <c r="T144" s="1"/>
      <c r="U144" s="1"/>
      <c r="V144" s="1"/>
      <c r="W144" s="1"/>
      <c r="X144" s="1"/>
      <c r="Y144" s="1">
        <f t="shared" si="166"/>
        <v>0.4159960982135773</v>
      </c>
      <c r="Z144" s="1">
        <f t="shared" si="166"/>
        <v>0.23750358525028234</v>
      </c>
      <c r="AA144" s="1"/>
      <c r="AB144" s="1"/>
      <c r="AC144" s="1"/>
      <c r="AD144" s="1"/>
      <c r="AE144" s="1"/>
      <c r="AF144" s="1"/>
      <c r="AG144" s="1">
        <f t="shared" si="166"/>
        <v>8.4155324264042236E-2</v>
      </c>
      <c r="AH144" s="1">
        <f t="shared" si="166"/>
        <v>0.7409460549128789</v>
      </c>
    </row>
    <row r="145" spans="6:36" s="19" customFormat="1" x14ac:dyDescent="0.2">
      <c r="F145" s="27"/>
      <c r="G145" s="1"/>
      <c r="H145" s="1"/>
      <c r="K145" s="1"/>
      <c r="L145" s="1"/>
      <c r="N145" s="27"/>
      <c r="O145" s="1"/>
      <c r="P145" s="1"/>
      <c r="S145" s="1"/>
      <c r="T145" s="1"/>
      <c r="V145" s="27"/>
      <c r="W145" s="1"/>
      <c r="X145" s="1"/>
      <c r="AA145" s="1"/>
      <c r="AB145" s="1"/>
      <c r="AD145" s="27"/>
      <c r="AE145" s="1"/>
      <c r="AF145" s="1"/>
      <c r="AI145" s="1"/>
      <c r="AJ145" s="1"/>
    </row>
    <row r="149" spans="6:36" x14ac:dyDescent="0.2">
      <c r="K149" s="28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1"/>
  <sheetViews>
    <sheetView zoomScale="85" zoomScaleNormal="85" zoomScalePageLayoutView="85" workbookViewId="0">
      <selection activeCell="A14" sqref="A14:XFD14"/>
    </sheetView>
  </sheetViews>
  <sheetFormatPr baseColWidth="10" defaultColWidth="8.83203125" defaultRowHeight="15" x14ac:dyDescent="0.2"/>
  <cols>
    <col min="29" max="29" width="13.1640625" customWidth="1"/>
  </cols>
  <sheetData>
    <row r="1" spans="1:37" ht="20" x14ac:dyDescent="0.25">
      <c r="A1" s="43" t="s">
        <v>156</v>
      </c>
    </row>
    <row r="4" spans="1:37" ht="20" x14ac:dyDescent="0.25">
      <c r="A4" s="43" t="s">
        <v>154</v>
      </c>
    </row>
    <row r="5" spans="1:37" s="1" customFormat="1" ht="19" x14ac:dyDescent="0.25">
      <c r="A5" s="7" t="s">
        <v>36</v>
      </c>
      <c r="F5" s="8"/>
      <c r="G5" s="2" t="s">
        <v>8</v>
      </c>
      <c r="N5" s="8"/>
      <c r="O5" s="2" t="s">
        <v>7</v>
      </c>
      <c r="V5" s="8"/>
      <c r="W5" s="2" t="s">
        <v>9</v>
      </c>
      <c r="AD5" s="8"/>
      <c r="AE5" s="2" t="s">
        <v>10</v>
      </c>
    </row>
    <row r="6" spans="1:37" s="1" customFormat="1" x14ac:dyDescent="0.2">
      <c r="A6" s="1" t="s">
        <v>0</v>
      </c>
      <c r="B6" s="1" t="s">
        <v>1</v>
      </c>
      <c r="F6" s="8" t="s">
        <v>41</v>
      </c>
      <c r="G6" s="1" t="s">
        <v>6</v>
      </c>
      <c r="H6" s="1" t="s">
        <v>3</v>
      </c>
      <c r="I6" s="1" t="s">
        <v>4</v>
      </c>
      <c r="J6" s="1" t="s">
        <v>129</v>
      </c>
      <c r="K6" s="1" t="s">
        <v>17</v>
      </c>
      <c r="L6" s="1" t="s">
        <v>18</v>
      </c>
      <c r="M6" s="1" t="s">
        <v>32</v>
      </c>
      <c r="N6" s="8" t="s">
        <v>41</v>
      </c>
      <c r="O6" s="1" t="s">
        <v>6</v>
      </c>
      <c r="P6" s="1" t="s">
        <v>3</v>
      </c>
      <c r="Q6" s="1" t="s">
        <v>4</v>
      </c>
      <c r="R6" s="1" t="s">
        <v>129</v>
      </c>
      <c r="S6" s="1" t="s">
        <v>17</v>
      </c>
      <c r="T6" s="1" t="s">
        <v>18</v>
      </c>
      <c r="U6" s="1" t="s">
        <v>32</v>
      </c>
      <c r="V6" s="8" t="s">
        <v>41</v>
      </c>
      <c r="W6" s="1" t="s">
        <v>6</v>
      </c>
      <c r="X6" s="1" t="s">
        <v>3</v>
      </c>
      <c r="Y6" s="1" t="s">
        <v>4</v>
      </c>
      <c r="Z6" s="1" t="s">
        <v>129</v>
      </c>
      <c r="AA6" s="1" t="s">
        <v>17</v>
      </c>
      <c r="AB6" s="1" t="s">
        <v>18</v>
      </c>
      <c r="AC6" s="1" t="s">
        <v>32</v>
      </c>
      <c r="AD6" s="8" t="s">
        <v>41</v>
      </c>
      <c r="AE6" s="1" t="s">
        <v>6</v>
      </c>
      <c r="AF6" s="1" t="s">
        <v>3</v>
      </c>
      <c r="AG6" s="1" t="s">
        <v>4</v>
      </c>
      <c r="AH6" s="1" t="s">
        <v>129</v>
      </c>
      <c r="AI6" s="1" t="s">
        <v>17</v>
      </c>
      <c r="AJ6" s="1" t="s">
        <v>18</v>
      </c>
      <c r="AK6" s="1" t="s">
        <v>32</v>
      </c>
    </row>
    <row r="7" spans="1:37" s="1" customFormat="1" x14ac:dyDescent="0.2">
      <c r="F7" s="8"/>
      <c r="G7" s="1" t="s">
        <v>2</v>
      </c>
      <c r="H7" s="1" t="s">
        <v>5</v>
      </c>
      <c r="I7" s="1" t="s">
        <v>5</v>
      </c>
      <c r="K7" s="1" t="s">
        <v>2</v>
      </c>
      <c r="L7" s="1" t="s">
        <v>2</v>
      </c>
      <c r="N7" s="8"/>
      <c r="O7" s="1" t="s">
        <v>2</v>
      </c>
      <c r="P7" s="1" t="s">
        <v>5</v>
      </c>
      <c r="Q7" s="1" t="s">
        <v>5</v>
      </c>
      <c r="S7" s="1" t="s">
        <v>2</v>
      </c>
      <c r="T7" s="1" t="s">
        <v>2</v>
      </c>
      <c r="V7" s="8"/>
      <c r="W7" s="1" t="s">
        <v>2</v>
      </c>
      <c r="X7" s="1" t="s">
        <v>5</v>
      </c>
      <c r="Y7" s="1" t="s">
        <v>5</v>
      </c>
      <c r="AA7" s="1" t="s">
        <v>2</v>
      </c>
      <c r="AB7" s="1" t="s">
        <v>2</v>
      </c>
      <c r="AD7" s="8"/>
      <c r="AE7" s="1" t="s">
        <v>2</v>
      </c>
      <c r="AF7" s="1" t="s">
        <v>5</v>
      </c>
      <c r="AG7" s="1" t="s">
        <v>5</v>
      </c>
      <c r="AI7" s="1" t="s">
        <v>2</v>
      </c>
      <c r="AJ7" s="1" t="s">
        <v>2</v>
      </c>
    </row>
    <row r="8" spans="1:37" x14ac:dyDescent="0.2">
      <c r="A8" t="s">
        <v>38</v>
      </c>
      <c r="B8">
        <v>2</v>
      </c>
      <c r="F8" s="8"/>
      <c r="M8" s="1" t="s">
        <v>42</v>
      </c>
      <c r="N8" s="10" t="s">
        <v>72</v>
      </c>
      <c r="O8">
        <v>-77.072100000000006</v>
      </c>
      <c r="P8">
        <v>144.48699999999999</v>
      </c>
      <c r="Q8">
        <v>185.16399999999999</v>
      </c>
      <c r="R8">
        <f t="shared" ref="R8:R18" si="0">P8/Q8</f>
        <v>0.78031906850143662</v>
      </c>
      <c r="S8">
        <v>41.122399999999999</v>
      </c>
      <c r="T8">
        <f>S8-O8</f>
        <v>118.19450000000001</v>
      </c>
      <c r="U8" s="1"/>
      <c r="V8" s="10" t="s">
        <v>73</v>
      </c>
      <c r="W8">
        <v>-77.706900000000005</v>
      </c>
      <c r="X8">
        <v>96.355500000000006</v>
      </c>
      <c r="Y8">
        <v>145.57499999999999</v>
      </c>
      <c r="Z8">
        <f t="shared" ref="Z8:Z18" si="1">X8/Y8</f>
        <v>0.66189592993302426</v>
      </c>
      <c r="AA8">
        <v>38.475000000000001</v>
      </c>
      <c r="AB8">
        <f>AA8-W8</f>
        <v>116.18190000000001</v>
      </c>
      <c r="AD8" s="10" t="s">
        <v>74</v>
      </c>
    </row>
    <row r="9" spans="1:37" x14ac:dyDescent="0.2">
      <c r="B9">
        <v>3</v>
      </c>
      <c r="F9" s="8"/>
      <c r="M9" s="1" t="s">
        <v>42</v>
      </c>
      <c r="N9" s="10" t="s">
        <v>75</v>
      </c>
      <c r="O9">
        <v>-75.893500000000003</v>
      </c>
      <c r="P9">
        <v>189.97800000000001</v>
      </c>
      <c r="Q9">
        <v>230.70400000000001</v>
      </c>
      <c r="R9">
        <f t="shared" si="0"/>
        <v>0.82347076773701366</v>
      </c>
      <c r="S9">
        <v>47.424300000000002</v>
      </c>
      <c r="T9">
        <f>S9-O9</f>
        <v>123.31780000000001</v>
      </c>
      <c r="U9" s="1"/>
      <c r="V9" s="10" t="s">
        <v>43</v>
      </c>
      <c r="W9">
        <v>-77.122500000000002</v>
      </c>
      <c r="X9">
        <v>139.072</v>
      </c>
      <c r="Y9">
        <v>178.39599999999999</v>
      </c>
      <c r="Z9">
        <f t="shared" si="1"/>
        <v>0.7795690486333775</v>
      </c>
      <c r="AA9">
        <v>45.918799999999997</v>
      </c>
      <c r="AB9">
        <f>AA9-W9</f>
        <v>123.04130000000001</v>
      </c>
      <c r="AD9" s="10" t="s">
        <v>44</v>
      </c>
      <c r="AE9">
        <v>-73.859899999999996</v>
      </c>
      <c r="AF9">
        <v>96.609700000000004</v>
      </c>
      <c r="AG9">
        <v>149.221</v>
      </c>
      <c r="AH9">
        <f t="shared" ref="AH9:AH18" si="2">AF9/AG9</f>
        <v>0.64742697073468214</v>
      </c>
      <c r="AI9">
        <v>35.611499999999999</v>
      </c>
      <c r="AJ9">
        <f>AI9-AE9</f>
        <v>109.47139999999999</v>
      </c>
    </row>
    <row r="10" spans="1:37" x14ac:dyDescent="0.2">
      <c r="B10">
        <v>4</v>
      </c>
      <c r="F10" s="8"/>
      <c r="M10" s="1" t="s">
        <v>42</v>
      </c>
      <c r="N10" s="10" t="s">
        <v>46</v>
      </c>
      <c r="O10">
        <v>-77.458299999999994</v>
      </c>
      <c r="P10" s="4">
        <v>190.30500000000001</v>
      </c>
      <c r="Q10">
        <v>251.065</v>
      </c>
      <c r="R10">
        <f t="shared" si="0"/>
        <v>0.75799095851671883</v>
      </c>
      <c r="S10">
        <v>51.559399999999997</v>
      </c>
      <c r="T10">
        <f>S10-O10</f>
        <v>129.01769999999999</v>
      </c>
      <c r="U10" s="1"/>
      <c r="V10" s="10" t="s">
        <v>76</v>
      </c>
      <c r="W10">
        <v>-77.453599999999994</v>
      </c>
      <c r="X10">
        <v>103.777</v>
      </c>
      <c r="Y10">
        <v>174.66</v>
      </c>
      <c r="Z10">
        <f t="shared" si="1"/>
        <v>0.59416580785526163</v>
      </c>
      <c r="AA10">
        <v>49.341799999999999</v>
      </c>
      <c r="AB10">
        <f>AA10-W10</f>
        <v>126.7954</v>
      </c>
      <c r="AC10" s="1"/>
      <c r="AD10" s="10" t="s">
        <v>77</v>
      </c>
      <c r="AE10">
        <v>-77.2316</v>
      </c>
      <c r="AF10">
        <v>72.031400000000005</v>
      </c>
      <c r="AG10">
        <v>146.09100000000001</v>
      </c>
      <c r="AH10">
        <f t="shared" si="2"/>
        <v>0.49305843618018907</v>
      </c>
      <c r="AI10">
        <v>48.954000000000001</v>
      </c>
      <c r="AJ10">
        <f>AI10-AE10</f>
        <v>126.18559999999999</v>
      </c>
      <c r="AK10" s="1"/>
    </row>
    <row r="11" spans="1:37" x14ac:dyDescent="0.2">
      <c r="B11">
        <v>5</v>
      </c>
      <c r="F11" s="8"/>
      <c r="M11" s="1" t="s">
        <v>42</v>
      </c>
      <c r="N11" s="10" t="s">
        <v>49</v>
      </c>
      <c r="O11">
        <v>-74.631100000000004</v>
      </c>
      <c r="P11">
        <v>132.56100000000001</v>
      </c>
      <c r="Q11">
        <v>174.47900000000001</v>
      </c>
      <c r="R11">
        <f t="shared" si="0"/>
        <v>0.75975332274944263</v>
      </c>
      <c r="S11">
        <v>49.674999999999997</v>
      </c>
      <c r="T11">
        <f>S11-O11</f>
        <v>124.3061</v>
      </c>
      <c r="U11" s="1"/>
      <c r="V11" s="10" t="s">
        <v>50</v>
      </c>
      <c r="W11">
        <v>-76.765799999999999</v>
      </c>
      <c r="X11">
        <v>96.498800000000003</v>
      </c>
      <c r="Y11">
        <v>130.65600000000001</v>
      </c>
      <c r="Z11">
        <f t="shared" si="1"/>
        <v>0.7385715160421259</v>
      </c>
      <c r="AA11">
        <v>44.970199999999998</v>
      </c>
      <c r="AB11">
        <f>AA11-W11</f>
        <v>121.73599999999999</v>
      </c>
      <c r="AD11" s="10" t="s">
        <v>78</v>
      </c>
      <c r="AE11">
        <v>-76.637900000000002</v>
      </c>
      <c r="AF11">
        <v>73.1096</v>
      </c>
      <c r="AG11">
        <v>114.05</v>
      </c>
      <c r="AH11">
        <f t="shared" si="2"/>
        <v>0.64103112669881634</v>
      </c>
      <c r="AI11">
        <v>43.075600000000001</v>
      </c>
      <c r="AJ11">
        <f>AI11-AE11</f>
        <v>119.71350000000001</v>
      </c>
    </row>
    <row r="12" spans="1:37" x14ac:dyDescent="0.2">
      <c r="B12">
        <v>6</v>
      </c>
      <c r="F12" s="8"/>
      <c r="H12" s="9"/>
      <c r="I12" s="9"/>
      <c r="M12" s="1"/>
      <c r="N12" s="10" t="s">
        <v>53</v>
      </c>
      <c r="O12">
        <v>-75.915300000000002</v>
      </c>
      <c r="P12">
        <v>115.717</v>
      </c>
      <c r="Q12">
        <v>154.36799999999999</v>
      </c>
      <c r="R12">
        <f t="shared" si="0"/>
        <v>0.74961779643449422</v>
      </c>
      <c r="S12">
        <v>46.978000000000002</v>
      </c>
      <c r="T12">
        <v>122.893</v>
      </c>
      <c r="U12" s="1"/>
      <c r="V12" s="10" t="s">
        <v>79</v>
      </c>
      <c r="W12">
        <v>-75.326899999999995</v>
      </c>
      <c r="X12">
        <v>99.580500000000001</v>
      </c>
      <c r="Y12">
        <v>160.18199999999999</v>
      </c>
      <c r="Z12">
        <f t="shared" si="1"/>
        <v>0.62167097426677165</v>
      </c>
      <c r="AA12">
        <v>45.249899999999997</v>
      </c>
      <c r="AB12">
        <v>120.577</v>
      </c>
      <c r="AD12" s="10" t="s">
        <v>80</v>
      </c>
      <c r="AE12">
        <v>-75.666200000000003</v>
      </c>
      <c r="AF12">
        <v>81.173599999999993</v>
      </c>
      <c r="AG12">
        <v>152.821</v>
      </c>
      <c r="AH12">
        <f t="shared" si="2"/>
        <v>0.53116783688105684</v>
      </c>
      <c r="AI12">
        <v>43.048099999999998</v>
      </c>
      <c r="AJ12">
        <v>118.714</v>
      </c>
      <c r="AK12" s="1"/>
    </row>
    <row r="13" spans="1:37" x14ac:dyDescent="0.2">
      <c r="B13">
        <v>31</v>
      </c>
      <c r="F13" s="10" t="s">
        <v>43</v>
      </c>
      <c r="G13">
        <v>-74.831100000000006</v>
      </c>
      <c r="H13">
        <v>153.34</v>
      </c>
      <c r="I13">
        <v>199.34899999999999</v>
      </c>
      <c r="J13">
        <f t="shared" ref="J13:J18" si="3">H13/I13</f>
        <v>0.76920375823304865</v>
      </c>
      <c r="K13">
        <v>42.592399999999998</v>
      </c>
      <c r="L13">
        <v>117.423</v>
      </c>
      <c r="M13" s="1"/>
      <c r="N13" s="10" t="s">
        <v>44</v>
      </c>
      <c r="O13">
        <v>-75.201800000000006</v>
      </c>
      <c r="P13">
        <v>107.652</v>
      </c>
      <c r="Q13">
        <v>165.07</v>
      </c>
      <c r="R13">
        <f t="shared" si="0"/>
        <v>0.65215968982855765</v>
      </c>
      <c r="S13">
        <v>39.787300000000002</v>
      </c>
      <c r="T13">
        <v>114.989</v>
      </c>
      <c r="U13" s="1"/>
      <c r="V13" s="10" t="s">
        <v>45</v>
      </c>
      <c r="W13">
        <v>-76.316199999999995</v>
      </c>
      <c r="X13">
        <v>103.31699999999999</v>
      </c>
      <c r="Y13" s="23">
        <v>187.1</v>
      </c>
      <c r="Z13">
        <f t="shared" si="1"/>
        <v>0.55220203099946552</v>
      </c>
      <c r="AA13">
        <v>35.8063</v>
      </c>
      <c r="AB13">
        <v>112.123</v>
      </c>
      <c r="AC13" s="1" t="s">
        <v>81</v>
      </c>
      <c r="AD13" s="10" t="s">
        <v>46</v>
      </c>
      <c r="AG13" s="9"/>
      <c r="AK13" s="1" t="s">
        <v>131</v>
      </c>
    </row>
    <row r="14" spans="1:37" x14ac:dyDescent="0.2">
      <c r="B14">
        <v>32</v>
      </c>
      <c r="F14" s="10" t="s">
        <v>77</v>
      </c>
      <c r="G14">
        <v>-76.101200000000006</v>
      </c>
      <c r="H14">
        <v>259.33</v>
      </c>
      <c r="I14">
        <v>339.37900000000002</v>
      </c>
      <c r="J14">
        <f t="shared" si="3"/>
        <v>0.76413095683586774</v>
      </c>
      <c r="K14">
        <v>48.496200000000002</v>
      </c>
      <c r="L14">
        <v>124.59699999999999</v>
      </c>
      <c r="M14" s="1"/>
      <c r="N14" s="10"/>
      <c r="U14" s="1"/>
      <c r="V14" s="10"/>
      <c r="Y14" s="4"/>
      <c r="AC14" s="1"/>
      <c r="AD14" s="10"/>
      <c r="AG14" s="4"/>
      <c r="AK14" s="1"/>
    </row>
    <row r="15" spans="1:37" x14ac:dyDescent="0.2">
      <c r="B15">
        <v>33</v>
      </c>
      <c r="E15" t="s">
        <v>151</v>
      </c>
      <c r="F15" s="10" t="s">
        <v>47</v>
      </c>
      <c r="G15">
        <v>-76.978499999999997</v>
      </c>
      <c r="H15">
        <v>224.21100000000001</v>
      </c>
      <c r="I15">
        <v>255.345</v>
      </c>
      <c r="J15">
        <f t="shared" si="3"/>
        <v>0.87807084532691071</v>
      </c>
      <c r="K15">
        <v>47.172499999999999</v>
      </c>
      <c r="L15">
        <v>124.151</v>
      </c>
      <c r="M15" s="1"/>
      <c r="N15" s="10" t="s">
        <v>48</v>
      </c>
      <c r="O15">
        <v>-77.677400000000006</v>
      </c>
      <c r="P15">
        <v>182.80799999999999</v>
      </c>
      <c r="Q15">
        <v>215.208</v>
      </c>
      <c r="R15">
        <f t="shared" si="0"/>
        <v>0.84944797591167609</v>
      </c>
      <c r="S15">
        <v>46.930999999999997</v>
      </c>
      <c r="T15">
        <v>124.608</v>
      </c>
      <c r="U15" s="1"/>
      <c r="V15" s="10" t="s">
        <v>49</v>
      </c>
      <c r="W15">
        <v>-77.852199999999996</v>
      </c>
      <c r="X15">
        <v>114.67100000000001</v>
      </c>
      <c r="Y15">
        <v>146.91499999999999</v>
      </c>
      <c r="Z15">
        <f t="shared" si="1"/>
        <v>0.78052615457917851</v>
      </c>
      <c r="AA15">
        <v>43.304400000000001</v>
      </c>
      <c r="AB15">
        <v>121.157</v>
      </c>
      <c r="AC15" s="1"/>
      <c r="AD15" s="10" t="s">
        <v>50</v>
      </c>
      <c r="AE15">
        <v>-77.031899999999993</v>
      </c>
      <c r="AF15">
        <v>103.18600000000001</v>
      </c>
      <c r="AG15">
        <v>127.949</v>
      </c>
      <c r="AH15">
        <f t="shared" si="2"/>
        <v>0.80646194968307694</v>
      </c>
      <c r="AI15">
        <v>40.292400000000001</v>
      </c>
      <c r="AJ15">
        <v>117.324</v>
      </c>
      <c r="AK15" s="1"/>
    </row>
    <row r="16" spans="1:37" x14ac:dyDescent="0.2">
      <c r="B16">
        <v>34</v>
      </c>
      <c r="F16" s="10" t="s">
        <v>82</v>
      </c>
      <c r="G16">
        <v>-78.682299999999998</v>
      </c>
      <c r="H16">
        <v>212.58199999999999</v>
      </c>
      <c r="I16">
        <v>268.95499999999998</v>
      </c>
      <c r="J16">
        <f t="shared" si="3"/>
        <v>0.79039988102098868</v>
      </c>
      <c r="K16">
        <v>45.084600000000002</v>
      </c>
      <c r="L16">
        <v>123.767</v>
      </c>
      <c r="M16" s="1"/>
      <c r="N16" s="10" t="s">
        <v>52</v>
      </c>
      <c r="O16">
        <v>-78.9114</v>
      </c>
      <c r="P16">
        <v>168.01</v>
      </c>
      <c r="Q16">
        <v>253.57599999999999</v>
      </c>
      <c r="R16">
        <f t="shared" si="0"/>
        <v>0.66256270309493015</v>
      </c>
      <c r="S16">
        <v>46.209699999999998</v>
      </c>
      <c r="T16">
        <v>125.121</v>
      </c>
      <c r="U16" s="1"/>
      <c r="V16" s="10" t="s">
        <v>53</v>
      </c>
      <c r="AC16" s="52" t="s">
        <v>33</v>
      </c>
      <c r="AD16" s="8"/>
      <c r="AK16" s="1"/>
    </row>
    <row r="17" spans="1:37" x14ac:dyDescent="0.2">
      <c r="B17">
        <v>36</v>
      </c>
      <c r="F17" s="10" t="s">
        <v>59</v>
      </c>
      <c r="G17">
        <v>-76.316599999999994</v>
      </c>
      <c r="H17">
        <v>267.97500000000002</v>
      </c>
      <c r="I17">
        <v>350.67500000000001</v>
      </c>
      <c r="J17">
        <f t="shared" si="3"/>
        <v>0.76416910244528413</v>
      </c>
      <c r="K17">
        <v>49.705500000000001</v>
      </c>
      <c r="L17">
        <v>126.02200000000001</v>
      </c>
      <c r="M17" s="1"/>
      <c r="N17" s="10" t="s">
        <v>60</v>
      </c>
      <c r="O17">
        <v>-76.747399999999999</v>
      </c>
      <c r="P17">
        <v>216.77</v>
      </c>
      <c r="Q17">
        <v>321.10199999999998</v>
      </c>
      <c r="R17">
        <f t="shared" si="0"/>
        <v>0.67508143829686529</v>
      </c>
      <c r="S17">
        <v>48.889200000000002</v>
      </c>
      <c r="T17">
        <v>125.637</v>
      </c>
      <c r="U17" s="1"/>
      <c r="V17" s="10" t="s">
        <v>61</v>
      </c>
      <c r="W17">
        <v>-75.945300000000003</v>
      </c>
      <c r="X17">
        <v>145.98400000000001</v>
      </c>
      <c r="Y17">
        <v>261.55</v>
      </c>
      <c r="Z17">
        <f t="shared" si="1"/>
        <v>0.55814949340470277</v>
      </c>
      <c r="AA17">
        <v>47.737099999999998</v>
      </c>
      <c r="AB17">
        <v>123.682</v>
      </c>
      <c r="AC17" s="1" t="s">
        <v>86</v>
      </c>
      <c r="AD17" s="10" t="s">
        <v>115</v>
      </c>
      <c r="AK17" s="1" t="s">
        <v>86</v>
      </c>
    </row>
    <row r="18" spans="1:37" x14ac:dyDescent="0.2">
      <c r="B18">
        <v>37</v>
      </c>
      <c r="F18" s="10" t="s">
        <v>62</v>
      </c>
      <c r="G18">
        <v>-75.543400000000005</v>
      </c>
      <c r="H18">
        <v>198.7</v>
      </c>
      <c r="I18">
        <v>237.40799999999999</v>
      </c>
      <c r="J18">
        <f t="shared" si="3"/>
        <v>0.83695578918991775</v>
      </c>
      <c r="K18">
        <v>38.859099999999998</v>
      </c>
      <c r="L18">
        <v>114.402</v>
      </c>
      <c r="M18" s="1"/>
      <c r="N18" s="10" t="s">
        <v>63</v>
      </c>
      <c r="O18">
        <v>-77.4983</v>
      </c>
      <c r="P18">
        <v>192.37100000000001</v>
      </c>
      <c r="Q18">
        <v>233.77699999999999</v>
      </c>
      <c r="R18">
        <f t="shared" si="0"/>
        <v>0.82288249057862839</v>
      </c>
      <c r="S18">
        <v>43.186199999999999</v>
      </c>
      <c r="T18">
        <v>120.684</v>
      </c>
      <c r="U18" s="1"/>
      <c r="V18" s="10" t="s">
        <v>64</v>
      </c>
      <c r="W18">
        <v>-78.857399999999998</v>
      </c>
      <c r="X18">
        <v>146.35400000000001</v>
      </c>
      <c r="Y18">
        <v>193.23</v>
      </c>
      <c r="Z18">
        <f t="shared" si="1"/>
        <v>0.75740826993738042</v>
      </c>
      <c r="AA18">
        <v>45.697000000000003</v>
      </c>
      <c r="AB18">
        <v>124.348</v>
      </c>
      <c r="AD18" s="10" t="s">
        <v>65</v>
      </c>
      <c r="AE18">
        <v>-78.676100000000005</v>
      </c>
      <c r="AF18">
        <v>109.985</v>
      </c>
      <c r="AG18">
        <v>161.279</v>
      </c>
      <c r="AH18">
        <f t="shared" si="2"/>
        <v>0.68195487323210091</v>
      </c>
      <c r="AI18">
        <v>43.682899999999997</v>
      </c>
      <c r="AJ18">
        <v>122.35899999999999</v>
      </c>
    </row>
    <row r="19" spans="1:37" x14ac:dyDescent="0.2">
      <c r="B19">
        <v>40</v>
      </c>
      <c r="C19" s="18" t="s">
        <v>119</v>
      </c>
      <c r="F19" s="10" t="s">
        <v>66</v>
      </c>
      <c r="M19" s="1" t="s">
        <v>118</v>
      </c>
      <c r="N19" s="10" t="s">
        <v>67</v>
      </c>
      <c r="O19">
        <v>-70.601399999999998</v>
      </c>
      <c r="P19" s="18">
        <v>34.496899999999997</v>
      </c>
      <c r="Q19" s="18">
        <v>131.565</v>
      </c>
      <c r="R19">
        <f>P19/Q19</f>
        <v>0.26220423364876677</v>
      </c>
      <c r="S19">
        <v>40.039099999999998</v>
      </c>
      <c r="T19">
        <v>110.64</v>
      </c>
      <c r="U19" s="1"/>
      <c r="V19" s="10" t="s">
        <v>68</v>
      </c>
      <c r="W19">
        <v>-74.516499999999994</v>
      </c>
      <c r="X19" s="18">
        <v>35.3825</v>
      </c>
      <c r="Y19" s="18">
        <v>121.738</v>
      </c>
      <c r="Z19">
        <f>X19/Y19</f>
        <v>0.29064466312901477</v>
      </c>
      <c r="AA19">
        <v>37.841799999999999</v>
      </c>
      <c r="AB19">
        <v>112.358</v>
      </c>
      <c r="AC19" s="1"/>
      <c r="AD19" s="10" t="s">
        <v>110</v>
      </c>
      <c r="AE19">
        <v>-75.530500000000004</v>
      </c>
      <c r="AF19" s="18">
        <v>35.972799999999999</v>
      </c>
      <c r="AG19" s="18">
        <v>143.845</v>
      </c>
      <c r="AH19">
        <f>AF19/AG19</f>
        <v>0.25008029476172267</v>
      </c>
      <c r="AI19">
        <v>34.906999999999996</v>
      </c>
      <c r="AJ19">
        <v>110.438</v>
      </c>
      <c r="AK19" s="1"/>
    </row>
    <row r="20" spans="1:37" x14ac:dyDescent="0.2">
      <c r="F20" s="10"/>
      <c r="M20" s="1"/>
      <c r="N20" s="10"/>
      <c r="U20" s="1"/>
      <c r="V20" s="10"/>
      <c r="AD20" s="10"/>
    </row>
    <row r="21" spans="1:37" s="18" customFormat="1" x14ac:dyDescent="0.2">
      <c r="A21" s="18" t="s">
        <v>38</v>
      </c>
      <c r="B21" s="18">
        <v>35</v>
      </c>
      <c r="C21" s="18" t="s">
        <v>84</v>
      </c>
      <c r="F21" s="34" t="s">
        <v>85</v>
      </c>
      <c r="G21" s="18">
        <v>-77.179000000000002</v>
      </c>
      <c r="H21" s="18">
        <v>44.805599999999998</v>
      </c>
      <c r="I21" s="18">
        <v>53.19</v>
      </c>
      <c r="J21" s="18">
        <f t="shared" ref="J21:J22" si="4">H21/I21</f>
        <v>0.84236886632825725</v>
      </c>
      <c r="K21" s="18">
        <v>29.413900000000002</v>
      </c>
      <c r="L21" s="18">
        <v>106.672</v>
      </c>
      <c r="M21" s="35"/>
      <c r="N21" s="34" t="s">
        <v>56</v>
      </c>
      <c r="O21" s="18">
        <v>-78.448700000000002</v>
      </c>
      <c r="P21" s="18">
        <v>35.111199999999997</v>
      </c>
      <c r="Q21" s="18">
        <v>66.627700000000004</v>
      </c>
      <c r="R21" s="18">
        <f t="shared" ref="R21:R22" si="5">P21/Q21</f>
        <v>0.52697601748221823</v>
      </c>
      <c r="S21" s="18">
        <v>28.202100000000002</v>
      </c>
      <c r="T21" s="18">
        <v>106.651</v>
      </c>
      <c r="U21" s="35"/>
      <c r="V21" s="34" t="s">
        <v>57</v>
      </c>
      <c r="W21" s="18">
        <v>-78.641300000000001</v>
      </c>
      <c r="X21" s="18">
        <v>36.57</v>
      </c>
      <c r="Y21" s="18">
        <v>70.472800000000007</v>
      </c>
      <c r="Z21" s="18">
        <f t="shared" ref="Z21:Z22" si="6">X21/Y21</f>
        <v>0.51892361308192658</v>
      </c>
      <c r="AA21" s="18">
        <v>28.997800000000002</v>
      </c>
      <c r="AB21" s="18">
        <v>107.639</v>
      </c>
      <c r="AD21" s="34" t="s">
        <v>58</v>
      </c>
      <c r="AE21" s="18">
        <v>-78.599400000000003</v>
      </c>
      <c r="AF21" s="18">
        <v>34.726999999999997</v>
      </c>
      <c r="AG21" s="18">
        <v>72.394499999999994</v>
      </c>
      <c r="AH21" s="18">
        <f t="shared" ref="AH21" si="7">AF21/AG21</f>
        <v>0.47969113675762659</v>
      </c>
      <c r="AI21" s="18">
        <v>28.572099999999999</v>
      </c>
      <c r="AJ21" s="18">
        <v>107.17100000000001</v>
      </c>
      <c r="AK21" s="35"/>
    </row>
    <row r="22" spans="1:37" s="18" customFormat="1" x14ac:dyDescent="0.2">
      <c r="B22" s="18">
        <v>39</v>
      </c>
      <c r="C22" s="18" t="s">
        <v>84</v>
      </c>
      <c r="F22" s="34" t="s">
        <v>109</v>
      </c>
      <c r="G22" s="9">
        <v>-67.493899999999996</v>
      </c>
      <c r="H22" s="18">
        <v>24.635899999999999</v>
      </c>
      <c r="I22" s="18">
        <v>118.622</v>
      </c>
      <c r="J22" s="18">
        <f t="shared" si="4"/>
        <v>0.20768407209455245</v>
      </c>
      <c r="K22" s="18">
        <v>44.387799999999999</v>
      </c>
      <c r="L22" s="18">
        <v>111.88200000000001</v>
      </c>
      <c r="M22" s="35" t="s">
        <v>117</v>
      </c>
      <c r="N22" s="34" t="s">
        <v>116</v>
      </c>
      <c r="O22" s="18">
        <v>-60.078499999999998</v>
      </c>
      <c r="P22" s="18">
        <v>19.316400000000002</v>
      </c>
      <c r="Q22" s="18">
        <v>112.574</v>
      </c>
      <c r="R22" s="18">
        <f t="shared" si="5"/>
        <v>0.17158846625330895</v>
      </c>
      <c r="S22" s="18">
        <v>38.518300000000004</v>
      </c>
      <c r="T22" s="18">
        <v>98.596800000000002</v>
      </c>
      <c r="U22" s="35" t="s">
        <v>117</v>
      </c>
      <c r="V22" s="34" t="s">
        <v>105</v>
      </c>
      <c r="W22" s="18">
        <v>-70.124600000000001</v>
      </c>
      <c r="X22" s="18">
        <v>24.224900000000002</v>
      </c>
      <c r="Y22" s="18">
        <v>114.063</v>
      </c>
      <c r="Z22" s="18">
        <f t="shared" si="6"/>
        <v>0.21238175394299644</v>
      </c>
      <c r="AA22" s="18">
        <v>38.124099999999999</v>
      </c>
      <c r="AB22" s="18">
        <v>108.249</v>
      </c>
      <c r="AC22" s="35" t="s">
        <v>117</v>
      </c>
      <c r="AD22" s="34"/>
    </row>
    <row r="23" spans="1:37" s="18" customFormat="1" x14ac:dyDescent="0.2">
      <c r="B23" s="18">
        <v>41</v>
      </c>
      <c r="C23" s="18" t="s">
        <v>84</v>
      </c>
      <c r="F23" s="34" t="s">
        <v>69</v>
      </c>
      <c r="M23" s="35" t="s">
        <v>118</v>
      </c>
      <c r="N23" s="34" t="s">
        <v>70</v>
      </c>
      <c r="U23" s="35" t="s">
        <v>118</v>
      </c>
      <c r="V23" s="34" t="s">
        <v>71</v>
      </c>
      <c r="AC23" s="35" t="s">
        <v>86</v>
      </c>
      <c r="AD23" s="36"/>
    </row>
    <row r="24" spans="1:37" x14ac:dyDescent="0.2">
      <c r="F24" s="10"/>
      <c r="M24" s="1"/>
      <c r="N24" s="10"/>
      <c r="U24" s="1"/>
      <c r="V24" s="10"/>
      <c r="AD24" s="10"/>
    </row>
    <row r="25" spans="1:37" s="19" customFormat="1" x14ac:dyDescent="0.2">
      <c r="A25" s="40" t="s">
        <v>147</v>
      </c>
      <c r="F25" s="27"/>
      <c r="G25" s="19">
        <f>AVERAGE(G8:G19)</f>
        <v>-76.408850000000001</v>
      </c>
      <c r="H25" s="19">
        <f t="shared" ref="H25:L25" si="8">AVERAGE(H8:H19)</f>
        <v>219.35633333333337</v>
      </c>
      <c r="I25" s="19">
        <f t="shared" si="8"/>
        <v>275.18516666666665</v>
      </c>
      <c r="J25" s="19">
        <f t="shared" si="8"/>
        <v>0.80048838884200302</v>
      </c>
      <c r="K25" s="19">
        <f t="shared" si="8"/>
        <v>45.318383333333337</v>
      </c>
      <c r="L25" s="19">
        <f t="shared" si="8"/>
        <v>121.72700000000002</v>
      </c>
      <c r="N25" s="27"/>
      <c r="O25" s="19">
        <f t="shared" ref="O25:T25" si="9">AVERAGE(O8:O19)</f>
        <v>-76.146181818181816</v>
      </c>
      <c r="P25" s="19">
        <f t="shared" si="9"/>
        <v>152.28690000000003</v>
      </c>
      <c r="Q25" s="19">
        <f t="shared" si="9"/>
        <v>210.55254545454545</v>
      </c>
      <c r="R25" s="19">
        <f t="shared" si="9"/>
        <v>0.70868094957259364</v>
      </c>
      <c r="S25" s="19">
        <f t="shared" si="9"/>
        <v>45.618327272727271</v>
      </c>
      <c r="T25" s="19">
        <f t="shared" si="9"/>
        <v>121.76437272727274</v>
      </c>
      <c r="V25" s="27"/>
      <c r="W25" s="19">
        <f t="shared" ref="W25:AB25" si="10">AVERAGE(W8:W19)</f>
        <v>-76.786329999999992</v>
      </c>
      <c r="X25" s="19">
        <f t="shared" si="10"/>
        <v>108.09923000000001</v>
      </c>
      <c r="Y25" s="19">
        <f t="shared" si="10"/>
        <v>170.00020000000001</v>
      </c>
      <c r="Z25" s="19">
        <f t="shared" si="10"/>
        <v>0.63348038887803038</v>
      </c>
      <c r="AA25" s="19">
        <f t="shared" si="10"/>
        <v>43.434229999999999</v>
      </c>
      <c r="AB25" s="19">
        <f t="shared" si="10"/>
        <v>120.19996</v>
      </c>
      <c r="AD25" s="27"/>
      <c r="AE25" s="19">
        <f t="shared" ref="AE25:AJ25" si="11">AVERAGE(AE8:AE19)</f>
        <v>-76.376300000000001</v>
      </c>
      <c r="AF25" s="19">
        <f t="shared" si="11"/>
        <v>81.72401428571429</v>
      </c>
      <c r="AG25" s="19">
        <f t="shared" si="11"/>
        <v>142.17942857142856</v>
      </c>
      <c r="AH25" s="19">
        <f t="shared" si="11"/>
        <v>0.57874021259594932</v>
      </c>
      <c r="AI25" s="19">
        <f t="shared" si="11"/>
        <v>41.367357142857145</v>
      </c>
      <c r="AJ25" s="19">
        <f t="shared" si="11"/>
        <v>117.74364285714286</v>
      </c>
    </row>
    <row r="26" spans="1:37" s="19" customFormat="1" x14ac:dyDescent="0.2">
      <c r="A26" s="19" t="s">
        <v>22</v>
      </c>
      <c r="F26" s="27"/>
      <c r="G26" s="19">
        <f>STDEV(G8:G19)/G27^0.5</f>
        <v>0.54266421093834072</v>
      </c>
      <c r="H26" s="19">
        <f t="shared" ref="H26:L26" si="12">STDEV(H8:H19)/H27^0.5</f>
        <v>17.142509082524747</v>
      </c>
      <c r="I26" s="19">
        <f t="shared" si="12"/>
        <v>24.104113660558351</v>
      </c>
      <c r="J26" s="19">
        <f t="shared" si="12"/>
        <v>1.9209692320292134E-2</v>
      </c>
      <c r="K26" s="19">
        <f t="shared" si="12"/>
        <v>1.6531892509967254</v>
      </c>
      <c r="L26" s="19">
        <f t="shared" si="12"/>
        <v>1.9052676277450715</v>
      </c>
      <c r="N26" s="27"/>
      <c r="O26" s="19">
        <f t="shared" ref="O26:T26" si="13">STDEV(O8:O19)/O27^0.5</f>
        <v>0.66612049180557864</v>
      </c>
      <c r="P26" s="19">
        <f t="shared" si="13"/>
        <v>15.800926088768547</v>
      </c>
      <c r="Q26" s="19">
        <f t="shared" si="13"/>
        <v>16.539447206527822</v>
      </c>
      <c r="R26" s="19">
        <f t="shared" si="13"/>
        <v>4.8959509272894094E-2</v>
      </c>
      <c r="S26" s="19">
        <f t="shared" si="13"/>
        <v>1.2094021329183433</v>
      </c>
      <c r="T26" s="19">
        <f t="shared" si="13"/>
        <v>1.5973757321472275</v>
      </c>
      <c r="V26" s="27"/>
      <c r="W26" s="19">
        <f t="shared" ref="W26:AB26" si="14">STDEV(W8:W19)/W27^0.5</f>
        <v>0.40881886454897287</v>
      </c>
      <c r="X26" s="19">
        <f t="shared" si="14"/>
        <v>10.314774741581452</v>
      </c>
      <c r="Y26" s="19">
        <f t="shared" si="14"/>
        <v>12.652938073208261</v>
      </c>
      <c r="Z26" s="19">
        <f t="shared" si="14"/>
        <v>4.7337606624266178E-2</v>
      </c>
      <c r="AA26" s="19">
        <f t="shared" si="14"/>
        <v>1.4315281597765839</v>
      </c>
      <c r="AB26" s="19">
        <f t="shared" si="14"/>
        <v>1.5888493720789119</v>
      </c>
      <c r="AD26" s="27"/>
      <c r="AE26" s="19">
        <f t="shared" ref="AE26:AJ26" si="15">STDEV(AE8:AE19)/AE27^0.5</f>
        <v>0.57880732586603567</v>
      </c>
      <c r="AF26" s="19">
        <f t="shared" si="15"/>
        <v>9.4396772205820394</v>
      </c>
      <c r="AG26" s="19">
        <f t="shared" si="15"/>
        <v>6.0542483464767525</v>
      </c>
      <c r="AH26" s="19">
        <f t="shared" si="15"/>
        <v>6.7034163956276857E-2</v>
      </c>
      <c r="AI26" s="19">
        <f t="shared" si="15"/>
        <v>1.8560295403613094</v>
      </c>
      <c r="AJ26" s="19">
        <f t="shared" si="15"/>
        <v>2.2854019740056928</v>
      </c>
    </row>
    <row r="27" spans="1:37" s="19" customFormat="1" x14ac:dyDescent="0.2">
      <c r="A27" s="19" t="s">
        <v>23</v>
      </c>
      <c r="F27" s="27"/>
      <c r="G27" s="19">
        <f>COUNT(G8:G19)</f>
        <v>6</v>
      </c>
      <c r="H27" s="19">
        <f t="shared" ref="H27:L27" si="16">COUNT(H8:H19)</f>
        <v>6</v>
      </c>
      <c r="I27" s="19">
        <f t="shared" si="16"/>
        <v>6</v>
      </c>
      <c r="J27" s="19">
        <f t="shared" si="16"/>
        <v>6</v>
      </c>
      <c r="K27" s="19">
        <f t="shared" si="16"/>
        <v>6</v>
      </c>
      <c r="L27" s="19">
        <f t="shared" si="16"/>
        <v>6</v>
      </c>
      <c r="N27" s="27"/>
      <c r="O27" s="19">
        <f t="shared" ref="O27:T27" si="17">COUNT(O8:O19)</f>
        <v>11</v>
      </c>
      <c r="P27" s="19">
        <f t="shared" si="17"/>
        <v>11</v>
      </c>
      <c r="Q27" s="19">
        <f t="shared" si="17"/>
        <v>11</v>
      </c>
      <c r="R27" s="19">
        <f t="shared" si="17"/>
        <v>11</v>
      </c>
      <c r="S27" s="19">
        <f t="shared" si="17"/>
        <v>11</v>
      </c>
      <c r="T27" s="19">
        <f t="shared" si="17"/>
        <v>11</v>
      </c>
      <c r="V27" s="27"/>
      <c r="W27" s="19">
        <f t="shared" ref="W27:AB27" si="18">COUNT(W8:W19)</f>
        <v>10</v>
      </c>
      <c r="X27" s="19">
        <f t="shared" si="18"/>
        <v>10</v>
      </c>
      <c r="Y27" s="19">
        <f t="shared" si="18"/>
        <v>10</v>
      </c>
      <c r="Z27" s="19">
        <f t="shared" si="18"/>
        <v>10</v>
      </c>
      <c r="AA27" s="19">
        <f t="shared" si="18"/>
        <v>10</v>
      </c>
      <c r="AB27" s="19">
        <f t="shared" si="18"/>
        <v>10</v>
      </c>
      <c r="AD27" s="27"/>
      <c r="AE27" s="19">
        <f t="shared" ref="AE27:AJ27" si="19">COUNT(AE8:AE19)</f>
        <v>7</v>
      </c>
      <c r="AF27" s="19">
        <f t="shared" si="19"/>
        <v>7</v>
      </c>
      <c r="AG27" s="19">
        <f t="shared" si="19"/>
        <v>7</v>
      </c>
      <c r="AH27" s="19">
        <f t="shared" si="19"/>
        <v>7</v>
      </c>
      <c r="AI27" s="19">
        <f t="shared" si="19"/>
        <v>7</v>
      </c>
      <c r="AJ27" s="19">
        <f t="shared" si="19"/>
        <v>7</v>
      </c>
    </row>
    <row r="30" spans="1:37" ht="20" x14ac:dyDescent="0.25">
      <c r="A30" s="43" t="s">
        <v>154</v>
      </c>
      <c r="B30" s="19"/>
      <c r="F30" s="14" t="s">
        <v>158</v>
      </c>
      <c r="G30" s="9">
        <v>-76.100099999999998</v>
      </c>
      <c r="H30" s="9">
        <v>89.104399999999998</v>
      </c>
      <c r="I30" s="9">
        <v>142.393</v>
      </c>
      <c r="J30" s="9">
        <f>H30/I30</f>
        <v>0.62576390693362738</v>
      </c>
      <c r="K30" s="9">
        <v>52.983600000000003</v>
      </c>
      <c r="L30" s="9">
        <v>129.084</v>
      </c>
      <c r="N30" s="14"/>
      <c r="O30" s="9">
        <v>-77.103200000000001</v>
      </c>
      <c r="P30" s="9">
        <v>33.016500000000001</v>
      </c>
      <c r="Q30" s="9">
        <v>82.8596</v>
      </c>
      <c r="R30" s="9">
        <f>P30/Q30</f>
        <v>0.39846318350559262</v>
      </c>
      <c r="S30" s="9">
        <v>44.784500000000001</v>
      </c>
      <c r="T30" s="9">
        <v>121.88800000000001</v>
      </c>
      <c r="V30" s="14"/>
      <c r="AD30" s="14"/>
    </row>
    <row r="31" spans="1:37" ht="19" x14ac:dyDescent="0.25">
      <c r="A31" s="5" t="s">
        <v>19</v>
      </c>
      <c r="B31" s="4"/>
      <c r="F31" s="15"/>
      <c r="G31" s="2" t="s">
        <v>8</v>
      </c>
      <c r="N31" s="15"/>
      <c r="O31" s="2" t="s">
        <v>7</v>
      </c>
      <c r="U31" s="1"/>
      <c r="V31" s="15"/>
      <c r="W31" s="2" t="s">
        <v>9</v>
      </c>
      <c r="AD31" s="15"/>
      <c r="AE31" s="2" t="s">
        <v>10</v>
      </c>
    </row>
    <row r="32" spans="1:37" x14ac:dyDescent="0.2">
      <c r="A32" t="s">
        <v>0</v>
      </c>
      <c r="B32" t="s">
        <v>1</v>
      </c>
      <c r="F32" s="15"/>
      <c r="G32" t="s">
        <v>6</v>
      </c>
      <c r="H32" t="s">
        <v>3</v>
      </c>
      <c r="I32" t="s">
        <v>4</v>
      </c>
      <c r="J32" t="s">
        <v>129</v>
      </c>
      <c r="K32" t="s">
        <v>17</v>
      </c>
      <c r="L32" t="s">
        <v>18</v>
      </c>
      <c r="M32" s="1" t="s">
        <v>32</v>
      </c>
      <c r="N32" s="8" t="s">
        <v>41</v>
      </c>
      <c r="O32" t="s">
        <v>6</v>
      </c>
      <c r="P32" t="s">
        <v>3</v>
      </c>
      <c r="Q32" t="s">
        <v>4</v>
      </c>
      <c r="R32" t="s">
        <v>129</v>
      </c>
      <c r="S32" t="s">
        <v>17</v>
      </c>
      <c r="T32" t="s">
        <v>18</v>
      </c>
      <c r="U32" s="1" t="s">
        <v>32</v>
      </c>
      <c r="V32" s="8" t="s">
        <v>41</v>
      </c>
      <c r="W32" t="s">
        <v>6</v>
      </c>
      <c r="X32" t="s">
        <v>3</v>
      </c>
      <c r="Y32" t="s">
        <v>4</v>
      </c>
      <c r="Z32" t="s">
        <v>129</v>
      </c>
      <c r="AA32" t="s">
        <v>17</v>
      </c>
      <c r="AB32" t="s">
        <v>18</v>
      </c>
      <c r="AC32" s="12" t="s">
        <v>32</v>
      </c>
      <c r="AD32" s="16" t="s">
        <v>41</v>
      </c>
      <c r="AE32" t="s">
        <v>6</v>
      </c>
      <c r="AF32" t="s">
        <v>3</v>
      </c>
      <c r="AG32" t="s">
        <v>4</v>
      </c>
      <c r="AI32" t="s">
        <v>17</v>
      </c>
      <c r="AJ32" t="s">
        <v>18</v>
      </c>
      <c r="AK32" t="s">
        <v>32</v>
      </c>
    </row>
    <row r="33" spans="1:37" x14ac:dyDescent="0.2">
      <c r="F33" s="15"/>
      <c r="G33" t="s">
        <v>2</v>
      </c>
      <c r="H33" t="s">
        <v>5</v>
      </c>
      <c r="I33" t="s">
        <v>5</v>
      </c>
      <c r="K33" t="s">
        <v>2</v>
      </c>
      <c r="L33" t="s">
        <v>2</v>
      </c>
      <c r="N33" s="15"/>
      <c r="O33" t="s">
        <v>2</v>
      </c>
      <c r="P33" t="s">
        <v>5</v>
      </c>
      <c r="Q33" t="s">
        <v>5</v>
      </c>
      <c r="S33" t="s">
        <v>2</v>
      </c>
      <c r="T33" t="s">
        <v>2</v>
      </c>
      <c r="U33" s="1"/>
      <c r="V33" s="15"/>
      <c r="W33" t="s">
        <v>2</v>
      </c>
      <c r="X33" t="s">
        <v>5</v>
      </c>
      <c r="Y33" t="s">
        <v>5</v>
      </c>
      <c r="AA33" t="s">
        <v>2</v>
      </c>
      <c r="AB33" t="s">
        <v>2</v>
      </c>
      <c r="AD33" s="15"/>
      <c r="AE33" t="s">
        <v>2</v>
      </c>
      <c r="AF33" t="s">
        <v>5</v>
      </c>
      <c r="AG33" t="s">
        <v>5</v>
      </c>
      <c r="AI33" t="s">
        <v>2</v>
      </c>
      <c r="AJ33" t="s">
        <v>2</v>
      </c>
    </row>
    <row r="34" spans="1:37" x14ac:dyDescent="0.2">
      <c r="A34" t="s">
        <v>101</v>
      </c>
      <c r="B34">
        <v>12</v>
      </c>
      <c r="F34" s="15"/>
      <c r="N34" s="15"/>
      <c r="U34" s="1"/>
      <c r="V34" s="15"/>
      <c r="AD34" s="15"/>
    </row>
    <row r="35" spans="1:37" x14ac:dyDescent="0.2">
      <c r="B35">
        <v>13</v>
      </c>
      <c r="F35" s="15"/>
      <c r="N35" s="15"/>
      <c r="U35" s="1"/>
      <c r="V35" s="15"/>
      <c r="AD35" s="15"/>
    </row>
    <row r="36" spans="1:37" x14ac:dyDescent="0.2">
      <c r="B36">
        <v>15</v>
      </c>
      <c r="F36" s="15"/>
      <c r="N36" s="17" t="s">
        <v>78</v>
      </c>
      <c r="U36" s="1"/>
      <c r="V36" s="15"/>
      <c r="AD36" s="15"/>
    </row>
    <row r="37" spans="1:37" x14ac:dyDescent="0.2">
      <c r="B37">
        <v>16</v>
      </c>
      <c r="F37" s="15"/>
      <c r="N37" s="17" t="s">
        <v>82</v>
      </c>
      <c r="O37">
        <v>-78.306899999999999</v>
      </c>
      <c r="P37">
        <v>389.24599999999998</v>
      </c>
      <c r="Q37">
        <v>459.48700000000002</v>
      </c>
      <c r="R37">
        <f>P37/Q37</f>
        <v>0.84713169251796017</v>
      </c>
      <c r="S37">
        <v>41.324599999999997</v>
      </c>
      <c r="T37">
        <f>S37-O37</f>
        <v>119.63149999999999</v>
      </c>
      <c r="U37" s="1"/>
      <c r="V37" s="17" t="s">
        <v>52</v>
      </c>
      <c r="W37">
        <v>-77.772300000000001</v>
      </c>
      <c r="X37">
        <v>246.971</v>
      </c>
      <c r="Y37">
        <v>307.71100000000001</v>
      </c>
      <c r="Z37">
        <f>X37/Y37</f>
        <v>0.80260699162525873</v>
      </c>
      <c r="AA37">
        <v>33.309899999999999</v>
      </c>
      <c r="AB37">
        <f>AA37-W37</f>
        <v>111.0822</v>
      </c>
      <c r="AD37" s="15"/>
      <c r="AK37" s="52" t="s">
        <v>33</v>
      </c>
    </row>
    <row r="38" spans="1:37" x14ac:dyDescent="0.2">
      <c r="B38">
        <v>17</v>
      </c>
      <c r="F38" s="15"/>
      <c r="N38" s="15"/>
      <c r="U38" s="1"/>
      <c r="V38" s="15"/>
      <c r="AD38" s="15"/>
    </row>
    <row r="39" spans="1:37" x14ac:dyDescent="0.2">
      <c r="B39">
        <v>18</v>
      </c>
      <c r="F39" s="15"/>
      <c r="N39" s="17" t="s">
        <v>56</v>
      </c>
      <c r="O39">
        <v>-71.842699999999994</v>
      </c>
      <c r="P39">
        <v>213.17099999999999</v>
      </c>
      <c r="Q39">
        <v>396.988</v>
      </c>
      <c r="R39">
        <f>P39/Q39</f>
        <v>0.5369708908077826</v>
      </c>
      <c r="S39">
        <v>40.679900000000004</v>
      </c>
      <c r="T39">
        <f>S39-O39</f>
        <v>112.5226</v>
      </c>
      <c r="U39" s="1" t="s">
        <v>35</v>
      </c>
      <c r="V39" s="17" t="s">
        <v>57</v>
      </c>
      <c r="W39">
        <v>-71.681399999999996</v>
      </c>
      <c r="X39">
        <v>175.97300000000001</v>
      </c>
      <c r="Y39">
        <v>355.43700000000001</v>
      </c>
      <c r="Z39">
        <f>X39/Y39</f>
        <v>0.4950891437863813</v>
      </c>
      <c r="AA39">
        <v>37.795999999999999</v>
      </c>
      <c r="AB39">
        <f>AA39-W39</f>
        <v>109.47739999999999</v>
      </c>
      <c r="AC39" s="1" t="s">
        <v>35</v>
      </c>
      <c r="AD39" s="15"/>
      <c r="AK39" s="52" t="s">
        <v>33</v>
      </c>
    </row>
    <row r="40" spans="1:37" x14ac:dyDescent="0.2">
      <c r="B40">
        <v>19</v>
      </c>
      <c r="F40" s="15"/>
      <c r="N40" s="17" t="s">
        <v>103</v>
      </c>
      <c r="O40">
        <v>-72.462599999999995</v>
      </c>
      <c r="P40">
        <v>278.12299999999999</v>
      </c>
      <c r="Q40">
        <v>460.976</v>
      </c>
      <c r="R40">
        <f>P40/Q40</f>
        <v>0.60333509770573734</v>
      </c>
      <c r="S40">
        <v>36.544800000000002</v>
      </c>
      <c r="T40">
        <f>S40-O40</f>
        <v>109.00739999999999</v>
      </c>
      <c r="U40" s="1" t="s">
        <v>35</v>
      </c>
      <c r="V40" s="17" t="s">
        <v>59</v>
      </c>
      <c r="W40">
        <v>-74.935900000000004</v>
      </c>
      <c r="X40">
        <v>166.875</v>
      </c>
      <c r="Y40">
        <v>331.39600000000002</v>
      </c>
      <c r="Z40">
        <f>X40/Y40</f>
        <v>0.50355164214414172</v>
      </c>
      <c r="AA40">
        <v>32.867400000000004</v>
      </c>
      <c r="AB40">
        <f>AA40-W40</f>
        <v>107.80330000000001</v>
      </c>
      <c r="AC40" s="1" t="s">
        <v>35</v>
      </c>
      <c r="AD40" s="15"/>
      <c r="AK40" s="52" t="s">
        <v>33</v>
      </c>
    </row>
    <row r="41" spans="1:37" x14ac:dyDescent="0.2">
      <c r="B41">
        <v>20</v>
      </c>
      <c r="F41" s="15"/>
      <c r="N41" s="17" t="s">
        <v>62</v>
      </c>
      <c r="O41">
        <v>-78.147499999999994</v>
      </c>
      <c r="P41">
        <v>126.03700000000001</v>
      </c>
      <c r="Q41">
        <v>203.37899999999999</v>
      </c>
      <c r="R41">
        <f>P41/Q41</f>
        <v>0.61971491648596966</v>
      </c>
      <c r="S41">
        <v>44.326799999999999</v>
      </c>
      <c r="T41">
        <f>S41-O41</f>
        <v>122.4743</v>
      </c>
      <c r="U41" s="1" t="s">
        <v>35</v>
      </c>
      <c r="V41" s="17" t="s">
        <v>63</v>
      </c>
      <c r="W41">
        <v>-78.478999999999999</v>
      </c>
      <c r="X41">
        <v>113.002</v>
      </c>
      <c r="Y41">
        <v>188.52099999999999</v>
      </c>
      <c r="Z41">
        <f>X41/Y41</f>
        <v>0.59941332795815849</v>
      </c>
      <c r="AA41">
        <v>41.366599999999998</v>
      </c>
      <c r="AB41">
        <f>AA41-W41</f>
        <v>119.84559999999999</v>
      </c>
      <c r="AC41" s="1" t="s">
        <v>35</v>
      </c>
      <c r="AD41" s="15"/>
      <c r="AK41" s="52" t="s">
        <v>33</v>
      </c>
    </row>
    <row r="42" spans="1:37" x14ac:dyDescent="0.2">
      <c r="B42">
        <v>21</v>
      </c>
      <c r="F42" s="15"/>
      <c r="N42" s="15"/>
      <c r="U42" s="1"/>
      <c r="V42" s="15"/>
      <c r="AD42" s="15"/>
    </row>
    <row r="43" spans="1:37" x14ac:dyDescent="0.2">
      <c r="B43">
        <v>24</v>
      </c>
      <c r="F43" s="15"/>
      <c r="N43" s="17" t="s">
        <v>106</v>
      </c>
      <c r="O43">
        <v>-77.792500000000004</v>
      </c>
      <c r="P43">
        <v>229.34299999999999</v>
      </c>
      <c r="Q43">
        <v>350.65499999999997</v>
      </c>
      <c r="R43">
        <f>P43/Q43</f>
        <v>0.65404172192040611</v>
      </c>
      <c r="S43">
        <v>48.095700000000001</v>
      </c>
      <c r="T43">
        <f>S43-O43</f>
        <v>125.88820000000001</v>
      </c>
      <c r="U43" s="1"/>
      <c r="V43" s="17" t="s">
        <v>66</v>
      </c>
      <c r="W43">
        <v>-77.892051696777301</v>
      </c>
      <c r="X43">
        <v>193.62100000000001</v>
      </c>
      <c r="Y43">
        <v>314.99200000000002</v>
      </c>
      <c r="Z43">
        <f>X43/Y43</f>
        <v>0.614685452328948</v>
      </c>
      <c r="AA43">
        <v>44.021599999999999</v>
      </c>
      <c r="AB43">
        <f>AA43-W43</f>
        <v>121.91365169677729</v>
      </c>
      <c r="AD43" s="17" t="s">
        <v>67</v>
      </c>
      <c r="AK43" s="52" t="s">
        <v>33</v>
      </c>
    </row>
    <row r="44" spans="1:37" x14ac:dyDescent="0.2">
      <c r="A44" t="s">
        <v>39</v>
      </c>
      <c r="B44">
        <v>19</v>
      </c>
      <c r="F44" s="17" t="s">
        <v>44</v>
      </c>
      <c r="M44" s="1" t="s">
        <v>107</v>
      </c>
      <c r="N44" s="15"/>
      <c r="U44" s="1"/>
      <c r="V44" s="15"/>
      <c r="AD44" s="15"/>
      <c r="AK44" s="1"/>
    </row>
    <row r="45" spans="1:37" x14ac:dyDescent="0.2">
      <c r="B45">
        <v>20</v>
      </c>
      <c r="F45" s="17" t="s">
        <v>77</v>
      </c>
      <c r="G45">
        <v>-78.1614</v>
      </c>
      <c r="H45">
        <v>477.21800000000002</v>
      </c>
      <c r="I45">
        <v>537.46799999999996</v>
      </c>
      <c r="J45">
        <f>H45/I45</f>
        <v>0.88790030290175426</v>
      </c>
      <c r="K45">
        <v>43.253599999999999</v>
      </c>
      <c r="L45">
        <v>121.41500000000001</v>
      </c>
      <c r="N45" s="17" t="s">
        <v>102</v>
      </c>
      <c r="O45">
        <v>-78.837800000000001</v>
      </c>
      <c r="P45">
        <v>252.09299999999999</v>
      </c>
      <c r="Q45">
        <v>317.92399999999998</v>
      </c>
      <c r="R45">
        <f>P45/Q45</f>
        <v>0.79293478944653439</v>
      </c>
      <c r="S45">
        <v>40.065800000000003</v>
      </c>
      <c r="T45">
        <v>118.904</v>
      </c>
      <c r="U45" s="1"/>
      <c r="V45" s="17" t="s">
        <v>47</v>
      </c>
      <c r="W45">
        <v>-78.962400000000002</v>
      </c>
      <c r="X45">
        <v>229.07300000000001</v>
      </c>
      <c r="Y45">
        <v>303.74900000000002</v>
      </c>
      <c r="Z45">
        <f>X45/Y45</f>
        <v>0.75415227704453347</v>
      </c>
      <c r="AA45">
        <v>33.459499999999998</v>
      </c>
      <c r="AB45">
        <v>112.422</v>
      </c>
      <c r="AD45" s="17" t="s">
        <v>48</v>
      </c>
      <c r="AE45">
        <v>-78.921400000000006</v>
      </c>
      <c r="AF45">
        <v>189.88499999999999</v>
      </c>
      <c r="AG45">
        <v>243.22499999999999</v>
      </c>
      <c r="AH45">
        <f t="shared" ref="AH45:AH46" si="20">AF45/AG45</f>
        <v>0.78069688559975325</v>
      </c>
      <c r="AI45">
        <v>14.948499999999999</v>
      </c>
      <c r="AJ45">
        <v>93.869900000000001</v>
      </c>
      <c r="AK45" s="1"/>
    </row>
    <row r="46" spans="1:37" x14ac:dyDescent="0.2">
      <c r="B46">
        <v>21</v>
      </c>
      <c r="F46" s="17" t="s">
        <v>78</v>
      </c>
      <c r="G46">
        <v>-78.579099999999997</v>
      </c>
      <c r="H46">
        <v>269.64999999999998</v>
      </c>
      <c r="I46">
        <v>324.036</v>
      </c>
      <c r="J46">
        <f t="shared" ref="J46:J53" si="21">H46/I46</f>
        <v>0.83216062412818326</v>
      </c>
      <c r="K46">
        <v>49.509700000000002</v>
      </c>
      <c r="L46">
        <v>128.089</v>
      </c>
      <c r="N46" s="17" t="s">
        <v>50</v>
      </c>
      <c r="O46">
        <v>-78.409800000000004</v>
      </c>
      <c r="P46">
        <v>275.68099999999998</v>
      </c>
      <c r="Q46">
        <v>335.73200000000003</v>
      </c>
      <c r="R46">
        <f t="shared" ref="R46:R53" si="22">P46/Q46</f>
        <v>0.82113411888053556</v>
      </c>
      <c r="S46">
        <v>50.698900000000002</v>
      </c>
      <c r="T46">
        <v>129.10900000000001</v>
      </c>
      <c r="U46" s="1"/>
      <c r="V46" s="17" t="s">
        <v>51</v>
      </c>
      <c r="W46">
        <v>-78.766300000000001</v>
      </c>
      <c r="X46">
        <v>149.02699999999999</v>
      </c>
      <c r="Y46">
        <v>212.66800000000001</v>
      </c>
      <c r="Z46">
        <f t="shared" ref="Z46:Z53" si="23">X46/Y46</f>
        <v>0.70074952508134736</v>
      </c>
      <c r="AA46">
        <v>48.184199999999997</v>
      </c>
      <c r="AB46">
        <v>126.95</v>
      </c>
      <c r="AD46" s="17" t="s">
        <v>82</v>
      </c>
      <c r="AE46">
        <v>-78.800299999999993</v>
      </c>
      <c r="AF46">
        <v>90.678899999999999</v>
      </c>
      <c r="AG46">
        <v>149.499</v>
      </c>
      <c r="AH46">
        <f t="shared" si="20"/>
        <v>0.60655188329018928</v>
      </c>
      <c r="AI46">
        <v>46.984900000000003</v>
      </c>
      <c r="AJ46">
        <v>125.785</v>
      </c>
      <c r="AK46" s="1"/>
    </row>
    <row r="47" spans="1:37" x14ac:dyDescent="0.2">
      <c r="B47">
        <v>23</v>
      </c>
      <c r="F47" s="17" t="s">
        <v>79</v>
      </c>
      <c r="G47">
        <v>-77.684600000000003</v>
      </c>
      <c r="H47">
        <v>217.35499999999999</v>
      </c>
      <c r="I47">
        <v>355.81</v>
      </c>
      <c r="J47">
        <f t="shared" si="21"/>
        <v>0.61087378095050726</v>
      </c>
      <c r="K47">
        <v>48.118600000000001</v>
      </c>
      <c r="L47">
        <v>125.803</v>
      </c>
      <c r="N47" s="17" t="s">
        <v>80</v>
      </c>
      <c r="O47">
        <v>-78.220699999999994</v>
      </c>
      <c r="P47">
        <v>249.21700000000001</v>
      </c>
      <c r="Q47">
        <v>439.44</v>
      </c>
      <c r="R47">
        <f t="shared" si="22"/>
        <v>0.56712406699435647</v>
      </c>
      <c r="S47">
        <v>47.739699999999999</v>
      </c>
      <c r="T47">
        <v>125.96</v>
      </c>
      <c r="U47" s="1"/>
      <c r="V47" s="17" t="s">
        <v>55</v>
      </c>
      <c r="AC47" s="52" t="s">
        <v>33</v>
      </c>
      <c r="AD47" s="17"/>
      <c r="AK47" s="1" t="s">
        <v>83</v>
      </c>
    </row>
    <row r="48" spans="1:37" x14ac:dyDescent="0.2">
      <c r="B48">
        <v>24</v>
      </c>
      <c r="F48" s="17" t="s">
        <v>57</v>
      </c>
      <c r="G48">
        <v>-73.459299999999999</v>
      </c>
      <c r="H48">
        <v>298.459</v>
      </c>
      <c r="I48">
        <v>336.92500000000001</v>
      </c>
      <c r="J48">
        <f t="shared" si="21"/>
        <v>0.88583215849224606</v>
      </c>
      <c r="K48">
        <v>45.707700000000003</v>
      </c>
      <c r="L48">
        <v>119.167</v>
      </c>
      <c r="N48" s="17" t="s">
        <v>58</v>
      </c>
      <c r="O48">
        <v>-75.906800000000004</v>
      </c>
      <c r="P48">
        <v>210.58600000000001</v>
      </c>
      <c r="Q48">
        <v>250.726</v>
      </c>
      <c r="R48">
        <f t="shared" si="22"/>
        <v>0.83990491612357721</v>
      </c>
      <c r="S48">
        <v>40.478499999999997</v>
      </c>
      <c r="T48">
        <v>116.38500000000001</v>
      </c>
      <c r="U48" s="1"/>
      <c r="V48" s="17" t="s">
        <v>59</v>
      </c>
      <c r="W48">
        <v>-77.449399999999997</v>
      </c>
      <c r="X48">
        <v>104.291</v>
      </c>
      <c r="Y48">
        <v>152.26400000000001</v>
      </c>
      <c r="Z48">
        <f t="shared" si="23"/>
        <v>0.68493537540061988</v>
      </c>
      <c r="AA48">
        <v>42.480499999999999</v>
      </c>
      <c r="AB48">
        <v>119.93</v>
      </c>
      <c r="AD48" s="17" t="s">
        <v>60</v>
      </c>
      <c r="AE48">
        <v>-77.5458</v>
      </c>
      <c r="AF48">
        <v>39.0777</v>
      </c>
      <c r="AG48">
        <v>85.401799999999994</v>
      </c>
      <c r="AH48">
        <f t="shared" ref="AH48:AH49" si="24">AF48/AG48</f>
        <v>0.45757466470261754</v>
      </c>
      <c r="AI48">
        <v>42.3431</v>
      </c>
      <c r="AJ48">
        <v>119.889</v>
      </c>
      <c r="AK48" s="1" t="s">
        <v>108</v>
      </c>
    </row>
    <row r="49" spans="1:37" x14ac:dyDescent="0.2">
      <c r="B49">
        <v>25</v>
      </c>
      <c r="E49" t="s">
        <v>151</v>
      </c>
      <c r="F49" s="17" t="s">
        <v>62</v>
      </c>
      <c r="G49">
        <v>-79.219800000000006</v>
      </c>
      <c r="H49">
        <v>357.51400000000001</v>
      </c>
      <c r="I49">
        <v>413.73599999999999</v>
      </c>
      <c r="J49">
        <f t="shared" si="21"/>
        <v>0.86411141404180447</v>
      </c>
      <c r="K49">
        <v>52.403799999999997</v>
      </c>
      <c r="L49">
        <v>131.624</v>
      </c>
      <c r="N49" s="17" t="s">
        <v>63</v>
      </c>
      <c r="O49">
        <v>-78.937899999999999</v>
      </c>
      <c r="P49">
        <v>257.08600000000001</v>
      </c>
      <c r="Q49">
        <v>314.13099999999997</v>
      </c>
      <c r="R49">
        <f t="shared" si="22"/>
        <v>0.81840378695512395</v>
      </c>
      <c r="S49">
        <v>50.832099999999997</v>
      </c>
      <c r="T49">
        <v>129.77000000000001</v>
      </c>
      <c r="U49" s="1"/>
      <c r="V49" s="17" t="s">
        <v>64</v>
      </c>
      <c r="W49">
        <v>-78.631399999999999</v>
      </c>
      <c r="X49">
        <v>172.79</v>
      </c>
      <c r="Y49">
        <v>233.81399999999999</v>
      </c>
      <c r="Z49">
        <f t="shared" si="23"/>
        <v>0.73900621861821791</v>
      </c>
      <c r="AA49">
        <v>47.953299999999999</v>
      </c>
      <c r="AB49">
        <v>126.58499999999999</v>
      </c>
      <c r="AD49" s="17" t="s">
        <v>65</v>
      </c>
      <c r="AE49">
        <v>-78.232799999999997</v>
      </c>
      <c r="AF49">
        <v>127.087</v>
      </c>
      <c r="AG49">
        <v>195.07599999999999</v>
      </c>
      <c r="AH49">
        <f t="shared" si="24"/>
        <v>0.6514742971969899</v>
      </c>
      <c r="AI49">
        <v>46.878799999999998</v>
      </c>
      <c r="AJ49">
        <v>125.11199999999999</v>
      </c>
      <c r="AK49" s="1"/>
    </row>
    <row r="50" spans="1:37" s="9" customFormat="1" x14ac:dyDescent="0.2">
      <c r="A50" s="9" t="s">
        <v>152</v>
      </c>
      <c r="B50" s="9">
        <v>26</v>
      </c>
      <c r="F50" s="11" t="s">
        <v>104</v>
      </c>
      <c r="N50" s="11" t="s">
        <v>109</v>
      </c>
      <c r="U50" s="2"/>
      <c r="V50" s="2"/>
      <c r="AC50" s="2" t="s">
        <v>83</v>
      </c>
      <c r="AD50" s="2"/>
      <c r="AK50" s="2"/>
    </row>
    <row r="51" spans="1:37" x14ac:dyDescent="0.2">
      <c r="B51">
        <v>27</v>
      </c>
      <c r="F51" s="17" t="s">
        <v>66</v>
      </c>
      <c r="G51">
        <v>-72.918199999999999</v>
      </c>
      <c r="H51">
        <v>183.51599999999999</v>
      </c>
      <c r="I51">
        <v>331.81299999999999</v>
      </c>
      <c r="J51">
        <f t="shared" si="21"/>
        <v>0.55307055480044487</v>
      </c>
      <c r="K51">
        <v>28.478000000000002</v>
      </c>
      <c r="L51">
        <v>101.396</v>
      </c>
      <c r="N51" s="17" t="s">
        <v>110</v>
      </c>
      <c r="O51">
        <v>-79.089399999999998</v>
      </c>
      <c r="P51">
        <v>151.154</v>
      </c>
      <c r="Q51">
        <v>208.27</v>
      </c>
      <c r="R51">
        <f t="shared" si="22"/>
        <v>0.72575983098862051</v>
      </c>
      <c r="S51">
        <v>29.034400000000002</v>
      </c>
      <c r="T51">
        <v>108.124</v>
      </c>
      <c r="U51" s="1"/>
      <c r="V51" s="15"/>
      <c r="AC51" s="1" t="s">
        <v>99</v>
      </c>
      <c r="AD51" s="15"/>
      <c r="AK51" s="1"/>
    </row>
    <row r="52" spans="1:37" x14ac:dyDescent="0.2">
      <c r="B52">
        <v>29</v>
      </c>
      <c r="F52" s="17" t="s">
        <v>90</v>
      </c>
      <c r="G52">
        <v>-77.688599999999994</v>
      </c>
      <c r="H52">
        <v>418.59300000000002</v>
      </c>
      <c r="I52">
        <v>460.303</v>
      </c>
      <c r="J52">
        <f t="shared" si="21"/>
        <v>0.90938577415311228</v>
      </c>
      <c r="K52">
        <v>48.883099999999999</v>
      </c>
      <c r="L52">
        <v>126.572</v>
      </c>
      <c r="N52" s="17" t="s">
        <v>91</v>
      </c>
      <c r="O52">
        <v>-77.701999999999998</v>
      </c>
      <c r="P52">
        <v>329.72199999999998</v>
      </c>
      <c r="Q52">
        <v>377.89800000000002</v>
      </c>
      <c r="R52">
        <f t="shared" si="22"/>
        <v>0.87251586406914028</v>
      </c>
      <c r="S52">
        <v>47.296100000000003</v>
      </c>
      <c r="T52">
        <v>124.998</v>
      </c>
      <c r="U52" s="1"/>
      <c r="V52" s="17" t="s">
        <v>72</v>
      </c>
      <c r="W52">
        <v>-77.319000000000003</v>
      </c>
      <c r="X52">
        <v>200.578</v>
      </c>
      <c r="Y52">
        <v>250.93199999999999</v>
      </c>
      <c r="Z52">
        <f t="shared" si="23"/>
        <v>0.79933208996859717</v>
      </c>
      <c r="AA52">
        <v>45.120199999999997</v>
      </c>
      <c r="AB52">
        <v>122.43899999999999</v>
      </c>
      <c r="AD52" s="17" t="s">
        <v>73</v>
      </c>
      <c r="AE52">
        <v>-77.652000000000001</v>
      </c>
      <c r="AF52">
        <v>121.745</v>
      </c>
      <c r="AG52">
        <v>181.69300000000001</v>
      </c>
      <c r="AH52">
        <f t="shared" ref="AH52:AH53" si="25">AF52/AG52</f>
        <v>0.67005883550824741</v>
      </c>
      <c r="AI52">
        <v>42.663600000000002</v>
      </c>
      <c r="AJ52">
        <v>120.316</v>
      </c>
      <c r="AK52" s="1"/>
    </row>
    <row r="53" spans="1:37" x14ac:dyDescent="0.2">
      <c r="B53">
        <v>30</v>
      </c>
      <c r="F53" s="17" t="s">
        <v>94</v>
      </c>
      <c r="G53">
        <v>-74.927300000000002</v>
      </c>
      <c r="H53">
        <v>296.45699999999999</v>
      </c>
      <c r="I53">
        <v>368.50200000000001</v>
      </c>
      <c r="J53">
        <f t="shared" si="21"/>
        <v>0.80449224156178256</v>
      </c>
      <c r="K53">
        <v>49.102800000000002</v>
      </c>
      <c r="L53">
        <v>124.03</v>
      </c>
      <c r="N53" s="17" t="s">
        <v>111</v>
      </c>
      <c r="O53">
        <v>-77.401200000000003</v>
      </c>
      <c r="P53">
        <v>247.25299999999999</v>
      </c>
      <c r="Q53">
        <v>306.11799999999999</v>
      </c>
      <c r="R53">
        <f t="shared" si="22"/>
        <v>0.80770487197747276</v>
      </c>
      <c r="S53">
        <v>47.988900000000001</v>
      </c>
      <c r="T53">
        <v>125.39</v>
      </c>
      <c r="U53" s="1"/>
      <c r="V53" s="17" t="s">
        <v>95</v>
      </c>
      <c r="W53">
        <v>-77.328400000000002</v>
      </c>
      <c r="X53">
        <v>83.306299999999993</v>
      </c>
      <c r="Y53">
        <v>118.34399999999999</v>
      </c>
      <c r="Z53">
        <f t="shared" si="23"/>
        <v>0.70393344825255189</v>
      </c>
      <c r="AA53">
        <v>44.924399999999999</v>
      </c>
      <c r="AB53">
        <v>122.253</v>
      </c>
      <c r="AD53" s="17" t="s">
        <v>75</v>
      </c>
      <c r="AE53">
        <v>-77.333200000000005</v>
      </c>
      <c r="AF53">
        <v>53.940199999999997</v>
      </c>
      <c r="AG53">
        <v>115.25700000000001</v>
      </c>
      <c r="AH53">
        <f t="shared" si="25"/>
        <v>0.46799934060404136</v>
      </c>
      <c r="AI53">
        <v>42.628</v>
      </c>
      <c r="AJ53">
        <v>119.961</v>
      </c>
      <c r="AK53" s="1"/>
    </row>
    <row r="54" spans="1:37" x14ac:dyDescent="0.2">
      <c r="A54" t="s">
        <v>97</v>
      </c>
      <c r="B54">
        <v>6</v>
      </c>
      <c r="F54" s="17" t="s">
        <v>89</v>
      </c>
      <c r="M54" s="1" t="s">
        <v>112</v>
      </c>
      <c r="N54" s="17" t="s">
        <v>91</v>
      </c>
      <c r="U54" s="1" t="s">
        <v>112</v>
      </c>
      <c r="V54" s="17" t="s">
        <v>72</v>
      </c>
      <c r="AC54" s="1" t="s">
        <v>112</v>
      </c>
      <c r="AD54" s="15"/>
      <c r="AK54" s="1" t="s">
        <v>83</v>
      </c>
    </row>
    <row r="55" spans="1:37" ht="19" x14ac:dyDescent="0.25">
      <c r="A55" s="3" t="s">
        <v>20</v>
      </c>
      <c r="F55" s="14"/>
      <c r="N55" s="14"/>
      <c r="V55" s="14"/>
      <c r="AD55" s="14"/>
    </row>
    <row r="56" spans="1:37" x14ac:dyDescent="0.2">
      <c r="A56" s="13" t="s">
        <v>101</v>
      </c>
      <c r="B56">
        <v>9</v>
      </c>
      <c r="F56" s="15"/>
      <c r="N56" s="15"/>
      <c r="O56">
        <v>-77.712299999999999</v>
      </c>
      <c r="P56">
        <v>200.01900000000001</v>
      </c>
      <c r="Q56">
        <v>320.565</v>
      </c>
      <c r="R56">
        <f>P56/Q56</f>
        <v>0.62395769968649106</v>
      </c>
      <c r="S56">
        <v>38.703899999999997</v>
      </c>
      <c r="T56">
        <f>S56-O56</f>
        <v>116.4162</v>
      </c>
      <c r="U56" s="1"/>
      <c r="V56" s="15"/>
      <c r="W56">
        <v>-77.511799999999994</v>
      </c>
      <c r="X56">
        <v>145.13399999999999</v>
      </c>
      <c r="Y56">
        <v>256.64999999999998</v>
      </c>
      <c r="Z56">
        <f>X56/Y56</f>
        <v>0.56549386323787254</v>
      </c>
      <c r="AA56">
        <v>37.915500000000002</v>
      </c>
      <c r="AB56">
        <f t="shared" ref="AB56" si="26">AA56-W56</f>
        <v>115.4273</v>
      </c>
      <c r="AD56" s="15"/>
      <c r="AK56" s="52" t="s">
        <v>33</v>
      </c>
    </row>
    <row r="57" spans="1:37" x14ac:dyDescent="0.2">
      <c r="B57">
        <v>10</v>
      </c>
      <c r="F57" s="15"/>
      <c r="N57" s="15"/>
      <c r="U57" s="1"/>
      <c r="V57" s="15"/>
      <c r="AD57" s="15"/>
    </row>
    <row r="58" spans="1:37" x14ac:dyDescent="0.2">
      <c r="B58">
        <v>11</v>
      </c>
      <c r="F58" s="15"/>
      <c r="N58" s="15"/>
      <c r="U58" s="1"/>
      <c r="V58" s="15"/>
      <c r="AD58" s="15"/>
    </row>
    <row r="59" spans="1:37" x14ac:dyDescent="0.2">
      <c r="A59" t="s">
        <v>114</v>
      </c>
      <c r="B59">
        <v>1</v>
      </c>
      <c r="F59" s="15"/>
      <c r="N59" s="2" t="s">
        <v>130</v>
      </c>
      <c r="U59" s="1"/>
      <c r="V59" s="2" t="s">
        <v>130</v>
      </c>
      <c r="AC59" s="2" t="s">
        <v>130</v>
      </c>
      <c r="AD59" s="15"/>
      <c r="AK59" s="2" t="s">
        <v>130</v>
      </c>
    </row>
    <row r="60" spans="1:37" x14ac:dyDescent="0.2">
      <c r="B60">
        <v>2</v>
      </c>
      <c r="F60" s="15"/>
      <c r="N60" s="2" t="s">
        <v>130</v>
      </c>
      <c r="U60" s="1"/>
      <c r="V60" s="2" t="s">
        <v>130</v>
      </c>
      <c r="AC60" s="2" t="s">
        <v>130</v>
      </c>
      <c r="AD60" s="15"/>
      <c r="AK60" s="2" t="s">
        <v>130</v>
      </c>
    </row>
    <row r="61" spans="1:37" x14ac:dyDescent="0.2">
      <c r="A61" t="s">
        <v>135</v>
      </c>
      <c r="B61">
        <v>3</v>
      </c>
      <c r="F61" s="15"/>
      <c r="M61" s="1" t="s">
        <v>83</v>
      </c>
      <c r="N61" s="17" t="s">
        <v>72</v>
      </c>
      <c r="O61">
        <v>-68.807000000000002</v>
      </c>
      <c r="P61">
        <v>185.44499999999999</v>
      </c>
      <c r="Q61">
        <v>231.173</v>
      </c>
      <c r="R61">
        <f>P61/Q61</f>
        <v>0.80219143239046076</v>
      </c>
      <c r="S61">
        <v>40.9953</v>
      </c>
      <c r="T61">
        <v>109.768</v>
      </c>
      <c r="U61" s="1"/>
      <c r="V61" s="17" t="s">
        <v>74</v>
      </c>
      <c r="W61">
        <v>-73.890699999999995</v>
      </c>
      <c r="X61">
        <v>162.86099999999999</v>
      </c>
      <c r="Y61">
        <v>229.23400000000001</v>
      </c>
      <c r="Z61">
        <f>X61/Y61</f>
        <v>0.71045743650592841</v>
      </c>
      <c r="AA61">
        <v>38.623800000000003</v>
      </c>
      <c r="AB61">
        <v>112.49</v>
      </c>
      <c r="AC61" s="19"/>
      <c r="AD61" s="17" t="s">
        <v>93</v>
      </c>
      <c r="AE61">
        <v>-74.089100000000002</v>
      </c>
      <c r="AF61">
        <v>123.071</v>
      </c>
      <c r="AG61">
        <v>196.71899999999999</v>
      </c>
      <c r="AH61">
        <f>AF61/AG61</f>
        <v>0.6256182676813119</v>
      </c>
      <c r="AI61">
        <v>34.197499999999998</v>
      </c>
      <c r="AJ61">
        <v>108.261</v>
      </c>
      <c r="AK61" s="15"/>
    </row>
    <row r="62" spans="1:37" x14ac:dyDescent="0.2">
      <c r="B62">
        <v>4</v>
      </c>
      <c r="F62" s="17" t="s">
        <v>95</v>
      </c>
      <c r="G62">
        <v>-77.374300000000005</v>
      </c>
      <c r="H62">
        <v>312.63099999999997</v>
      </c>
      <c r="I62">
        <v>392.827</v>
      </c>
      <c r="J62">
        <f>H62/I62</f>
        <v>0.79584906332813166</v>
      </c>
      <c r="K62">
        <v>52.560400000000001</v>
      </c>
      <c r="L62">
        <v>130.01400000000001</v>
      </c>
      <c r="N62" s="17" t="s">
        <v>75</v>
      </c>
      <c r="O62">
        <v>-77.694699999999997</v>
      </c>
      <c r="P62">
        <v>205.37899999999999</v>
      </c>
      <c r="Q62">
        <v>294.61799999999999</v>
      </c>
      <c r="R62">
        <f>P62/Q62</f>
        <v>0.69710268890563376</v>
      </c>
      <c r="S62">
        <v>50.668300000000002</v>
      </c>
      <c r="T62">
        <v>128.40100000000001</v>
      </c>
      <c r="U62" s="1"/>
      <c r="V62" s="17" t="s">
        <v>96</v>
      </c>
      <c r="W62">
        <v>-77.914400000000001</v>
      </c>
      <c r="X62">
        <v>88.1678</v>
      </c>
      <c r="Y62">
        <v>161.953</v>
      </c>
      <c r="Z62">
        <f>X62/Y62</f>
        <v>0.54440362327341885</v>
      </c>
      <c r="AA62">
        <v>49.752800000000001</v>
      </c>
      <c r="AB62">
        <v>127.646</v>
      </c>
      <c r="AC62" s="19"/>
      <c r="AD62" s="17" t="s">
        <v>43</v>
      </c>
      <c r="AE62">
        <v>-77.734399999999994</v>
      </c>
      <c r="AF62">
        <v>65.647300000000001</v>
      </c>
      <c r="AG62">
        <v>136.642</v>
      </c>
      <c r="AH62">
        <f>AF62/AG62</f>
        <v>0.48043280982421221</v>
      </c>
      <c r="AI62">
        <v>48.867800000000003</v>
      </c>
      <c r="AJ62">
        <v>126.589</v>
      </c>
      <c r="AK62" s="15"/>
    </row>
    <row r="63" spans="1:37" x14ac:dyDescent="0.2">
      <c r="B63">
        <v>5</v>
      </c>
      <c r="F63" s="17" t="s">
        <v>45</v>
      </c>
      <c r="G63">
        <v>-74.701899999999995</v>
      </c>
      <c r="H63">
        <v>216.17400000000001</v>
      </c>
      <c r="I63">
        <v>332.642</v>
      </c>
      <c r="J63">
        <f>H63/I63</f>
        <v>0.649869830027477</v>
      </c>
      <c r="K63">
        <v>43.996200000000002</v>
      </c>
      <c r="L63">
        <v>118.658</v>
      </c>
      <c r="N63" s="17" t="s">
        <v>46</v>
      </c>
      <c r="O63">
        <v>-71.9696</v>
      </c>
      <c r="P63">
        <v>174.01300000000001</v>
      </c>
      <c r="Q63">
        <v>291.916</v>
      </c>
      <c r="R63">
        <f>P63/Q63</f>
        <v>0.5961064141739405</v>
      </c>
      <c r="S63">
        <v>45.3827</v>
      </c>
      <c r="T63">
        <v>117.31100000000001</v>
      </c>
      <c r="U63" s="1"/>
      <c r="V63" s="17" t="s">
        <v>76</v>
      </c>
      <c r="W63">
        <v>-74.319500000000005</v>
      </c>
      <c r="X63">
        <v>114.86499999999999</v>
      </c>
      <c r="Y63">
        <v>212.453</v>
      </c>
      <c r="Z63">
        <f t="shared" ref="Z63:Z65" si="27">X63/Y63</f>
        <v>0.54066075790880808</v>
      </c>
      <c r="AA63">
        <v>42.040999999999997</v>
      </c>
      <c r="AB63">
        <f>AA63-W63</f>
        <v>116.3605</v>
      </c>
      <c r="AC63" s="19"/>
      <c r="AD63" s="17" t="s">
        <v>77</v>
      </c>
      <c r="AK63" s="52" t="s">
        <v>33</v>
      </c>
    </row>
    <row r="64" spans="1:37" x14ac:dyDescent="0.2">
      <c r="B64">
        <v>6</v>
      </c>
      <c r="F64" s="17" t="s">
        <v>47</v>
      </c>
      <c r="M64" s="1" t="s">
        <v>118</v>
      </c>
      <c r="N64" s="17" t="s">
        <v>48</v>
      </c>
      <c r="O64">
        <v>-71.319599999999994</v>
      </c>
      <c r="P64">
        <v>302.108</v>
      </c>
      <c r="Q64">
        <v>480.58100000000002</v>
      </c>
      <c r="R64">
        <f>P64/Q64</f>
        <v>0.62863076151574859</v>
      </c>
      <c r="S64">
        <f>O64+T64</f>
        <v>27.85260000000001</v>
      </c>
      <c r="T64">
        <v>99.172200000000004</v>
      </c>
      <c r="U64" s="1"/>
      <c r="V64" s="17" t="s">
        <v>49</v>
      </c>
      <c r="AC64" s="19"/>
      <c r="AD64" s="17" t="s">
        <v>50</v>
      </c>
      <c r="AK64" s="1"/>
    </row>
    <row r="65" spans="1:36" ht="18" customHeight="1" x14ac:dyDescent="0.2">
      <c r="B65">
        <v>7</v>
      </c>
      <c r="F65" s="17" t="s">
        <v>78</v>
      </c>
      <c r="M65" s="1" t="s">
        <v>118</v>
      </c>
      <c r="N65" s="17" t="s">
        <v>51</v>
      </c>
      <c r="P65" s="21"/>
      <c r="Q65" s="21"/>
      <c r="U65" s="1" t="s">
        <v>136</v>
      </c>
      <c r="V65" s="17" t="s">
        <v>82</v>
      </c>
      <c r="W65">
        <v>-76.558400000000006</v>
      </c>
      <c r="X65">
        <v>143.102</v>
      </c>
      <c r="Y65">
        <v>217.99</v>
      </c>
      <c r="Z65">
        <f t="shared" si="27"/>
        <v>0.65646130556447546</v>
      </c>
      <c r="AA65">
        <f t="shared" ref="AA65" si="28">W65+AB65</f>
        <v>19.895799999999994</v>
      </c>
      <c r="AB65">
        <v>96.4542</v>
      </c>
      <c r="AD65" s="17" t="s">
        <v>52</v>
      </c>
      <c r="AE65">
        <v>-77.2209</v>
      </c>
      <c r="AF65">
        <v>122.423</v>
      </c>
      <c r="AG65">
        <v>190.18899999999999</v>
      </c>
      <c r="AH65">
        <f>AF65/AG65</f>
        <v>0.6436912755206663</v>
      </c>
      <c r="AI65">
        <f t="shared" ref="AI65" si="29">AE65+AJ65</f>
        <v>22.983099999999993</v>
      </c>
      <c r="AJ65">
        <v>100.20399999999999</v>
      </c>
    </row>
    <row r="66" spans="1:36" x14ac:dyDescent="0.2">
      <c r="F66" s="14"/>
      <c r="N66" s="14"/>
      <c r="V66" s="14"/>
      <c r="AD66" s="14"/>
    </row>
    <row r="67" spans="1:36" s="19" customFormat="1" x14ac:dyDescent="0.2">
      <c r="A67" s="19" t="s">
        <v>21</v>
      </c>
      <c r="F67" s="27"/>
      <c r="G67" s="19">
        <f>AVERAGE(G34:G66)</f>
        <v>-76.471450000000004</v>
      </c>
      <c r="H67" s="19">
        <f t="shared" ref="H67:L67" si="30">AVERAGE(H34:H66)</f>
        <v>304.75669999999997</v>
      </c>
      <c r="I67" s="19">
        <f t="shared" si="30"/>
        <v>385.40620000000001</v>
      </c>
      <c r="J67" s="19">
        <f t="shared" si="30"/>
        <v>0.77935457443854439</v>
      </c>
      <c r="K67" s="19">
        <f t="shared" si="30"/>
        <v>46.201390000000004</v>
      </c>
      <c r="L67" s="19">
        <f t="shared" si="30"/>
        <v>122.6768</v>
      </c>
      <c r="N67" s="27"/>
      <c r="O67" s="19">
        <f>AVERAGE(O34:O66)</f>
        <v>-76.142277777777778</v>
      </c>
      <c r="P67" s="19">
        <f t="shared" ref="P67:T67" si="31">AVERAGE(P34:P66)</f>
        <v>237.53755555555557</v>
      </c>
      <c r="Q67" s="19">
        <f t="shared" si="31"/>
        <v>335.58761111111113</v>
      </c>
      <c r="R67" s="19">
        <f t="shared" si="31"/>
        <v>0.71414808675252728</v>
      </c>
      <c r="S67" s="19">
        <f t="shared" si="31"/>
        <v>42.706055555555558</v>
      </c>
      <c r="T67" s="19">
        <f t="shared" si="31"/>
        <v>118.84624444444447</v>
      </c>
      <c r="V67" s="27"/>
      <c r="W67" s="19">
        <f>AVERAGE(W34:W66)</f>
        <v>-76.838271981048564</v>
      </c>
      <c r="X67" s="19">
        <f t="shared" ref="X67:AB67" si="32">AVERAGE(X34:X66)</f>
        <v>155.60231874999997</v>
      </c>
      <c r="Y67" s="19">
        <f t="shared" si="32"/>
        <v>240.50675000000001</v>
      </c>
      <c r="Z67" s="19">
        <f t="shared" si="32"/>
        <v>0.65093327991870376</v>
      </c>
      <c r="AA67" s="19">
        <f t="shared" si="32"/>
        <v>39.982031250000006</v>
      </c>
      <c r="AB67" s="19">
        <f t="shared" si="32"/>
        <v>116.81744698104858</v>
      </c>
      <c r="AD67" s="27"/>
      <c r="AE67" s="19">
        <f>AVERAGE(AE34:AE66)</f>
        <v>-77.503322222222224</v>
      </c>
      <c r="AF67" s="19">
        <f t="shared" ref="AF67:AJ67" si="33">AVERAGE(AF34:AF66)</f>
        <v>103.72834444444445</v>
      </c>
      <c r="AG67" s="19">
        <f t="shared" si="33"/>
        <v>165.96686666666668</v>
      </c>
      <c r="AH67" s="19">
        <f t="shared" si="33"/>
        <v>0.59823313999200323</v>
      </c>
      <c r="AI67" s="19">
        <f t="shared" si="33"/>
        <v>38.055033333333334</v>
      </c>
      <c r="AJ67" s="19">
        <f t="shared" si="33"/>
        <v>115.55409999999999</v>
      </c>
    </row>
    <row r="68" spans="1:36" s="19" customFormat="1" x14ac:dyDescent="0.2">
      <c r="A68" s="19" t="s">
        <v>22</v>
      </c>
      <c r="F68" s="27"/>
      <c r="G68" s="19">
        <f>STDEV(G34:G66)/G69^0.5</f>
        <v>0.71363087272062475</v>
      </c>
      <c r="H68" s="19">
        <f t="shared" ref="H68:L68" si="34">STDEV(H34:H66)/H69^0.5</f>
        <v>29.26378614679852</v>
      </c>
      <c r="I68" s="19">
        <f t="shared" si="34"/>
        <v>21.736981961522531</v>
      </c>
      <c r="J68" s="19">
        <f t="shared" si="34"/>
        <v>4.0450308272599642E-2</v>
      </c>
      <c r="K68" s="19">
        <f t="shared" si="34"/>
        <v>2.2036632820752491</v>
      </c>
      <c r="L68" s="19">
        <f t="shared" si="34"/>
        <v>2.7343284725057369</v>
      </c>
      <c r="N68" s="27"/>
      <c r="O68" s="19">
        <f>STDEV(O34:O66)/O69^0.5</f>
        <v>0.76719572387306867</v>
      </c>
      <c r="P68" s="19">
        <f t="shared" ref="P68:T68" si="35">STDEV(P34:P66)/P69^0.5</f>
        <v>15.133636266774969</v>
      </c>
      <c r="Q68" s="19">
        <f t="shared" si="35"/>
        <v>20.285057747462822</v>
      </c>
      <c r="R68" s="19">
        <f t="shared" si="35"/>
        <v>2.627353310143158E-2</v>
      </c>
      <c r="S68" s="19">
        <f t="shared" si="35"/>
        <v>1.6056075372705476</v>
      </c>
      <c r="T68" s="19">
        <f t="shared" si="35"/>
        <v>2.0180139778307806</v>
      </c>
      <c r="V68" s="27"/>
      <c r="W68" s="19">
        <f>STDEV(W34:W66)/W69^0.5</f>
        <v>0.51598987104843796</v>
      </c>
      <c r="X68" s="19">
        <f t="shared" ref="X68:AB68" si="36">STDEV(X34:X66)/X69^0.5</f>
        <v>11.953891737195979</v>
      </c>
      <c r="Y68" s="19">
        <f t="shared" si="36"/>
        <v>17.045009696511368</v>
      </c>
      <c r="Z68" s="19">
        <f t="shared" si="36"/>
        <v>2.5351205724664372E-2</v>
      </c>
      <c r="AA68" s="19">
        <f t="shared" si="36"/>
        <v>1.8906113875260588</v>
      </c>
      <c r="AB68" s="19">
        <f t="shared" si="36"/>
        <v>2.085846610043899</v>
      </c>
      <c r="AD68" s="27"/>
      <c r="AE68" s="19">
        <f>STDEV(AE34:AE66)/AE69^0.5</f>
        <v>0.47240750734278852</v>
      </c>
      <c r="AF68" s="19">
        <f t="shared" ref="AF68:AJ68" si="37">STDEV(AF34:AF66)/AF69^0.5</f>
        <v>15.499033811356952</v>
      </c>
      <c r="AG68" s="19">
        <f t="shared" si="37"/>
        <v>16.154306490186716</v>
      </c>
      <c r="AH68" s="19">
        <f t="shared" si="37"/>
        <v>3.6284892321026309E-2</v>
      </c>
      <c r="AI68" s="19">
        <f t="shared" si="37"/>
        <v>3.9281946428635917</v>
      </c>
      <c r="AJ68" s="19">
        <f t="shared" si="37"/>
        <v>3.9750978494595297</v>
      </c>
    </row>
    <row r="69" spans="1:36" s="19" customFormat="1" x14ac:dyDescent="0.2">
      <c r="A69" s="19" t="s">
        <v>23</v>
      </c>
      <c r="F69" s="27"/>
      <c r="G69" s="19">
        <f>COUNT(G34:G66)</f>
        <v>10</v>
      </c>
      <c r="H69" s="19">
        <f t="shared" ref="H69:L69" si="38">COUNT(H34:H66)</f>
        <v>10</v>
      </c>
      <c r="I69" s="19">
        <f t="shared" si="38"/>
        <v>10</v>
      </c>
      <c r="J69" s="19">
        <f t="shared" si="38"/>
        <v>10</v>
      </c>
      <c r="K69" s="19">
        <f t="shared" si="38"/>
        <v>10</v>
      </c>
      <c r="L69" s="19">
        <f t="shared" si="38"/>
        <v>10</v>
      </c>
      <c r="N69" s="27"/>
      <c r="O69" s="19">
        <f>COUNT(O34:O66)</f>
        <v>18</v>
      </c>
      <c r="P69" s="19">
        <f t="shared" ref="P69:T69" si="39">COUNT(P34:P66)</f>
        <v>18</v>
      </c>
      <c r="Q69" s="19">
        <f t="shared" si="39"/>
        <v>18</v>
      </c>
      <c r="R69" s="19">
        <f t="shared" si="39"/>
        <v>18</v>
      </c>
      <c r="S69" s="19">
        <f t="shared" si="39"/>
        <v>18</v>
      </c>
      <c r="T69" s="19">
        <f t="shared" si="39"/>
        <v>18</v>
      </c>
      <c r="V69" s="27"/>
      <c r="W69" s="19">
        <f>COUNT(W34:W66)</f>
        <v>16</v>
      </c>
      <c r="X69" s="19">
        <f t="shared" ref="X69:AB69" si="40">COUNT(X34:X66)</f>
        <v>16</v>
      </c>
      <c r="Y69" s="19">
        <f t="shared" si="40"/>
        <v>16</v>
      </c>
      <c r="Z69" s="19">
        <f t="shared" si="40"/>
        <v>16</v>
      </c>
      <c r="AA69" s="19">
        <f t="shared" si="40"/>
        <v>16</v>
      </c>
      <c r="AB69" s="19">
        <f t="shared" si="40"/>
        <v>16</v>
      </c>
      <c r="AD69" s="27"/>
      <c r="AE69" s="19">
        <f>COUNT(AE34:AE66)</f>
        <v>9</v>
      </c>
      <c r="AF69" s="19">
        <f t="shared" ref="AF69:AJ69" si="41">COUNT(AF34:AF66)</f>
        <v>9</v>
      </c>
      <c r="AG69" s="19">
        <f t="shared" si="41"/>
        <v>9</v>
      </c>
      <c r="AH69" s="19">
        <f t="shared" si="41"/>
        <v>9</v>
      </c>
      <c r="AI69" s="19">
        <f t="shared" si="41"/>
        <v>9</v>
      </c>
      <c r="AJ69" s="19">
        <f t="shared" si="41"/>
        <v>9</v>
      </c>
    </row>
    <row r="70" spans="1:36" x14ac:dyDescent="0.2">
      <c r="A70" s="19" t="s">
        <v>157</v>
      </c>
      <c r="G70">
        <f>TTEST(G8:G19,G34:G66,2,2)</f>
        <v>0.95195103498985667</v>
      </c>
      <c r="H70" s="24">
        <f t="shared" ref="H70:L70" si="42">TTEST(H8:H19,H34:H66,2,2)</f>
        <v>5.3198532810037336E-2</v>
      </c>
      <c r="I70" s="24">
        <f t="shared" si="42"/>
        <v>5.6800078578859063E-3</v>
      </c>
      <c r="J70">
        <f t="shared" si="42"/>
        <v>0.7061424745346282</v>
      </c>
      <c r="K70">
        <f t="shared" si="42"/>
        <v>0.78294905286379657</v>
      </c>
      <c r="L70">
        <f t="shared" si="42"/>
        <v>0.8091527289051974</v>
      </c>
      <c r="O70">
        <f t="shared" ref="O70:T70" si="43">TTEST(O8:O19,O34:O66,2,2)</f>
        <v>0.99723044851146314</v>
      </c>
      <c r="P70" s="24">
        <f t="shared" si="43"/>
        <v>9.5807648497996383E-4</v>
      </c>
      <c r="Q70" s="24">
        <f t="shared" si="43"/>
        <v>2.0030947401300709E-4</v>
      </c>
      <c r="R70">
        <f t="shared" si="43"/>
        <v>0.9150190275576302</v>
      </c>
      <c r="S70">
        <f t="shared" si="43"/>
        <v>0.2103806253293341</v>
      </c>
      <c r="T70">
        <f t="shared" si="43"/>
        <v>0.31959780342716931</v>
      </c>
      <c r="W70">
        <f t="shared" ref="W70:AB70" si="44">TTEST(W8:W19,W34:W66,2,2)</f>
        <v>0.94394898548423312</v>
      </c>
      <c r="X70" s="24">
        <f t="shared" si="44"/>
        <v>1.098872970461952E-2</v>
      </c>
      <c r="Y70" s="24">
        <f t="shared" si="44"/>
        <v>6.9199833190172963E-3</v>
      </c>
      <c r="Z70">
        <f t="shared" si="44"/>
        <v>0.72530228202828617</v>
      </c>
      <c r="AA70">
        <f t="shared" si="44"/>
        <v>0.20611349086257344</v>
      </c>
      <c r="AB70">
        <f t="shared" si="44"/>
        <v>0.26031719805222553</v>
      </c>
      <c r="AE70">
        <f t="shared" ref="AE70:AJ70" si="45">TTEST(AE8:AE19,AE34:AE66,2,2)</f>
        <v>0.14972506076434458</v>
      </c>
      <c r="AF70">
        <f t="shared" si="45"/>
        <v>0.27895140213516301</v>
      </c>
      <c r="AG70">
        <f t="shared" si="45"/>
        <v>0.23582307526869933</v>
      </c>
      <c r="AH70">
        <f t="shared" si="45"/>
        <v>0.78973998225625974</v>
      </c>
      <c r="AI70">
        <f t="shared" si="45"/>
        <v>0.49903137239553919</v>
      </c>
      <c r="AJ70">
        <f t="shared" si="45"/>
        <v>0.66574004398722619</v>
      </c>
    </row>
    <row r="72" spans="1:36" ht="17" x14ac:dyDescent="0.2">
      <c r="A72" s="53" t="s">
        <v>159</v>
      </c>
      <c r="B72" s="54"/>
      <c r="C72" s="54"/>
    </row>
    <row r="73" spans="1:36" ht="17" x14ac:dyDescent="0.2">
      <c r="A73" s="55"/>
      <c r="B73" s="56" t="s">
        <v>36</v>
      </c>
      <c r="C73" s="56" t="s">
        <v>162</v>
      </c>
    </row>
    <row r="74" spans="1:36" ht="17" x14ac:dyDescent="0.2">
      <c r="A74" s="56" t="s">
        <v>160</v>
      </c>
      <c r="B74" s="55">
        <v>9</v>
      </c>
      <c r="C74" s="55">
        <v>9</v>
      </c>
    </row>
    <row r="75" spans="1:36" ht="17" x14ac:dyDescent="0.2">
      <c r="A75" s="56" t="s">
        <v>161</v>
      </c>
      <c r="B75" s="55">
        <v>1</v>
      </c>
      <c r="C75" s="55">
        <v>8</v>
      </c>
    </row>
    <row r="76" spans="1:36" ht="17" x14ac:dyDescent="0.2">
      <c r="A76" s="56" t="s">
        <v>163</v>
      </c>
      <c r="B76" s="56">
        <f>SUM(B74:B75)</f>
        <v>10</v>
      </c>
      <c r="C76" s="56">
        <f>SUM(C74:C75)</f>
        <v>17</v>
      </c>
    </row>
    <row r="77" spans="1:36" x14ac:dyDescent="0.2">
      <c r="A77" s="9" t="s">
        <v>165</v>
      </c>
      <c r="B77" s="9">
        <f>B75/B76*100</f>
        <v>10</v>
      </c>
      <c r="C77" s="9">
        <f>C75/C76*100</f>
        <v>47.058823529411761</v>
      </c>
    </row>
    <row r="78" spans="1:36" ht="17" x14ac:dyDescent="0.2">
      <c r="A78" s="56" t="s">
        <v>164</v>
      </c>
      <c r="B78" s="57">
        <v>4.8540418603599263E-2</v>
      </c>
      <c r="C78" s="9"/>
    </row>
    <row r="81" spans="1:37" s="1" customFormat="1" ht="24" x14ac:dyDescent="0.3">
      <c r="A81" s="60" t="s">
        <v>25</v>
      </c>
      <c r="F81" s="8"/>
      <c r="G81" s="2" t="s">
        <v>8</v>
      </c>
      <c r="N81" s="8"/>
      <c r="O81" s="2" t="s">
        <v>7</v>
      </c>
      <c r="V81" s="8"/>
      <c r="W81" s="2" t="s">
        <v>9</v>
      </c>
      <c r="AD81" s="8"/>
      <c r="AE81" s="2" t="s">
        <v>10</v>
      </c>
    </row>
    <row r="82" spans="1:37" s="1" customFormat="1" ht="19" x14ac:dyDescent="0.25">
      <c r="A82" s="7" t="s">
        <v>36</v>
      </c>
      <c r="F82" s="8"/>
      <c r="G82" s="2"/>
      <c r="N82" s="8"/>
      <c r="O82" s="2"/>
      <c r="V82" s="8"/>
      <c r="W82" s="2"/>
      <c r="AD82" s="8"/>
      <c r="AE82" s="2"/>
    </row>
    <row r="83" spans="1:37" s="1" customFormat="1" x14ac:dyDescent="0.2">
      <c r="A83" s="1" t="s">
        <v>0</v>
      </c>
      <c r="B83" s="1" t="s">
        <v>1</v>
      </c>
      <c r="E83" s="1" t="s">
        <v>11</v>
      </c>
      <c r="F83" s="16" t="s">
        <v>41</v>
      </c>
      <c r="G83" s="1" t="s">
        <v>26</v>
      </c>
      <c r="H83" s="1" t="s">
        <v>28</v>
      </c>
      <c r="I83" s="1" t="s">
        <v>26</v>
      </c>
      <c r="J83" s="1" t="s">
        <v>28</v>
      </c>
      <c r="K83" s="1" t="s">
        <v>31</v>
      </c>
      <c r="L83" s="1" t="s">
        <v>30</v>
      </c>
      <c r="N83" s="16" t="s">
        <v>41</v>
      </c>
      <c r="O83" s="1" t="s">
        <v>26</v>
      </c>
      <c r="P83" s="1" t="s">
        <v>28</v>
      </c>
      <c r="Q83" s="1" t="s">
        <v>26</v>
      </c>
      <c r="R83" s="1" t="s">
        <v>28</v>
      </c>
      <c r="S83" s="1" t="s">
        <v>31</v>
      </c>
      <c r="T83" s="1" t="s">
        <v>30</v>
      </c>
      <c r="V83" s="16" t="s">
        <v>41</v>
      </c>
      <c r="W83" s="1" t="s">
        <v>26</v>
      </c>
      <c r="X83" s="1" t="s">
        <v>28</v>
      </c>
      <c r="Y83" s="1" t="s">
        <v>26</v>
      </c>
      <c r="Z83" s="1" t="s">
        <v>28</v>
      </c>
      <c r="AA83" s="1" t="s">
        <v>31</v>
      </c>
      <c r="AB83" s="1" t="s">
        <v>30</v>
      </c>
      <c r="AD83" s="16" t="s">
        <v>41</v>
      </c>
      <c r="AE83" s="1" t="s">
        <v>26</v>
      </c>
      <c r="AF83" s="1" t="s">
        <v>28</v>
      </c>
      <c r="AG83" s="1" t="s">
        <v>26</v>
      </c>
      <c r="AH83" s="1" t="s">
        <v>28</v>
      </c>
      <c r="AI83" s="1" t="s">
        <v>31</v>
      </c>
      <c r="AJ83" s="1" t="s">
        <v>30</v>
      </c>
    </row>
    <row r="84" spans="1:37" s="1" customFormat="1" x14ac:dyDescent="0.2">
      <c r="E84" s="1" t="s">
        <v>12</v>
      </c>
      <c r="F84" s="8"/>
      <c r="G84" s="1" t="s">
        <v>27</v>
      </c>
      <c r="H84" s="1" t="s">
        <v>27</v>
      </c>
      <c r="I84" s="1" t="s">
        <v>29</v>
      </c>
      <c r="J84" s="1" t="s">
        <v>29</v>
      </c>
      <c r="L84" s="1" t="s">
        <v>29</v>
      </c>
      <c r="N84" s="8"/>
      <c r="O84" s="1" t="s">
        <v>27</v>
      </c>
      <c r="P84" s="1" t="s">
        <v>27</v>
      </c>
      <c r="Q84" s="1" t="s">
        <v>29</v>
      </c>
      <c r="R84" s="1" t="s">
        <v>29</v>
      </c>
      <c r="T84" s="1" t="s">
        <v>29</v>
      </c>
      <c r="V84" s="8"/>
      <c r="W84" s="1" t="s">
        <v>27</v>
      </c>
      <c r="X84" s="1" t="s">
        <v>27</v>
      </c>
      <c r="Y84" s="1" t="s">
        <v>29</v>
      </c>
      <c r="Z84" s="1" t="s">
        <v>29</v>
      </c>
      <c r="AB84" s="1" t="s">
        <v>29</v>
      </c>
      <c r="AD84" s="8"/>
      <c r="AE84" s="1" t="s">
        <v>27</v>
      </c>
      <c r="AF84" s="1" t="s">
        <v>27</v>
      </c>
      <c r="AG84" s="1" t="s">
        <v>29</v>
      </c>
      <c r="AH84" s="1" t="s">
        <v>29</v>
      </c>
      <c r="AJ84" s="1" t="s">
        <v>29</v>
      </c>
    </row>
    <row r="85" spans="1:37" x14ac:dyDescent="0.2">
      <c r="A85" t="s">
        <v>38</v>
      </c>
      <c r="B85">
        <v>2</v>
      </c>
      <c r="E85">
        <v>25.4</v>
      </c>
      <c r="F85" s="8"/>
      <c r="M85" s="1" t="s">
        <v>42</v>
      </c>
      <c r="N85" s="10" t="s">
        <v>72</v>
      </c>
      <c r="O85">
        <v>-34.508200000000002</v>
      </c>
      <c r="P85">
        <v>-64.045500000000004</v>
      </c>
      <c r="Q85">
        <f t="shared" ref="Q85:Q90" si="46">O85/E85</f>
        <v>-1.3585905511811025</v>
      </c>
      <c r="R85">
        <f t="shared" ref="R85:R90" si="47">P85/E85</f>
        <v>-2.521476377952756</v>
      </c>
      <c r="U85" s="1"/>
      <c r="V85" s="10" t="s">
        <v>73</v>
      </c>
      <c r="W85">
        <v>-28.6248</v>
      </c>
      <c r="X85">
        <v>-60.688600000000001</v>
      </c>
      <c r="Y85">
        <f t="shared" ref="Y85:Y90" si="48">W85/E85</f>
        <v>-1.12696062992126</v>
      </c>
      <c r="Z85">
        <f t="shared" ref="Z85:Z90" si="49">X85/E85</f>
        <v>-2.3893149606299215</v>
      </c>
      <c r="AD85" s="10" t="s">
        <v>74</v>
      </c>
    </row>
    <row r="86" spans="1:37" x14ac:dyDescent="0.2">
      <c r="B86">
        <v>3</v>
      </c>
      <c r="E86">
        <v>61</v>
      </c>
      <c r="F86" s="8"/>
      <c r="M86" s="1" t="s">
        <v>42</v>
      </c>
      <c r="N86" s="10" t="s">
        <v>75</v>
      </c>
      <c r="O86">
        <v>-105.82299999999999</v>
      </c>
      <c r="P86">
        <v>-150.715</v>
      </c>
      <c r="Q86">
        <f t="shared" si="46"/>
        <v>-1.7348032786885246</v>
      </c>
      <c r="R86">
        <f t="shared" si="47"/>
        <v>-2.470737704918033</v>
      </c>
      <c r="U86" s="1"/>
      <c r="V86" s="10" t="s">
        <v>43</v>
      </c>
      <c r="W86">
        <v>-81.788499999999999</v>
      </c>
      <c r="X86">
        <v>-148.88399999999999</v>
      </c>
      <c r="Y86">
        <f t="shared" si="48"/>
        <v>-1.3407950819672132</v>
      </c>
      <c r="Z86">
        <f t="shared" si="49"/>
        <v>-2.4407213114754098</v>
      </c>
      <c r="AD86" s="10" t="s">
        <v>44</v>
      </c>
      <c r="AE86">
        <v>-129.25899999999999</v>
      </c>
      <c r="AF86">
        <v>-147.095</v>
      </c>
      <c r="AG86">
        <f>AE86/E86</f>
        <v>-2.1189999999999998</v>
      </c>
      <c r="AH86">
        <f>AF86/E86</f>
        <v>-2.4113934426229506</v>
      </c>
    </row>
    <row r="87" spans="1:37" x14ac:dyDescent="0.2">
      <c r="B87">
        <v>4</v>
      </c>
      <c r="E87">
        <v>41</v>
      </c>
      <c r="F87" s="8"/>
      <c r="M87" s="1" t="s">
        <v>42</v>
      </c>
      <c r="N87" s="10" t="s">
        <v>46</v>
      </c>
      <c r="O87">
        <v>-47.246299999999998</v>
      </c>
      <c r="P87">
        <v>-100.667</v>
      </c>
      <c r="Q87">
        <f t="shared" si="46"/>
        <v>-1.1523487804878048</v>
      </c>
      <c r="R87">
        <f t="shared" si="47"/>
        <v>-2.4552926829268293</v>
      </c>
      <c r="U87" s="1"/>
      <c r="V87" s="10" t="s">
        <v>76</v>
      </c>
      <c r="W87">
        <v>-46.859299999999998</v>
      </c>
      <c r="X87">
        <v>-98.632099999999994</v>
      </c>
      <c r="Y87">
        <f t="shared" si="48"/>
        <v>-1.142909756097561</v>
      </c>
      <c r="Z87">
        <f t="shared" si="49"/>
        <v>-2.4056609756097558</v>
      </c>
      <c r="AD87" s="10" t="s">
        <v>77</v>
      </c>
      <c r="AE87">
        <v>-52.311500000000002</v>
      </c>
      <c r="AF87">
        <v>-99.903700000000001</v>
      </c>
      <c r="AG87">
        <f>AE87/E87</f>
        <v>-1.2758902439024391</v>
      </c>
      <c r="AH87">
        <f>AF87/E87</f>
        <v>-2.4366756097560978</v>
      </c>
    </row>
    <row r="88" spans="1:37" x14ac:dyDescent="0.2">
      <c r="B88">
        <v>5</v>
      </c>
      <c r="E88">
        <v>36</v>
      </c>
      <c r="F88" s="8"/>
      <c r="M88" s="1" t="s">
        <v>42</v>
      </c>
      <c r="N88" s="10" t="s">
        <v>49</v>
      </c>
      <c r="O88">
        <v>-72.0124</v>
      </c>
      <c r="P88">
        <v>-88.001800000000003</v>
      </c>
      <c r="Q88">
        <f t="shared" si="46"/>
        <v>-2.0003444444444445</v>
      </c>
      <c r="R88">
        <f t="shared" si="47"/>
        <v>-2.4444944444444445</v>
      </c>
      <c r="U88" s="1"/>
      <c r="V88" s="10" t="s">
        <v>50</v>
      </c>
      <c r="W88">
        <v>-52.052100000000003</v>
      </c>
      <c r="X88">
        <v>-87.849199999999996</v>
      </c>
      <c r="Y88">
        <f t="shared" si="48"/>
        <v>-1.4458916666666668</v>
      </c>
      <c r="Z88">
        <f t="shared" si="49"/>
        <v>-2.4402555555555554</v>
      </c>
      <c r="AD88" s="10" t="s">
        <v>78</v>
      </c>
      <c r="AE88">
        <v>-53.810400000000001</v>
      </c>
      <c r="AF88">
        <v>-89.069900000000004</v>
      </c>
      <c r="AG88">
        <f>AE88/E88</f>
        <v>-1.4947333333333335</v>
      </c>
      <c r="AH88">
        <f>AF88/E88</f>
        <v>-2.4741638888888891</v>
      </c>
    </row>
    <row r="89" spans="1:37" x14ac:dyDescent="0.2">
      <c r="B89">
        <v>6</v>
      </c>
      <c r="E89">
        <v>23</v>
      </c>
      <c r="F89" s="8"/>
      <c r="M89" s="1"/>
      <c r="N89" s="10" t="s">
        <v>53</v>
      </c>
      <c r="O89" s="4">
        <v>-39.604700000000001</v>
      </c>
      <c r="P89" s="4">
        <v>-56.325800000000001</v>
      </c>
      <c r="Q89" s="4">
        <f t="shared" si="46"/>
        <v>-1.7219434782608696</v>
      </c>
      <c r="R89" s="4">
        <f t="shared" si="47"/>
        <v>-2.4489478260869566</v>
      </c>
      <c r="U89" s="1"/>
      <c r="V89" s="10" t="s">
        <v>79</v>
      </c>
      <c r="W89" s="4">
        <v>-43.546500000000002</v>
      </c>
      <c r="X89" s="4">
        <v>-57.241300000000003</v>
      </c>
      <c r="Y89" s="4">
        <f t="shared" si="48"/>
        <v>-1.8933260869565218</v>
      </c>
      <c r="Z89" s="4">
        <f t="shared" si="49"/>
        <v>-2.4887521739130434</v>
      </c>
      <c r="AD89" s="10" t="s">
        <v>80</v>
      </c>
      <c r="AE89" s="4">
        <v>-41.180300000000003</v>
      </c>
      <c r="AF89" s="4">
        <v>-56.997100000000003</v>
      </c>
      <c r="AG89" s="4">
        <f>AE89/E89</f>
        <v>-1.7904478260869567</v>
      </c>
      <c r="AH89" s="4">
        <f>AF89/E89</f>
        <v>-2.4781347826086959</v>
      </c>
    </row>
    <row r="90" spans="1:37" x14ac:dyDescent="0.2">
      <c r="B90">
        <v>31</v>
      </c>
      <c r="E90">
        <v>32</v>
      </c>
      <c r="F90" s="10" t="s">
        <v>43</v>
      </c>
      <c r="G90" s="4">
        <v>-65.763599999999997</v>
      </c>
      <c r="H90" s="4">
        <v>-82.265699999999995</v>
      </c>
      <c r="I90" s="4">
        <f>G90/E90</f>
        <v>-2.0551124999999999</v>
      </c>
      <c r="J90" s="4">
        <f t="shared" ref="J90:J95" si="50">H90/E90</f>
        <v>-2.5708031249999999</v>
      </c>
      <c r="M90" s="1"/>
      <c r="N90" s="10" t="s">
        <v>44</v>
      </c>
      <c r="O90" s="4">
        <v>-63.543199999999999</v>
      </c>
      <c r="P90" s="4">
        <v>-81.502800000000008</v>
      </c>
      <c r="Q90" s="4">
        <f t="shared" si="46"/>
        <v>-1.985725</v>
      </c>
      <c r="R90" s="4">
        <f t="shared" si="47"/>
        <v>-2.5469625000000002</v>
      </c>
      <c r="U90" s="1"/>
      <c r="V90" s="10" t="s">
        <v>45</v>
      </c>
      <c r="W90" s="4">
        <v>-53.532200000000003</v>
      </c>
      <c r="X90" s="4">
        <v>-81.411200000000008</v>
      </c>
      <c r="Y90" s="4">
        <f t="shared" si="48"/>
        <v>-1.6728812500000001</v>
      </c>
      <c r="Z90" s="4">
        <f t="shared" si="49"/>
        <v>-2.5441000000000003</v>
      </c>
      <c r="AD90" s="10" t="s">
        <v>46</v>
      </c>
      <c r="AE90" s="4"/>
      <c r="AF90" s="4"/>
      <c r="AG90" s="4"/>
      <c r="AH90" s="4"/>
    </row>
    <row r="91" spans="1:37" x14ac:dyDescent="0.2">
      <c r="B91">
        <v>32</v>
      </c>
      <c r="E91">
        <v>26.55</v>
      </c>
      <c r="F91" s="10" t="s">
        <v>77</v>
      </c>
      <c r="G91" s="4">
        <v>-46.697000000000003</v>
      </c>
      <c r="H91" s="4">
        <v>-66.091399999999993</v>
      </c>
      <c r="I91" s="4">
        <f t="shared" ref="I91:I95" si="51">G91/E91</f>
        <v>-1.7588323917137476</v>
      </c>
      <c r="J91" s="4">
        <f t="shared" si="50"/>
        <v>-2.4893182674199621</v>
      </c>
      <c r="M91" s="1"/>
      <c r="N91" s="10"/>
      <c r="O91" s="4"/>
      <c r="P91" s="4"/>
      <c r="Q91" s="4"/>
      <c r="R91" s="4"/>
      <c r="U91" s="1"/>
      <c r="V91" s="10"/>
      <c r="W91" s="4"/>
      <c r="X91" s="4"/>
      <c r="Y91" s="4"/>
      <c r="Z91" s="4"/>
      <c r="AD91" s="10"/>
      <c r="AE91" s="4"/>
      <c r="AF91" s="4"/>
      <c r="AG91" s="4"/>
      <c r="AH91" s="4"/>
    </row>
    <row r="92" spans="1:37" x14ac:dyDescent="0.2">
      <c r="B92">
        <v>33</v>
      </c>
      <c r="E92">
        <v>51.36</v>
      </c>
      <c r="F92" s="10" t="s">
        <v>47</v>
      </c>
      <c r="G92" s="4">
        <v>-73.517300000000006</v>
      </c>
      <c r="H92" s="4">
        <v>-124.227</v>
      </c>
      <c r="I92" s="4">
        <f t="shared" si="51"/>
        <v>-1.4314116043613709</v>
      </c>
      <c r="J92" s="4">
        <f t="shared" si="50"/>
        <v>-2.4187500000000002</v>
      </c>
      <c r="M92" s="1"/>
      <c r="N92" s="10" t="s">
        <v>48</v>
      </c>
      <c r="O92" s="4">
        <v>-58.812400000000004</v>
      </c>
      <c r="P92" s="4">
        <v>-124.17700000000001</v>
      </c>
      <c r="Q92" s="4">
        <f>O92/E92</f>
        <v>-1.1451012461059191</v>
      </c>
      <c r="R92" s="4">
        <f>P92/E92</f>
        <v>-2.417776479750779</v>
      </c>
      <c r="U92" s="1"/>
      <c r="V92" s="10" t="s">
        <v>49</v>
      </c>
      <c r="W92" s="4">
        <v>-56.374600000000001</v>
      </c>
      <c r="X92" s="4">
        <v>-122.06100000000001</v>
      </c>
      <c r="Y92" s="4">
        <f>W92/E92</f>
        <v>-1.0976362928348911</v>
      </c>
      <c r="Z92" s="4">
        <f>X92/E92</f>
        <v>-2.3765771028037386</v>
      </c>
      <c r="AD92" s="10" t="s">
        <v>50</v>
      </c>
      <c r="AE92" s="4">
        <v>-73.696399999999997</v>
      </c>
      <c r="AF92" s="4">
        <v>-123.892</v>
      </c>
      <c r="AG92" s="4">
        <f>AE92/E92</f>
        <v>-1.4348987538940809</v>
      </c>
      <c r="AH92" s="4">
        <f>AF92/E92</f>
        <v>-2.4122274143302178</v>
      </c>
    </row>
    <row r="93" spans="1:37" x14ac:dyDescent="0.2">
      <c r="B93">
        <v>34</v>
      </c>
      <c r="E93">
        <v>64</v>
      </c>
      <c r="F93" s="10" t="s">
        <v>82</v>
      </c>
      <c r="G93" s="4">
        <v>-44.961600000000004</v>
      </c>
      <c r="H93" s="4">
        <v>-159.98399999999998</v>
      </c>
      <c r="I93" s="4">
        <f t="shared" si="51"/>
        <v>-0.70252500000000007</v>
      </c>
      <c r="J93" s="4">
        <f t="shared" si="50"/>
        <v>-2.4997499999999997</v>
      </c>
      <c r="M93" s="1"/>
      <c r="N93" s="10" t="s">
        <v>52</v>
      </c>
      <c r="O93" s="4">
        <v>-36.921300000000002</v>
      </c>
      <c r="P93" s="4">
        <v>-149.77099999999999</v>
      </c>
      <c r="Q93" s="4">
        <f>O93/E93</f>
        <v>-0.57689531250000003</v>
      </c>
      <c r="R93" s="4">
        <f>P93/E93</f>
        <v>-2.3401718749999998</v>
      </c>
      <c r="U93" s="1"/>
      <c r="V93" s="10" t="s">
        <v>53</v>
      </c>
      <c r="W93" s="4"/>
      <c r="X93" s="4"/>
      <c r="Y93" s="4"/>
      <c r="Z93" s="4"/>
      <c r="AC93" s="1" t="s">
        <v>33</v>
      </c>
      <c r="AD93" s="8"/>
      <c r="AE93" s="4"/>
      <c r="AF93" s="4"/>
      <c r="AG93" s="4"/>
      <c r="AH93" s="4"/>
      <c r="AK93" s="12"/>
    </row>
    <row r="94" spans="1:37" x14ac:dyDescent="0.2">
      <c r="B94">
        <v>36</v>
      </c>
      <c r="E94">
        <v>30.59</v>
      </c>
      <c r="F94" s="10" t="s">
        <v>59</v>
      </c>
      <c r="G94" s="4">
        <v>-51.407299999999999</v>
      </c>
      <c r="H94" s="4">
        <v>-75.094099999999997</v>
      </c>
      <c r="I94" s="4">
        <f t="shared" si="51"/>
        <v>-1.6805263157894736</v>
      </c>
      <c r="J94" s="4">
        <f t="shared" si="50"/>
        <v>-2.4548577966655771</v>
      </c>
      <c r="M94" s="1"/>
      <c r="N94" s="10" t="s">
        <v>60</v>
      </c>
      <c r="O94" s="4">
        <v>-47.010600000000004</v>
      </c>
      <c r="P94" s="4">
        <v>-77.382900000000006</v>
      </c>
      <c r="Q94" s="4">
        <f>O94/E94</f>
        <v>-1.536796338672769</v>
      </c>
      <c r="R94" s="4">
        <f>P94/E94</f>
        <v>-2.5296796338672771</v>
      </c>
      <c r="U94" s="1"/>
      <c r="V94" s="10" t="s">
        <v>61</v>
      </c>
      <c r="W94" s="4">
        <v>-54.26</v>
      </c>
      <c r="X94" s="4">
        <v>-77.993200000000002</v>
      </c>
      <c r="Y94" s="4">
        <f>W94/E94</f>
        <v>-1.773782281791435</v>
      </c>
      <c r="Z94" s="4">
        <f>X94/E94</f>
        <v>-2.5496305982347174</v>
      </c>
      <c r="AC94" s="1" t="s">
        <v>86</v>
      </c>
      <c r="AD94" s="10" t="s">
        <v>115</v>
      </c>
      <c r="AE94" s="4"/>
      <c r="AF94" s="4"/>
      <c r="AG94" s="4"/>
      <c r="AH94" s="4"/>
      <c r="AK94" s="1" t="s">
        <v>86</v>
      </c>
    </row>
    <row r="95" spans="1:37" x14ac:dyDescent="0.2">
      <c r="B95">
        <v>37</v>
      </c>
      <c r="E95">
        <v>77</v>
      </c>
      <c r="F95" s="10" t="s">
        <v>62</v>
      </c>
      <c r="G95" s="4">
        <v>-142.67899999999997</v>
      </c>
      <c r="H95" s="4">
        <v>-174.22499999999999</v>
      </c>
      <c r="I95" s="4">
        <f t="shared" si="51"/>
        <v>-1.8529740259740257</v>
      </c>
      <c r="J95" s="4">
        <f t="shared" si="50"/>
        <v>-2.2626623376623374</v>
      </c>
      <c r="M95" s="1"/>
      <c r="N95" s="10" t="s">
        <v>63</v>
      </c>
      <c r="O95" s="4">
        <v>-93.226600000000005</v>
      </c>
      <c r="P95" s="4">
        <v>-187.399</v>
      </c>
      <c r="Q95" s="4">
        <f>O95/E95</f>
        <v>-1.210735064935065</v>
      </c>
      <c r="R95" s="4">
        <f>P95/E95</f>
        <v>-2.4337532467532466</v>
      </c>
      <c r="U95" s="1"/>
      <c r="V95" s="10" t="s">
        <v>64</v>
      </c>
      <c r="W95" s="4">
        <v>-54.952500000000001</v>
      </c>
      <c r="X95" s="4">
        <v>-186.02499999999998</v>
      </c>
      <c r="Y95" s="4">
        <f>W95/E95</f>
        <v>-0.71366883116883117</v>
      </c>
      <c r="Z95" s="4">
        <f>X95/E95</f>
        <v>-2.4159090909090906</v>
      </c>
      <c r="AD95" s="10" t="s">
        <v>87</v>
      </c>
      <c r="AE95" s="4">
        <v>-51.416800000000002</v>
      </c>
      <c r="AF95" s="4">
        <v>-190.42</v>
      </c>
      <c r="AG95" s="4">
        <f>AE95/E95</f>
        <v>-0.66775064935064943</v>
      </c>
      <c r="AH95" s="4">
        <f>AF95/E95</f>
        <v>-2.4729870129870126</v>
      </c>
    </row>
    <row r="96" spans="1:37" x14ac:dyDescent="0.2">
      <c r="B96">
        <v>40</v>
      </c>
      <c r="C96" s="18"/>
      <c r="E96">
        <v>22</v>
      </c>
      <c r="F96" s="10" t="s">
        <v>66</v>
      </c>
      <c r="M96" s="1" t="s">
        <v>118</v>
      </c>
      <c r="N96" s="10" t="s">
        <v>67</v>
      </c>
      <c r="O96" s="4">
        <v>-54.826999999999998</v>
      </c>
      <c r="P96" s="4">
        <v>-55.613700000000001</v>
      </c>
      <c r="Q96" s="4">
        <f>O96/E96</f>
        <v>-2.4921363636363636</v>
      </c>
      <c r="R96" s="4">
        <f>P96/E96</f>
        <v>-2.5278954545454546</v>
      </c>
      <c r="U96" s="1"/>
      <c r="V96" s="10" t="s">
        <v>68</v>
      </c>
      <c r="W96">
        <v>-46.3872</v>
      </c>
      <c r="X96">
        <v>-55.562800000000003</v>
      </c>
      <c r="Y96" s="4">
        <f>W96/E96</f>
        <v>-2.1085090909090911</v>
      </c>
      <c r="Z96" s="4">
        <f>X96/E96</f>
        <v>-2.5255818181818182</v>
      </c>
      <c r="AC96" s="1"/>
      <c r="AD96" s="10" t="s">
        <v>110</v>
      </c>
      <c r="AE96">
        <v>-41.412799999999997</v>
      </c>
      <c r="AF96">
        <v>-56.020600000000002</v>
      </c>
      <c r="AG96" s="4">
        <f>AE96/E96</f>
        <v>-1.8823999999999999</v>
      </c>
      <c r="AH96" s="4">
        <f>AF96/E96</f>
        <v>-2.5463909090909094</v>
      </c>
      <c r="AK96" s="1"/>
    </row>
    <row r="97" spans="1:37" s="4" customFormat="1" x14ac:dyDescent="0.2">
      <c r="F97" s="32"/>
      <c r="M97" s="19"/>
      <c r="N97" s="32"/>
      <c r="U97" s="19"/>
      <c r="V97" s="32"/>
      <c r="AC97" s="19"/>
      <c r="AD97" s="32"/>
      <c r="AK97" s="19"/>
    </row>
    <row r="98" spans="1:37" s="19" customFormat="1" x14ac:dyDescent="0.2">
      <c r="A98" s="19" t="s">
        <v>21</v>
      </c>
      <c r="E98" s="19">
        <f t="shared" ref="E98" si="52">AVERAGE(E85:E96)</f>
        <v>40.824999999999996</v>
      </c>
      <c r="G98" s="19">
        <f>AVERAGE(G85:G96)</f>
        <v>-70.837633333333329</v>
      </c>
      <c r="H98" s="19">
        <f>AVERAGE(H85:H96)</f>
        <v>-113.64786666666667</v>
      </c>
      <c r="I98" s="19">
        <f>AVERAGE(I85:I96)</f>
        <v>-1.5802303063064362</v>
      </c>
      <c r="J98" s="19">
        <f>AVERAGE(J85:J96)</f>
        <v>-2.4493569211246462</v>
      </c>
      <c r="N98" s="27"/>
      <c r="O98" s="19">
        <f>AVERAGE(O85:O96)</f>
        <v>-59.412336363636364</v>
      </c>
      <c r="P98" s="19">
        <f>AVERAGE(P85:P96)</f>
        <v>-103.23649999999999</v>
      </c>
      <c r="Q98" s="19">
        <f>AVERAGE(Q85:Q96)</f>
        <v>-1.5377654417193509</v>
      </c>
      <c r="R98" s="19">
        <f>AVERAGE(R85:R96)</f>
        <v>-2.4670171114768884</v>
      </c>
      <c r="V98" s="27"/>
      <c r="W98" s="19">
        <f>AVERAGE(W85:W96)</f>
        <v>-51.837769999999992</v>
      </c>
      <c r="X98" s="19">
        <f>AVERAGE(X85:X96)</f>
        <v>-97.634840000000011</v>
      </c>
      <c r="Y98" s="19">
        <f>AVERAGE(Y85:Y96)</f>
        <v>-1.4316360968313473</v>
      </c>
      <c r="Z98" s="19">
        <f>AVERAGE(Z85:Z96)</f>
        <v>-2.4576503587313048</v>
      </c>
      <c r="AD98" s="27"/>
      <c r="AE98" s="19">
        <f>AVERAGE(AE85:AE96)</f>
        <v>-63.298171428571429</v>
      </c>
      <c r="AF98" s="19">
        <f>AVERAGE(AF85:AF96)</f>
        <v>-109.05689999999997</v>
      </c>
      <c r="AG98" s="19">
        <f>AVERAGE(AG85:AG96)</f>
        <v>-1.5235886866524944</v>
      </c>
      <c r="AH98" s="19">
        <f>AVERAGE(AH85:AH96)</f>
        <v>-2.4617104371835388</v>
      </c>
    </row>
    <row r="99" spans="1:37" s="19" customFormat="1" x14ac:dyDescent="0.2">
      <c r="A99" s="19" t="s">
        <v>22</v>
      </c>
      <c r="E99" s="19">
        <f t="shared" ref="E99" si="53">STDEV(E85:E96)/E100^0.5</f>
        <v>5.2825417866092375</v>
      </c>
      <c r="G99" s="19">
        <f>STDEV(G85:G96)/G100^0.5</f>
        <v>15.081982102819817</v>
      </c>
      <c r="H99" s="19">
        <f>STDEV(H85:H96)/H100^0.5</f>
        <v>18.85152091826486</v>
      </c>
      <c r="I99" s="19">
        <f>STDEV(I85:I96)/I100^0.5</f>
        <v>0.19445426537727567</v>
      </c>
      <c r="J99" s="19">
        <f>STDEV(J85:J96)/J100^0.5</f>
        <v>4.2703420151325056E-2</v>
      </c>
      <c r="N99" s="27"/>
      <c r="O99" s="19">
        <f>STDEV(O85:O96)/O100^0.5</f>
        <v>6.9509879509354358</v>
      </c>
      <c r="P99" s="19">
        <f>STDEV(P85:P96)/P100^0.5</f>
        <v>13.25465225267237</v>
      </c>
      <c r="Q99" s="19">
        <f>STDEV(Q85:Q96)/Q100^0.5</f>
        <v>0.15849497958659475</v>
      </c>
      <c r="R99" s="19">
        <f>STDEV(R85:R96)/R100^0.5</f>
        <v>1.8487281719027224E-2</v>
      </c>
      <c r="V99" s="27"/>
      <c r="W99" s="19">
        <f>STDEV(W85:W96)/W100^0.5</f>
        <v>4.2139923493062073</v>
      </c>
      <c r="X99" s="19">
        <f>STDEV(X85:X96)/X100^0.5</f>
        <v>13.559911154233665</v>
      </c>
      <c r="Y99" s="19">
        <f>STDEV(Y85:Y96)/Y100^0.5</f>
        <v>0.13573897122211834</v>
      </c>
      <c r="Z99" s="19">
        <f>STDEV(Z85:Z96)/Z100^0.5</f>
        <v>2.0491979921943074E-2</v>
      </c>
      <c r="AD99" s="27"/>
      <c r="AE99" s="19">
        <f>STDEV(AE85:AE96)/AE100^0.5</f>
        <v>11.730115418924589</v>
      </c>
      <c r="AF99" s="19">
        <f>STDEV(AF85:AF96)/AF100^0.5</f>
        <v>18.447650784881876</v>
      </c>
      <c r="AG99" s="19">
        <f>STDEV(AG85:AG96)/AG100^0.5</f>
        <v>0.17974756049536111</v>
      </c>
      <c r="AH99" s="19">
        <f>STDEV(AH85:AH96)/AH100^0.5</f>
        <v>1.7815124087724652E-2</v>
      </c>
    </row>
    <row r="100" spans="1:37" s="19" customFormat="1" x14ac:dyDescent="0.2">
      <c r="A100" s="19" t="s">
        <v>23</v>
      </c>
      <c r="E100" s="19">
        <f t="shared" ref="E100:F100" si="54">COUNT(E85:E96)</f>
        <v>12</v>
      </c>
      <c r="F100" s="19">
        <f t="shared" si="54"/>
        <v>0</v>
      </c>
      <c r="G100" s="19">
        <f>COUNT(G85:G96)</f>
        <v>6</v>
      </c>
      <c r="H100" s="19">
        <f>COUNT(H85:H96)</f>
        <v>6</v>
      </c>
      <c r="I100" s="19">
        <f>COUNT(I85:I96)</f>
        <v>6</v>
      </c>
      <c r="J100" s="19">
        <f>COUNT(J85:J96)</f>
        <v>6</v>
      </c>
      <c r="N100" s="27"/>
      <c r="O100" s="19">
        <f>COUNT(O85:O96)</f>
        <v>11</v>
      </c>
      <c r="P100" s="19">
        <f>COUNT(P85:P96)</f>
        <v>11</v>
      </c>
      <c r="Q100" s="19">
        <f>COUNT(Q85:Q96)</f>
        <v>11</v>
      </c>
      <c r="R100" s="19">
        <f>COUNT(R85:R96)</f>
        <v>11</v>
      </c>
      <c r="V100" s="27"/>
      <c r="W100" s="19">
        <f>COUNT(W85:W96)</f>
        <v>10</v>
      </c>
      <c r="X100" s="19">
        <f>COUNT(X85:X96)</f>
        <v>10</v>
      </c>
      <c r="Y100" s="19">
        <f>COUNT(Y85:Y96)</f>
        <v>10</v>
      </c>
      <c r="Z100" s="19">
        <f>COUNT(Z85:Z96)</f>
        <v>10</v>
      </c>
      <c r="AD100" s="27"/>
      <c r="AE100" s="19">
        <f>COUNT(AE85:AE96)</f>
        <v>7</v>
      </c>
      <c r="AF100" s="19">
        <f>COUNT(AF85:AF96)</f>
        <v>7</v>
      </c>
      <c r="AG100" s="19">
        <f>COUNT(AG85:AG96)</f>
        <v>7</v>
      </c>
      <c r="AH100" s="19">
        <f>COUNT(AH85:AH96)</f>
        <v>7</v>
      </c>
    </row>
    <row r="101" spans="1:37" x14ac:dyDescent="0.2">
      <c r="F101" s="14"/>
      <c r="N101" s="14"/>
      <c r="V101" s="14"/>
      <c r="AD101" s="14"/>
    </row>
    <row r="102" spans="1:37" ht="19" x14ac:dyDescent="0.25">
      <c r="A102" s="5" t="s">
        <v>19</v>
      </c>
      <c r="F102" s="15"/>
      <c r="G102" s="2" t="s">
        <v>8</v>
      </c>
      <c r="N102" s="15"/>
      <c r="O102" s="2" t="s">
        <v>7</v>
      </c>
      <c r="U102" s="1"/>
      <c r="V102" s="15"/>
      <c r="W102" s="2" t="s">
        <v>9</v>
      </c>
      <c r="AD102" s="15"/>
      <c r="AE102" s="2" t="s">
        <v>10</v>
      </c>
    </row>
    <row r="103" spans="1:37" s="1" customFormat="1" x14ac:dyDescent="0.2">
      <c r="A103" s="1" t="s">
        <v>0</v>
      </c>
      <c r="B103" s="1" t="s">
        <v>1</v>
      </c>
      <c r="E103" s="1" t="s">
        <v>11</v>
      </c>
      <c r="F103" s="16" t="s">
        <v>41</v>
      </c>
      <c r="G103" s="1" t="s">
        <v>26</v>
      </c>
      <c r="H103" s="1" t="s">
        <v>28</v>
      </c>
      <c r="I103" s="1" t="s">
        <v>26</v>
      </c>
      <c r="J103" s="1" t="s">
        <v>28</v>
      </c>
      <c r="K103" s="1" t="s">
        <v>31</v>
      </c>
      <c r="L103" s="1" t="s">
        <v>30</v>
      </c>
      <c r="N103" s="16" t="s">
        <v>41</v>
      </c>
      <c r="O103" s="1" t="s">
        <v>26</v>
      </c>
      <c r="P103" s="1" t="s">
        <v>28</v>
      </c>
      <c r="Q103" s="1" t="s">
        <v>26</v>
      </c>
      <c r="R103" s="1" t="s">
        <v>28</v>
      </c>
      <c r="S103" s="1" t="s">
        <v>31</v>
      </c>
      <c r="T103" s="1" t="s">
        <v>30</v>
      </c>
      <c r="V103" s="16" t="s">
        <v>41</v>
      </c>
      <c r="W103" s="1" t="s">
        <v>26</v>
      </c>
      <c r="X103" s="1" t="s">
        <v>28</v>
      </c>
      <c r="Y103" s="1" t="s">
        <v>26</v>
      </c>
      <c r="Z103" s="1" t="s">
        <v>28</v>
      </c>
      <c r="AA103" s="1" t="s">
        <v>31</v>
      </c>
      <c r="AB103" s="1" t="s">
        <v>30</v>
      </c>
      <c r="AD103" s="16" t="s">
        <v>41</v>
      </c>
      <c r="AE103" s="1" t="s">
        <v>26</v>
      </c>
      <c r="AF103" s="1" t="s">
        <v>28</v>
      </c>
      <c r="AG103" s="1" t="s">
        <v>26</v>
      </c>
      <c r="AH103" s="1" t="s">
        <v>28</v>
      </c>
      <c r="AI103" s="1" t="s">
        <v>31</v>
      </c>
      <c r="AJ103" s="1" t="s">
        <v>30</v>
      </c>
    </row>
    <row r="104" spans="1:37" s="1" customFormat="1" x14ac:dyDescent="0.2">
      <c r="E104" s="1" t="s">
        <v>12</v>
      </c>
      <c r="F104" s="8"/>
      <c r="G104" s="1" t="s">
        <v>27</v>
      </c>
      <c r="H104" s="1" t="s">
        <v>27</v>
      </c>
      <c r="I104" s="1" t="s">
        <v>29</v>
      </c>
      <c r="J104" s="1" t="s">
        <v>29</v>
      </c>
      <c r="L104" s="1" t="s">
        <v>29</v>
      </c>
      <c r="N104" s="8"/>
      <c r="O104" s="1" t="s">
        <v>27</v>
      </c>
      <c r="P104" s="1" t="s">
        <v>27</v>
      </c>
      <c r="Q104" s="1" t="s">
        <v>29</v>
      </c>
      <c r="R104" s="1" t="s">
        <v>29</v>
      </c>
      <c r="T104" s="1" t="s">
        <v>29</v>
      </c>
      <c r="V104" s="8"/>
      <c r="W104" s="1" t="s">
        <v>27</v>
      </c>
      <c r="X104" s="1" t="s">
        <v>27</v>
      </c>
      <c r="Y104" s="1" t="s">
        <v>29</v>
      </c>
      <c r="Z104" s="1" t="s">
        <v>29</v>
      </c>
      <c r="AB104" s="1" t="s">
        <v>29</v>
      </c>
      <c r="AD104" s="8"/>
      <c r="AE104" s="1" t="s">
        <v>27</v>
      </c>
      <c r="AF104" s="1" t="s">
        <v>27</v>
      </c>
      <c r="AG104" s="1" t="s">
        <v>29</v>
      </c>
      <c r="AH104" s="1" t="s">
        <v>29</v>
      </c>
      <c r="AJ104" s="1" t="s">
        <v>29</v>
      </c>
    </row>
    <row r="105" spans="1:37" x14ac:dyDescent="0.2">
      <c r="A105" t="s">
        <v>101</v>
      </c>
      <c r="B105">
        <v>12</v>
      </c>
      <c r="C105" s="4"/>
      <c r="D105" s="4"/>
      <c r="E105">
        <v>55.84</v>
      </c>
      <c r="F105" s="15"/>
      <c r="N105" s="15"/>
      <c r="U105" s="1"/>
      <c r="V105" s="15"/>
      <c r="AD105" s="15"/>
    </row>
    <row r="106" spans="1:37" x14ac:dyDescent="0.2">
      <c r="B106">
        <v>13</v>
      </c>
      <c r="C106" s="4"/>
      <c r="D106" s="4"/>
      <c r="E106">
        <v>27.27</v>
      </c>
      <c r="F106" s="15"/>
      <c r="N106" s="15"/>
      <c r="U106" s="1"/>
      <c r="V106" s="15"/>
      <c r="AD106" s="15"/>
      <c r="AI106" s="4"/>
    </row>
    <row r="107" spans="1:37" x14ac:dyDescent="0.2">
      <c r="B107">
        <v>15</v>
      </c>
      <c r="C107" s="4"/>
      <c r="D107" s="4"/>
      <c r="E107">
        <v>40</v>
      </c>
      <c r="F107" s="15"/>
      <c r="N107" s="15"/>
      <c r="U107" s="1"/>
      <c r="V107" s="15"/>
      <c r="AD107" s="15"/>
    </row>
    <row r="108" spans="1:37" x14ac:dyDescent="0.2">
      <c r="B108">
        <v>16</v>
      </c>
      <c r="C108" s="4"/>
      <c r="D108" s="4"/>
      <c r="E108">
        <v>49.2</v>
      </c>
      <c r="F108" s="15"/>
      <c r="N108" s="15"/>
      <c r="O108">
        <v>-42.446899999999999</v>
      </c>
      <c r="P108">
        <v>-117.604</v>
      </c>
      <c r="Q108" s="4">
        <f>O108/E108</f>
        <v>-0.86274186991869917</v>
      </c>
      <c r="R108">
        <f>P108/E108</f>
        <v>-2.3903252032520323</v>
      </c>
      <c r="U108" s="1"/>
      <c r="V108" s="17" t="s">
        <v>52</v>
      </c>
      <c r="W108">
        <v>-49.899700000000003</v>
      </c>
      <c r="X108">
        <v>-122.639</v>
      </c>
      <c r="Y108">
        <f>W108/E108</f>
        <v>-1.0142215447154472</v>
      </c>
      <c r="Z108" s="4">
        <f>X108/E108</f>
        <v>-2.4926626016260158</v>
      </c>
      <c r="AD108" s="15"/>
    </row>
    <row r="109" spans="1:37" x14ac:dyDescent="0.2">
      <c r="B109">
        <v>17</v>
      </c>
      <c r="C109" s="4"/>
      <c r="D109" s="4"/>
      <c r="E109">
        <v>32.130000000000003</v>
      </c>
      <c r="F109" s="15"/>
      <c r="N109" s="15"/>
      <c r="U109" s="1"/>
      <c r="V109" s="15"/>
      <c r="AD109" s="15"/>
    </row>
    <row r="110" spans="1:37" x14ac:dyDescent="0.2">
      <c r="B110">
        <v>18</v>
      </c>
      <c r="C110" s="4"/>
      <c r="D110" s="4"/>
      <c r="E110">
        <v>36</v>
      </c>
      <c r="F110" s="15"/>
      <c r="N110" s="15"/>
      <c r="O110">
        <v>-85.676400000000001</v>
      </c>
      <c r="P110">
        <v>-90.290599999999998</v>
      </c>
      <c r="Q110">
        <f>O110/E110</f>
        <v>-2.3799000000000001</v>
      </c>
      <c r="R110">
        <f t="shared" ref="R110:R112" si="55">P110/E110</f>
        <v>-2.5080722222222223</v>
      </c>
      <c r="U110" s="1"/>
      <c r="V110" s="17" t="s">
        <v>57</v>
      </c>
      <c r="W110">
        <v>-85.727500000000006</v>
      </c>
      <c r="X110">
        <v>-90.290599999999998</v>
      </c>
      <c r="Y110">
        <f>W110/E110</f>
        <v>-2.3813194444444448</v>
      </c>
      <c r="Z110" s="4">
        <f>X110/E110</f>
        <v>-2.5080722222222223</v>
      </c>
      <c r="AD110" s="15"/>
    </row>
    <row r="111" spans="1:37" x14ac:dyDescent="0.2">
      <c r="B111">
        <v>19</v>
      </c>
      <c r="C111" s="4"/>
      <c r="D111" s="4"/>
      <c r="E111">
        <v>17</v>
      </c>
      <c r="F111" s="15"/>
      <c r="N111" s="15"/>
      <c r="O111">
        <v>-38.799100000000003</v>
      </c>
      <c r="P111">
        <v>-44.514299999999999</v>
      </c>
      <c r="Q111">
        <f>O111/E111</f>
        <v>-2.2823000000000002</v>
      </c>
      <c r="R111">
        <f t="shared" si="55"/>
        <v>-2.6184882352941177</v>
      </c>
      <c r="U111" s="1"/>
      <c r="V111" s="17" t="s">
        <v>59</v>
      </c>
      <c r="W111">
        <v>-31.918800000000001</v>
      </c>
      <c r="X111">
        <v>-43.293599999999998</v>
      </c>
      <c r="Y111">
        <f>W111/E111</f>
        <v>-1.8775764705882354</v>
      </c>
      <c r="Z111" s="4">
        <f>X111/E111</f>
        <v>-2.5466823529411764</v>
      </c>
      <c r="AD111" s="15"/>
    </row>
    <row r="112" spans="1:37" x14ac:dyDescent="0.2">
      <c r="B112">
        <v>20</v>
      </c>
      <c r="C112" s="4"/>
      <c r="D112" s="4"/>
      <c r="E112">
        <v>35</v>
      </c>
      <c r="F112" s="15"/>
      <c r="N112" s="15"/>
      <c r="O112">
        <v>-31.725899999999999</v>
      </c>
      <c r="P112">
        <v>-86.628500000000003</v>
      </c>
      <c r="Q112">
        <f>O112/E112</f>
        <v>-0.90645428571428566</v>
      </c>
      <c r="R112">
        <f t="shared" si="55"/>
        <v>-2.4750999999999999</v>
      </c>
      <c r="U112" s="1"/>
      <c r="V112" s="17" t="s">
        <v>63</v>
      </c>
      <c r="W112">
        <v>-26.081600000000002</v>
      </c>
      <c r="X112">
        <v>-86.018199999999993</v>
      </c>
      <c r="Y112">
        <f>W112/E112</f>
        <v>-0.74518857142857142</v>
      </c>
      <c r="Z112" s="4">
        <f>X112/E112</f>
        <v>-2.4576628571428571</v>
      </c>
      <c r="AD112" s="15"/>
    </row>
    <row r="113" spans="1:37" x14ac:dyDescent="0.2">
      <c r="B113">
        <v>21</v>
      </c>
      <c r="C113" s="4"/>
      <c r="D113" s="4"/>
      <c r="E113">
        <v>25.22</v>
      </c>
      <c r="F113" s="15"/>
      <c r="N113" s="15"/>
      <c r="U113" s="1"/>
      <c r="V113" s="15"/>
      <c r="AD113" s="15"/>
    </row>
    <row r="114" spans="1:37" x14ac:dyDescent="0.2">
      <c r="B114">
        <v>24</v>
      </c>
      <c r="C114" s="4"/>
      <c r="D114" s="4"/>
      <c r="E114">
        <v>40</v>
      </c>
      <c r="F114" s="15"/>
      <c r="N114" s="15"/>
      <c r="O114">
        <v>-43.588200000000001</v>
      </c>
      <c r="P114">
        <v>-98.835499999999996</v>
      </c>
      <c r="Q114">
        <f>O114/E114</f>
        <v>-1.0897049999999999</v>
      </c>
      <c r="R114">
        <f>P114/E114</f>
        <v>-2.4708874999999999</v>
      </c>
      <c r="U114" s="1"/>
      <c r="V114" s="17" t="s">
        <v>66</v>
      </c>
      <c r="W114">
        <v>-42.276299999999999</v>
      </c>
      <c r="X114">
        <v>-98.835499999999996</v>
      </c>
      <c r="Y114">
        <f>W114/E114</f>
        <v>-1.0569074999999999</v>
      </c>
      <c r="Z114" s="4">
        <f>X114/E114</f>
        <v>-2.4708874999999999</v>
      </c>
      <c r="AD114" s="17" t="s">
        <v>67</v>
      </c>
    </row>
    <row r="115" spans="1:37" x14ac:dyDescent="0.2">
      <c r="A115" t="s">
        <v>39</v>
      </c>
      <c r="B115">
        <v>19</v>
      </c>
      <c r="C115" s="4"/>
      <c r="D115" s="4"/>
      <c r="E115">
        <v>35.72</v>
      </c>
      <c r="F115" s="17" t="s">
        <v>44</v>
      </c>
      <c r="M115" s="1" t="s">
        <v>107</v>
      </c>
      <c r="N115" s="15"/>
      <c r="U115" s="1"/>
      <c r="V115" s="15"/>
      <c r="AD115" s="15"/>
    </row>
    <row r="116" spans="1:37" x14ac:dyDescent="0.2">
      <c r="B116">
        <v>20</v>
      </c>
      <c r="C116" s="4"/>
      <c r="D116" s="4"/>
      <c r="E116">
        <v>55.4</v>
      </c>
      <c r="F116" s="17" t="s">
        <v>77</v>
      </c>
      <c r="G116" s="4">
        <v>-53.337900000000005</v>
      </c>
      <c r="H116" s="4">
        <v>-90.200299999999999</v>
      </c>
      <c r="I116" s="4">
        <f>G116/E116</f>
        <v>-0.9627779783393503</v>
      </c>
      <c r="J116" s="4">
        <f>H116/E116</f>
        <v>-1.6281642599277979</v>
      </c>
      <c r="N116" s="17" t="s">
        <v>102</v>
      </c>
      <c r="O116" s="4">
        <v>-33.864800000000002</v>
      </c>
      <c r="P116" s="4">
        <v>-89.422300000000007</v>
      </c>
      <c r="Q116" s="4">
        <f t="shared" ref="Q116:Q124" si="56">O116/E116</f>
        <v>-0.61127797833935027</v>
      </c>
      <c r="R116">
        <f t="shared" ref="R116:R124" si="57">P116/E116</f>
        <v>-1.614120938628159</v>
      </c>
      <c r="U116" s="1"/>
      <c r="V116" s="17" t="s">
        <v>47</v>
      </c>
      <c r="W116" s="4">
        <v>-30.678800000000003</v>
      </c>
      <c r="X116" s="4">
        <v>-104.605</v>
      </c>
      <c r="Y116" s="4">
        <f>W116/E116</f>
        <v>-0.55376895306859208</v>
      </c>
      <c r="Z116" s="4">
        <f>X116/E116</f>
        <v>-1.8881768953068594</v>
      </c>
      <c r="AD116" s="17" t="s">
        <v>48</v>
      </c>
      <c r="AE116" s="4">
        <v>-31.810000000000002</v>
      </c>
      <c r="AF116" s="4">
        <v>-132.315</v>
      </c>
      <c r="AG116" s="4">
        <f>AE116/E116</f>
        <v>-0.57418772563176901</v>
      </c>
      <c r="AH116">
        <f t="shared" ref="AH116:AH117" si="58">AF116/E116</f>
        <v>-2.3883574007220219</v>
      </c>
      <c r="AI116" s="4"/>
    </row>
    <row r="117" spans="1:37" x14ac:dyDescent="0.2">
      <c r="B117">
        <v>21</v>
      </c>
      <c r="C117" s="4"/>
      <c r="D117" s="4"/>
      <c r="E117">
        <v>73.290000000000006</v>
      </c>
      <c r="F117" s="17" t="s">
        <v>78</v>
      </c>
      <c r="G117" s="4">
        <v>-54.778800000000004</v>
      </c>
      <c r="H117" s="4">
        <v>-132.92499999999998</v>
      </c>
      <c r="I117" s="4">
        <f t="shared" ref="I117:I124" si="59">G117/E117</f>
        <v>-0.74742529676627101</v>
      </c>
      <c r="J117" s="4">
        <f t="shared" ref="J117:J124" si="60">H117/E117</f>
        <v>-1.8136853595306313</v>
      </c>
      <c r="N117" s="17" t="s">
        <v>50</v>
      </c>
      <c r="O117" s="4">
        <v>-61.450299999999999</v>
      </c>
      <c r="P117" s="4">
        <v>-163.32</v>
      </c>
      <c r="Q117" s="4">
        <f t="shared" si="56"/>
        <v>-0.83845408650566233</v>
      </c>
      <c r="R117">
        <f t="shared" si="57"/>
        <v>-2.2284076954564056</v>
      </c>
      <c r="U117" s="1"/>
      <c r="V117" s="17" t="s">
        <v>51</v>
      </c>
      <c r="W117" s="4">
        <v>-49.413499999999999</v>
      </c>
      <c r="X117" s="4">
        <v>-127.432</v>
      </c>
      <c r="Y117" s="4">
        <f>W117/E117</f>
        <v>-0.67421885659708003</v>
      </c>
      <c r="Z117" s="4">
        <f>X117/E117</f>
        <v>-1.7387365261290761</v>
      </c>
      <c r="AD117" s="17" t="s">
        <v>82</v>
      </c>
      <c r="AE117" s="4">
        <v>-45.955300000000001</v>
      </c>
      <c r="AF117" s="4">
        <v>-162.95399999999998</v>
      </c>
      <c r="AG117" s="4">
        <f>AE117/E117</f>
        <v>-0.62703370173284212</v>
      </c>
      <c r="AH117">
        <f t="shared" si="58"/>
        <v>-2.2234138354482189</v>
      </c>
      <c r="AI117" s="4"/>
    </row>
    <row r="118" spans="1:37" x14ac:dyDescent="0.2">
      <c r="B118">
        <v>23</v>
      </c>
      <c r="C118" s="4"/>
      <c r="D118" s="4"/>
      <c r="E118">
        <v>50.26</v>
      </c>
      <c r="F118" s="17" t="s">
        <v>79</v>
      </c>
      <c r="G118" s="4">
        <v>-58.404299999999999</v>
      </c>
      <c r="H118" s="4">
        <v>-121.633</v>
      </c>
      <c r="I118" s="4">
        <f t="shared" si="59"/>
        <v>-1.1620433744528453</v>
      </c>
      <c r="J118" s="4">
        <f t="shared" si="60"/>
        <v>-2.4200756068444091</v>
      </c>
      <c r="N118" s="17" t="s">
        <v>80</v>
      </c>
      <c r="O118" s="4">
        <v>-46.966999999999999</v>
      </c>
      <c r="P118" s="4">
        <v>-112.376</v>
      </c>
      <c r="Q118" s="4">
        <f t="shared" si="56"/>
        <v>-0.93448070035813768</v>
      </c>
      <c r="R118">
        <f t="shared" si="57"/>
        <v>-2.2358933545563073</v>
      </c>
      <c r="U118" s="1"/>
      <c r="V118" s="17" t="s">
        <v>55</v>
      </c>
      <c r="W118" s="4"/>
      <c r="X118" s="4"/>
      <c r="Y118" s="4"/>
      <c r="Z118" s="4"/>
      <c r="AC118" s="1" t="s">
        <v>33</v>
      </c>
      <c r="AD118" s="15"/>
      <c r="AE118" s="4"/>
      <c r="AF118" s="4"/>
      <c r="AG118" s="4"/>
      <c r="AH118" s="4"/>
    </row>
    <row r="119" spans="1:37" x14ac:dyDescent="0.2">
      <c r="B119">
        <v>24</v>
      </c>
      <c r="C119" s="4"/>
      <c r="D119" s="4"/>
      <c r="E119">
        <v>57</v>
      </c>
      <c r="F119" s="17" t="s">
        <v>57</v>
      </c>
      <c r="G119" s="4">
        <v>-128.34399999999999</v>
      </c>
      <c r="H119" s="4">
        <v>-120.565</v>
      </c>
      <c r="I119" s="4">
        <f t="shared" si="59"/>
        <v>-2.2516491228070175</v>
      </c>
      <c r="J119" s="4">
        <f t="shared" si="60"/>
        <v>-2.1151754385964914</v>
      </c>
      <c r="N119" s="17" t="s">
        <v>58</v>
      </c>
      <c r="O119" s="4">
        <v>-101.5485</v>
      </c>
      <c r="P119" s="4">
        <v>-116.934</v>
      </c>
      <c r="Q119" s="4">
        <f t="shared" si="56"/>
        <v>-1.7815526315789474</v>
      </c>
      <c r="R119">
        <f t="shared" si="57"/>
        <v>-2.0514736842105261</v>
      </c>
      <c r="U119" s="1"/>
      <c r="V119" s="17" t="s">
        <v>59</v>
      </c>
      <c r="W119" s="4">
        <v>-70.5334</v>
      </c>
      <c r="X119" s="4">
        <v>-136.79</v>
      </c>
      <c r="Y119" s="4">
        <f>W119/E119</f>
        <v>-1.2374280701754385</v>
      </c>
      <c r="Z119" s="4">
        <f>X119/E119</f>
        <v>-2.3998245614035087</v>
      </c>
      <c r="AD119" s="17" t="s">
        <v>60</v>
      </c>
      <c r="AE119" s="4">
        <v>-66.815100000000001</v>
      </c>
      <c r="AF119" s="4">
        <v>-137.92999999999998</v>
      </c>
      <c r="AG119" s="4">
        <f>AE119/E119</f>
        <v>-1.1721947368421053</v>
      </c>
      <c r="AH119">
        <f>AF119/E119</f>
        <v>-2.4198245614035083</v>
      </c>
      <c r="AI119" s="4"/>
      <c r="AK119" s="1" t="s">
        <v>108</v>
      </c>
    </row>
    <row r="120" spans="1:37" x14ac:dyDescent="0.2">
      <c r="B120">
        <v>25</v>
      </c>
      <c r="C120" s="4"/>
      <c r="D120" s="4"/>
      <c r="E120">
        <v>77.319999999999993</v>
      </c>
      <c r="F120" s="17" t="s">
        <v>62</v>
      </c>
      <c r="G120" s="4">
        <v>-31.2044</v>
      </c>
      <c r="H120" s="4">
        <v>-125.804</v>
      </c>
      <c r="I120" s="4">
        <f t="shared" si="59"/>
        <v>-0.40357475426797729</v>
      </c>
      <c r="J120" s="4">
        <f t="shared" si="60"/>
        <v>-1.627056389032592</v>
      </c>
      <c r="N120" s="17" t="s">
        <v>63</v>
      </c>
      <c r="O120" s="4">
        <v>-42.4148</v>
      </c>
      <c r="P120" s="4">
        <v>-166.08699999999999</v>
      </c>
      <c r="Q120" s="4">
        <f t="shared" si="56"/>
        <v>-0.54856182100362139</v>
      </c>
      <c r="R120">
        <f t="shared" si="57"/>
        <v>-2.1480470770822557</v>
      </c>
      <c r="U120" s="1"/>
      <c r="V120" s="17" t="s">
        <v>64</v>
      </c>
      <c r="W120" s="4">
        <v>-54.709499999999998</v>
      </c>
      <c r="X120" s="4">
        <v>-145.13199999999998</v>
      </c>
      <c r="Y120" s="4">
        <f>W120/E120</f>
        <v>-0.70757242628039319</v>
      </c>
      <c r="Z120" s="4">
        <f>X120/E120</f>
        <v>-1.8770305225038799</v>
      </c>
      <c r="AD120" s="17" t="s">
        <v>65</v>
      </c>
      <c r="AE120" s="4">
        <v>-68.227599999999995</v>
      </c>
      <c r="AF120" s="4">
        <v>-127.432</v>
      </c>
      <c r="AG120" s="4">
        <f>AE120/E120</f>
        <v>-0.88240558717020179</v>
      </c>
      <c r="AH120">
        <f>AF120/E120</f>
        <v>-1.6481117434040353</v>
      </c>
      <c r="AI120" s="4"/>
    </row>
    <row r="121" spans="1:37" s="9" customFormat="1" x14ac:dyDescent="0.2">
      <c r="A121" s="9" t="s">
        <v>152</v>
      </c>
      <c r="B121" s="9">
        <v>26</v>
      </c>
      <c r="E121" s="9">
        <v>29.32</v>
      </c>
      <c r="F121" s="11" t="s">
        <v>104</v>
      </c>
      <c r="N121" s="11" t="s">
        <v>109</v>
      </c>
      <c r="U121" s="2"/>
      <c r="V121" s="2"/>
      <c r="AC121" s="2" t="s">
        <v>83</v>
      </c>
      <c r="AD121" s="2"/>
    </row>
    <row r="122" spans="1:37" x14ac:dyDescent="0.2">
      <c r="B122">
        <v>27</v>
      </c>
      <c r="C122" s="4"/>
      <c r="D122" s="4"/>
      <c r="E122">
        <v>72.540000000000006</v>
      </c>
      <c r="F122" s="17" t="s">
        <v>66</v>
      </c>
      <c r="G122" s="4">
        <v>-18.8354</v>
      </c>
      <c r="H122" s="4">
        <v>-21.230499999999999</v>
      </c>
      <c r="I122" s="9">
        <f t="shared" ref="I122" si="61">G122/E122</f>
        <v>-0.25965536255858834</v>
      </c>
      <c r="J122" s="9">
        <f t="shared" ref="J122" si="62">H122/E122</f>
        <v>-0.2926730079955886</v>
      </c>
      <c r="M122" s="1" t="s">
        <v>166</v>
      </c>
      <c r="N122" s="17" t="s">
        <v>110</v>
      </c>
      <c r="O122" s="4">
        <v>-32.917200000000001</v>
      </c>
      <c r="P122" s="4">
        <v>-152.82199999999997</v>
      </c>
      <c r="Q122" s="4">
        <f t="shared" si="56"/>
        <v>-0.45377998345740278</v>
      </c>
      <c r="R122">
        <f t="shared" si="57"/>
        <v>-2.1067273228563548</v>
      </c>
      <c r="U122" s="1"/>
      <c r="V122" s="15"/>
      <c r="W122" s="4"/>
      <c r="X122" s="4"/>
      <c r="Y122" s="4"/>
      <c r="Z122" s="4"/>
      <c r="AC122" s="1" t="s">
        <v>99</v>
      </c>
      <c r="AD122" s="15"/>
      <c r="AE122" s="4"/>
      <c r="AF122" s="4"/>
      <c r="AG122" s="4"/>
      <c r="AH122" s="4"/>
    </row>
    <row r="123" spans="1:37" x14ac:dyDescent="0.2">
      <c r="B123">
        <v>29</v>
      </c>
      <c r="C123" s="4"/>
      <c r="D123" s="4"/>
      <c r="E123">
        <v>42</v>
      </c>
      <c r="F123" s="17" t="s">
        <v>90</v>
      </c>
      <c r="G123" s="4">
        <v>-49.723400000000005</v>
      </c>
      <c r="H123" s="4">
        <v>-92.763800000000003</v>
      </c>
      <c r="I123" s="4">
        <f t="shared" si="59"/>
        <v>-1.1838904761904763</v>
      </c>
      <c r="J123" s="4">
        <f t="shared" si="60"/>
        <v>-2.2086619047619047</v>
      </c>
      <c r="N123" s="17" t="s">
        <v>91</v>
      </c>
      <c r="O123" s="4">
        <v>-48.737100000000005</v>
      </c>
      <c r="P123" s="4">
        <v>-93.496200000000002</v>
      </c>
      <c r="Q123" s="4">
        <f t="shared" si="56"/>
        <v>-1.160407142857143</v>
      </c>
      <c r="R123">
        <f t="shared" si="57"/>
        <v>-2.2261000000000002</v>
      </c>
      <c r="U123" s="1"/>
      <c r="V123" s="17" t="s">
        <v>72</v>
      </c>
      <c r="W123" s="4">
        <v>-55.031800000000004</v>
      </c>
      <c r="X123" s="4">
        <v>-101.0645</v>
      </c>
      <c r="Y123" s="4">
        <f>W123/E123</f>
        <v>-1.3102809523809524</v>
      </c>
      <c r="Z123" s="4">
        <f>X123/E123</f>
        <v>-2.4062976190476189</v>
      </c>
      <c r="AD123" s="17" t="s">
        <v>73</v>
      </c>
      <c r="AE123" s="4">
        <v>-49.781400000000005</v>
      </c>
      <c r="AF123" s="4">
        <v>-79.994700000000009</v>
      </c>
      <c r="AG123" s="4">
        <f>AE123/E123</f>
        <v>-1.1852714285714288</v>
      </c>
      <c r="AH123">
        <f>AF123/E123</f>
        <v>-1.9046357142857144</v>
      </c>
      <c r="AI123" s="4"/>
    </row>
    <row r="124" spans="1:37" x14ac:dyDescent="0.2">
      <c r="B124">
        <v>30</v>
      </c>
      <c r="C124" s="4"/>
      <c r="D124" s="4"/>
      <c r="E124">
        <v>39</v>
      </c>
      <c r="F124" s="17" t="s">
        <v>94</v>
      </c>
      <c r="G124" s="4">
        <v>-79.690799999999996</v>
      </c>
      <c r="H124" s="4">
        <v>-96.608999999999995</v>
      </c>
      <c r="I124" s="4">
        <f t="shared" si="59"/>
        <v>-2.0433538461538459</v>
      </c>
      <c r="J124" s="4">
        <f t="shared" si="60"/>
        <v>-2.477153846153846</v>
      </c>
      <c r="N124" s="17" t="s">
        <v>111</v>
      </c>
      <c r="O124" s="4">
        <v>-50.438400000000001</v>
      </c>
      <c r="P124" s="4">
        <v>-97.117599999999996</v>
      </c>
      <c r="Q124" s="4">
        <f t="shared" si="56"/>
        <v>-1.2932923076923077</v>
      </c>
      <c r="R124">
        <f t="shared" si="57"/>
        <v>-2.4901948717948716</v>
      </c>
      <c r="U124" s="1"/>
      <c r="V124" s="17" t="s">
        <v>95</v>
      </c>
      <c r="W124" s="4">
        <v>-51.917700000000004</v>
      </c>
      <c r="X124" s="4">
        <v>-88.267499999999998</v>
      </c>
      <c r="Y124" s="4">
        <f>W124/E124</f>
        <v>-1.3312230769230771</v>
      </c>
      <c r="Z124" s="4">
        <f>X124/E124</f>
        <v>-2.2632692307692306</v>
      </c>
      <c r="AD124" s="17" t="s">
        <v>75</v>
      </c>
      <c r="AE124" s="4">
        <v>-51.815899999999999</v>
      </c>
      <c r="AF124" s="4">
        <v>-97.931399999999996</v>
      </c>
      <c r="AG124" s="4">
        <f>AE124/E124</f>
        <v>-1.3286128205128205</v>
      </c>
      <c r="AH124">
        <f>AF124/E124</f>
        <v>-2.5110615384615382</v>
      </c>
      <c r="AI124" s="4"/>
    </row>
    <row r="125" spans="1:37" ht="19" x14ac:dyDescent="0.25">
      <c r="A125" t="s">
        <v>97</v>
      </c>
      <c r="B125">
        <v>6</v>
      </c>
      <c r="C125" s="61"/>
      <c r="D125" s="4"/>
      <c r="E125">
        <v>31</v>
      </c>
      <c r="F125" s="17" t="s">
        <v>89</v>
      </c>
      <c r="M125" s="1" t="s">
        <v>112</v>
      </c>
      <c r="N125" s="17" t="s">
        <v>91</v>
      </c>
      <c r="U125" s="1" t="s">
        <v>112</v>
      </c>
      <c r="V125" s="58" t="s">
        <v>72</v>
      </c>
      <c r="AC125" s="1" t="s">
        <v>112</v>
      </c>
      <c r="AD125" s="15"/>
      <c r="AK125" s="1" t="s">
        <v>83</v>
      </c>
    </row>
    <row r="126" spans="1:37" ht="19" x14ac:dyDescent="0.25">
      <c r="A126" s="3" t="s">
        <v>20</v>
      </c>
      <c r="C126" s="62"/>
      <c r="D126" s="4"/>
      <c r="F126" s="14"/>
      <c r="N126" s="14"/>
      <c r="V126" s="14"/>
      <c r="AD126" s="14"/>
    </row>
    <row r="127" spans="1:37" x14ac:dyDescent="0.2">
      <c r="A127" s="13" t="s">
        <v>101</v>
      </c>
      <c r="B127">
        <v>9</v>
      </c>
      <c r="C127" s="4"/>
      <c r="D127" s="4"/>
      <c r="E127">
        <v>56</v>
      </c>
      <c r="F127" s="15"/>
      <c r="N127" s="15"/>
      <c r="O127">
        <v>-63.254899999999999</v>
      </c>
      <c r="P127">
        <v>-136.583</v>
      </c>
      <c r="Q127">
        <f>O127/E127</f>
        <v>-1.1295517857142856</v>
      </c>
      <c r="R127">
        <f>P127/E127</f>
        <v>-2.4389821428571428</v>
      </c>
      <c r="U127" s="1"/>
      <c r="V127" s="15"/>
      <c r="W127">
        <v>-66.527600000000007</v>
      </c>
      <c r="X127">
        <v>-133.32</v>
      </c>
      <c r="Y127">
        <f>W127/E127</f>
        <v>-1.1879928571428573</v>
      </c>
      <c r="Z127">
        <f>X127/E127</f>
        <v>-2.3807142857142858</v>
      </c>
      <c r="AD127" s="15"/>
    </row>
    <row r="128" spans="1:37" x14ac:dyDescent="0.2">
      <c r="B128">
        <v>10</v>
      </c>
      <c r="C128" s="4"/>
      <c r="D128" s="4"/>
      <c r="E128">
        <v>22</v>
      </c>
      <c r="F128" s="15"/>
      <c r="N128" s="15"/>
      <c r="U128" s="1"/>
      <c r="V128" s="15"/>
      <c r="AD128" s="15"/>
    </row>
    <row r="129" spans="1:37" x14ac:dyDescent="0.2">
      <c r="B129">
        <v>11</v>
      </c>
      <c r="C129" s="4"/>
      <c r="D129" s="4"/>
      <c r="E129">
        <v>12.5</v>
      </c>
      <c r="F129" s="15"/>
      <c r="N129" s="15"/>
      <c r="U129" s="1"/>
      <c r="V129" s="15"/>
      <c r="AD129" s="15"/>
    </row>
    <row r="130" spans="1:37" x14ac:dyDescent="0.2">
      <c r="A130" t="s">
        <v>114</v>
      </c>
      <c r="B130">
        <v>1</v>
      </c>
      <c r="C130" s="4"/>
      <c r="D130" s="4"/>
      <c r="E130">
        <v>18.420000000000002</v>
      </c>
      <c r="F130" s="15"/>
      <c r="M130" s="2" t="s">
        <v>130</v>
      </c>
      <c r="N130" s="15"/>
      <c r="U130" s="2" t="s">
        <v>130</v>
      </c>
      <c r="V130" s="15"/>
      <c r="AC130" s="2" t="s">
        <v>130</v>
      </c>
      <c r="AD130" s="15"/>
      <c r="AK130" s="2" t="s">
        <v>130</v>
      </c>
    </row>
    <row r="131" spans="1:37" x14ac:dyDescent="0.2">
      <c r="B131">
        <v>2</v>
      </c>
      <c r="C131" s="4"/>
      <c r="D131" s="4"/>
      <c r="E131">
        <v>17.079999999999998</v>
      </c>
      <c r="F131" s="15"/>
      <c r="M131" s="2" t="s">
        <v>130</v>
      </c>
      <c r="N131" s="15"/>
      <c r="U131" s="2" t="s">
        <v>130</v>
      </c>
      <c r="V131" s="15"/>
      <c r="AC131" s="2" t="s">
        <v>130</v>
      </c>
      <c r="AD131" s="15"/>
      <c r="AK131" s="2" t="s">
        <v>130</v>
      </c>
    </row>
    <row r="132" spans="1:37" x14ac:dyDescent="0.2">
      <c r="A132" t="s">
        <v>135</v>
      </c>
      <c r="B132">
        <v>3</v>
      </c>
      <c r="C132" s="4"/>
      <c r="D132" s="4"/>
      <c r="E132">
        <v>23.93</v>
      </c>
      <c r="F132" s="15"/>
      <c r="M132" s="21"/>
      <c r="N132" s="17" t="s">
        <v>72</v>
      </c>
      <c r="O132">
        <v>-58.797199999999997</v>
      </c>
      <c r="P132">
        <v>-59.610999999999997</v>
      </c>
      <c r="Q132">
        <f t="shared" ref="Q132:Q135" si="63">O132/E132</f>
        <v>-2.4570497283744253</v>
      </c>
      <c r="R132">
        <f t="shared" ref="R132:R135" si="64">P132/E132</f>
        <v>-2.4910572503134141</v>
      </c>
      <c r="U132" s="21"/>
      <c r="V132" s="17" t="s">
        <v>74</v>
      </c>
      <c r="W132">
        <v>-48.217799999999997</v>
      </c>
      <c r="X132">
        <v>-55.542000000000002</v>
      </c>
      <c r="Y132">
        <f>W132/E132</f>
        <v>-2.014951943167572</v>
      </c>
      <c r="Z132">
        <f>X132/E132</f>
        <v>-2.3210196406184704</v>
      </c>
      <c r="AC132" s="21"/>
      <c r="AD132" s="17" t="s">
        <v>93</v>
      </c>
      <c r="AE132">
        <v>-48.116</v>
      </c>
      <c r="AF132">
        <v>-56.152299999999997</v>
      </c>
      <c r="AG132">
        <f t="shared" ref="AG132:AG133" si="65">AE132/E132</f>
        <v>-2.0106978687839532</v>
      </c>
      <c r="AH132">
        <f t="shared" ref="AH132:AH133" si="66">AF132/E132</f>
        <v>-2.3465231926452152</v>
      </c>
      <c r="AK132" s="21"/>
    </row>
    <row r="133" spans="1:37" x14ac:dyDescent="0.2">
      <c r="B133">
        <v>4</v>
      </c>
      <c r="C133" s="4"/>
      <c r="D133" s="4"/>
      <c r="E133">
        <v>40.4</v>
      </c>
      <c r="F133" s="17" t="s">
        <v>95</v>
      </c>
      <c r="G133">
        <v>-40.6494</v>
      </c>
      <c r="H133">
        <v>-81.787099999999995</v>
      </c>
      <c r="I133">
        <f>G133/E133</f>
        <v>-1.0061732673267327</v>
      </c>
      <c r="J133">
        <f>H133/E133</f>
        <v>-2.0244331683168317</v>
      </c>
      <c r="M133" s="21"/>
      <c r="N133" s="17" t="s">
        <v>75</v>
      </c>
      <c r="O133">
        <v>-36.743200000000002</v>
      </c>
      <c r="P133">
        <v>-71.777299999999997</v>
      </c>
      <c r="Q133">
        <f t="shared" si="63"/>
        <v>-0.90948514851485152</v>
      </c>
      <c r="R133">
        <f t="shared" si="64"/>
        <v>-1.7766658415841583</v>
      </c>
      <c r="U133" s="21"/>
      <c r="V133" s="17" t="s">
        <v>96</v>
      </c>
      <c r="W133">
        <v>-38.940399999999997</v>
      </c>
      <c r="X133">
        <v>-78.125</v>
      </c>
      <c r="Y133">
        <f>W133/E133</f>
        <v>-0.96387128712871284</v>
      </c>
      <c r="Z133">
        <f>X133/E133</f>
        <v>-1.9337871287128714</v>
      </c>
      <c r="AC133" s="21"/>
      <c r="AD133" s="17" t="s">
        <v>43</v>
      </c>
      <c r="AE133">
        <v>-41.747999999999998</v>
      </c>
      <c r="AF133">
        <v>-78.247100000000003</v>
      </c>
      <c r="AG133">
        <f t="shared" si="65"/>
        <v>-1.0333663366336634</v>
      </c>
      <c r="AH133">
        <f t="shared" si="66"/>
        <v>-1.9368094059405943</v>
      </c>
      <c r="AK133" s="21"/>
    </row>
    <row r="134" spans="1:37" x14ac:dyDescent="0.2">
      <c r="B134">
        <v>5</v>
      </c>
      <c r="C134" s="4"/>
      <c r="D134" s="4"/>
      <c r="E134">
        <v>33</v>
      </c>
      <c r="F134" s="17" t="s">
        <v>45</v>
      </c>
      <c r="G134">
        <v>-65.104200000000006</v>
      </c>
      <c r="H134">
        <v>-65.918000000000006</v>
      </c>
      <c r="I134">
        <f>G134/E134</f>
        <v>-1.9728545454545456</v>
      </c>
      <c r="J134">
        <f>H134/E134</f>
        <v>-1.9975151515151517</v>
      </c>
      <c r="M134" s="21"/>
      <c r="N134" s="17" t="s">
        <v>46</v>
      </c>
      <c r="O134">
        <v>-74.9512</v>
      </c>
      <c r="P134">
        <v>-71.411100000000005</v>
      </c>
      <c r="Q134">
        <f t="shared" si="63"/>
        <v>-2.2712484848484848</v>
      </c>
      <c r="R134">
        <f t="shared" si="64"/>
        <v>-2.1639727272727276</v>
      </c>
      <c r="U134" s="21"/>
      <c r="V134" s="17" t="s">
        <v>76</v>
      </c>
      <c r="W134">
        <v>-65.918000000000006</v>
      </c>
      <c r="X134">
        <v>-73.4863</v>
      </c>
      <c r="Y134">
        <f>W134/E134</f>
        <v>-1.9975151515151517</v>
      </c>
      <c r="Z134">
        <f>X134/E134</f>
        <v>-2.2268575757575757</v>
      </c>
      <c r="AC134" s="21"/>
      <c r="AD134" s="17" t="s">
        <v>77</v>
      </c>
      <c r="AK134" s="21" t="s">
        <v>33</v>
      </c>
    </row>
    <row r="135" spans="1:37" x14ac:dyDescent="0.2">
      <c r="B135">
        <v>6</v>
      </c>
      <c r="C135" s="4"/>
      <c r="D135" s="4"/>
      <c r="E135">
        <v>22.4</v>
      </c>
      <c r="F135" s="17" t="s">
        <v>47</v>
      </c>
      <c r="M135" s="1" t="s">
        <v>118</v>
      </c>
      <c r="N135" s="17" t="s">
        <v>48</v>
      </c>
      <c r="O135">
        <v>-33.813499999999998</v>
      </c>
      <c r="P135">
        <v>-38.574199999999998</v>
      </c>
      <c r="Q135">
        <f t="shared" si="63"/>
        <v>-1.50953125</v>
      </c>
      <c r="R135">
        <f t="shared" si="64"/>
        <v>-1.7220625000000001</v>
      </c>
      <c r="U135" s="21"/>
      <c r="V135" s="17" t="s">
        <v>49</v>
      </c>
      <c r="AC135" s="21"/>
      <c r="AD135" s="17" t="s">
        <v>50</v>
      </c>
      <c r="AK135" s="12" t="s">
        <v>167</v>
      </c>
    </row>
    <row r="136" spans="1:37" x14ac:dyDescent="0.2">
      <c r="B136">
        <v>7</v>
      </c>
      <c r="E136">
        <v>28.7</v>
      </c>
      <c r="F136" s="59" t="s">
        <v>78</v>
      </c>
      <c r="M136" s="12" t="s">
        <v>118</v>
      </c>
      <c r="N136" s="17" t="s">
        <v>51</v>
      </c>
      <c r="U136" s="1"/>
      <c r="V136" s="17" t="s">
        <v>82</v>
      </c>
      <c r="W136">
        <v>-42.317700000000002</v>
      </c>
      <c r="X136">
        <v>-57.983400000000003</v>
      </c>
      <c r="Y136">
        <f>W136/E136</f>
        <v>-1.4744843205574913</v>
      </c>
      <c r="Z136">
        <f>X136/E136</f>
        <v>-2.0203275261324043</v>
      </c>
      <c r="AD136" s="17" t="s">
        <v>52</v>
      </c>
      <c r="AE136">
        <v>-36.468499999999999</v>
      </c>
      <c r="AF136">
        <v>-65.002399999999994</v>
      </c>
      <c r="AG136">
        <f>AE136/E136</f>
        <v>-1.2706794425087109</v>
      </c>
      <c r="AH136">
        <f>AF136/E136</f>
        <v>-2.2648919860627177</v>
      </c>
    </row>
    <row r="137" spans="1:37" x14ac:dyDescent="0.2">
      <c r="F137" s="14"/>
      <c r="N137" s="14"/>
      <c r="V137" s="14"/>
      <c r="AD137" s="14"/>
    </row>
    <row r="138" spans="1:37" s="19" customFormat="1" x14ac:dyDescent="0.2">
      <c r="A138" s="19" t="s">
        <v>21</v>
      </c>
      <c r="E138" s="19">
        <f>AVERAGE(E105:E137)</f>
        <v>38.546451612903226</v>
      </c>
      <c r="F138" s="27"/>
      <c r="I138" s="19">
        <f>AVERAGE(I105:I137)</f>
        <v>-1.199339802431765</v>
      </c>
      <c r="J138" s="19">
        <f>AVERAGE(J105:J137)</f>
        <v>-1.8604594132675245</v>
      </c>
      <c r="N138" s="27"/>
      <c r="Q138" s="19">
        <f>AVERAGE(Q105:Q137)</f>
        <v>-1.3010985669376445</v>
      </c>
      <c r="R138" s="19">
        <f>AVERAGE(R105:R137)</f>
        <v>-2.2309210315211496</v>
      </c>
      <c r="V138" s="27"/>
      <c r="Y138" s="19">
        <f>AVERAGE(Y105:Y137)</f>
        <v>-1.2830325891321259</v>
      </c>
      <c r="Z138" s="19">
        <f>AVERAGE(Z105:Z137)</f>
        <v>-2.2457505653767535</v>
      </c>
      <c r="AD138" s="27"/>
      <c r="AG138" s="19">
        <f>AVERAGE(AG105:AG137)</f>
        <v>-1.1204944053763883</v>
      </c>
      <c r="AH138" s="19">
        <f>AVERAGE(AH105:AH137)</f>
        <v>-2.1826254864859518</v>
      </c>
    </row>
    <row r="139" spans="1:37" s="19" customFormat="1" x14ac:dyDescent="0.2">
      <c r="A139" s="19" t="s">
        <v>22</v>
      </c>
      <c r="E139" s="19">
        <f>STDEV(E105:E137)/E140^0.5</f>
        <v>3.0698466056871392</v>
      </c>
      <c r="F139" s="27"/>
      <c r="I139" s="19">
        <f>STDEV(I105:I137)/I140^0.5</f>
        <v>0.21688245050656163</v>
      </c>
      <c r="J139" s="19">
        <f>STDEV(J105:J137)/J140^0.5</f>
        <v>0.19702958713762128</v>
      </c>
      <c r="N139" s="27"/>
      <c r="Q139" s="19">
        <f>STDEV(Q105:Q137)/Q140^0.5</f>
        <v>0.15532021222018025</v>
      </c>
      <c r="R139" s="19">
        <f>STDEV(R105:R137)/R140^0.5</f>
        <v>6.8898388361489996E-2</v>
      </c>
      <c r="V139" s="27"/>
      <c r="Y139" s="19">
        <f>STDEV(Y105:Y137)/Y140^0.5</f>
        <v>0.13547608444271816</v>
      </c>
      <c r="Z139" s="19">
        <f>STDEV(Z105:Z137)/Z140^0.5</f>
        <v>6.6426764612513942E-2</v>
      </c>
      <c r="AD139" s="27"/>
      <c r="AG139" s="19">
        <f>STDEV(AG105:AG137)/AG140^0.5</f>
        <v>0.14295648393146843</v>
      </c>
      <c r="AH139" s="19">
        <f>STDEV(AH105:AH137)/AH140^0.5</f>
        <v>9.6116392607572723E-2</v>
      </c>
    </row>
    <row r="140" spans="1:37" s="19" customFormat="1" x14ac:dyDescent="0.2">
      <c r="A140" s="19" t="s">
        <v>23</v>
      </c>
      <c r="E140" s="19">
        <f>COUNT(E105:E137)</f>
        <v>31</v>
      </c>
      <c r="F140" s="27"/>
      <c r="I140" s="19">
        <f>COUNT(I105:I137)</f>
        <v>10</v>
      </c>
      <c r="J140" s="19">
        <f>COUNT(J105:J137)</f>
        <v>10</v>
      </c>
      <c r="N140" s="27"/>
      <c r="Q140" s="19">
        <f>COUNT(Q105:Q137)</f>
        <v>18</v>
      </c>
      <c r="R140" s="19">
        <f>COUNT(R105:R137)</f>
        <v>18</v>
      </c>
      <c r="V140" s="27"/>
      <c r="Y140" s="19">
        <f>COUNT(Y105:Y137)</f>
        <v>16</v>
      </c>
      <c r="Z140" s="19">
        <f>COUNT(Z105:Z137)</f>
        <v>16</v>
      </c>
      <c r="AD140" s="27"/>
      <c r="AG140" s="19">
        <f>COUNT(AG105:AG137)</f>
        <v>9</v>
      </c>
      <c r="AH140" s="19">
        <f>COUNT(AH105:AH137)</f>
        <v>9</v>
      </c>
    </row>
    <row r="141" spans="1:37" x14ac:dyDescent="0.2">
      <c r="A141" s="19" t="s">
        <v>157</v>
      </c>
      <c r="E141">
        <f>TTEST(E85:E97,E105:E137,2,2)</f>
        <v>0.70250052531432527</v>
      </c>
      <c r="I141">
        <f t="shared" ref="I141:AH141" si="67">TTEST(I85:I97,I105:I137,2,2)</f>
        <v>0.25338230249889349</v>
      </c>
      <c r="J141" s="24">
        <f t="shared" si="67"/>
        <v>3.9898334660608367E-2</v>
      </c>
      <c r="Q141">
        <f t="shared" si="67"/>
        <v>0.32201006837384694</v>
      </c>
      <c r="R141" s="24">
        <f t="shared" si="67"/>
        <v>1.4059964784151172E-2</v>
      </c>
      <c r="Y141">
        <f t="shared" si="67"/>
        <v>0.47040064748077082</v>
      </c>
      <c r="Z141" s="24">
        <f t="shared" si="67"/>
        <v>2.1529143602639984E-2</v>
      </c>
      <c r="AG141">
        <f t="shared" si="67"/>
        <v>9.6859034750349418E-2</v>
      </c>
      <c r="AH141" s="24">
        <f t="shared" si="67"/>
        <v>2.4711020794019892E-2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opLeftCell="N34" zoomScale="85" zoomScaleNormal="85" zoomScalePageLayoutView="85" workbookViewId="0">
      <selection activeCell="AE47" sqref="AE47:AE67"/>
    </sheetView>
  </sheetViews>
  <sheetFormatPr baseColWidth="10" defaultColWidth="8.83203125" defaultRowHeight="15" x14ac:dyDescent="0.2"/>
  <sheetData>
    <row r="1" spans="1:37" ht="19" x14ac:dyDescent="0.25">
      <c r="A1" s="7" t="s">
        <v>36</v>
      </c>
      <c r="F1" s="8"/>
      <c r="M1" s="1"/>
      <c r="N1" s="8"/>
      <c r="U1" s="1"/>
      <c r="V1" s="8"/>
      <c r="AD1" s="8"/>
    </row>
    <row r="2" spans="1:37" x14ac:dyDescent="0.2">
      <c r="F2" s="8"/>
      <c r="M2" s="1"/>
      <c r="N2" s="8"/>
      <c r="U2" s="1"/>
      <c r="V2" s="8"/>
      <c r="AD2" s="8"/>
    </row>
    <row r="3" spans="1:37" s="1" customFormat="1" x14ac:dyDescent="0.2">
      <c r="A3" s="2" t="s">
        <v>144</v>
      </c>
      <c r="F3" s="8"/>
      <c r="G3" s="2" t="s">
        <v>8</v>
      </c>
      <c r="N3" s="8"/>
      <c r="O3" s="2" t="s">
        <v>7</v>
      </c>
      <c r="V3" s="8"/>
      <c r="W3" s="2" t="s">
        <v>9</v>
      </c>
      <c r="AD3" s="8"/>
      <c r="AE3" s="2" t="s">
        <v>10</v>
      </c>
    </row>
    <row r="4" spans="1:37" s="1" customFormat="1" x14ac:dyDescent="0.2">
      <c r="A4" s="1" t="s">
        <v>0</v>
      </c>
      <c r="B4" s="1" t="s">
        <v>1</v>
      </c>
      <c r="C4" s="1" t="s">
        <v>13</v>
      </c>
      <c r="D4" s="1" t="s">
        <v>14</v>
      </c>
      <c r="E4" s="1" t="s">
        <v>34</v>
      </c>
      <c r="F4" s="8" t="s">
        <v>41</v>
      </c>
      <c r="G4" s="1" t="s">
        <v>6</v>
      </c>
      <c r="H4" s="1" t="s">
        <v>3</v>
      </c>
      <c r="I4" s="1" t="s">
        <v>4</v>
      </c>
      <c r="J4" s="1" t="s">
        <v>129</v>
      </c>
      <c r="K4" s="1" t="s">
        <v>17</v>
      </c>
      <c r="L4" s="1" t="s">
        <v>18</v>
      </c>
      <c r="M4" s="1" t="s">
        <v>32</v>
      </c>
      <c r="N4" s="8" t="s">
        <v>41</v>
      </c>
      <c r="O4" s="1" t="s">
        <v>6</v>
      </c>
      <c r="P4" s="1" t="s">
        <v>3</v>
      </c>
      <c r="Q4" s="1" t="s">
        <v>4</v>
      </c>
      <c r="R4" s="1" t="s">
        <v>129</v>
      </c>
      <c r="S4" s="1" t="s">
        <v>17</v>
      </c>
      <c r="T4" s="1" t="s">
        <v>18</v>
      </c>
      <c r="U4" s="1" t="s">
        <v>32</v>
      </c>
      <c r="V4" s="8" t="s">
        <v>41</v>
      </c>
      <c r="W4" s="1" t="s">
        <v>6</v>
      </c>
      <c r="X4" s="1" t="s">
        <v>3</v>
      </c>
      <c r="Y4" s="1" t="s">
        <v>4</v>
      </c>
      <c r="Z4" s="1" t="s">
        <v>129</v>
      </c>
      <c r="AA4" s="1" t="s">
        <v>17</v>
      </c>
      <c r="AB4" s="1" t="s">
        <v>18</v>
      </c>
      <c r="AC4" s="1" t="s">
        <v>32</v>
      </c>
      <c r="AD4" s="8" t="s">
        <v>41</v>
      </c>
      <c r="AE4" s="1" t="s">
        <v>6</v>
      </c>
      <c r="AF4" s="1" t="s">
        <v>3</v>
      </c>
      <c r="AG4" s="1" t="s">
        <v>4</v>
      </c>
      <c r="AH4" s="1" t="s">
        <v>129</v>
      </c>
      <c r="AI4" s="1" t="s">
        <v>17</v>
      </c>
      <c r="AJ4" s="1" t="s">
        <v>18</v>
      </c>
      <c r="AK4" s="1" t="s">
        <v>32</v>
      </c>
    </row>
    <row r="5" spans="1:37" s="1" customFormat="1" x14ac:dyDescent="0.2">
      <c r="E5" s="1" t="s">
        <v>2</v>
      </c>
      <c r="F5" s="8"/>
      <c r="G5" s="1" t="s">
        <v>2</v>
      </c>
      <c r="H5" s="1" t="s">
        <v>5</v>
      </c>
      <c r="I5" s="1" t="s">
        <v>5</v>
      </c>
      <c r="K5" s="1" t="s">
        <v>2</v>
      </c>
      <c r="L5" s="1" t="s">
        <v>2</v>
      </c>
      <c r="N5" s="8"/>
      <c r="O5" s="1" t="s">
        <v>2</v>
      </c>
      <c r="P5" s="1" t="s">
        <v>5</v>
      </c>
      <c r="Q5" s="1" t="s">
        <v>5</v>
      </c>
      <c r="S5" s="1" t="s">
        <v>2</v>
      </c>
      <c r="T5" s="1" t="s">
        <v>2</v>
      </c>
      <c r="V5" s="8"/>
      <c r="W5" s="1" t="s">
        <v>2</v>
      </c>
      <c r="X5" s="1" t="s">
        <v>5</v>
      </c>
      <c r="Y5" s="1" t="s">
        <v>5</v>
      </c>
      <c r="AA5" s="1" t="s">
        <v>2</v>
      </c>
      <c r="AB5" s="1" t="s">
        <v>2</v>
      </c>
      <c r="AD5" s="8"/>
      <c r="AE5" s="1" t="s">
        <v>2</v>
      </c>
      <c r="AF5" s="1" t="s">
        <v>5</v>
      </c>
      <c r="AG5" s="1" t="s">
        <v>5</v>
      </c>
      <c r="AI5" s="1" t="s">
        <v>2</v>
      </c>
      <c r="AJ5" s="1" t="s">
        <v>2</v>
      </c>
    </row>
    <row r="6" spans="1:37" x14ac:dyDescent="0.2">
      <c r="A6" t="s">
        <v>38</v>
      </c>
      <c r="B6">
        <v>2</v>
      </c>
      <c r="C6" t="s">
        <v>16</v>
      </c>
      <c r="D6" t="s">
        <v>15</v>
      </c>
      <c r="E6">
        <v>-46.188400000000001</v>
      </c>
      <c r="F6" s="8"/>
      <c r="M6" s="1" t="s">
        <v>42</v>
      </c>
      <c r="N6" s="8"/>
      <c r="O6">
        <v>-48.404899999999998</v>
      </c>
      <c r="P6">
        <v>138.714</v>
      </c>
      <c r="Q6">
        <v>181.988</v>
      </c>
      <c r="R6">
        <f>P6/Q6</f>
        <v>0.76221509110490804</v>
      </c>
      <c r="S6">
        <v>38.127899999999997</v>
      </c>
      <c r="T6">
        <f>S6-O6</f>
        <v>86.532799999999995</v>
      </c>
      <c r="U6" s="1"/>
      <c r="V6" s="8"/>
      <c r="W6">
        <v>-52.3504</v>
      </c>
      <c r="X6">
        <v>78.6006</v>
      </c>
      <c r="Y6">
        <v>122.759</v>
      </c>
      <c r="Z6">
        <f t="shared" ref="Z6:Z16" si="0">X6/Y6</f>
        <v>0.64028380811182883</v>
      </c>
      <c r="AA6">
        <v>36.730400000000003</v>
      </c>
      <c r="AB6">
        <f>AA6-W6</f>
        <v>89.080800000000011</v>
      </c>
      <c r="AD6" s="8"/>
    </row>
    <row r="7" spans="1:37" x14ac:dyDescent="0.2">
      <c r="B7">
        <v>3</v>
      </c>
      <c r="C7" t="s">
        <v>16</v>
      </c>
      <c r="D7" t="s">
        <v>24</v>
      </c>
      <c r="E7">
        <v>-65.185500000000005</v>
      </c>
      <c r="F7" s="8"/>
      <c r="M7" s="1" t="s">
        <v>42</v>
      </c>
      <c r="N7" s="8"/>
      <c r="O7">
        <v>-52.385300000000001</v>
      </c>
      <c r="P7">
        <v>181.21799999999999</v>
      </c>
      <c r="Q7">
        <v>217.91800000000001</v>
      </c>
      <c r="R7">
        <f t="shared" ref="R7:R16" si="1">P7/Q7</f>
        <v>0.83158802852449076</v>
      </c>
      <c r="S7">
        <v>48.373399999999997</v>
      </c>
      <c r="T7">
        <f>S7-O7</f>
        <v>100.7587</v>
      </c>
      <c r="U7" s="1"/>
      <c r="V7" s="8"/>
      <c r="W7">
        <v>-58.649299999999997</v>
      </c>
      <c r="X7">
        <v>133.61199999999999</v>
      </c>
      <c r="Y7">
        <v>172.821</v>
      </c>
      <c r="Z7">
        <f t="shared" si="0"/>
        <v>0.77312363659508965</v>
      </c>
      <c r="AA7">
        <v>46.129899999999999</v>
      </c>
      <c r="AB7">
        <f>AA7-W7</f>
        <v>104.7792</v>
      </c>
      <c r="AD7" s="8"/>
      <c r="AE7">
        <v>-58.825499999999998</v>
      </c>
      <c r="AF7">
        <v>85.397599999999997</v>
      </c>
      <c r="AG7">
        <v>128.30199999999999</v>
      </c>
      <c r="AH7">
        <f t="shared" ref="AH7:AH16" si="2">AF7/AG7</f>
        <v>0.66559835388380539</v>
      </c>
      <c r="AI7">
        <v>34.8384</v>
      </c>
      <c r="AJ7">
        <f>AI7-AE7</f>
        <v>93.663899999999998</v>
      </c>
    </row>
    <row r="8" spans="1:37" x14ac:dyDescent="0.2">
      <c r="B8">
        <v>4</v>
      </c>
      <c r="C8" t="s">
        <v>16</v>
      </c>
      <c r="D8" t="s">
        <v>15</v>
      </c>
      <c r="E8">
        <v>-52.520800000000001</v>
      </c>
      <c r="F8" s="8"/>
      <c r="M8" s="1" t="s">
        <v>42</v>
      </c>
      <c r="N8" s="8"/>
      <c r="O8">
        <v>-40.122500000000002</v>
      </c>
      <c r="P8">
        <v>195.59299999999999</v>
      </c>
      <c r="Q8">
        <v>290.06</v>
      </c>
      <c r="R8">
        <f t="shared" si="1"/>
        <v>0.67431910639178094</v>
      </c>
      <c r="S8">
        <v>54.6036</v>
      </c>
      <c r="T8">
        <f>S8-O8</f>
        <v>94.726100000000002</v>
      </c>
      <c r="U8" s="1"/>
      <c r="V8" s="8"/>
      <c r="W8">
        <v>-43.645499999999998</v>
      </c>
      <c r="X8">
        <v>107.014</v>
      </c>
      <c r="Y8">
        <v>157.93199999999999</v>
      </c>
      <c r="Z8">
        <f t="shared" si="0"/>
        <v>0.67759542081402124</v>
      </c>
      <c r="AA8">
        <v>50.2879</v>
      </c>
      <c r="AB8">
        <f>AA8-W8</f>
        <v>93.933400000000006</v>
      </c>
      <c r="AD8" s="8"/>
      <c r="AE8">
        <v>-45.115400000000001</v>
      </c>
      <c r="AF8">
        <v>61.758800000000001</v>
      </c>
      <c r="AG8">
        <v>106.77500000000001</v>
      </c>
      <c r="AH8">
        <f t="shared" si="2"/>
        <v>0.57840131116834459</v>
      </c>
      <c r="AI8">
        <v>45.176200000000001</v>
      </c>
      <c r="AJ8">
        <f>AI8-AE8</f>
        <v>90.291600000000003</v>
      </c>
    </row>
    <row r="9" spans="1:37" x14ac:dyDescent="0.2">
      <c r="B9">
        <v>5</v>
      </c>
      <c r="C9" t="s">
        <v>16</v>
      </c>
      <c r="D9" t="s">
        <v>24</v>
      </c>
      <c r="E9">
        <v>-48.065199999999997</v>
      </c>
      <c r="F9" s="8"/>
      <c r="M9" s="1" t="s">
        <v>42</v>
      </c>
      <c r="N9" s="8"/>
      <c r="U9" s="1" t="s">
        <v>40</v>
      </c>
      <c r="V9" s="8"/>
      <c r="AC9" s="1" t="s">
        <v>118</v>
      </c>
      <c r="AD9" s="8"/>
      <c r="AK9" s="1" t="s">
        <v>118</v>
      </c>
    </row>
    <row r="10" spans="1:37" x14ac:dyDescent="0.2">
      <c r="B10">
        <v>6</v>
      </c>
      <c r="C10" t="s">
        <v>16</v>
      </c>
      <c r="D10" t="s">
        <v>15</v>
      </c>
      <c r="E10">
        <v>-43.964300000000001</v>
      </c>
      <c r="F10" s="10"/>
      <c r="M10" s="1" t="s">
        <v>42</v>
      </c>
      <c r="N10" s="8"/>
      <c r="O10">
        <v>-32.956200000000003</v>
      </c>
      <c r="P10">
        <v>76.203100000000006</v>
      </c>
      <c r="Q10">
        <v>99.069000000000003</v>
      </c>
      <c r="R10">
        <f t="shared" si="1"/>
        <v>0.76919217918824256</v>
      </c>
      <c r="S10">
        <v>44.131500000000003</v>
      </c>
      <c r="T10">
        <v>77.087699999999998</v>
      </c>
      <c r="U10" s="1"/>
      <c r="V10" s="10"/>
      <c r="W10">
        <v>-31.916499999999999</v>
      </c>
      <c r="X10">
        <v>49.411900000000003</v>
      </c>
      <c r="Y10">
        <v>77.444100000000006</v>
      </c>
      <c r="Z10">
        <f t="shared" si="0"/>
        <v>0.63803311033377619</v>
      </c>
      <c r="AA10">
        <v>29.000900000000001</v>
      </c>
      <c r="AB10">
        <v>60.917299999999997</v>
      </c>
      <c r="AD10" s="10"/>
      <c r="AE10">
        <v>-34.776899999999998</v>
      </c>
      <c r="AF10">
        <v>49.557000000000002</v>
      </c>
      <c r="AG10">
        <v>84.684299999999993</v>
      </c>
      <c r="AH10">
        <f t="shared" si="2"/>
        <v>0.58519701999071849</v>
      </c>
      <c r="AI10">
        <v>16.076699999999999</v>
      </c>
      <c r="AJ10">
        <v>50.8536</v>
      </c>
    </row>
    <row r="11" spans="1:37" x14ac:dyDescent="0.2">
      <c r="B11">
        <v>31</v>
      </c>
      <c r="C11" t="s">
        <v>16</v>
      </c>
      <c r="D11" t="s">
        <v>15</v>
      </c>
      <c r="E11">
        <v>-35.024900000000002</v>
      </c>
      <c r="F11" s="10" t="s">
        <v>43</v>
      </c>
      <c r="G11">
        <v>-36.676000000000002</v>
      </c>
      <c r="H11">
        <v>137.553</v>
      </c>
      <c r="I11">
        <v>181.19300000000001</v>
      </c>
      <c r="J11">
        <f>H11/I11</f>
        <v>0.75915184361426757</v>
      </c>
      <c r="K11">
        <v>38.213099999999997</v>
      </c>
      <c r="L11">
        <v>74.889099999999999</v>
      </c>
      <c r="M11" s="1"/>
      <c r="N11" s="10" t="s">
        <v>44</v>
      </c>
      <c r="O11">
        <v>-38.847099999999998</v>
      </c>
      <c r="P11">
        <v>90.823599999999999</v>
      </c>
      <c r="Q11">
        <v>134.37299999999999</v>
      </c>
      <c r="R11">
        <f t="shared" si="1"/>
        <v>0.67590661814501429</v>
      </c>
      <c r="S11">
        <v>33.874499999999998</v>
      </c>
      <c r="T11">
        <v>72.721599999999995</v>
      </c>
      <c r="U11" s="1"/>
      <c r="V11" s="10" t="s">
        <v>45</v>
      </c>
      <c r="W11">
        <v>-37.456499999999998</v>
      </c>
      <c r="X11">
        <v>57.773000000000003</v>
      </c>
      <c r="Y11">
        <v>115.39100000000001</v>
      </c>
      <c r="Z11">
        <f t="shared" si="0"/>
        <v>0.50067162950316746</v>
      </c>
      <c r="AA11">
        <v>21.877300000000002</v>
      </c>
      <c r="AB11">
        <v>59.386899999999997</v>
      </c>
      <c r="AC11" s="1"/>
      <c r="AD11" s="10" t="s">
        <v>46</v>
      </c>
      <c r="AI11" s="9"/>
      <c r="AK11" s="2" t="s">
        <v>179</v>
      </c>
    </row>
    <row r="12" spans="1:37" x14ac:dyDescent="0.2">
      <c r="B12">
        <v>32</v>
      </c>
      <c r="C12" t="s">
        <v>16</v>
      </c>
      <c r="D12" t="s">
        <v>24</v>
      </c>
      <c r="E12">
        <v>-47.378500000000003</v>
      </c>
      <c r="F12" s="10"/>
      <c r="M12" s="1" t="s">
        <v>118</v>
      </c>
      <c r="N12" s="10"/>
      <c r="U12" s="1"/>
      <c r="V12" s="10"/>
      <c r="AC12" s="1"/>
      <c r="AD12" s="10"/>
      <c r="AI12" s="4"/>
      <c r="AK12" s="1"/>
    </row>
    <row r="13" spans="1:37" x14ac:dyDescent="0.2">
      <c r="B13">
        <v>33</v>
      </c>
      <c r="C13" t="s">
        <v>16</v>
      </c>
      <c r="D13" t="s">
        <v>15</v>
      </c>
      <c r="E13">
        <v>-48.307699999999997</v>
      </c>
      <c r="F13" s="10" t="s">
        <v>47</v>
      </c>
      <c r="G13">
        <v>-49.916600000000003</v>
      </c>
      <c r="H13">
        <v>211.61799999999999</v>
      </c>
      <c r="I13">
        <v>241.74299999999999</v>
      </c>
      <c r="J13">
        <f t="shared" ref="J13:J25" si="3">H13/I13</f>
        <v>0.87538418899409698</v>
      </c>
      <c r="K13">
        <v>41.498800000000003</v>
      </c>
      <c r="L13">
        <v>91.4345</v>
      </c>
      <c r="M13" s="1"/>
      <c r="N13" s="10" t="s">
        <v>48</v>
      </c>
      <c r="O13">
        <v>-49.601199999999999</v>
      </c>
      <c r="P13">
        <v>154.41200000000001</v>
      </c>
      <c r="Q13">
        <v>185.333</v>
      </c>
      <c r="R13">
        <f t="shared" si="1"/>
        <v>0.83315977187009338</v>
      </c>
      <c r="S13">
        <v>40.354399999999998</v>
      </c>
      <c r="T13">
        <v>90.018699999999995</v>
      </c>
      <c r="U13" s="1"/>
      <c r="V13" s="10" t="s">
        <v>49</v>
      </c>
      <c r="W13">
        <v>-50.174700000000001</v>
      </c>
      <c r="X13">
        <v>103.92100000000001</v>
      </c>
      <c r="Y13">
        <v>135.471</v>
      </c>
      <c r="Z13">
        <f t="shared" si="0"/>
        <v>0.76710882771958577</v>
      </c>
      <c r="AA13">
        <v>38.295699999999997</v>
      </c>
      <c r="AB13">
        <v>88.485399999999998</v>
      </c>
      <c r="AC13" s="1"/>
      <c r="AD13" s="10" t="s">
        <v>50</v>
      </c>
      <c r="AE13">
        <v>-53.891500000000001</v>
      </c>
      <c r="AF13">
        <v>70.960099999999997</v>
      </c>
      <c r="AG13">
        <v>107.86199999999999</v>
      </c>
      <c r="AH13">
        <f t="shared" si="2"/>
        <v>0.65787858560011869</v>
      </c>
      <c r="AI13">
        <v>31.692499999999999</v>
      </c>
      <c r="AJ13">
        <v>85.584000000000003</v>
      </c>
      <c r="AK13" s="1"/>
    </row>
    <row r="14" spans="1:37" x14ac:dyDescent="0.2">
      <c r="B14">
        <v>34</v>
      </c>
      <c r="C14" t="s">
        <v>16</v>
      </c>
      <c r="D14" t="s">
        <v>15</v>
      </c>
      <c r="E14">
        <v>-57.792400000000001</v>
      </c>
      <c r="F14" s="10" t="s">
        <v>51</v>
      </c>
      <c r="G14">
        <v>-58.762799999999999</v>
      </c>
      <c r="H14">
        <v>245.923</v>
      </c>
      <c r="I14">
        <v>352.94</v>
      </c>
      <c r="J14">
        <f t="shared" si="3"/>
        <v>0.69678415594718646</v>
      </c>
      <c r="K14">
        <v>50.561500000000002</v>
      </c>
      <c r="L14">
        <v>109.32599999999999</v>
      </c>
      <c r="M14" s="1"/>
      <c r="N14" s="10" t="s">
        <v>52</v>
      </c>
      <c r="O14">
        <v>-55.3932</v>
      </c>
      <c r="P14">
        <v>153.49100000000001</v>
      </c>
      <c r="Q14">
        <v>252.66900000000001</v>
      </c>
      <c r="R14">
        <f t="shared" si="1"/>
        <v>0.60747855890512892</v>
      </c>
      <c r="S14">
        <v>47.374699999999997</v>
      </c>
      <c r="T14">
        <v>102.794</v>
      </c>
      <c r="U14" s="1"/>
      <c r="V14" s="10" t="s">
        <v>53</v>
      </c>
      <c r="W14">
        <v>-45.081499999999998</v>
      </c>
      <c r="X14">
        <v>97.897599999999997</v>
      </c>
      <c r="Y14">
        <v>221.11799999999999</v>
      </c>
      <c r="Z14">
        <f t="shared" si="0"/>
        <v>0.44273917094040288</v>
      </c>
      <c r="AA14">
        <v>37.979100000000003</v>
      </c>
      <c r="AB14">
        <v>83.060599999999994</v>
      </c>
      <c r="AC14" s="1"/>
      <c r="AD14" s="8"/>
    </row>
    <row r="15" spans="1:37" x14ac:dyDescent="0.2">
      <c r="B15">
        <v>36</v>
      </c>
      <c r="C15" t="s">
        <v>16</v>
      </c>
      <c r="D15" s="4"/>
      <c r="E15" s="4"/>
      <c r="F15" s="10" t="s">
        <v>59</v>
      </c>
      <c r="G15">
        <v>-53.6965</v>
      </c>
      <c r="H15">
        <v>228.339</v>
      </c>
      <c r="I15">
        <v>340.65300000000002</v>
      </c>
      <c r="J15">
        <f t="shared" si="3"/>
        <v>0.67029792780336583</v>
      </c>
      <c r="K15">
        <v>58.905000000000001</v>
      </c>
      <c r="L15">
        <v>112.602</v>
      </c>
      <c r="M15" s="1"/>
      <c r="N15" s="10" t="s">
        <v>60</v>
      </c>
      <c r="O15">
        <v>-44.388300000000001</v>
      </c>
      <c r="P15">
        <v>180.48500000000001</v>
      </c>
      <c r="Q15">
        <v>263.42399999999998</v>
      </c>
      <c r="R15">
        <f t="shared" si="1"/>
        <v>0.68515017614188545</v>
      </c>
      <c r="S15">
        <v>51.502200000000002</v>
      </c>
      <c r="T15">
        <v>95.890500000000003</v>
      </c>
      <c r="U15" s="1"/>
      <c r="V15" s="10" t="s">
        <v>61</v>
      </c>
      <c r="W15">
        <v>-40.798999999999999</v>
      </c>
      <c r="X15">
        <v>114.58199999999999</v>
      </c>
      <c r="Y15">
        <v>191.18</v>
      </c>
      <c r="Z15">
        <f t="shared" si="0"/>
        <v>0.59934093524427234</v>
      </c>
      <c r="AA15">
        <v>45.544400000000003</v>
      </c>
      <c r="AB15">
        <v>86.343400000000003</v>
      </c>
      <c r="AC15" s="1"/>
      <c r="AD15" s="10" t="s">
        <v>115</v>
      </c>
      <c r="AE15">
        <v>-36.950699999999998</v>
      </c>
      <c r="AF15">
        <v>57.743899999999996</v>
      </c>
      <c r="AG15">
        <v>125.086</v>
      </c>
      <c r="AH15">
        <f t="shared" si="2"/>
        <v>0.46163359608589288</v>
      </c>
      <c r="AI15">
        <v>31.2408</v>
      </c>
      <c r="AJ15">
        <v>68.191500000000005</v>
      </c>
      <c r="AK15" s="1"/>
    </row>
    <row r="16" spans="1:37" x14ac:dyDescent="0.2">
      <c r="B16">
        <v>37</v>
      </c>
      <c r="C16" t="s">
        <v>16</v>
      </c>
      <c r="D16" t="s">
        <v>15</v>
      </c>
      <c r="E16">
        <v>-49.36</v>
      </c>
      <c r="F16" s="10" t="s">
        <v>62</v>
      </c>
      <c r="G16">
        <v>-53.256599999999999</v>
      </c>
      <c r="H16">
        <v>316.55399999999997</v>
      </c>
      <c r="I16">
        <v>361.351</v>
      </c>
      <c r="J16">
        <f t="shared" si="3"/>
        <v>0.87602912403729327</v>
      </c>
      <c r="K16">
        <v>52.391100000000002</v>
      </c>
      <c r="L16">
        <v>105.648</v>
      </c>
      <c r="M16" s="1"/>
      <c r="N16" s="10" t="s">
        <v>63</v>
      </c>
      <c r="O16">
        <v>-56.0336</v>
      </c>
      <c r="P16">
        <v>185.78399999999999</v>
      </c>
      <c r="Q16">
        <v>233.958</v>
      </c>
      <c r="R16">
        <f t="shared" si="1"/>
        <v>0.79409124714692381</v>
      </c>
      <c r="S16">
        <v>50.500500000000002</v>
      </c>
      <c r="T16">
        <v>106.535</v>
      </c>
      <c r="U16" s="1"/>
      <c r="V16" s="10" t="s">
        <v>64</v>
      </c>
      <c r="W16">
        <v>-50.402900000000002</v>
      </c>
      <c r="X16">
        <v>136.08500000000001</v>
      </c>
      <c r="Y16">
        <v>179.846</v>
      </c>
      <c r="Z16">
        <f t="shared" si="0"/>
        <v>0.75667515541074037</v>
      </c>
      <c r="AA16">
        <v>48.2483</v>
      </c>
      <c r="AB16">
        <v>98.651200000000003</v>
      </c>
      <c r="AD16" s="10" t="s">
        <v>65</v>
      </c>
      <c r="AE16">
        <v>-50.358400000000003</v>
      </c>
      <c r="AF16">
        <v>93.020799999999994</v>
      </c>
      <c r="AG16">
        <v>138.02799999999999</v>
      </c>
      <c r="AH16">
        <f t="shared" si="2"/>
        <v>0.6739270292984032</v>
      </c>
      <c r="AI16">
        <v>41.5366</v>
      </c>
      <c r="AJ16">
        <v>91.894999999999996</v>
      </c>
    </row>
    <row r="17" spans="1:37" x14ac:dyDescent="0.2">
      <c r="B17">
        <v>40</v>
      </c>
      <c r="C17" s="18" t="s">
        <v>119</v>
      </c>
      <c r="D17" t="s">
        <v>15</v>
      </c>
      <c r="E17">
        <v>-44.209600000000002</v>
      </c>
      <c r="F17" s="10" t="s">
        <v>66</v>
      </c>
      <c r="G17">
        <v>-36.656799999999997</v>
      </c>
      <c r="H17" s="18">
        <v>72.0184</v>
      </c>
      <c r="I17" s="18">
        <v>107.70699999999999</v>
      </c>
      <c r="J17">
        <f>H17/I17</f>
        <v>0.66865106260503038</v>
      </c>
      <c r="K17">
        <v>32.6462</v>
      </c>
      <c r="L17">
        <v>69.302999999999997</v>
      </c>
      <c r="M17" s="1"/>
      <c r="N17" s="10" t="s">
        <v>67</v>
      </c>
      <c r="O17">
        <v>-37.307899999999997</v>
      </c>
      <c r="P17" s="18">
        <v>28.514800000000001</v>
      </c>
      <c r="Q17" s="18">
        <v>71.514499999999998</v>
      </c>
      <c r="R17">
        <f>P17/Q17</f>
        <v>0.39872753078047113</v>
      </c>
      <c r="S17">
        <v>26.321400000000001</v>
      </c>
      <c r="T17">
        <v>63.629300000000001</v>
      </c>
      <c r="U17" s="1"/>
      <c r="V17" s="10" t="s">
        <v>68</v>
      </c>
      <c r="AC17" s="1" t="s">
        <v>54</v>
      </c>
      <c r="AD17" s="10" t="s">
        <v>110</v>
      </c>
      <c r="AK17" s="1" t="s">
        <v>54</v>
      </c>
    </row>
    <row r="18" spans="1:37" x14ac:dyDescent="0.2">
      <c r="F18" s="8"/>
      <c r="M18" s="1"/>
      <c r="N18" s="8"/>
      <c r="U18" s="1"/>
      <c r="V18" s="8"/>
      <c r="AD18" s="8"/>
    </row>
    <row r="19" spans="1:37" s="22" customFormat="1" x14ac:dyDescent="0.2">
      <c r="A19" s="22" t="s">
        <v>21</v>
      </c>
      <c r="E19" s="22">
        <f>AVERAGE(E6:E18)</f>
        <v>-48.908845454545464</v>
      </c>
      <c r="F19" s="8"/>
      <c r="G19" s="22">
        <f t="shared" ref="G19:L19" si="4">AVERAGE(G6:G18)</f>
        <v>-48.160883333333324</v>
      </c>
      <c r="H19" s="22">
        <f t="shared" si="4"/>
        <v>202.0009</v>
      </c>
      <c r="I19" s="22">
        <f t="shared" si="4"/>
        <v>264.2645</v>
      </c>
      <c r="J19" s="22">
        <f t="shared" si="4"/>
        <v>0.75771638383354001</v>
      </c>
      <c r="K19" s="22">
        <f t="shared" si="4"/>
        <v>45.702616666666671</v>
      </c>
      <c r="L19" s="22">
        <f t="shared" si="4"/>
        <v>93.867099999999994</v>
      </c>
      <c r="N19" s="8"/>
      <c r="O19" s="22">
        <f>AVERAGE(O6:O18)</f>
        <v>-45.544020000000003</v>
      </c>
      <c r="P19" s="22">
        <f t="shared" ref="P19:T19" si="5">AVERAGE(P6:P18)</f>
        <v>138.52384999999998</v>
      </c>
      <c r="Q19" s="22">
        <f t="shared" si="5"/>
        <v>193.03065000000001</v>
      </c>
      <c r="R19" s="22">
        <f t="shared" si="5"/>
        <v>0.70318283081989386</v>
      </c>
      <c r="S19" s="22">
        <f t="shared" si="5"/>
        <v>43.51641</v>
      </c>
      <c r="T19" s="22">
        <f t="shared" si="5"/>
        <v>89.069439999999986</v>
      </c>
      <c r="V19" s="8"/>
      <c r="W19" s="22">
        <f t="shared" ref="W19:AB19" si="6">AVERAGE(W6:W18)</f>
        <v>-45.608477777777779</v>
      </c>
      <c r="X19" s="22">
        <f t="shared" si="6"/>
        <v>97.655233333333342</v>
      </c>
      <c r="Y19" s="22">
        <f t="shared" si="6"/>
        <v>152.66245555555554</v>
      </c>
      <c r="Z19" s="22">
        <f t="shared" si="6"/>
        <v>0.64395241051920937</v>
      </c>
      <c r="AA19" s="22">
        <f t="shared" si="6"/>
        <v>39.34376666666666</v>
      </c>
      <c r="AB19" s="22">
        <f t="shared" si="6"/>
        <v>84.959800000000016</v>
      </c>
      <c r="AD19" s="8"/>
      <c r="AE19" s="22">
        <f t="shared" ref="AE19:AJ19" si="7">AVERAGE(AE6:AE18)</f>
        <v>-46.653066666666668</v>
      </c>
      <c r="AF19" s="22">
        <f t="shared" si="7"/>
        <v>69.739699999999999</v>
      </c>
      <c r="AG19" s="22">
        <f t="shared" si="7"/>
        <v>115.12288333333333</v>
      </c>
      <c r="AH19" s="22">
        <f t="shared" si="7"/>
        <v>0.60377264933788055</v>
      </c>
      <c r="AI19" s="22">
        <f t="shared" si="7"/>
        <v>33.426866666666662</v>
      </c>
      <c r="AJ19" s="22">
        <f t="shared" si="7"/>
        <v>80.079933333333329</v>
      </c>
    </row>
    <row r="20" spans="1:37" s="22" customFormat="1" x14ac:dyDescent="0.2">
      <c r="A20" s="22" t="s">
        <v>22</v>
      </c>
      <c r="E20" s="22">
        <f>STDEV(E6:E18)/E21^0.5</f>
        <v>2.3494836062947657</v>
      </c>
      <c r="F20" s="8"/>
      <c r="G20" s="22">
        <f t="shared" ref="G20:L20" si="8">STDEV(G6:G18)/G21^0.5</f>
        <v>3.8137428543288765</v>
      </c>
      <c r="H20" s="22">
        <f t="shared" si="8"/>
        <v>35.065048995973179</v>
      </c>
      <c r="I20" s="22">
        <f t="shared" si="8"/>
        <v>42.834051328158701</v>
      </c>
      <c r="J20" s="22">
        <f t="shared" si="8"/>
        <v>3.9637117161417212E-2</v>
      </c>
      <c r="K20" s="22">
        <f t="shared" si="8"/>
        <v>4.0285747391533295</v>
      </c>
      <c r="L20" s="22">
        <f t="shared" si="8"/>
        <v>7.5238303799771407</v>
      </c>
      <c r="N20" s="8"/>
      <c r="O20" s="22">
        <f>STDEV(O6:O18)/O21^0.5</f>
        <v>2.5393574898999702</v>
      </c>
      <c r="P20" s="22">
        <f t="shared" ref="P20:T20" si="9">STDEV(P6:P18)/P21^0.5</f>
        <v>17.578902782213124</v>
      </c>
      <c r="Q20" s="22">
        <f t="shared" si="9"/>
        <v>22.958406754637586</v>
      </c>
      <c r="R20" s="22">
        <f t="shared" si="9"/>
        <v>4.1263772431233796E-2</v>
      </c>
      <c r="S20" s="22">
        <f t="shared" si="9"/>
        <v>2.7928487468473127</v>
      </c>
      <c r="T20" s="22">
        <f t="shared" si="9"/>
        <v>4.4396235086672995</v>
      </c>
      <c r="V20" s="8"/>
      <c r="W20" s="22">
        <f t="shared" ref="W20:AB20" si="10">STDEV(W6:W18)/W21^0.5</f>
        <v>2.7399829944108234</v>
      </c>
      <c r="X20" s="22">
        <f t="shared" si="10"/>
        <v>10.181851604038737</v>
      </c>
      <c r="Y20" s="22">
        <f t="shared" si="10"/>
        <v>14.709958883988833</v>
      </c>
      <c r="Z20" s="22">
        <f t="shared" si="10"/>
        <v>3.8863330434292069E-2</v>
      </c>
      <c r="AA20" s="22">
        <f t="shared" si="10"/>
        <v>3.1300670487582614</v>
      </c>
      <c r="AB20" s="22">
        <f t="shared" si="10"/>
        <v>5.1743724443699737</v>
      </c>
      <c r="AD20" s="8"/>
      <c r="AE20" s="22">
        <f t="shared" ref="AE20:AJ20" si="11">STDEV(AE6:AE18)/AE21^0.5</f>
        <v>3.8808771254847767</v>
      </c>
      <c r="AF20" s="22">
        <f t="shared" si="11"/>
        <v>6.840088175649969</v>
      </c>
      <c r="AG20" s="22">
        <f t="shared" si="11"/>
        <v>7.845406549075598</v>
      </c>
      <c r="AH20" s="22">
        <f t="shared" si="11"/>
        <v>3.3097722164617448E-2</v>
      </c>
      <c r="AI20" s="22">
        <f t="shared" si="11"/>
        <v>4.141747752794446</v>
      </c>
      <c r="AJ20" s="22">
        <f t="shared" si="11"/>
        <v>6.9622942673454347</v>
      </c>
    </row>
    <row r="21" spans="1:37" s="22" customFormat="1" x14ac:dyDescent="0.2">
      <c r="A21" s="22" t="s">
        <v>23</v>
      </c>
      <c r="E21" s="22">
        <f>COUNT(E6:E18)</f>
        <v>11</v>
      </c>
      <c r="F21" s="8"/>
      <c r="G21" s="22">
        <f t="shared" ref="G21:L21" si="12">COUNT(G6:G18)</f>
        <v>6</v>
      </c>
      <c r="H21" s="22">
        <f t="shared" si="12"/>
        <v>6</v>
      </c>
      <c r="I21" s="22">
        <f t="shared" si="12"/>
        <v>6</v>
      </c>
      <c r="J21" s="22">
        <f t="shared" si="12"/>
        <v>6</v>
      </c>
      <c r="K21" s="22">
        <f t="shared" si="12"/>
        <v>6</v>
      </c>
      <c r="L21" s="22">
        <f t="shared" si="12"/>
        <v>6</v>
      </c>
      <c r="N21" s="8"/>
      <c r="O21" s="22">
        <f>COUNT(O6:O18)</f>
        <v>10</v>
      </c>
      <c r="P21" s="22">
        <f t="shared" ref="P21:T21" si="13">COUNT(P6:P18)</f>
        <v>10</v>
      </c>
      <c r="Q21" s="22">
        <f t="shared" si="13"/>
        <v>10</v>
      </c>
      <c r="R21" s="22">
        <f t="shared" si="13"/>
        <v>10</v>
      </c>
      <c r="S21" s="22">
        <f t="shared" si="13"/>
        <v>10</v>
      </c>
      <c r="T21" s="22">
        <f t="shared" si="13"/>
        <v>10</v>
      </c>
      <c r="V21" s="8"/>
      <c r="W21" s="22">
        <f t="shared" ref="W21:AB21" si="14">COUNT(W6:W18)</f>
        <v>9</v>
      </c>
      <c r="X21" s="22">
        <f t="shared" si="14"/>
        <v>9</v>
      </c>
      <c r="Y21" s="22">
        <f t="shared" si="14"/>
        <v>9</v>
      </c>
      <c r="Z21" s="22">
        <f t="shared" si="14"/>
        <v>9</v>
      </c>
      <c r="AA21" s="22">
        <f t="shared" si="14"/>
        <v>9</v>
      </c>
      <c r="AB21" s="22">
        <f t="shared" si="14"/>
        <v>9</v>
      </c>
      <c r="AD21" s="8"/>
      <c r="AE21" s="22">
        <f t="shared" ref="AE21:AJ21" si="15">COUNT(AE6:AE18)</f>
        <v>6</v>
      </c>
      <c r="AF21" s="22">
        <f t="shared" si="15"/>
        <v>6</v>
      </c>
      <c r="AG21" s="22">
        <f t="shared" si="15"/>
        <v>6</v>
      </c>
      <c r="AH21" s="22">
        <f t="shared" si="15"/>
        <v>6</v>
      </c>
      <c r="AI21" s="22">
        <f t="shared" si="15"/>
        <v>6</v>
      </c>
      <c r="AJ21" s="22">
        <f t="shared" si="15"/>
        <v>6</v>
      </c>
    </row>
    <row r="22" spans="1:37" x14ac:dyDescent="0.2">
      <c r="A22" s="19"/>
      <c r="C22" s="4"/>
      <c r="D22" s="4"/>
      <c r="E22" s="4"/>
      <c r="F22" s="10"/>
      <c r="G22" s="4"/>
      <c r="H22" s="4"/>
      <c r="I22" s="4"/>
      <c r="J22" s="4"/>
      <c r="K22" s="4"/>
      <c r="L22" s="4"/>
      <c r="M22" s="1"/>
      <c r="N22" s="10"/>
      <c r="P22" s="4"/>
      <c r="Q22" s="4"/>
      <c r="R22" s="4"/>
      <c r="U22" s="1"/>
      <c r="V22" s="10"/>
      <c r="AC22" s="1"/>
      <c r="AD22" s="8"/>
      <c r="AK22" s="1"/>
    </row>
    <row r="23" spans="1:37" x14ac:dyDescent="0.2">
      <c r="A23" t="s">
        <v>38</v>
      </c>
      <c r="B23">
        <v>35</v>
      </c>
      <c r="C23" s="18" t="s">
        <v>84</v>
      </c>
      <c r="D23" t="s">
        <v>15</v>
      </c>
      <c r="E23">
        <v>-61.400799999999997</v>
      </c>
      <c r="F23" s="10" t="s">
        <v>55</v>
      </c>
      <c r="G23">
        <v>-65.4619</v>
      </c>
      <c r="H23" s="18">
        <v>28.094799999999999</v>
      </c>
      <c r="I23" s="18">
        <v>74.741200000000006</v>
      </c>
      <c r="J23">
        <f t="shared" si="3"/>
        <v>0.37589441967750048</v>
      </c>
      <c r="K23">
        <v>27.1645</v>
      </c>
      <c r="L23">
        <v>92.626400000000004</v>
      </c>
      <c r="M23" s="1"/>
      <c r="N23" s="10" t="s">
        <v>56</v>
      </c>
      <c r="O23">
        <v>-69.5351</v>
      </c>
      <c r="P23" s="18">
        <v>26.245999999999999</v>
      </c>
      <c r="Q23" s="18">
        <v>71.5518</v>
      </c>
      <c r="R23">
        <f t="shared" ref="R23:R25" si="16">P23/Q23</f>
        <v>0.366811177356824</v>
      </c>
      <c r="S23">
        <v>27.015699999999999</v>
      </c>
      <c r="T23">
        <v>96.550799999999995</v>
      </c>
      <c r="U23" s="1"/>
      <c r="V23" s="10" t="s">
        <v>57</v>
      </c>
      <c r="W23">
        <v>-66.241900000000001</v>
      </c>
      <c r="X23" s="18">
        <v>29.632899999999999</v>
      </c>
      <c r="Y23" s="18">
        <v>79.3095</v>
      </c>
      <c r="Z23">
        <f t="shared" ref="Z23:Z24" si="17">X23/Y23</f>
        <v>0.37363619742905957</v>
      </c>
      <c r="AA23">
        <v>27.069099999999999</v>
      </c>
      <c r="AB23">
        <v>93.311000000000007</v>
      </c>
      <c r="AD23" s="10" t="s">
        <v>58</v>
      </c>
      <c r="AE23">
        <v>-59.612299999999998</v>
      </c>
      <c r="AF23" s="18">
        <v>25.7392</v>
      </c>
      <c r="AG23" s="18">
        <v>72.218199999999996</v>
      </c>
      <c r="AH23">
        <f t="shared" ref="AH23" si="18">AF23/AG23</f>
        <v>0.35640877230393447</v>
      </c>
      <c r="AI23">
        <v>23.638400000000001</v>
      </c>
      <c r="AJ23">
        <v>83.250699999999995</v>
      </c>
    </row>
    <row r="24" spans="1:37" x14ac:dyDescent="0.2">
      <c r="B24">
        <v>39</v>
      </c>
      <c r="C24" s="18" t="s">
        <v>84</v>
      </c>
      <c r="D24" t="s">
        <v>24</v>
      </c>
      <c r="E24">
        <v>-50.782499999999999</v>
      </c>
      <c r="F24" s="10" t="s">
        <v>109</v>
      </c>
      <c r="G24">
        <v>-51.651499999999999</v>
      </c>
      <c r="H24" s="18">
        <v>23.488299999999999</v>
      </c>
      <c r="I24" s="18">
        <v>77.169499999999999</v>
      </c>
      <c r="J24">
        <f t="shared" si="3"/>
        <v>0.30437284160192823</v>
      </c>
      <c r="K24">
        <v>36.666899999999998</v>
      </c>
      <c r="L24">
        <v>88.318399999999997</v>
      </c>
      <c r="M24" s="1"/>
      <c r="N24" s="10" t="s">
        <v>116</v>
      </c>
      <c r="O24">
        <v>-49.225099999999998</v>
      </c>
      <c r="P24" s="18">
        <v>26.991399999999999</v>
      </c>
      <c r="Q24" s="18">
        <v>75.222099999999998</v>
      </c>
      <c r="R24">
        <f t="shared" si="16"/>
        <v>0.35882273959381616</v>
      </c>
      <c r="S24">
        <v>33.505800000000001</v>
      </c>
      <c r="T24">
        <v>82.730800000000002</v>
      </c>
      <c r="U24" s="1"/>
      <c r="V24" s="10" t="s">
        <v>105</v>
      </c>
      <c r="W24">
        <v>-55.035699999999999</v>
      </c>
      <c r="X24" s="18">
        <v>25.462599999999998</v>
      </c>
      <c r="Y24" s="18">
        <v>75.990799999999993</v>
      </c>
      <c r="Z24">
        <f t="shared" si="17"/>
        <v>0.33507477220926746</v>
      </c>
      <c r="AA24">
        <v>34.632399999999997</v>
      </c>
      <c r="AB24">
        <v>89.668099999999995</v>
      </c>
      <c r="AD24" s="8"/>
    </row>
    <row r="25" spans="1:37" x14ac:dyDescent="0.2">
      <c r="B25">
        <v>41</v>
      </c>
      <c r="C25" s="18" t="s">
        <v>84</v>
      </c>
      <c r="D25" t="s">
        <v>24</v>
      </c>
      <c r="E25">
        <v>-47.065100000000001</v>
      </c>
      <c r="F25" s="10" t="s">
        <v>69</v>
      </c>
      <c r="G25">
        <v>-39.140300000000003</v>
      </c>
      <c r="H25" s="18">
        <v>42.966299999999997</v>
      </c>
      <c r="I25" s="18">
        <v>76.618799999999993</v>
      </c>
      <c r="J25">
        <f t="shared" si="3"/>
        <v>0.56078012184998982</v>
      </c>
      <c r="K25">
        <v>24.990100000000002</v>
      </c>
      <c r="L25">
        <v>64.130399999999995</v>
      </c>
      <c r="M25" s="1"/>
      <c r="N25" s="10" t="s">
        <v>70</v>
      </c>
      <c r="O25">
        <v>-41.548699999999997</v>
      </c>
      <c r="P25" s="18">
        <v>34.3018</v>
      </c>
      <c r="Q25" s="18">
        <v>81.740600000000001</v>
      </c>
      <c r="R25">
        <f t="shared" si="16"/>
        <v>0.41964213622116792</v>
      </c>
      <c r="S25">
        <v>11.734</v>
      </c>
      <c r="T25">
        <v>53.280099999999997</v>
      </c>
      <c r="U25" s="1"/>
      <c r="V25" s="10" t="s">
        <v>71</v>
      </c>
      <c r="AC25" s="1" t="s">
        <v>54</v>
      </c>
      <c r="AD25" s="8"/>
      <c r="AK25" s="1" t="s">
        <v>54</v>
      </c>
    </row>
    <row r="26" spans="1:37" x14ac:dyDescent="0.2">
      <c r="F26" s="8"/>
      <c r="M26" s="1"/>
      <c r="N26" s="8"/>
      <c r="U26" s="1"/>
      <c r="V26" s="8"/>
      <c r="AD26" s="8"/>
    </row>
    <row r="27" spans="1:37" s="63" customFormat="1" x14ac:dyDescent="0.2">
      <c r="A27" s="1" t="s">
        <v>21</v>
      </c>
      <c r="E27" s="63">
        <f>AVERAGE(E23:E26)</f>
        <v>-53.082799999999999</v>
      </c>
      <c r="F27" s="64"/>
      <c r="G27" s="63">
        <f t="shared" ref="G27:AJ27" si="19">AVERAGE(G23:G26)</f>
        <v>-52.084566666666667</v>
      </c>
      <c r="H27" s="63">
        <f t="shared" si="19"/>
        <v>31.516466666666663</v>
      </c>
      <c r="I27" s="63">
        <f t="shared" si="19"/>
        <v>76.176500000000004</v>
      </c>
      <c r="J27" s="63">
        <f t="shared" si="19"/>
        <v>0.41368246104313949</v>
      </c>
      <c r="K27" s="63">
        <f t="shared" si="19"/>
        <v>29.607166666666668</v>
      </c>
      <c r="L27" s="63">
        <f t="shared" si="19"/>
        <v>81.691733333333332</v>
      </c>
      <c r="N27" s="64"/>
      <c r="O27" s="63">
        <f t="shared" si="19"/>
        <v>-53.436299999999996</v>
      </c>
      <c r="P27" s="63">
        <f t="shared" si="19"/>
        <v>29.179733333333331</v>
      </c>
      <c r="Q27" s="63">
        <f t="shared" si="19"/>
        <v>76.171499999999995</v>
      </c>
      <c r="R27" s="63">
        <f t="shared" si="19"/>
        <v>0.38175868439060268</v>
      </c>
      <c r="S27" s="63">
        <f t="shared" si="19"/>
        <v>24.085166666666666</v>
      </c>
      <c r="T27" s="63">
        <f t="shared" si="19"/>
        <v>77.520566666666667</v>
      </c>
      <c r="V27" s="64"/>
      <c r="W27" s="63">
        <f t="shared" si="19"/>
        <v>-60.638800000000003</v>
      </c>
      <c r="X27" s="63">
        <f t="shared" si="19"/>
        <v>27.547750000000001</v>
      </c>
      <c r="Y27" s="63">
        <f t="shared" si="19"/>
        <v>77.650149999999996</v>
      </c>
      <c r="Z27" s="63">
        <f t="shared" si="19"/>
        <v>0.35435548481916351</v>
      </c>
      <c r="AA27" s="63">
        <f t="shared" si="19"/>
        <v>30.850749999999998</v>
      </c>
      <c r="AB27" s="63">
        <f t="shared" si="19"/>
        <v>91.489550000000008</v>
      </c>
      <c r="AD27" s="64"/>
      <c r="AE27" s="63">
        <f t="shared" si="19"/>
        <v>-59.612299999999998</v>
      </c>
      <c r="AF27" s="63">
        <f t="shared" si="19"/>
        <v>25.7392</v>
      </c>
      <c r="AG27" s="63">
        <f t="shared" si="19"/>
        <v>72.218199999999996</v>
      </c>
      <c r="AH27" s="63">
        <f t="shared" si="19"/>
        <v>0.35640877230393447</v>
      </c>
      <c r="AI27" s="63">
        <f t="shared" si="19"/>
        <v>23.638400000000001</v>
      </c>
      <c r="AJ27" s="63">
        <f t="shared" si="19"/>
        <v>83.250699999999995</v>
      </c>
    </row>
    <row r="28" spans="1:37" s="63" customFormat="1" x14ac:dyDescent="0.2">
      <c r="A28" s="1" t="s">
        <v>22</v>
      </c>
      <c r="E28" s="63">
        <f>STDEV(E23:E26)/E29^0.5</f>
        <v>4.2952147284313122</v>
      </c>
      <c r="F28" s="64"/>
      <c r="G28" s="63">
        <f t="shared" ref="G28:L28" si="20">STDEV(G23:G26)/G29^0.5</f>
        <v>7.6014760999280746</v>
      </c>
      <c r="H28" s="63">
        <f t="shared" si="20"/>
        <v>5.8773285621766815</v>
      </c>
      <c r="I28" s="63">
        <f t="shared" si="20"/>
        <v>0.73504698035794225</v>
      </c>
      <c r="J28" s="63">
        <f t="shared" si="20"/>
        <v>7.6391808884069282E-2</v>
      </c>
      <c r="K28" s="63">
        <f t="shared" si="20"/>
        <v>3.5852419673495444</v>
      </c>
      <c r="L28" s="63">
        <f t="shared" si="20"/>
        <v>8.8682962913465673</v>
      </c>
      <c r="N28" s="64"/>
      <c r="O28" s="63">
        <f t="shared" ref="O28:T28" si="21">STDEV(O23:O26)/O29^0.5</f>
        <v>8.348858211755676</v>
      </c>
      <c r="P28" s="63">
        <f t="shared" si="21"/>
        <v>2.5700571001006653</v>
      </c>
      <c r="Q28" s="63">
        <f t="shared" si="21"/>
        <v>2.9793137705406822</v>
      </c>
      <c r="R28" s="63">
        <f t="shared" si="21"/>
        <v>1.9081585594689882E-2</v>
      </c>
      <c r="S28" s="63">
        <f t="shared" si="21"/>
        <v>6.4535219847597807</v>
      </c>
      <c r="T28" s="63">
        <f t="shared" si="21"/>
        <v>12.759940806593796</v>
      </c>
      <c r="V28" s="64"/>
      <c r="W28" s="63">
        <f t="shared" ref="W28:AB28" si="22">STDEV(W23:W26)/W29^0.5</f>
        <v>5.6031000000000004</v>
      </c>
      <c r="X28" s="63">
        <f t="shared" si="22"/>
        <v>2.0851500000000005</v>
      </c>
      <c r="Y28" s="63">
        <f t="shared" si="22"/>
        <v>1.6593500000000032</v>
      </c>
      <c r="Z28" s="63">
        <f t="shared" si="22"/>
        <v>1.9280712609896056E-2</v>
      </c>
      <c r="AA28" s="63">
        <f t="shared" si="22"/>
        <v>3.7816499999999986</v>
      </c>
      <c r="AB28" s="63">
        <f t="shared" si="22"/>
        <v>1.8214500000000058</v>
      </c>
      <c r="AD28" s="64"/>
      <c r="AE28" s="63" t="e">
        <f t="shared" ref="AE28:AJ28" si="23">STDEV(AE23:AE26)/AE29^0.5</f>
        <v>#DIV/0!</v>
      </c>
      <c r="AF28" s="63" t="e">
        <f t="shared" si="23"/>
        <v>#DIV/0!</v>
      </c>
      <c r="AG28" s="63" t="e">
        <f t="shared" si="23"/>
        <v>#DIV/0!</v>
      </c>
      <c r="AH28" s="63" t="e">
        <f t="shared" si="23"/>
        <v>#DIV/0!</v>
      </c>
      <c r="AI28" s="63" t="e">
        <f t="shared" si="23"/>
        <v>#DIV/0!</v>
      </c>
      <c r="AJ28" s="63" t="e">
        <f t="shared" si="23"/>
        <v>#DIV/0!</v>
      </c>
    </row>
    <row r="29" spans="1:37" s="63" customFormat="1" x14ac:dyDescent="0.2">
      <c r="A29" s="1" t="s">
        <v>23</v>
      </c>
      <c r="E29" s="63">
        <f>COUNT(E23:E26)</f>
        <v>3</v>
      </c>
      <c r="F29" s="64"/>
      <c r="G29" s="63">
        <f t="shared" ref="G29:AJ29" si="24">COUNT(G23:G26)</f>
        <v>3</v>
      </c>
      <c r="H29" s="63">
        <f t="shared" si="24"/>
        <v>3</v>
      </c>
      <c r="I29" s="63">
        <f t="shared" si="24"/>
        <v>3</v>
      </c>
      <c r="J29" s="63">
        <f t="shared" si="24"/>
        <v>3</v>
      </c>
      <c r="K29" s="63">
        <f t="shared" si="24"/>
        <v>3</v>
      </c>
      <c r="L29" s="63">
        <f t="shared" si="24"/>
        <v>3</v>
      </c>
      <c r="N29" s="64"/>
      <c r="O29" s="63">
        <f t="shared" si="24"/>
        <v>3</v>
      </c>
      <c r="P29" s="63">
        <f t="shared" si="24"/>
        <v>3</v>
      </c>
      <c r="Q29" s="63">
        <f t="shared" si="24"/>
        <v>3</v>
      </c>
      <c r="R29" s="63">
        <f t="shared" si="24"/>
        <v>3</v>
      </c>
      <c r="S29" s="63">
        <f t="shared" si="24"/>
        <v>3</v>
      </c>
      <c r="T29" s="63">
        <f t="shared" si="24"/>
        <v>3</v>
      </c>
      <c r="V29" s="64"/>
      <c r="W29" s="63">
        <f t="shared" si="24"/>
        <v>2</v>
      </c>
      <c r="X29" s="63">
        <f t="shared" si="24"/>
        <v>2</v>
      </c>
      <c r="Y29" s="63">
        <f t="shared" si="24"/>
        <v>2</v>
      </c>
      <c r="Z29" s="63">
        <f t="shared" si="24"/>
        <v>2</v>
      </c>
      <c r="AA29" s="63">
        <f t="shared" si="24"/>
        <v>2</v>
      </c>
      <c r="AB29" s="63">
        <f t="shared" si="24"/>
        <v>2</v>
      </c>
      <c r="AD29" s="64"/>
      <c r="AE29" s="63">
        <f t="shared" si="24"/>
        <v>1</v>
      </c>
      <c r="AF29" s="63">
        <f t="shared" si="24"/>
        <v>1</v>
      </c>
      <c r="AG29" s="63">
        <f t="shared" si="24"/>
        <v>1</v>
      </c>
      <c r="AH29" s="63">
        <f t="shared" si="24"/>
        <v>1</v>
      </c>
      <c r="AI29" s="63">
        <f t="shared" si="24"/>
        <v>1</v>
      </c>
      <c r="AJ29" s="63">
        <f t="shared" si="24"/>
        <v>1</v>
      </c>
    </row>
    <row r="32" spans="1:37" ht="19" x14ac:dyDescent="0.25">
      <c r="A32" s="5" t="s">
        <v>19</v>
      </c>
      <c r="F32" s="8"/>
      <c r="N32" s="8"/>
      <c r="U32" s="1"/>
      <c r="V32" s="8"/>
      <c r="AD32" s="16"/>
    </row>
    <row r="33" spans="1:37" x14ac:dyDescent="0.2">
      <c r="F33" s="8"/>
      <c r="N33" s="8"/>
      <c r="U33" s="1"/>
      <c r="V33" s="8"/>
      <c r="AD33" s="16"/>
    </row>
    <row r="34" spans="1:37" x14ac:dyDescent="0.2">
      <c r="F34" s="8"/>
      <c r="G34" s="2" t="s">
        <v>8</v>
      </c>
      <c r="N34" s="8"/>
      <c r="O34" s="2" t="s">
        <v>7</v>
      </c>
      <c r="U34" s="1"/>
      <c r="V34" s="8"/>
      <c r="W34" s="2" t="s">
        <v>9</v>
      </c>
      <c r="AD34" s="16"/>
      <c r="AE34" s="2" t="s">
        <v>10</v>
      </c>
    </row>
    <row r="35" spans="1:37" x14ac:dyDescent="0.2">
      <c r="A35" t="s">
        <v>0</v>
      </c>
      <c r="B35" t="s">
        <v>1</v>
      </c>
      <c r="C35" t="s">
        <v>13</v>
      </c>
      <c r="D35" t="s">
        <v>14</v>
      </c>
      <c r="E35" t="s">
        <v>34</v>
      </c>
      <c r="F35" s="8" t="s">
        <v>41</v>
      </c>
      <c r="G35" t="s">
        <v>6</v>
      </c>
      <c r="H35" t="s">
        <v>3</v>
      </c>
      <c r="I35" t="s">
        <v>4</v>
      </c>
      <c r="J35" t="s">
        <v>129</v>
      </c>
      <c r="K35" t="s">
        <v>17</v>
      </c>
      <c r="L35" t="s">
        <v>18</v>
      </c>
      <c r="M35" s="1" t="s">
        <v>32</v>
      </c>
      <c r="N35" s="8" t="s">
        <v>41</v>
      </c>
      <c r="O35" t="s">
        <v>6</v>
      </c>
      <c r="P35" t="s">
        <v>3</v>
      </c>
      <c r="Q35" t="s">
        <v>4</v>
      </c>
      <c r="R35" t="s">
        <v>129</v>
      </c>
      <c r="S35" t="s">
        <v>17</v>
      </c>
      <c r="T35" t="s">
        <v>18</v>
      </c>
      <c r="U35" s="1" t="s">
        <v>32</v>
      </c>
      <c r="V35" s="8" t="s">
        <v>41</v>
      </c>
      <c r="W35" t="s">
        <v>6</v>
      </c>
      <c r="X35" t="s">
        <v>3</v>
      </c>
      <c r="Y35" t="s">
        <v>4</v>
      </c>
      <c r="Z35" t="s">
        <v>129</v>
      </c>
      <c r="AA35" t="s">
        <v>17</v>
      </c>
      <c r="AB35" t="s">
        <v>18</v>
      </c>
      <c r="AC35" s="1" t="s">
        <v>32</v>
      </c>
      <c r="AD35" s="16" t="s">
        <v>41</v>
      </c>
      <c r="AE35" t="s">
        <v>6</v>
      </c>
      <c r="AF35" t="s">
        <v>3</v>
      </c>
      <c r="AG35" t="s">
        <v>4</v>
      </c>
      <c r="AI35" t="s">
        <v>17</v>
      </c>
      <c r="AJ35" t="s">
        <v>18</v>
      </c>
      <c r="AK35" t="s">
        <v>32</v>
      </c>
    </row>
    <row r="36" spans="1:37" x14ac:dyDescent="0.2">
      <c r="E36" t="s">
        <v>2</v>
      </c>
      <c r="F36" s="15"/>
      <c r="G36" t="s">
        <v>2</v>
      </c>
      <c r="H36" t="s">
        <v>5</v>
      </c>
      <c r="I36" t="s">
        <v>5</v>
      </c>
      <c r="K36" t="s">
        <v>2</v>
      </c>
      <c r="L36" t="s">
        <v>2</v>
      </c>
      <c r="N36" s="15"/>
      <c r="O36" t="s">
        <v>2</v>
      </c>
      <c r="P36" t="s">
        <v>5</v>
      </c>
      <c r="Q36" t="s">
        <v>5</v>
      </c>
      <c r="S36" t="s">
        <v>2</v>
      </c>
      <c r="T36" t="s">
        <v>2</v>
      </c>
      <c r="U36" s="1"/>
      <c r="V36" s="15"/>
      <c r="W36" t="s">
        <v>2</v>
      </c>
      <c r="X36" t="s">
        <v>5</v>
      </c>
      <c r="Y36" t="s">
        <v>5</v>
      </c>
      <c r="AA36" t="s">
        <v>2</v>
      </c>
      <c r="AB36" t="s">
        <v>2</v>
      </c>
      <c r="AD36" s="15"/>
      <c r="AE36" t="s">
        <v>2</v>
      </c>
      <c r="AF36" t="s">
        <v>5</v>
      </c>
      <c r="AG36" t="s">
        <v>5</v>
      </c>
      <c r="AI36" t="s">
        <v>2</v>
      </c>
      <c r="AJ36" t="s">
        <v>2</v>
      </c>
    </row>
    <row r="37" spans="1:37" x14ac:dyDescent="0.2">
      <c r="A37" t="s">
        <v>101</v>
      </c>
      <c r="B37">
        <v>12</v>
      </c>
      <c r="C37" t="s">
        <v>16</v>
      </c>
      <c r="D37" t="s">
        <v>24</v>
      </c>
      <c r="E37">
        <v>-45.532200000000003</v>
      </c>
      <c r="F37" s="15"/>
      <c r="N37" s="15"/>
      <c r="U37" s="1"/>
      <c r="V37" s="15"/>
      <c r="AD37" s="15"/>
    </row>
    <row r="38" spans="1:37" x14ac:dyDescent="0.2">
      <c r="B38">
        <v>13</v>
      </c>
      <c r="C38" t="s">
        <v>16</v>
      </c>
      <c r="D38" t="s">
        <v>24</v>
      </c>
      <c r="E38">
        <v>-54.382300000000001</v>
      </c>
      <c r="F38" s="15"/>
      <c r="N38" s="15"/>
      <c r="U38" s="1"/>
      <c r="V38" s="15"/>
      <c r="AD38" s="15"/>
    </row>
    <row r="39" spans="1:37" x14ac:dyDescent="0.2">
      <c r="B39">
        <v>14</v>
      </c>
      <c r="D39" t="s">
        <v>15</v>
      </c>
      <c r="E39">
        <v>-34.072899999999997</v>
      </c>
      <c r="F39" s="15"/>
      <c r="N39" s="17" t="s">
        <v>102</v>
      </c>
      <c r="U39" s="1"/>
      <c r="V39" s="17" t="s">
        <v>48</v>
      </c>
      <c r="AD39" s="17" t="s">
        <v>49</v>
      </c>
    </row>
    <row r="40" spans="1:37" x14ac:dyDescent="0.2">
      <c r="B40">
        <v>15</v>
      </c>
      <c r="C40" t="s">
        <v>16</v>
      </c>
      <c r="D40" t="s">
        <v>24</v>
      </c>
      <c r="E40">
        <v>-55.206299999999999</v>
      </c>
      <c r="F40" s="15"/>
      <c r="N40" s="17" t="s">
        <v>78</v>
      </c>
      <c r="O40">
        <v>-44.3825</v>
      </c>
      <c r="P40">
        <v>292.71499999999997</v>
      </c>
      <c r="Q40">
        <v>432.59300000000002</v>
      </c>
      <c r="R40">
        <f t="shared" ref="R40:R41" si="25">P40/Q40</f>
        <v>0.67665218808441185</v>
      </c>
      <c r="S40">
        <v>31.654399999999999</v>
      </c>
      <c r="T40">
        <f>S40-O40</f>
        <v>76.036900000000003</v>
      </c>
      <c r="U40" s="1"/>
      <c r="V40" s="15"/>
      <c r="AD40" s="15"/>
    </row>
    <row r="41" spans="1:37" x14ac:dyDescent="0.2">
      <c r="B41">
        <v>16</v>
      </c>
      <c r="C41" t="s">
        <v>16</v>
      </c>
      <c r="D41" t="s">
        <v>24</v>
      </c>
      <c r="E41">
        <v>-54.290799999999997</v>
      </c>
      <c r="F41" s="15"/>
      <c r="N41" s="17" t="s">
        <v>82</v>
      </c>
      <c r="O41">
        <v>-45.9071</v>
      </c>
      <c r="P41">
        <v>283.911</v>
      </c>
      <c r="Q41">
        <v>357.06099999999998</v>
      </c>
      <c r="R41">
        <f t="shared" si="25"/>
        <v>0.79513304449379807</v>
      </c>
      <c r="S41">
        <v>39.161700000000003</v>
      </c>
      <c r="T41">
        <f>S41-O41</f>
        <v>85.06880000000001</v>
      </c>
      <c r="U41" s="1"/>
      <c r="V41" s="17" t="s">
        <v>52</v>
      </c>
      <c r="W41">
        <v>-48.995399999999997</v>
      </c>
      <c r="X41">
        <v>177.48500000000001</v>
      </c>
      <c r="Y41">
        <v>239.51400000000001</v>
      </c>
      <c r="Z41">
        <f t="shared" ref="Z41" si="26">X41/Y41</f>
        <v>0.74102140167171859</v>
      </c>
      <c r="AA41">
        <v>30.035399999999999</v>
      </c>
      <c r="AB41">
        <f>AA41-W41</f>
        <v>79.030799999999999</v>
      </c>
      <c r="AD41" s="15"/>
      <c r="AK41" s="52" t="s">
        <v>33</v>
      </c>
    </row>
    <row r="42" spans="1:37" x14ac:dyDescent="0.2">
      <c r="B42">
        <v>17</v>
      </c>
      <c r="C42" t="s">
        <v>170</v>
      </c>
      <c r="D42" t="s">
        <v>24</v>
      </c>
      <c r="E42">
        <v>-46.7834</v>
      </c>
      <c r="F42" s="15"/>
      <c r="N42" s="15"/>
      <c r="U42" s="1"/>
      <c r="V42" s="15"/>
      <c r="AD42" s="15"/>
    </row>
    <row r="43" spans="1:37" x14ac:dyDescent="0.2">
      <c r="B43">
        <v>18</v>
      </c>
      <c r="C43" t="s">
        <v>16</v>
      </c>
      <c r="D43" t="s">
        <v>24</v>
      </c>
      <c r="E43">
        <v>-48.599200000000003</v>
      </c>
      <c r="F43" s="15"/>
      <c r="N43" s="17" t="s">
        <v>56</v>
      </c>
      <c r="O43">
        <v>-42.505200000000002</v>
      </c>
      <c r="P43">
        <v>184.10900000000001</v>
      </c>
      <c r="Q43">
        <v>285.89699999999999</v>
      </c>
      <c r="R43">
        <f t="shared" ref="R43:R47" si="27">P43/Q43</f>
        <v>0.64396968138875199</v>
      </c>
      <c r="S43">
        <v>36.422699999999999</v>
      </c>
      <c r="T43">
        <f>S43-O43</f>
        <v>78.927899999999994</v>
      </c>
      <c r="U43" s="1" t="s">
        <v>35</v>
      </c>
      <c r="V43" s="17" t="s">
        <v>57</v>
      </c>
      <c r="W43">
        <v>-46.167299999999997</v>
      </c>
      <c r="X43">
        <v>129.465</v>
      </c>
      <c r="Y43">
        <v>224.047</v>
      </c>
      <c r="Z43">
        <f t="shared" ref="Z43:Z47" si="28">X43/Y43</f>
        <v>0.57784750521096018</v>
      </c>
      <c r="AA43">
        <v>33.157299999999999</v>
      </c>
      <c r="AB43">
        <f>AA43-W43</f>
        <v>79.324600000000004</v>
      </c>
      <c r="AC43" s="1" t="s">
        <v>35</v>
      </c>
      <c r="AD43" s="15"/>
    </row>
    <row r="44" spans="1:37" x14ac:dyDescent="0.2">
      <c r="B44">
        <v>19</v>
      </c>
      <c r="C44" t="s">
        <v>16</v>
      </c>
      <c r="D44" t="s">
        <v>24</v>
      </c>
      <c r="E44">
        <v>-46.295200000000001</v>
      </c>
      <c r="F44" s="15"/>
      <c r="N44" s="17" t="s">
        <v>103</v>
      </c>
      <c r="O44">
        <v>-47.365099999999998</v>
      </c>
      <c r="P44">
        <v>239.18199999999999</v>
      </c>
      <c r="Q44">
        <v>336.613</v>
      </c>
      <c r="R44">
        <f t="shared" si="27"/>
        <v>0.71055485082275482</v>
      </c>
      <c r="S44">
        <v>34.4696</v>
      </c>
      <c r="T44">
        <f>S44-O44</f>
        <v>81.834699999999998</v>
      </c>
      <c r="U44" s="1" t="s">
        <v>35</v>
      </c>
      <c r="V44" s="17" t="s">
        <v>59</v>
      </c>
      <c r="W44">
        <v>-52.250300000000003</v>
      </c>
      <c r="X44">
        <v>149.99</v>
      </c>
      <c r="Y44">
        <v>248.84700000000001</v>
      </c>
      <c r="Z44">
        <f t="shared" si="28"/>
        <v>0.6027398361242049</v>
      </c>
      <c r="AA44">
        <v>28.671299999999999</v>
      </c>
      <c r="AB44">
        <f>AA44-W44</f>
        <v>80.921599999999998</v>
      </c>
      <c r="AC44" s="1" t="s">
        <v>35</v>
      </c>
      <c r="AD44" s="15"/>
      <c r="AK44" s="52" t="s">
        <v>33</v>
      </c>
    </row>
    <row r="45" spans="1:37" x14ac:dyDescent="0.2">
      <c r="B45">
        <v>20</v>
      </c>
      <c r="C45" t="s">
        <v>16</v>
      </c>
      <c r="D45" t="s">
        <v>15</v>
      </c>
      <c r="E45">
        <v>-44.509900000000002</v>
      </c>
      <c r="F45" s="15"/>
      <c r="N45" s="17" t="s">
        <v>62</v>
      </c>
      <c r="O45">
        <v>-41.640700000000002</v>
      </c>
      <c r="P45">
        <v>101.65</v>
      </c>
      <c r="Q45">
        <v>161.524</v>
      </c>
      <c r="R45">
        <f t="shared" si="27"/>
        <v>0.62931824372848622</v>
      </c>
      <c r="S45">
        <v>27.694700000000001</v>
      </c>
      <c r="T45">
        <f>S45-O45</f>
        <v>69.335400000000007</v>
      </c>
      <c r="U45" s="1" t="s">
        <v>35</v>
      </c>
      <c r="V45" s="17" t="s">
        <v>63</v>
      </c>
      <c r="W45">
        <v>-47.457900000000002</v>
      </c>
      <c r="X45">
        <v>74.732699999999994</v>
      </c>
      <c r="Y45">
        <v>186.04900000000001</v>
      </c>
      <c r="Z45">
        <f t="shared" si="28"/>
        <v>0.40168288999134633</v>
      </c>
      <c r="AA45">
        <v>24.475100000000001</v>
      </c>
      <c r="AB45">
        <f>AA45-W45</f>
        <v>71.933000000000007</v>
      </c>
      <c r="AC45" s="1" t="s">
        <v>35</v>
      </c>
      <c r="AD45" s="15"/>
      <c r="AK45" s="52" t="s">
        <v>33</v>
      </c>
    </row>
    <row r="46" spans="1:37" x14ac:dyDescent="0.2">
      <c r="B46">
        <v>21</v>
      </c>
      <c r="D46" t="s">
        <v>24</v>
      </c>
      <c r="E46">
        <v>-44.143700000000003</v>
      </c>
      <c r="F46" s="15"/>
      <c r="N46" s="17" t="s">
        <v>104</v>
      </c>
      <c r="O46">
        <v>-32.731000000000002</v>
      </c>
      <c r="P46">
        <v>145.62200000000001</v>
      </c>
      <c r="Q46">
        <v>226.518</v>
      </c>
      <c r="R46">
        <f t="shared" si="27"/>
        <v>0.64287164816924047</v>
      </c>
      <c r="S46">
        <v>29.5258</v>
      </c>
      <c r="T46">
        <f>S46-O46</f>
        <v>62.256799999999998</v>
      </c>
      <c r="U46" s="1"/>
      <c r="V46" s="15"/>
      <c r="AD46" s="15"/>
    </row>
    <row r="47" spans="1:37" x14ac:dyDescent="0.2">
      <c r="B47">
        <v>24</v>
      </c>
      <c r="C47" t="s">
        <v>16</v>
      </c>
      <c r="D47" t="s">
        <v>24</v>
      </c>
      <c r="E47">
        <v>-60.836799999999997</v>
      </c>
      <c r="F47" s="15"/>
      <c r="N47" s="17" t="s">
        <v>105</v>
      </c>
      <c r="O47">
        <v>-48.105699999999999</v>
      </c>
      <c r="P47">
        <v>260.95800000000003</v>
      </c>
      <c r="Q47">
        <v>456.416</v>
      </c>
      <c r="R47">
        <f t="shared" si="27"/>
        <v>0.57175471499684505</v>
      </c>
      <c r="S47">
        <v>50.109900000000003</v>
      </c>
      <c r="T47">
        <f>S47-O47</f>
        <v>98.215599999999995</v>
      </c>
      <c r="U47" s="1" t="s">
        <v>35</v>
      </c>
      <c r="V47" s="17" t="s">
        <v>66</v>
      </c>
      <c r="W47">
        <v>-53.649900000000002</v>
      </c>
      <c r="X47">
        <v>150.09399999999999</v>
      </c>
      <c r="Y47">
        <v>278.64999999999998</v>
      </c>
      <c r="Z47">
        <f t="shared" si="28"/>
        <v>0.53864704826843712</v>
      </c>
      <c r="AA47">
        <v>43.518099999999997</v>
      </c>
      <c r="AB47">
        <f>AA47-W47</f>
        <v>97.168000000000006</v>
      </c>
      <c r="AD47" s="17" t="s">
        <v>67</v>
      </c>
      <c r="AE47">
        <v>-45.831699999999998</v>
      </c>
      <c r="AF47">
        <v>104.05</v>
      </c>
      <c r="AG47">
        <v>183.739</v>
      </c>
      <c r="AH47">
        <f t="shared" ref="AH47" si="29">AF47/AG47</f>
        <v>0.56629240389900892</v>
      </c>
      <c r="AI47">
        <v>28.2898</v>
      </c>
      <c r="AJ47">
        <f>AI47-AE47</f>
        <v>74.121499999999997</v>
      </c>
    </row>
    <row r="48" spans="1:37" x14ac:dyDescent="0.2">
      <c r="A48" t="s">
        <v>39</v>
      </c>
      <c r="B48">
        <v>19</v>
      </c>
      <c r="F48" s="17" t="s">
        <v>44</v>
      </c>
      <c r="M48" s="2" t="s">
        <v>179</v>
      </c>
      <c r="N48" s="15"/>
      <c r="U48" s="1"/>
      <c r="V48" s="15"/>
      <c r="AD48" s="15"/>
    </row>
    <row r="49" spans="1:37" x14ac:dyDescent="0.2">
      <c r="B49">
        <v>20</v>
      </c>
      <c r="F49" s="17" t="s">
        <v>76</v>
      </c>
      <c r="G49">
        <v>-44.0931</v>
      </c>
      <c r="H49">
        <v>411.48099999999999</v>
      </c>
      <c r="I49">
        <v>498.56799999999998</v>
      </c>
      <c r="J49">
        <f>H49/I49</f>
        <v>0.82532573289902278</v>
      </c>
      <c r="K49">
        <v>42.861899999999999</v>
      </c>
      <c r="L49">
        <v>86.954999999999998</v>
      </c>
      <c r="N49" s="17" t="s">
        <v>102</v>
      </c>
      <c r="O49">
        <v>-49.482300000000002</v>
      </c>
      <c r="P49">
        <v>186.535</v>
      </c>
      <c r="Q49">
        <v>258.67899999999997</v>
      </c>
      <c r="R49">
        <f>P49/Q49</f>
        <v>0.72110608128220699</v>
      </c>
      <c r="S49">
        <v>34.79</v>
      </c>
      <c r="T49">
        <v>84.272400000000005</v>
      </c>
      <c r="U49" s="1"/>
      <c r="V49" s="17" t="s">
        <v>47</v>
      </c>
      <c r="W49">
        <v>-46.704900000000002</v>
      </c>
      <c r="X49">
        <v>139.131</v>
      </c>
      <c r="Y49">
        <v>274.74299999999999</v>
      </c>
      <c r="Z49">
        <f>X49/Y49</f>
        <v>0.50640416680315792</v>
      </c>
      <c r="AA49" s="9"/>
      <c r="AB49">
        <v>46.941400000000002</v>
      </c>
      <c r="AD49" s="17" t="s">
        <v>48</v>
      </c>
      <c r="AE49">
        <v>-42.986600000000003</v>
      </c>
      <c r="AF49">
        <v>98.386899999999997</v>
      </c>
      <c r="AG49">
        <v>232.08099999999999</v>
      </c>
      <c r="AH49">
        <f t="shared" ref="AH49" si="30">AF49/AG49</f>
        <v>0.4239334542681219</v>
      </c>
      <c r="AI49" s="9"/>
      <c r="AJ49">
        <v>44.085299999999997</v>
      </c>
    </row>
    <row r="50" spans="1:37" x14ac:dyDescent="0.2">
      <c r="B50">
        <v>21</v>
      </c>
      <c r="F50" s="17" t="s">
        <v>78</v>
      </c>
      <c r="M50" s="1" t="s">
        <v>171</v>
      </c>
      <c r="N50" s="58" t="s">
        <v>50</v>
      </c>
      <c r="U50" s="1" t="s">
        <v>172</v>
      </c>
      <c r="V50" s="17" t="s">
        <v>51</v>
      </c>
      <c r="AC50" s="1" t="s">
        <v>172</v>
      </c>
      <c r="AD50" s="17" t="s">
        <v>82</v>
      </c>
      <c r="AK50" s="1" t="s">
        <v>83</v>
      </c>
    </row>
    <row r="51" spans="1:37" x14ac:dyDescent="0.2">
      <c r="B51">
        <v>23</v>
      </c>
      <c r="F51" s="17" t="s">
        <v>79</v>
      </c>
      <c r="G51">
        <v>-30.094999999999999</v>
      </c>
      <c r="H51">
        <v>109.79300000000001</v>
      </c>
      <c r="I51">
        <v>177.9</v>
      </c>
      <c r="J51">
        <f>H51/I51</f>
        <v>0.61716132658797074</v>
      </c>
      <c r="K51">
        <v>19.138300000000001</v>
      </c>
      <c r="L51">
        <v>49.2333</v>
      </c>
      <c r="N51" s="17" t="s">
        <v>80</v>
      </c>
      <c r="U51" s="1" t="s">
        <v>173</v>
      </c>
      <c r="V51" s="17" t="s">
        <v>55</v>
      </c>
      <c r="AC51" s="1" t="s">
        <v>83</v>
      </c>
      <c r="AD51" s="15"/>
      <c r="AK51" s="1" t="s">
        <v>83</v>
      </c>
    </row>
    <row r="52" spans="1:37" x14ac:dyDescent="0.2">
      <c r="B52">
        <v>24</v>
      </c>
      <c r="F52" s="17" t="s">
        <v>56</v>
      </c>
      <c r="G52">
        <v>-48.168999999999997</v>
      </c>
      <c r="H52">
        <v>452.29300000000001</v>
      </c>
      <c r="I52">
        <v>515.404</v>
      </c>
      <c r="J52">
        <f>H52/I52</f>
        <v>0.87755042646157189</v>
      </c>
      <c r="K52">
        <v>52.223199999999999</v>
      </c>
      <c r="L52">
        <v>100.392</v>
      </c>
      <c r="N52" s="17" t="s">
        <v>58</v>
      </c>
      <c r="O52">
        <v>-45.288400000000003</v>
      </c>
      <c r="P52">
        <v>289.13995361328102</v>
      </c>
      <c r="Q52">
        <v>342.73700000000002</v>
      </c>
      <c r="R52">
        <f>P52/Q52</f>
        <v>0.84362048338312179</v>
      </c>
      <c r="S52">
        <v>49.224899999999998</v>
      </c>
      <c r="T52">
        <v>94.513199999999998</v>
      </c>
      <c r="U52" s="1"/>
      <c r="V52" s="17" t="s">
        <v>103</v>
      </c>
      <c r="W52">
        <v>-44.906599999999997</v>
      </c>
      <c r="X52">
        <v>169.68199999999999</v>
      </c>
      <c r="Y52">
        <v>217.11199999999999</v>
      </c>
      <c r="Z52">
        <f>X52/Y52</f>
        <v>0.78154132429345224</v>
      </c>
      <c r="AA52">
        <v>43.113700000000001</v>
      </c>
      <c r="AB52">
        <v>88.020300000000006</v>
      </c>
      <c r="AD52" s="17" t="s">
        <v>60</v>
      </c>
      <c r="AE52">
        <v>-56.494799999999998</v>
      </c>
      <c r="AF52">
        <v>102.526</v>
      </c>
      <c r="AG52">
        <v>152.65</v>
      </c>
      <c r="AH52">
        <f t="shared" ref="AH52:AH53" si="31">AF52/AG52</f>
        <v>0.67164100884376021</v>
      </c>
      <c r="AI52">
        <v>35.702500000000001</v>
      </c>
      <c r="AJ52">
        <v>92.197299999999998</v>
      </c>
    </row>
    <row r="53" spans="1:37" x14ac:dyDescent="0.2">
      <c r="B53">
        <v>25</v>
      </c>
      <c r="F53" s="17" t="s">
        <v>174</v>
      </c>
      <c r="M53" s="1" t="s">
        <v>172</v>
      </c>
      <c r="N53" s="17" t="s">
        <v>63</v>
      </c>
      <c r="O53">
        <v>-38.171999999999997</v>
      </c>
      <c r="P53">
        <v>170.02799999999999</v>
      </c>
      <c r="Q53">
        <v>219.435</v>
      </c>
      <c r="R53" s="13">
        <v>0.72110608099999995</v>
      </c>
      <c r="S53">
        <v>39.466900000000003</v>
      </c>
      <c r="T53">
        <v>77.638900000000007</v>
      </c>
      <c r="U53" s="1"/>
      <c r="V53" s="17" t="s">
        <v>64</v>
      </c>
      <c r="W53">
        <v>-34.971600000000002</v>
      </c>
      <c r="X53">
        <v>113.512</v>
      </c>
      <c r="Y53">
        <v>160.124</v>
      </c>
      <c r="Z53">
        <f>X53/Y53</f>
        <v>0.70890060203342409</v>
      </c>
      <c r="AA53">
        <v>34.936500000000002</v>
      </c>
      <c r="AB53">
        <v>69.908100000000005</v>
      </c>
      <c r="AD53" s="17" t="s">
        <v>65</v>
      </c>
      <c r="AE53">
        <v>-45.654299999999999</v>
      </c>
      <c r="AF53">
        <v>76.145200000000003</v>
      </c>
      <c r="AG53">
        <v>129.48400000000001</v>
      </c>
      <c r="AH53">
        <f t="shared" si="31"/>
        <v>0.58806647925612432</v>
      </c>
      <c r="AI53">
        <v>25.976600000000001</v>
      </c>
      <c r="AJ53">
        <v>71.630899999999997</v>
      </c>
    </row>
    <row r="54" spans="1:37" x14ac:dyDescent="0.2">
      <c r="B54">
        <v>26</v>
      </c>
      <c r="F54" s="17" t="s">
        <v>104</v>
      </c>
      <c r="M54" s="1" t="s">
        <v>172</v>
      </c>
      <c r="N54" s="17" t="s">
        <v>175</v>
      </c>
      <c r="O54">
        <v>-61.529699999999998</v>
      </c>
      <c r="P54">
        <v>54.138599999999997</v>
      </c>
      <c r="Q54">
        <v>103.009</v>
      </c>
      <c r="R54" s="13">
        <v>0.72110608099999995</v>
      </c>
      <c r="S54">
        <v>43.955500000000001</v>
      </c>
      <c r="T54">
        <v>105.485</v>
      </c>
      <c r="U54" s="1"/>
      <c r="V54" s="15"/>
      <c r="Z54" s="13"/>
      <c r="AC54" s="12" t="s">
        <v>83</v>
      </c>
      <c r="AD54" s="15"/>
    </row>
    <row r="55" spans="1:37" x14ac:dyDescent="0.2">
      <c r="B55">
        <v>27</v>
      </c>
      <c r="F55" s="17" t="s">
        <v>66</v>
      </c>
      <c r="G55">
        <v>-61.202100000000002</v>
      </c>
      <c r="H55">
        <v>141.94399999999999</v>
      </c>
      <c r="I55">
        <v>233.52799999999999</v>
      </c>
      <c r="J55">
        <f>H55/I55</f>
        <v>0.60782432941660103</v>
      </c>
      <c r="K55">
        <v>26.356999999999999</v>
      </c>
      <c r="L55">
        <v>87.559100000000001</v>
      </c>
      <c r="N55" s="17" t="s">
        <v>68</v>
      </c>
      <c r="O55">
        <v>-52.094000000000001</v>
      </c>
      <c r="P55">
        <v>73.662300000000002</v>
      </c>
      <c r="Q55">
        <v>149.898</v>
      </c>
      <c r="R55">
        <f>P55/Q55</f>
        <v>0.49141616299083379</v>
      </c>
      <c r="S55" s="9"/>
      <c r="T55">
        <v>53.314700000000002</v>
      </c>
      <c r="U55" s="1"/>
      <c r="V55" s="15"/>
      <c r="AC55" s="1" t="s">
        <v>99</v>
      </c>
      <c r="AD55" s="15"/>
    </row>
    <row r="56" spans="1:37" x14ac:dyDescent="0.2">
      <c r="B56">
        <v>29</v>
      </c>
      <c r="F56" s="17" t="s">
        <v>90</v>
      </c>
      <c r="M56" s="1" t="s">
        <v>172</v>
      </c>
      <c r="N56" s="17" t="s">
        <v>91</v>
      </c>
      <c r="U56" s="1" t="s">
        <v>172</v>
      </c>
      <c r="V56" s="17" t="s">
        <v>72</v>
      </c>
      <c r="W56">
        <v>-54.294400000000003</v>
      </c>
      <c r="X56">
        <v>168.886</v>
      </c>
      <c r="Y56">
        <v>228.89500000000001</v>
      </c>
      <c r="Z56">
        <f>X56/Y56</f>
        <v>0.73783175691911129</v>
      </c>
      <c r="AA56">
        <v>51.870699999999999</v>
      </c>
      <c r="AB56">
        <v>106.16500000000001</v>
      </c>
      <c r="AD56" s="17" t="s">
        <v>73</v>
      </c>
      <c r="AE56">
        <v>-57.575200000000002</v>
      </c>
      <c r="AF56">
        <v>100.785</v>
      </c>
      <c r="AG56">
        <v>163.77199999999999</v>
      </c>
      <c r="AH56">
        <f t="shared" ref="AH56:AH57" si="32">AF56/AG56</f>
        <v>0.61539823657279635</v>
      </c>
      <c r="AI56">
        <v>44.158900000000003</v>
      </c>
      <c r="AJ56">
        <v>101.746</v>
      </c>
    </row>
    <row r="57" spans="1:37" x14ac:dyDescent="0.2">
      <c r="B57">
        <v>30</v>
      </c>
      <c r="F57" s="17" t="s">
        <v>93</v>
      </c>
      <c r="G57">
        <v>-37.562100000000001</v>
      </c>
      <c r="H57">
        <v>260.25700000000001</v>
      </c>
      <c r="I57">
        <v>321.56400000000002</v>
      </c>
      <c r="J57">
        <f>H57/I57</f>
        <v>0.80934743938998144</v>
      </c>
      <c r="K57">
        <v>38.813299999999998</v>
      </c>
      <c r="L57">
        <v>76.461399999999998</v>
      </c>
      <c r="N57" s="17" t="s">
        <v>111</v>
      </c>
      <c r="O57">
        <v>-38.691200000000002</v>
      </c>
      <c r="P57">
        <v>154.98599999999999</v>
      </c>
      <c r="Q57">
        <v>211.904</v>
      </c>
      <c r="R57">
        <f>P57/Q57</f>
        <v>0.73139723648444577</v>
      </c>
      <c r="S57">
        <v>30.980399999999999</v>
      </c>
      <c r="T57">
        <v>69.761600000000001</v>
      </c>
      <c r="U57" s="1"/>
      <c r="V57" s="17" t="s">
        <v>95</v>
      </c>
      <c r="W57">
        <v>-49.662599999999998</v>
      </c>
      <c r="X57">
        <v>115.39</v>
      </c>
      <c r="Y57">
        <v>173.74799999999999</v>
      </c>
      <c r="Z57">
        <f>X57/Y57</f>
        <v>0.66412275249211505</v>
      </c>
      <c r="AA57">
        <v>50.247199999999999</v>
      </c>
      <c r="AB57">
        <v>99.909800000000004</v>
      </c>
      <c r="AD57" s="17" t="s">
        <v>75</v>
      </c>
      <c r="AE57">
        <v>-55.192599999999999</v>
      </c>
      <c r="AF57">
        <v>49.511899999999997</v>
      </c>
      <c r="AG57">
        <v>105.46</v>
      </c>
      <c r="AH57">
        <f t="shared" si="32"/>
        <v>0.46948511283899108</v>
      </c>
      <c r="AI57">
        <v>46.8536</v>
      </c>
      <c r="AJ57">
        <v>102.04600000000001</v>
      </c>
    </row>
    <row r="58" spans="1:37" x14ac:dyDescent="0.2">
      <c r="A58" t="s">
        <v>97</v>
      </c>
      <c r="B58">
        <v>6</v>
      </c>
      <c r="F58" s="17" t="s">
        <v>89</v>
      </c>
      <c r="M58" s="1" t="s">
        <v>112</v>
      </c>
      <c r="N58" s="17" t="s">
        <v>91</v>
      </c>
      <c r="U58" s="1" t="s">
        <v>112</v>
      </c>
      <c r="V58" s="17" t="s">
        <v>72</v>
      </c>
      <c r="AC58" s="1" t="s">
        <v>112</v>
      </c>
      <c r="AD58" s="15"/>
      <c r="AK58" s="1" t="s">
        <v>83</v>
      </c>
    </row>
    <row r="59" spans="1:37" ht="19" x14ac:dyDescent="0.25">
      <c r="A59" s="3" t="s">
        <v>20</v>
      </c>
      <c r="F59" s="15"/>
      <c r="N59" s="15"/>
      <c r="U59" s="1"/>
      <c r="V59" s="15"/>
      <c r="AD59" s="15"/>
    </row>
    <row r="60" spans="1:37" x14ac:dyDescent="0.2">
      <c r="A60" t="s">
        <v>101</v>
      </c>
      <c r="B60">
        <v>9</v>
      </c>
      <c r="C60" t="s">
        <v>16</v>
      </c>
      <c r="D60" t="s">
        <v>24</v>
      </c>
      <c r="E60">
        <v>-56.396500000000003</v>
      </c>
      <c r="F60" s="15"/>
      <c r="N60" s="15"/>
      <c r="O60">
        <v>-53.539000000000001</v>
      </c>
      <c r="P60">
        <v>241.75899999999999</v>
      </c>
      <c r="Q60">
        <v>375.315</v>
      </c>
      <c r="R60">
        <f>P60/Q60</f>
        <v>0.64414958101861097</v>
      </c>
      <c r="S60">
        <v>44.225099999999998</v>
      </c>
      <c r="T60">
        <f>S60-O60</f>
        <v>97.764099999999999</v>
      </c>
      <c r="U60" s="1"/>
      <c r="V60" s="15"/>
      <c r="W60">
        <v>-57.971200000000003</v>
      </c>
      <c r="X60">
        <v>149.92099999999999</v>
      </c>
      <c r="Y60">
        <v>264.35199999999998</v>
      </c>
      <c r="Z60">
        <f>X60/Y60</f>
        <v>0.56712640721462293</v>
      </c>
      <c r="AA60">
        <v>37.864699999999999</v>
      </c>
      <c r="AB60">
        <f>AA60-W60</f>
        <v>95.835900000000009</v>
      </c>
      <c r="AC60" s="1" t="s">
        <v>176</v>
      </c>
      <c r="AD60" s="15"/>
      <c r="AK60" s="52" t="s">
        <v>33</v>
      </c>
    </row>
    <row r="61" spans="1:37" x14ac:dyDescent="0.2">
      <c r="B61">
        <v>10</v>
      </c>
      <c r="C61" t="s">
        <v>16</v>
      </c>
      <c r="D61" t="s">
        <v>24</v>
      </c>
      <c r="E61">
        <v>-47.134399999999999</v>
      </c>
      <c r="F61" s="15"/>
      <c r="N61" s="15"/>
      <c r="O61">
        <v>-41.43</v>
      </c>
      <c r="P61">
        <v>370.54700000000003</v>
      </c>
      <c r="Q61">
        <v>455.43799999999999</v>
      </c>
      <c r="R61">
        <f>P61/Q61</f>
        <v>0.81360580364396484</v>
      </c>
      <c r="S61">
        <v>38.626100000000001</v>
      </c>
      <c r="T61">
        <f>S61-O61</f>
        <v>80.056100000000001</v>
      </c>
      <c r="U61" s="1"/>
      <c r="V61" s="15"/>
      <c r="AD61" s="15"/>
    </row>
    <row r="62" spans="1:37" x14ac:dyDescent="0.2">
      <c r="B62">
        <v>11</v>
      </c>
      <c r="C62" t="s">
        <v>16</v>
      </c>
      <c r="D62" t="s">
        <v>24</v>
      </c>
      <c r="E62">
        <v>-32.180799999999998</v>
      </c>
      <c r="F62" s="15"/>
      <c r="N62" s="15"/>
      <c r="U62" s="1" t="s">
        <v>177</v>
      </c>
      <c r="V62" s="15"/>
      <c r="AD62" s="15"/>
    </row>
    <row r="63" spans="1:37" x14ac:dyDescent="0.2">
      <c r="A63" t="s">
        <v>114</v>
      </c>
      <c r="B63">
        <v>1</v>
      </c>
      <c r="F63" s="15"/>
      <c r="G63">
        <v>-29.820799999999998</v>
      </c>
      <c r="H63">
        <v>408.47300000000001</v>
      </c>
      <c r="I63">
        <v>470.76400000000001</v>
      </c>
      <c r="J63">
        <f>H63/I63</f>
        <v>0.86768104612927077</v>
      </c>
      <c r="K63">
        <v>54.997799999999998</v>
      </c>
      <c r="L63">
        <v>84.734200000000001</v>
      </c>
      <c r="N63" s="15"/>
      <c r="O63">
        <v>-26.5625</v>
      </c>
      <c r="P63">
        <v>197.40799999999999</v>
      </c>
      <c r="Q63">
        <v>236.27099999999999</v>
      </c>
      <c r="R63">
        <f>P63/Q63</f>
        <v>0.83551514997608678</v>
      </c>
      <c r="S63">
        <v>48.031599999999997</v>
      </c>
      <c r="T63">
        <v>74.555199999999999</v>
      </c>
      <c r="U63" s="1"/>
      <c r="V63" s="15"/>
      <c r="W63">
        <v>-29.697399999999998</v>
      </c>
      <c r="X63">
        <v>109.01300000000001</v>
      </c>
      <c r="Y63">
        <v>138.59100000000001</v>
      </c>
      <c r="Z63">
        <f t="shared" ref="Z63:Z69" si="33">X63/Y63</f>
        <v>0.78658065819569811</v>
      </c>
      <c r="AA63">
        <v>42.003599999999999</v>
      </c>
      <c r="AB63">
        <v>71.715400000000002</v>
      </c>
      <c r="AD63" s="15"/>
      <c r="AE63">
        <v>-31.971</v>
      </c>
      <c r="AF63">
        <v>48.0396</v>
      </c>
      <c r="AG63">
        <v>74.306299999999993</v>
      </c>
      <c r="AH63">
        <f t="shared" ref="AH63:AH67" si="34">AF63/AG63</f>
        <v>0.6465077658287387</v>
      </c>
      <c r="AI63">
        <v>30.113199999999999</v>
      </c>
      <c r="AJ63">
        <v>62.039200000000001</v>
      </c>
    </row>
    <row r="64" spans="1:37" x14ac:dyDescent="0.2">
      <c r="B64">
        <v>2</v>
      </c>
      <c r="F64" s="15"/>
      <c r="G64">
        <v>-35.8887</v>
      </c>
      <c r="H64">
        <v>156.11799999999999</v>
      </c>
      <c r="I64">
        <v>183.863</v>
      </c>
      <c r="J64">
        <f>H64/I64</f>
        <v>0.84909960133360163</v>
      </c>
      <c r="K64">
        <v>50.3337</v>
      </c>
      <c r="L64">
        <v>86.199399999999997</v>
      </c>
      <c r="N64" s="15"/>
      <c r="O64">
        <v>-35.664900000000003</v>
      </c>
      <c r="P64">
        <v>163.63999999999999</v>
      </c>
      <c r="Q64">
        <v>192.285</v>
      </c>
      <c r="R64">
        <f>P64/Q64</f>
        <v>0.8510284213537197</v>
      </c>
      <c r="S64">
        <v>51.6357</v>
      </c>
      <c r="T64">
        <v>87.262</v>
      </c>
      <c r="U64" s="1"/>
      <c r="V64" s="15"/>
      <c r="W64">
        <v>-34.988399999999999</v>
      </c>
      <c r="X64">
        <v>111.123</v>
      </c>
      <c r="Y64">
        <v>140.45400000000001</v>
      </c>
      <c r="Z64">
        <f t="shared" si="33"/>
        <v>0.79117006279636037</v>
      </c>
      <c r="AA64">
        <v>47.897300000000001</v>
      </c>
      <c r="AB64">
        <v>82.863799999999998</v>
      </c>
      <c r="AD64" s="15"/>
      <c r="AE64">
        <v>-37.569699999999997</v>
      </c>
      <c r="AF64">
        <v>65.715699999999998</v>
      </c>
      <c r="AG64">
        <v>95.087999999999994</v>
      </c>
      <c r="AH64">
        <f t="shared" si="34"/>
        <v>0.69110402995120312</v>
      </c>
      <c r="AI64">
        <v>39.540599999999998</v>
      </c>
      <c r="AJ64">
        <v>77.082300000000004</v>
      </c>
    </row>
    <row r="65" spans="1:37" x14ac:dyDescent="0.2">
      <c r="A65" t="s">
        <v>135</v>
      </c>
      <c r="B65">
        <v>3</v>
      </c>
      <c r="F65" s="15"/>
      <c r="M65" s="1" t="s">
        <v>83</v>
      </c>
      <c r="N65" s="17" t="s">
        <v>72</v>
      </c>
      <c r="U65" s="1" t="s">
        <v>118</v>
      </c>
      <c r="V65" s="17" t="s">
        <v>73</v>
      </c>
      <c r="W65">
        <v>-45.192700000000002</v>
      </c>
      <c r="X65">
        <v>137.16399999999999</v>
      </c>
      <c r="Y65">
        <v>172.37700000000001</v>
      </c>
      <c r="Z65">
        <f t="shared" si="33"/>
        <v>0.7957210068628644</v>
      </c>
      <c r="AA65">
        <v>39.619399999999999</v>
      </c>
      <c r="AB65">
        <v>84.779300000000006</v>
      </c>
      <c r="AD65" s="17" t="s">
        <v>93</v>
      </c>
      <c r="AE65">
        <v>-53.045699999999997</v>
      </c>
      <c r="AF65">
        <v>113.04900000000001</v>
      </c>
      <c r="AG65">
        <v>155.83600000000001</v>
      </c>
      <c r="AH65">
        <f t="shared" si="34"/>
        <v>0.72543571446905719</v>
      </c>
      <c r="AI65">
        <v>33.212299999999999</v>
      </c>
      <c r="AJ65">
        <v>86.308400000000006</v>
      </c>
    </row>
    <row r="66" spans="1:37" x14ac:dyDescent="0.2">
      <c r="B66">
        <v>4</v>
      </c>
      <c r="F66" s="17" t="s">
        <v>111</v>
      </c>
      <c r="G66">
        <v>-34.449300000000001</v>
      </c>
      <c r="H66">
        <v>233.47900000000001</v>
      </c>
      <c r="I66">
        <v>288.92599999999999</v>
      </c>
      <c r="J66">
        <f>H66/I66</f>
        <v>0.80809272962627121</v>
      </c>
      <c r="K66">
        <v>51.671300000000002</v>
      </c>
      <c r="L66">
        <v>86.171999999999997</v>
      </c>
      <c r="N66" s="17" t="s">
        <v>75</v>
      </c>
      <c r="O66">
        <v>-36.747</v>
      </c>
      <c r="P66">
        <v>110.77</v>
      </c>
      <c r="Q66">
        <v>163.26400000000001</v>
      </c>
      <c r="R66">
        <f>P66/Q66</f>
        <v>0.6784716777734221</v>
      </c>
      <c r="S66">
        <v>38.051600000000001</v>
      </c>
      <c r="T66">
        <v>74.834000000000003</v>
      </c>
      <c r="U66" s="1"/>
      <c r="V66" s="17" t="s">
        <v>96</v>
      </c>
      <c r="W66">
        <v>-41.262799999999999</v>
      </c>
      <c r="X66">
        <v>70.337999999999994</v>
      </c>
      <c r="Y66">
        <v>126.04</v>
      </c>
      <c r="Z66">
        <f t="shared" si="33"/>
        <v>0.558060933037131</v>
      </c>
      <c r="AA66">
        <v>29.7852</v>
      </c>
      <c r="AB66">
        <v>70.991900000000001</v>
      </c>
      <c r="AD66" s="17" t="s">
        <v>43</v>
      </c>
      <c r="AE66">
        <v>-48.101799999999997</v>
      </c>
      <c r="AF66">
        <v>42.311900000000001</v>
      </c>
      <c r="AG66">
        <v>95.036799999999999</v>
      </c>
      <c r="AH66">
        <f t="shared" si="34"/>
        <v>0.44521595844977946</v>
      </c>
      <c r="AI66">
        <v>23.3582</v>
      </c>
      <c r="AJ66">
        <v>71.478700000000003</v>
      </c>
    </row>
    <row r="67" spans="1:37" x14ac:dyDescent="0.2">
      <c r="B67">
        <v>5</v>
      </c>
      <c r="F67" s="17" t="s">
        <v>45</v>
      </c>
      <c r="G67">
        <v>-29.668199999999999</v>
      </c>
      <c r="H67">
        <v>140.602</v>
      </c>
      <c r="I67">
        <v>189.667</v>
      </c>
      <c r="J67">
        <f>H67/I67</f>
        <v>0.74130976922711911</v>
      </c>
      <c r="K67">
        <v>34.566200000000002</v>
      </c>
      <c r="L67">
        <v>64.1815</v>
      </c>
      <c r="N67" s="17" t="s">
        <v>46</v>
      </c>
      <c r="O67">
        <v>-32.080100000000002</v>
      </c>
      <c r="P67">
        <v>89.602900000000005</v>
      </c>
      <c r="Q67">
        <v>134.69300000000001</v>
      </c>
      <c r="R67">
        <f>P67/Q67</f>
        <v>0.66523798564142156</v>
      </c>
      <c r="S67">
        <v>27.551300000000001</v>
      </c>
      <c r="T67">
        <v>59.591099999999997</v>
      </c>
      <c r="U67" s="1"/>
      <c r="V67" s="17" t="s">
        <v>76</v>
      </c>
      <c r="W67">
        <v>-32.238</v>
      </c>
      <c r="X67">
        <v>67.855699999999999</v>
      </c>
      <c r="Y67">
        <v>117.28400000000001</v>
      </c>
      <c r="Z67">
        <f t="shared" si="33"/>
        <v>0.57855888271204936</v>
      </c>
      <c r="AA67">
        <v>17.700199999999999</v>
      </c>
      <c r="AB67">
        <v>49.863</v>
      </c>
      <c r="AD67" s="17" t="s">
        <v>77</v>
      </c>
      <c r="AE67">
        <v>-45.059199999999997</v>
      </c>
      <c r="AF67">
        <v>63.968800000000002</v>
      </c>
      <c r="AG67">
        <v>137.77600000000001</v>
      </c>
      <c r="AH67">
        <f t="shared" si="34"/>
        <v>0.46429566833120423</v>
      </c>
      <c r="AI67">
        <f>AE67+AJ67</f>
        <v>13.561300000000003</v>
      </c>
      <c r="AJ67">
        <v>58.6205</v>
      </c>
    </row>
    <row r="68" spans="1:37" x14ac:dyDescent="0.2">
      <c r="B68">
        <v>6</v>
      </c>
      <c r="F68" s="17" t="s">
        <v>47</v>
      </c>
      <c r="M68" s="1" t="s">
        <v>118</v>
      </c>
      <c r="N68" s="17" t="s">
        <v>48</v>
      </c>
      <c r="U68" s="1" t="s">
        <v>118</v>
      </c>
      <c r="V68" s="17" t="s">
        <v>49</v>
      </c>
      <c r="W68">
        <v>-34.5764</v>
      </c>
      <c r="X68">
        <v>177.85400000000001</v>
      </c>
      <c r="Y68">
        <v>232.303</v>
      </c>
      <c r="Z68">
        <f t="shared" si="33"/>
        <v>0.76561215309315855</v>
      </c>
      <c r="AA68">
        <f>W68+AB68</f>
        <v>28.950000000000003</v>
      </c>
      <c r="AB68">
        <v>63.526400000000002</v>
      </c>
      <c r="AD68" s="17" t="s">
        <v>50</v>
      </c>
      <c r="AK68" s="1" t="s">
        <v>167</v>
      </c>
    </row>
    <row r="69" spans="1:37" x14ac:dyDescent="0.2">
      <c r="B69">
        <v>7</v>
      </c>
      <c r="F69" s="17" t="s">
        <v>78</v>
      </c>
      <c r="G69">
        <v>-48.358199999999997</v>
      </c>
      <c r="H69">
        <v>139.06800000000001</v>
      </c>
      <c r="I69">
        <v>187.32400000000001</v>
      </c>
      <c r="J69">
        <f>H69/I69</f>
        <v>0.74239285943071898</v>
      </c>
      <c r="K69">
        <v>21.08420000000001</v>
      </c>
      <c r="L69">
        <v>69.442400000000006</v>
      </c>
      <c r="N69" s="17" t="s">
        <v>51</v>
      </c>
      <c r="O69">
        <v>-42.349200000000003</v>
      </c>
      <c r="P69">
        <v>121.212</v>
      </c>
      <c r="Q69">
        <v>167.44200000000001</v>
      </c>
      <c r="R69">
        <f>P69/Q69</f>
        <v>0.723904396746336</v>
      </c>
      <c r="S69">
        <f>O69+T69</f>
        <v>28.204500000000003</v>
      </c>
      <c r="T69">
        <v>70.553700000000006</v>
      </c>
      <c r="U69" s="1"/>
      <c r="V69" s="17" t="s">
        <v>82</v>
      </c>
      <c r="W69">
        <v>-39.642299999999999</v>
      </c>
      <c r="X69">
        <v>102.568</v>
      </c>
      <c r="Y69">
        <v>154.02199999999999</v>
      </c>
      <c r="Z69">
        <f t="shared" si="33"/>
        <v>0.66593084104868139</v>
      </c>
      <c r="AA69">
        <f>W69+AB69</f>
        <v>27.206499999999998</v>
      </c>
      <c r="AB69">
        <v>66.848799999999997</v>
      </c>
      <c r="AD69" s="17" t="s">
        <v>52</v>
      </c>
      <c r="AK69" s="15" t="s">
        <v>178</v>
      </c>
    </row>
    <row r="70" spans="1:37" x14ac:dyDescent="0.2">
      <c r="F70" s="15"/>
      <c r="N70" s="15"/>
      <c r="U70" s="1"/>
      <c r="V70" s="15"/>
      <c r="AD70" s="15"/>
    </row>
    <row r="71" spans="1:37" s="65" customFormat="1" x14ac:dyDescent="0.2">
      <c r="A71" s="65" t="s">
        <v>21</v>
      </c>
      <c r="F71" s="66"/>
      <c r="G71" s="65">
        <f>AVERAGE(G37:G70)</f>
        <v>-39.93065</v>
      </c>
      <c r="H71" s="65">
        <f t="shared" ref="H71:L71" si="35">AVERAGE(H37:H70)</f>
        <v>245.35079999999999</v>
      </c>
      <c r="I71" s="65">
        <f t="shared" si="35"/>
        <v>306.75079999999997</v>
      </c>
      <c r="J71" s="65">
        <f t="shared" si="35"/>
        <v>0.77457852605021293</v>
      </c>
      <c r="K71" s="65">
        <f t="shared" si="35"/>
        <v>39.204690000000006</v>
      </c>
      <c r="L71" s="65">
        <f t="shared" si="35"/>
        <v>79.133030000000005</v>
      </c>
      <c r="N71" s="66"/>
      <c r="O71" s="65">
        <f>AVERAGE(O37:O70)</f>
        <v>-42.813379999999995</v>
      </c>
      <c r="P71" s="65">
        <f t="shared" ref="P71:T71" si="36">AVERAGE(P37:P70)</f>
        <v>186.57878768066405</v>
      </c>
      <c r="Q71" s="65">
        <f t="shared" si="36"/>
        <v>263.34960000000001</v>
      </c>
      <c r="R71" s="65">
        <f t="shared" si="36"/>
        <v>0.70559597569892307</v>
      </c>
      <c r="S71" s="65">
        <f t="shared" si="36"/>
        <v>38.093810526315792</v>
      </c>
      <c r="T71" s="65">
        <f t="shared" si="36"/>
        <v>79.063905000000005</v>
      </c>
      <c r="V71" s="66"/>
      <c r="W71" s="65">
        <f>AVERAGE(W37:W70)</f>
        <v>-44.146116666666664</v>
      </c>
      <c r="X71" s="65">
        <f t="shared" ref="X71:AB71" si="37">AVERAGE(X37:X70)</f>
        <v>128.56691111111115</v>
      </c>
      <c r="Y71" s="65">
        <f t="shared" si="37"/>
        <v>198.73066666666668</v>
      </c>
      <c r="Z71" s="65">
        <f t="shared" si="37"/>
        <v>0.65386112382047179</v>
      </c>
      <c r="AA71" s="65">
        <f t="shared" si="37"/>
        <v>35.944247058823528</v>
      </c>
      <c r="AB71" s="65">
        <f t="shared" si="37"/>
        <v>78.097061111111117</v>
      </c>
      <c r="AD71" s="66"/>
      <c r="AE71" s="65">
        <f>AVERAGE(AE37:AE70)</f>
        <v>-47.225690909090915</v>
      </c>
      <c r="AF71" s="65">
        <f t="shared" ref="AF71:AJ71" si="38">AVERAGE(AF37:AF70)</f>
        <v>78.589999999999989</v>
      </c>
      <c r="AG71" s="65">
        <f t="shared" si="38"/>
        <v>138.65719090909093</v>
      </c>
      <c r="AH71" s="65">
        <f t="shared" si="38"/>
        <v>0.57339780297352594</v>
      </c>
      <c r="AI71" s="65">
        <f t="shared" si="38"/>
        <v>32.076700000000002</v>
      </c>
      <c r="AJ71" s="65">
        <f t="shared" si="38"/>
        <v>76.486918181818183</v>
      </c>
    </row>
    <row r="72" spans="1:37" s="65" customFormat="1" x14ac:dyDescent="0.2">
      <c r="A72" s="65" t="s">
        <v>22</v>
      </c>
      <c r="F72" s="66"/>
      <c r="G72" s="65">
        <f>STDEV(G37:G70)/G73^0.5</f>
        <v>3.2744026249158149</v>
      </c>
      <c r="H72" s="65">
        <f t="shared" ref="H72:L72" si="39">STDEV(H37:H70)/H73^0.5</f>
        <v>41.72609425495434</v>
      </c>
      <c r="I72" s="65">
        <f t="shared" si="39"/>
        <v>43.818359358657489</v>
      </c>
      <c r="J72" s="65">
        <f t="shared" si="39"/>
        <v>3.0634385991645901E-2</v>
      </c>
      <c r="K72" s="65">
        <f t="shared" si="39"/>
        <v>4.2547939223748239</v>
      </c>
      <c r="L72" s="65">
        <f t="shared" si="39"/>
        <v>4.6350925735223516</v>
      </c>
      <c r="N72" s="66"/>
      <c r="O72" s="65">
        <f>STDEV(O37:O70)/O73^0.5</f>
        <v>1.8308858824221306</v>
      </c>
      <c r="P72" s="65">
        <f t="shared" ref="P72:T72" si="40">STDEV(P37:P70)/P73^0.5</f>
        <v>18.98561591043293</v>
      </c>
      <c r="Q72" s="65">
        <f t="shared" si="40"/>
        <v>24.749585721189902</v>
      </c>
      <c r="R72" s="65">
        <f t="shared" si="40"/>
        <v>2.0699946130977639E-2</v>
      </c>
      <c r="S72" s="65">
        <f t="shared" si="40"/>
        <v>1.8218119381233042</v>
      </c>
      <c r="T72" s="65">
        <f t="shared" si="40"/>
        <v>3.0000090149643097</v>
      </c>
      <c r="V72" s="66"/>
      <c r="W72" s="65">
        <f>STDEV(W37:W70)/W73^0.5</f>
        <v>1.9521423491445291</v>
      </c>
      <c r="X72" s="65">
        <f t="shared" ref="X72:AB72" si="41">STDEV(X37:X70)/X73^0.5</f>
        <v>8.370584118043789</v>
      </c>
      <c r="Y72" s="65">
        <f t="shared" si="41"/>
        <v>12.467093348051073</v>
      </c>
      <c r="Z72" s="65">
        <f t="shared" si="41"/>
        <v>2.7575531862652648E-2</v>
      </c>
      <c r="AA72" s="65">
        <f t="shared" si="41"/>
        <v>2.3388957105726451</v>
      </c>
      <c r="AB72" s="65">
        <f t="shared" si="41"/>
        <v>3.8010585163583479</v>
      </c>
      <c r="AD72" s="66"/>
      <c r="AE72" s="65">
        <f>STDEV(AE37:AE70)/AE73^0.5</f>
        <v>2.419917814136161</v>
      </c>
      <c r="AF72" s="65">
        <f t="shared" ref="AF72:AJ72" si="42">STDEV(AF37:AF70)/AF73^0.5</f>
        <v>7.8471588187642372</v>
      </c>
      <c r="AG72" s="65">
        <f t="shared" si="42"/>
        <v>13.820626519520822</v>
      </c>
      <c r="AH72" s="65">
        <f t="shared" si="42"/>
        <v>3.2399224107707743E-2</v>
      </c>
      <c r="AI72" s="65">
        <f t="shared" si="42"/>
        <v>3.1775629899167828</v>
      </c>
      <c r="AJ72" s="65">
        <f t="shared" si="42"/>
        <v>5.449761166073225</v>
      </c>
    </row>
    <row r="73" spans="1:37" s="65" customFormat="1" x14ac:dyDescent="0.2">
      <c r="A73" s="65" t="s">
        <v>23</v>
      </c>
      <c r="F73" s="66"/>
      <c r="G73" s="65">
        <f>COUNT(G37:G70)</f>
        <v>10</v>
      </c>
      <c r="H73" s="65">
        <f t="shared" ref="H73:L73" si="43">COUNT(H37:H70)</f>
        <v>10</v>
      </c>
      <c r="I73" s="65">
        <f t="shared" si="43"/>
        <v>10</v>
      </c>
      <c r="J73" s="65">
        <f t="shared" si="43"/>
        <v>10</v>
      </c>
      <c r="K73" s="65">
        <f t="shared" si="43"/>
        <v>10</v>
      </c>
      <c r="L73" s="65">
        <f t="shared" si="43"/>
        <v>10</v>
      </c>
      <c r="N73" s="66"/>
      <c r="O73" s="65">
        <f>COUNT(O37:O70)</f>
        <v>20</v>
      </c>
      <c r="P73" s="65">
        <f t="shared" ref="P73:T73" si="44">COUNT(P37:P70)</f>
        <v>20</v>
      </c>
      <c r="Q73" s="65">
        <f t="shared" si="44"/>
        <v>20</v>
      </c>
      <c r="R73" s="65">
        <f t="shared" si="44"/>
        <v>20</v>
      </c>
      <c r="S73" s="65">
        <f t="shared" si="44"/>
        <v>19</v>
      </c>
      <c r="T73" s="65">
        <f t="shared" si="44"/>
        <v>20</v>
      </c>
      <c r="V73" s="66"/>
      <c r="W73" s="65">
        <f>COUNT(W37:W70)</f>
        <v>18</v>
      </c>
      <c r="X73" s="65">
        <f t="shared" ref="X73:AB73" si="45">COUNT(X37:X70)</f>
        <v>18</v>
      </c>
      <c r="Y73" s="65">
        <f t="shared" si="45"/>
        <v>18</v>
      </c>
      <c r="Z73" s="65">
        <f t="shared" si="45"/>
        <v>18</v>
      </c>
      <c r="AA73" s="65">
        <f t="shared" si="45"/>
        <v>17</v>
      </c>
      <c r="AB73" s="65">
        <f t="shared" si="45"/>
        <v>18</v>
      </c>
      <c r="AD73" s="66"/>
      <c r="AE73" s="65">
        <f>COUNT(AE37:AE70)</f>
        <v>11</v>
      </c>
      <c r="AF73" s="65">
        <f t="shared" ref="AF73:AJ73" si="46">COUNT(AF37:AF70)</f>
        <v>11</v>
      </c>
      <c r="AG73" s="65">
        <f t="shared" si="46"/>
        <v>11</v>
      </c>
      <c r="AH73" s="65">
        <f t="shared" si="46"/>
        <v>11</v>
      </c>
      <c r="AI73" s="65">
        <f t="shared" si="46"/>
        <v>10</v>
      </c>
      <c r="AJ73" s="65">
        <f t="shared" si="46"/>
        <v>11</v>
      </c>
    </row>
    <row r="74" spans="1:37" x14ac:dyDescent="0.2">
      <c r="A74" s="65" t="s">
        <v>157</v>
      </c>
      <c r="G74">
        <f>TTEST(G6:G17,G37:G69,2,2)</f>
        <v>0.13347114966201151</v>
      </c>
      <c r="H74">
        <f t="shared" ref="H74:AJ74" si="47">TTEST(H6:H17,H37:H69,2,2)</f>
        <v>0.4870241796849043</v>
      </c>
      <c r="I74">
        <f t="shared" si="47"/>
        <v>0.52940528346048232</v>
      </c>
      <c r="J74">
        <f t="shared" si="47"/>
        <v>0.74126282273397126</v>
      </c>
      <c r="K74">
        <f t="shared" si="47"/>
        <v>0.32344256657871073</v>
      </c>
      <c r="L74">
        <f t="shared" si="47"/>
        <v>9.8234082658121905E-2</v>
      </c>
      <c r="O74">
        <f t="shared" si="47"/>
        <v>0.393629092816832</v>
      </c>
      <c r="P74">
        <f t="shared" si="47"/>
        <v>0.11700684563523241</v>
      </c>
      <c r="Q74">
        <f t="shared" si="47"/>
        <v>8.025582993462041E-2</v>
      </c>
      <c r="R74">
        <f t="shared" si="47"/>
        <v>0.95365190974387726</v>
      </c>
      <c r="S74">
        <f t="shared" si="47"/>
        <v>0.10396818671755491</v>
      </c>
      <c r="T74">
        <f t="shared" si="47"/>
        <v>6.821184448509697E-2</v>
      </c>
      <c r="W74">
        <f t="shared" si="47"/>
        <v>0.66834263281625983</v>
      </c>
      <c r="X74" s="24">
        <f t="shared" si="47"/>
        <v>3.5200576661113502E-2</v>
      </c>
      <c r="Y74" s="24">
        <f t="shared" si="47"/>
        <v>3.3829029722526383E-2</v>
      </c>
      <c r="Z74">
        <f t="shared" si="47"/>
        <v>0.83715522078814408</v>
      </c>
      <c r="AA74">
        <f t="shared" si="47"/>
        <v>0.39687683973577159</v>
      </c>
      <c r="AB74">
        <f t="shared" si="47"/>
        <v>0.30157647048137587</v>
      </c>
      <c r="AE74">
        <f t="shared" si="47"/>
        <v>0.89674231053899078</v>
      </c>
      <c r="AF74">
        <f t="shared" si="47"/>
        <v>0.46668389422164336</v>
      </c>
      <c r="AG74">
        <f t="shared" si="47"/>
        <v>0.25334300156111078</v>
      </c>
      <c r="AH74">
        <f t="shared" si="47"/>
        <v>0.5562607238164472</v>
      </c>
      <c r="AI74">
        <f t="shared" si="47"/>
        <v>0.79917338522209003</v>
      </c>
      <c r="AJ74">
        <f t="shared" si="47"/>
        <v>0.69548060341632367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32" workbookViewId="0">
      <selection activeCell="D45" sqref="D45"/>
    </sheetView>
  </sheetViews>
  <sheetFormatPr baseColWidth="10" defaultRowHeight="15" x14ac:dyDescent="0.2"/>
  <sheetData>
    <row r="1" spans="1:4" x14ac:dyDescent="0.2">
      <c r="B1">
        <v>-48.404899999999998</v>
      </c>
      <c r="C1">
        <v>-52.3504</v>
      </c>
      <c r="D1">
        <v>-58.825499999999998</v>
      </c>
    </row>
    <row r="2" spans="1:4" x14ac:dyDescent="0.2">
      <c r="B2">
        <v>-52.385300000000001</v>
      </c>
      <c r="C2">
        <v>-58.649299999999997</v>
      </c>
      <c r="D2">
        <v>-45.115400000000001</v>
      </c>
    </row>
    <row r="3" spans="1:4" x14ac:dyDescent="0.2">
      <c r="B3">
        <v>-40.122500000000002</v>
      </c>
      <c r="C3">
        <v>-43.645499999999998</v>
      </c>
    </row>
    <row r="4" spans="1:4" x14ac:dyDescent="0.2">
      <c r="D4">
        <v>-34.776899999999998</v>
      </c>
    </row>
    <row r="5" spans="1:4" x14ac:dyDescent="0.2">
      <c r="B5">
        <v>-32.956200000000003</v>
      </c>
      <c r="C5">
        <v>-31.916499999999999</v>
      </c>
    </row>
    <row r="6" spans="1:4" x14ac:dyDescent="0.2">
      <c r="A6">
        <v>-36.676000000000002</v>
      </c>
      <c r="B6">
        <v>-38.847099999999998</v>
      </c>
      <c r="C6">
        <v>-37.456499999999998</v>
      </c>
    </row>
    <row r="7" spans="1:4" x14ac:dyDescent="0.2">
      <c r="D7">
        <v>-53.891500000000001</v>
      </c>
    </row>
    <row r="8" spans="1:4" x14ac:dyDescent="0.2">
      <c r="A8">
        <v>-49.916600000000003</v>
      </c>
      <c r="B8">
        <v>-49.601199999999999</v>
      </c>
      <c r="C8">
        <v>-50.174700000000001</v>
      </c>
    </row>
    <row r="9" spans="1:4" x14ac:dyDescent="0.2">
      <c r="A9">
        <v>-58.762799999999999</v>
      </c>
      <c r="B9">
        <v>-55.3932</v>
      </c>
      <c r="C9">
        <v>-45.081499999999998</v>
      </c>
      <c r="D9">
        <v>-36.950699999999998</v>
      </c>
    </row>
    <row r="10" spans="1:4" x14ac:dyDescent="0.2">
      <c r="A10">
        <v>-53.6965</v>
      </c>
      <c r="B10">
        <v>-44.388300000000001</v>
      </c>
      <c r="C10">
        <v>-40.798999999999999</v>
      </c>
      <c r="D10">
        <v>-50.358400000000003</v>
      </c>
    </row>
    <row r="11" spans="1:4" x14ac:dyDescent="0.2">
      <c r="A11">
        <v>-53.256599999999999</v>
      </c>
      <c r="B11">
        <v>-56.0336</v>
      </c>
      <c r="C11">
        <v>-50.402900000000002</v>
      </c>
      <c r="D11">
        <v>-45.831699999999998</v>
      </c>
    </row>
    <row r="12" spans="1:4" x14ac:dyDescent="0.2">
      <c r="A12">
        <v>-36.656799999999997</v>
      </c>
      <c r="B12">
        <v>-37.307899999999997</v>
      </c>
    </row>
    <row r="13" spans="1:4" x14ac:dyDescent="0.2">
      <c r="A13">
        <v>-44.0931</v>
      </c>
      <c r="B13">
        <v>-44.3825</v>
      </c>
      <c r="D13">
        <v>-42.986600000000003</v>
      </c>
    </row>
    <row r="14" spans="1:4" x14ac:dyDescent="0.2">
      <c r="B14">
        <v>-45.9071</v>
      </c>
      <c r="C14">
        <v>-48.995399999999997</v>
      </c>
    </row>
    <row r="15" spans="1:4" x14ac:dyDescent="0.2">
      <c r="A15">
        <v>-30.094999999999999</v>
      </c>
    </row>
    <row r="16" spans="1:4" x14ac:dyDescent="0.2">
      <c r="A16">
        <v>-48.168999999999997</v>
      </c>
      <c r="B16">
        <v>-42.505200000000002</v>
      </c>
      <c r="C16">
        <v>-46.167299999999997</v>
      </c>
      <c r="D16">
        <v>-56.494799999999998</v>
      </c>
    </row>
    <row r="17" spans="1:4" x14ac:dyDescent="0.2">
      <c r="B17">
        <v>-47.365099999999998</v>
      </c>
      <c r="C17">
        <v>-52.250300000000003</v>
      </c>
      <c r="D17">
        <v>-45.654299999999999</v>
      </c>
    </row>
    <row r="18" spans="1:4" x14ac:dyDescent="0.2">
      <c r="B18">
        <v>-41.640700000000002</v>
      </c>
      <c r="C18">
        <v>-47.457900000000002</v>
      </c>
    </row>
    <row r="19" spans="1:4" x14ac:dyDescent="0.2">
      <c r="A19">
        <v>-61.202100000000002</v>
      </c>
      <c r="B19">
        <v>-32.731000000000002</v>
      </c>
    </row>
    <row r="20" spans="1:4" x14ac:dyDescent="0.2">
      <c r="B20">
        <v>-48.105699999999999</v>
      </c>
      <c r="C20">
        <v>-53.649900000000002</v>
      </c>
      <c r="D20">
        <v>-57.575200000000002</v>
      </c>
    </row>
    <row r="21" spans="1:4" x14ac:dyDescent="0.2">
      <c r="A21">
        <v>-37.562100000000001</v>
      </c>
      <c r="D21">
        <v>-55.192599999999999</v>
      </c>
    </row>
    <row r="22" spans="1:4" x14ac:dyDescent="0.2">
      <c r="A22">
        <v>-29.820799999999998</v>
      </c>
      <c r="B22">
        <v>-49.482300000000002</v>
      </c>
      <c r="C22">
        <v>-46.704900000000002</v>
      </c>
    </row>
    <row r="23" spans="1:4" x14ac:dyDescent="0.2">
      <c r="A23">
        <v>-35.8887</v>
      </c>
    </row>
    <row r="25" spans="1:4" x14ac:dyDescent="0.2">
      <c r="A25">
        <v>-34.449300000000001</v>
      </c>
      <c r="B25">
        <v>-45.288400000000003</v>
      </c>
      <c r="C25">
        <v>-44.906599999999997</v>
      </c>
    </row>
    <row r="26" spans="1:4" x14ac:dyDescent="0.2">
      <c r="A26">
        <v>-29.668199999999999</v>
      </c>
      <c r="B26">
        <v>-38.171999999999997</v>
      </c>
      <c r="C26">
        <v>-34.971600000000002</v>
      </c>
    </row>
    <row r="27" spans="1:4" x14ac:dyDescent="0.2">
      <c r="B27">
        <v>-61.529699999999998</v>
      </c>
      <c r="D27">
        <v>-31.971</v>
      </c>
    </row>
    <row r="28" spans="1:4" x14ac:dyDescent="0.2">
      <c r="A28">
        <v>-48.358199999999997</v>
      </c>
      <c r="B28">
        <v>-52.094000000000001</v>
      </c>
      <c r="D28">
        <v>-37.569699999999997</v>
      </c>
    </row>
    <row r="29" spans="1:4" x14ac:dyDescent="0.2">
      <c r="C29">
        <v>-54.294400000000003</v>
      </c>
      <c r="D29">
        <v>-53.045699999999997</v>
      </c>
    </row>
    <row r="30" spans="1:4" x14ac:dyDescent="0.2">
      <c r="B30">
        <v>-38.691200000000002</v>
      </c>
      <c r="C30">
        <v>-49.662599999999998</v>
      </c>
      <c r="D30">
        <v>-48.101799999999997</v>
      </c>
    </row>
    <row r="31" spans="1:4" x14ac:dyDescent="0.2">
      <c r="D31">
        <v>-45.059199999999997</v>
      </c>
    </row>
    <row r="33" spans="1:4" x14ac:dyDescent="0.2">
      <c r="B33">
        <v>-53.539000000000001</v>
      </c>
      <c r="C33">
        <v>-57.971200000000003</v>
      </c>
    </row>
    <row r="34" spans="1:4" x14ac:dyDescent="0.2">
      <c r="B34">
        <v>-41.43</v>
      </c>
    </row>
    <row r="36" spans="1:4" x14ac:dyDescent="0.2">
      <c r="B36">
        <v>-26.5625</v>
      </c>
      <c r="C36">
        <v>-29.697399999999998</v>
      </c>
    </row>
    <row r="37" spans="1:4" x14ac:dyDescent="0.2">
      <c r="B37">
        <v>-35.664900000000003</v>
      </c>
      <c r="C37">
        <v>-34.988399999999999</v>
      </c>
    </row>
    <row r="38" spans="1:4" x14ac:dyDescent="0.2">
      <c r="C38">
        <v>-45.192700000000002</v>
      </c>
    </row>
    <row r="39" spans="1:4" x14ac:dyDescent="0.2">
      <c r="B39">
        <v>-36.747</v>
      </c>
      <c r="C39">
        <v>-41.262799999999999</v>
      </c>
    </row>
    <row r="40" spans="1:4" x14ac:dyDescent="0.2">
      <c r="B40">
        <v>-32.080100000000002</v>
      </c>
      <c r="C40">
        <v>-32.238</v>
      </c>
    </row>
    <row r="41" spans="1:4" x14ac:dyDescent="0.2">
      <c r="C41">
        <v>-34.5764</v>
      </c>
    </row>
    <row r="42" spans="1:4" x14ac:dyDescent="0.2">
      <c r="B42">
        <v>-42.349200000000003</v>
      </c>
      <c r="C42">
        <v>-39.642299999999999</v>
      </c>
    </row>
    <row r="45" spans="1:4" x14ac:dyDescent="0.2">
      <c r="A45" s="1">
        <f>AVERAGE(A1:A44)</f>
        <v>-43.016987499999985</v>
      </c>
      <c r="B45" s="1">
        <f>AVERAGE(B1:B44)</f>
        <v>-43.723593333333341</v>
      </c>
      <c r="C45" s="1">
        <f>AVERAGE(C1:C44)</f>
        <v>-44.633570370370364</v>
      </c>
      <c r="D45" s="1">
        <f>AVERAGE(D1:D44)</f>
        <v>-47.02358823529412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calcolo gg post-diff</vt:lpstr>
      <vt:lpstr>noDC vs DC (c6)</vt:lpstr>
      <vt:lpstr>HAK vs C6 DC</vt:lpstr>
      <vt:lpstr>C6 vs MERGE HDF22 DC</vt:lpstr>
      <vt:lpstr>C6 vs MERGE HDF22 noDC</vt:lpstr>
      <vt:lpstr>Sheet1</vt:lpstr>
    </vt:vector>
  </TitlesOfParts>
  <Company>BTBS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MARCELLA</dc:creator>
  <cp:lastModifiedBy>Luca Sala</cp:lastModifiedBy>
  <dcterms:created xsi:type="dcterms:W3CDTF">2014-05-16T13:04:09Z</dcterms:created>
  <dcterms:modified xsi:type="dcterms:W3CDTF">2015-12-07T13:02:05Z</dcterms:modified>
</cp:coreProperties>
</file>